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1.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2.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https://d.docs.live.net/a2def0afd6b499f5/Zotero/storage/2VHEE264/"/>
    </mc:Choice>
  </mc:AlternateContent>
  <xr:revisionPtr revIDLastSave="158" documentId="13_ncr:1_{099E1D35-71F6-4599-8175-073D8E2C3843}" xr6:coauthVersionLast="47" xr6:coauthVersionMax="47" xr10:uidLastSave="{8A3B0930-48E6-40F2-9FA4-42862511AB01}"/>
  <bookViews>
    <workbookView xWindow="-98" yWindow="-98" windowWidth="20715" windowHeight="13276" activeTab="2" xr2:uid="{00000000-000D-0000-FFFF-FFFF00000000}"/>
  </bookViews>
  <sheets>
    <sheet name="读取" sheetId="6" r:id="rId1"/>
    <sheet name="人口" sheetId="5" r:id="rId2"/>
    <sheet name="GDP" sheetId="8" r:id="rId3"/>
    <sheet name="从业人口旧" sheetId="4" r:id="rId4"/>
    <sheet name="从业人口" sheetId="10"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9" i="6" l="1"/>
  <c r="T8" i="6"/>
  <c r="H8" i="6"/>
  <c r="R17" i="5"/>
  <c r="BA17" i="5"/>
  <c r="D16" i="5"/>
  <c r="D17" i="5" s="1"/>
  <c r="S16" i="5"/>
  <c r="S17" i="5" s="1"/>
  <c r="C17" i="5"/>
  <c r="T16" i="5" l="1"/>
  <c r="E16" i="5"/>
  <c r="E8" i="5"/>
  <c r="F16" i="5" l="1"/>
  <c r="E17" i="5"/>
  <c r="U16" i="5"/>
  <c r="T17" i="5"/>
  <c r="C82" i="5"/>
  <c r="B82"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I4" i="5"/>
  <c r="AJ4" i="5"/>
  <c r="AK4" i="5"/>
  <c r="AL4" i="5"/>
  <c r="AM4" i="5"/>
  <c r="AN4" i="5"/>
  <c r="AO4" i="5"/>
  <c r="AP4" i="5"/>
  <c r="AQ4" i="5"/>
  <c r="AR4" i="5"/>
  <c r="AS4" i="5"/>
  <c r="AT4" i="5"/>
  <c r="AU4" i="5"/>
  <c r="AV4" i="5"/>
  <c r="AW4" i="5"/>
  <c r="AX4" i="5"/>
  <c r="AY4" i="5"/>
  <c r="AZ4" i="5"/>
  <c r="BA4" i="5"/>
  <c r="C7" i="5"/>
  <c r="D7" i="5"/>
  <c r="E7" i="5"/>
  <c r="F7" i="5"/>
  <c r="G7" i="5"/>
  <c r="H7" i="5"/>
  <c r="I7" i="5"/>
  <c r="J7" i="5"/>
  <c r="K7" i="5"/>
  <c r="L7" i="5"/>
  <c r="M7" i="5"/>
  <c r="N7" i="5"/>
  <c r="O7" i="5"/>
  <c r="P7" i="5"/>
  <c r="S8" i="5"/>
  <c r="T8" i="5" s="1"/>
  <c r="C9" i="5"/>
  <c r="D9" i="5"/>
  <c r="E9" i="5"/>
  <c r="F9" i="5"/>
  <c r="G9" i="5"/>
  <c r="H9" i="5"/>
  <c r="I9" i="5"/>
  <c r="J9" i="5"/>
  <c r="K9" i="5"/>
  <c r="L9" i="5"/>
  <c r="M9" i="5"/>
  <c r="N9" i="5"/>
  <c r="O9" i="5"/>
  <c r="P9" i="5"/>
  <c r="Q9" i="5"/>
  <c r="R9" i="5"/>
  <c r="BA9" i="5"/>
  <c r="C10" i="5"/>
  <c r="D10" i="5"/>
  <c r="E10" i="5"/>
  <c r="F10" i="5"/>
  <c r="G10" i="5"/>
  <c r="H10" i="5"/>
  <c r="I10" i="5"/>
  <c r="J10" i="5"/>
  <c r="K10" i="5"/>
  <c r="L10" i="5"/>
  <c r="M10" i="5"/>
  <c r="N10" i="5"/>
  <c r="O10" i="5"/>
  <c r="P10" i="5"/>
  <c r="Q10" i="5"/>
  <c r="R10" i="5"/>
  <c r="BA10" i="5"/>
  <c r="F11" i="5"/>
  <c r="R11" i="5"/>
  <c r="R12" i="5"/>
  <c r="C15" i="5"/>
  <c r="D15" i="5"/>
  <c r="E15" i="5"/>
  <c r="F15" i="5"/>
  <c r="G15" i="5"/>
  <c r="H15" i="5"/>
  <c r="I15" i="5"/>
  <c r="J15" i="5"/>
  <c r="K15" i="5"/>
  <c r="L15" i="5"/>
  <c r="M15" i="5"/>
  <c r="N15" i="5"/>
  <c r="O15" i="5"/>
  <c r="P15" i="5"/>
  <c r="Q15" i="5"/>
  <c r="R15" i="5" s="1"/>
  <c r="V16" i="5" l="1"/>
  <c r="U17" i="5"/>
  <c r="G16" i="5"/>
  <c r="F17" i="5"/>
  <c r="S9" i="5"/>
  <c r="T9" i="5"/>
  <c r="U8" i="5"/>
  <c r="T10" i="5"/>
  <c r="S10" i="5"/>
  <c r="H16" i="5" l="1"/>
  <c r="G17" i="5"/>
  <c r="W16" i="5"/>
  <c r="V17" i="5"/>
  <c r="V8" i="5"/>
  <c r="U10" i="5"/>
  <c r="U9" i="5"/>
  <c r="B70" i="4"/>
  <c r="B38" i="4"/>
  <c r="C38" i="4"/>
  <c r="D38" i="4"/>
  <c r="E38" i="4"/>
  <c r="E42" i="4" s="1"/>
  <c r="F38" i="4"/>
  <c r="G38" i="4"/>
  <c r="H38" i="4"/>
  <c r="I38" i="4"/>
  <c r="I42" i="4" s="1"/>
  <c r="J38" i="4"/>
  <c r="K38" i="4"/>
  <c r="B39" i="4"/>
  <c r="C39" i="4"/>
  <c r="C43" i="4" s="1"/>
  <c r="D39" i="4"/>
  <c r="E39" i="4"/>
  <c r="F39" i="4"/>
  <c r="F43" i="4" s="1"/>
  <c r="G39" i="4"/>
  <c r="G43" i="4" s="1"/>
  <c r="H39" i="4"/>
  <c r="I39" i="4"/>
  <c r="J39" i="4"/>
  <c r="J43" i="4" s="1"/>
  <c r="K39" i="4"/>
  <c r="K43" i="4" s="1"/>
  <c r="I37" i="4"/>
  <c r="J37" i="4"/>
  <c r="K37" i="4"/>
  <c r="H37" i="4"/>
  <c r="H41" i="4" s="1"/>
  <c r="E37" i="4"/>
  <c r="F37" i="4"/>
  <c r="G37" i="4"/>
  <c r="D37" i="4"/>
  <c r="D41" i="4" s="1"/>
  <c r="C37" i="4"/>
  <c r="B37" i="4"/>
  <c r="B41" i="4" s="1"/>
  <c r="C36" i="4" l="1"/>
  <c r="C45" i="4" s="1"/>
  <c r="G41" i="4"/>
  <c r="B43" i="4"/>
  <c r="H42" i="4"/>
  <c r="D42" i="4"/>
  <c r="B36" i="4"/>
  <c r="B45" i="4" s="1"/>
  <c r="K41" i="4"/>
  <c r="F41" i="4"/>
  <c r="J41" i="4"/>
  <c r="I43" i="4"/>
  <c r="E43" i="4"/>
  <c r="K42" i="4"/>
  <c r="G42" i="4"/>
  <c r="C42" i="4"/>
  <c r="C41" i="4"/>
  <c r="E41" i="4"/>
  <c r="I41" i="4"/>
  <c r="H43" i="4"/>
  <c r="D43" i="4"/>
  <c r="J42" i="4"/>
  <c r="F42" i="4"/>
  <c r="B42" i="4"/>
  <c r="X16" i="5"/>
  <c r="W17" i="5"/>
  <c r="I16" i="5"/>
  <c r="H17" i="5"/>
  <c r="V9" i="5"/>
  <c r="W8" i="5"/>
  <c r="V10" i="5"/>
  <c r="K36" i="4"/>
  <c r="K45" i="4" s="1"/>
  <c r="I36" i="4"/>
  <c r="I45" i="4" s="1"/>
  <c r="G36" i="4"/>
  <c r="G45" i="4" s="1"/>
  <c r="E36" i="4"/>
  <c r="E45" i="4" s="1"/>
  <c r="J36" i="4"/>
  <c r="J45" i="4" s="1"/>
  <c r="H36" i="4"/>
  <c r="H45" i="4" s="1"/>
  <c r="F36" i="4"/>
  <c r="F45" i="4" s="1"/>
  <c r="D36" i="4"/>
  <c r="D45" i="4" s="1"/>
  <c r="J16" i="5" l="1"/>
  <c r="I17" i="5"/>
  <c r="Y16" i="5"/>
  <c r="X17" i="5"/>
  <c r="X8" i="5"/>
  <c r="W10" i="5"/>
  <c r="W9" i="5"/>
  <c r="Z16" i="5" l="1"/>
  <c r="Y17" i="5"/>
  <c r="K16" i="5"/>
  <c r="J17" i="5"/>
  <c r="X9" i="5"/>
  <c r="Y8" i="5"/>
  <c r="X10" i="5"/>
  <c r="L16" i="5" l="1"/>
  <c r="K17" i="5"/>
  <c r="AA16" i="5"/>
  <c r="Z17" i="5"/>
  <c r="Z8" i="5"/>
  <c r="Y10" i="5"/>
  <c r="Y9" i="5"/>
  <c r="AB16" i="5" l="1"/>
  <c r="AA17" i="5"/>
  <c r="M16" i="5"/>
  <c r="L17" i="5"/>
  <c r="Z9" i="5"/>
  <c r="AA8" i="5"/>
  <c r="Z10" i="5"/>
  <c r="N16" i="5" l="1"/>
  <c r="M17" i="5"/>
  <c r="AC16" i="5"/>
  <c r="AB17" i="5"/>
  <c r="AB8" i="5"/>
  <c r="AA10" i="5"/>
  <c r="AA9" i="5"/>
  <c r="AD16" i="5" l="1"/>
  <c r="AC17" i="5"/>
  <c r="O16" i="5"/>
  <c r="N17" i="5"/>
  <c r="AB9" i="5"/>
  <c r="AC8" i="5"/>
  <c r="AB10" i="5"/>
  <c r="P16" i="5" l="1"/>
  <c r="O17" i="5"/>
  <c r="AE16" i="5"/>
  <c r="AD17" i="5"/>
  <c r="AD8" i="5"/>
  <c r="AC10" i="5"/>
  <c r="AC9" i="5"/>
  <c r="AF16" i="5" l="1"/>
  <c r="AE17" i="5"/>
  <c r="Q16" i="5"/>
  <c r="Q17" i="5" s="1"/>
  <c r="P17" i="5"/>
  <c r="AD9" i="5"/>
  <c r="AE8" i="5"/>
  <c r="AD10" i="5"/>
  <c r="AG16" i="5" l="1"/>
  <c r="AF17" i="5"/>
  <c r="AF8" i="5"/>
  <c r="AE10" i="5"/>
  <c r="AE9" i="5"/>
  <c r="AH16" i="5" l="1"/>
  <c r="AG17" i="5"/>
  <c r="AF9" i="5"/>
  <c r="AG8" i="5"/>
  <c r="AF10" i="5"/>
  <c r="AI16" i="5" l="1"/>
  <c r="AH17" i="5"/>
  <c r="AH8" i="5"/>
  <c r="AG10" i="5"/>
  <c r="AG9" i="5"/>
  <c r="AJ16" i="5" l="1"/>
  <c r="AI17" i="5"/>
  <c r="AH9" i="5"/>
  <c r="AI8" i="5"/>
  <c r="AH10" i="5"/>
  <c r="AK16" i="5" l="1"/>
  <c r="AJ17" i="5"/>
  <c r="AJ8" i="5"/>
  <c r="AI10" i="5"/>
  <c r="AI9" i="5"/>
  <c r="AL16" i="5" l="1"/>
  <c r="AK17" i="5"/>
  <c r="AJ9" i="5"/>
  <c r="AK8" i="5"/>
  <c r="AJ10" i="5"/>
  <c r="AM16" i="5" l="1"/>
  <c r="AL17" i="5"/>
  <c r="AL8" i="5"/>
  <c r="AK10" i="5"/>
  <c r="AK9" i="5"/>
  <c r="AN16" i="5" l="1"/>
  <c r="AM17" i="5"/>
  <c r="AL9" i="5"/>
  <c r="AM8" i="5"/>
  <c r="AL10" i="5"/>
  <c r="AO16" i="5" l="1"/>
  <c r="AN17" i="5"/>
  <c r="AN8" i="5"/>
  <c r="AM10" i="5"/>
  <c r="AM9" i="5"/>
  <c r="AP16" i="5" l="1"/>
  <c r="AO17" i="5"/>
  <c r="AN9" i="5"/>
  <c r="AO8" i="5"/>
  <c r="AN10" i="5"/>
  <c r="AQ16" i="5" l="1"/>
  <c r="AP17" i="5"/>
  <c r="AP8" i="5"/>
  <c r="AO10" i="5"/>
  <c r="AO9" i="5"/>
  <c r="AR16" i="5" l="1"/>
  <c r="AQ17" i="5"/>
  <c r="AP9" i="5"/>
  <c r="AQ8" i="5"/>
  <c r="AP10" i="5"/>
  <c r="AS16" i="5" l="1"/>
  <c r="AR17" i="5"/>
  <c r="AR8" i="5"/>
  <c r="AQ10" i="5"/>
  <c r="AQ9" i="5"/>
  <c r="AT16" i="5" l="1"/>
  <c r="AS17" i="5"/>
  <c r="AR9" i="5"/>
  <c r="AS8" i="5"/>
  <c r="AR10" i="5"/>
  <c r="AU16" i="5" l="1"/>
  <c r="AT17" i="5"/>
  <c r="AT8" i="5"/>
  <c r="AS10" i="5"/>
  <c r="AS9" i="5"/>
  <c r="AV16" i="5" l="1"/>
  <c r="AU17" i="5"/>
  <c r="AT9" i="5"/>
  <c r="AU8" i="5"/>
  <c r="AT10" i="5"/>
  <c r="AW16" i="5" l="1"/>
  <c r="AV17" i="5"/>
  <c r="AV8" i="5"/>
  <c r="AU10" i="5"/>
  <c r="AU9" i="5"/>
  <c r="AX16" i="5" l="1"/>
  <c r="AW17" i="5"/>
  <c r="AV9" i="5"/>
  <c r="AW8" i="5"/>
  <c r="AV10" i="5"/>
  <c r="AY16" i="5" l="1"/>
  <c r="AX17" i="5"/>
  <c r="AX8" i="5"/>
  <c r="AW10" i="5"/>
  <c r="AW9" i="5"/>
  <c r="AZ16" i="5" l="1"/>
  <c r="AZ17" i="5" s="1"/>
  <c r="AY17" i="5"/>
  <c r="AX9" i="5"/>
  <c r="AY8" i="5"/>
  <c r="AX10" i="5"/>
  <c r="AZ8" i="5" l="1"/>
  <c r="AY10" i="5"/>
  <c r="AY9" i="5"/>
  <c r="AZ9" i="5" l="1"/>
  <c r="AZ10"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KANG</author>
  </authors>
  <commentList>
    <comment ref="A9" authorId="0" shapeId="0" xr:uid="{A08A1FE6-DCE3-425C-B778-EE0D919BADF6}">
      <text>
        <r>
          <rPr>
            <b/>
            <sz val="9"/>
            <color indexed="81"/>
            <rFont val="Tahoma"/>
            <family val="2"/>
          </rPr>
          <t>KANG:</t>
        </r>
        <r>
          <rPr>
            <sz val="9"/>
            <color indexed="81"/>
            <rFont val="Tahoma"/>
            <family val="2"/>
          </rPr>
          <t xml:space="preserve">
2005-2010</t>
        </r>
        <r>
          <rPr>
            <sz val="9"/>
            <color indexed="81"/>
            <rFont val="HGGothicE"/>
            <family val="3"/>
            <charset val="128"/>
          </rPr>
          <t>年</t>
        </r>
        <r>
          <rPr>
            <sz val="9"/>
            <color indexed="81"/>
            <rFont val="SimSun-ExtB"/>
            <family val="3"/>
            <charset val="134"/>
          </rPr>
          <t>该项目为”采掘业“。</t>
        </r>
      </text>
    </comment>
    <comment ref="A14" authorId="0" shapeId="0" xr:uid="{BCD9139F-C697-4F77-A8C9-A2470CDC4431}">
      <text>
        <r>
          <rPr>
            <b/>
            <sz val="9"/>
            <color indexed="81"/>
            <rFont val="Tahoma"/>
            <family val="2"/>
          </rPr>
          <t>KANG:</t>
        </r>
        <r>
          <rPr>
            <sz val="9"/>
            <color indexed="81"/>
            <rFont val="Tahoma"/>
            <family val="2"/>
          </rPr>
          <t xml:space="preserve">
2005-2010</t>
        </r>
        <r>
          <rPr>
            <sz val="9"/>
            <color indexed="81"/>
            <rFont val="SimSun-ExtB"/>
            <family val="3"/>
            <charset val="134"/>
          </rPr>
          <t>年为“信息传送、计算机服务和软件业”。</t>
        </r>
      </text>
    </comment>
  </commentList>
</comments>
</file>

<file path=xl/sharedStrings.xml><?xml version="1.0" encoding="utf-8"?>
<sst xmlns="http://schemas.openxmlformats.org/spreadsheetml/2006/main" count="268" uniqueCount="144">
  <si>
    <t>数据来源</t>
    <phoneticPr fontId="13"/>
  </si>
  <si>
    <t>数据备注</t>
    <phoneticPr fontId="13"/>
  </si>
  <si>
    <t>项目</t>
    <phoneticPr fontId="13"/>
  </si>
  <si>
    <t>单位</t>
    <phoneticPr fontId="13"/>
  </si>
  <si>
    <t>各年份厦门经济特区年鉴 &gt; 统计资料 &gt; 综合 &gt; 人口 &gt; 历年分区常住人口及城镇化率</t>
    <phoneticPr fontId="13"/>
  </si>
  <si>
    <t>NA</t>
    <phoneticPr fontId="13"/>
  </si>
  <si>
    <t>常住人口</t>
    <phoneticPr fontId="4" type="noConversion"/>
  </si>
  <si>
    <t>万人</t>
    <phoneticPr fontId="4" type="noConversion"/>
  </si>
  <si>
    <t>各年份厦门经济特区年鉴 &gt; 统计资料 &gt; 综合 &gt; 人口 &gt; 年末户籍人口变动情况</t>
    <phoneticPr fontId="13"/>
  </si>
  <si>
    <t>2003年的数据可能有错误，该数据在2004年年鉴中为“1417579”，而在2005年年鉴中为“1471579”。</t>
    <phoneticPr fontId="13"/>
  </si>
  <si>
    <t>户籍人口总人口</t>
    <phoneticPr fontId="13"/>
  </si>
  <si>
    <t>人</t>
    <phoneticPr fontId="13"/>
  </si>
  <si>
    <t>户籍人口总户数</t>
    <phoneticPr fontId="13"/>
  </si>
  <si>
    <t>户</t>
    <phoneticPr fontId="13"/>
  </si>
  <si>
    <r>
      <rPr>
        <sz val="10"/>
        <rFont val="微软雅黑"/>
        <family val="2"/>
        <charset val="134"/>
      </rPr>
      <t>户籍人口</t>
    </r>
    <r>
      <rPr>
        <sz val="10"/>
        <rFont val="游ゴシック"/>
        <family val="2"/>
        <charset val="134"/>
        <scheme val="minor"/>
      </rPr>
      <t>自然增</t>
    </r>
    <r>
      <rPr>
        <sz val="10"/>
        <rFont val="微软雅黑"/>
        <family val="2"/>
        <charset val="134"/>
      </rPr>
      <t>长</t>
    </r>
    <r>
      <rPr>
        <sz val="10"/>
        <rFont val="Yu Gothic"/>
        <family val="2"/>
        <charset val="128"/>
      </rPr>
      <t>率</t>
    </r>
    <phoneticPr fontId="4" type="noConversion"/>
  </si>
  <si>
    <t>%</t>
    <phoneticPr fontId="1" type="noConversion"/>
  </si>
  <si>
    <r>
      <rPr>
        <sz val="10"/>
        <rFont val="微软雅黑"/>
        <family val="2"/>
        <charset val="134"/>
      </rPr>
      <t>户籍人口</t>
    </r>
    <r>
      <rPr>
        <sz val="10"/>
        <rFont val="游ゴシック"/>
        <family val="2"/>
        <charset val="134"/>
        <scheme val="minor"/>
      </rPr>
      <t>机械增</t>
    </r>
    <r>
      <rPr>
        <sz val="10"/>
        <rFont val="微软雅黑"/>
        <family val="2"/>
        <charset val="134"/>
      </rPr>
      <t>长</t>
    </r>
    <r>
      <rPr>
        <sz val="10"/>
        <rFont val="Yu Gothic"/>
        <family val="2"/>
        <charset val="128"/>
      </rPr>
      <t>率</t>
    </r>
    <phoneticPr fontId="4" type="noConversion"/>
  </si>
  <si>
    <t>城镇化率</t>
    <phoneticPr fontId="1" type="noConversion"/>
  </si>
  <si>
    <t>？</t>
    <phoneticPr fontId="13"/>
  </si>
  <si>
    <t>调查城镇家庭规模</t>
    <phoneticPr fontId="4" type="noConversion"/>
  </si>
  <si>
    <t>人/户</t>
    <phoneticPr fontId="4" type="noConversion"/>
  </si>
  <si>
    <t>调查农村家庭规模</t>
    <phoneticPr fontId="1" type="noConversion"/>
  </si>
  <si>
    <t>综合增长率</t>
    <phoneticPr fontId="4" type="noConversion"/>
  </si>
  <si>
    <t>-</t>
    <phoneticPr fontId="1" type="noConversion"/>
  </si>
  <si>
    <t>自然增长率</t>
    <phoneticPr fontId="4" type="noConversion"/>
  </si>
  <si>
    <t>机械增长率</t>
    <phoneticPr fontId="4" type="noConversion"/>
  </si>
  <si>
    <t>自然+机械增长率</t>
    <phoneticPr fontId="4" type="noConversion"/>
  </si>
  <si>
    <t>城镇人口</t>
    <phoneticPr fontId="1" type="noConversion"/>
  </si>
  <si>
    <t>万人</t>
    <phoneticPr fontId="1" type="noConversion"/>
  </si>
  <si>
    <t>农村人口</t>
    <phoneticPr fontId="1" type="noConversion"/>
  </si>
  <si>
    <t>户籍人口数</t>
    <phoneticPr fontId="4" type="noConversion"/>
  </si>
  <si>
    <t>人</t>
    <phoneticPr fontId="4" type="noConversion"/>
  </si>
  <si>
    <t>户籍人口户数</t>
    <phoneticPr fontId="4" type="noConversion"/>
  </si>
  <si>
    <t>户</t>
    <phoneticPr fontId="1" type="noConversion"/>
  </si>
  <si>
    <t>户籍家庭规模</t>
    <phoneticPr fontId="4" type="noConversion"/>
  </si>
  <si>
    <t>人/户</t>
  </si>
  <si>
    <t>家庭规模取值</t>
    <phoneticPr fontId="1" type="noConversion"/>
  </si>
  <si>
    <t>人/户</t>
    <phoneticPr fontId="1" type="noConversion"/>
  </si>
  <si>
    <t>常住家庭户数</t>
    <phoneticPr fontId="1" type="noConversion"/>
  </si>
  <si>
    <t>万户</t>
    <phoneticPr fontId="1" type="noConversion"/>
  </si>
  <si>
    <t>*某些数据经过手动校正，用淡橙色表示。</t>
    <phoneticPr fontId="1" type="noConversion"/>
  </si>
  <si>
    <t>作图辅助1</t>
    <phoneticPr fontId="1" type="noConversion"/>
  </si>
  <si>
    <t>作图辅助2</t>
    <phoneticPr fontId="1" type="noConversion"/>
  </si>
  <si>
    <t>作图辅助3</t>
    <phoneticPr fontId="1" type="noConversion"/>
  </si>
  <si>
    <t>图表结论：
1 机械增长率高于自然增长率，外来人口迁入是厦门市人口增长的主要原因。
2 家庭规模中，根据户籍人口计算的值介于抽样调查的城镇家庭规模和农村家庭规模之间，城镇家庭规模通常表现较小，而农村较大，但是三者均有下降的趋势，符合常理。
3 根据厦门市城市规划，2020年厦门市常住人口为500万，即年均增长率为5.31%，从数据历史趋势来看，这要求未来增长率有较大的提升，本研究暂用该数据作为未来的预测。</t>
    <phoneticPr fontId="1" type="noConversion"/>
  </si>
  <si>
    <t>2 年龄构成</t>
    <phoneticPr fontId="1" type="noConversion"/>
  </si>
  <si>
    <t>单位：万人</t>
    <phoneticPr fontId="1" type="noConversion"/>
  </si>
  <si>
    <t>男</t>
  </si>
  <si>
    <t>女</t>
  </si>
  <si>
    <t>0岁</t>
  </si>
  <si>
    <t>1-4岁</t>
  </si>
  <si>
    <t>5-9岁</t>
  </si>
  <si>
    <t>10-14岁</t>
  </si>
  <si>
    <t>15-19岁</t>
  </si>
  <si>
    <t>20-24岁</t>
  </si>
  <si>
    <t>25-29岁</t>
  </si>
  <si>
    <t>30-34岁</t>
  </si>
  <si>
    <t>35-39岁</t>
  </si>
  <si>
    <t>40-44岁</t>
  </si>
  <si>
    <t>45-49岁</t>
  </si>
  <si>
    <t>50-54岁</t>
  </si>
  <si>
    <t>55-59岁</t>
  </si>
  <si>
    <t>60-64岁</t>
  </si>
  <si>
    <t>65-69岁</t>
  </si>
  <si>
    <t>70-74岁</t>
  </si>
  <si>
    <t>75-79岁</t>
  </si>
  <si>
    <t>80-84岁</t>
  </si>
  <si>
    <t>85岁及以上</t>
  </si>
  <si>
    <t>合计</t>
    <phoneticPr fontId="1" type="noConversion"/>
  </si>
  <si>
    <t>GDP</t>
    <phoneticPr fontId="13"/>
  </si>
  <si>
    <t>当年价万元</t>
    <phoneticPr fontId="13"/>
  </si>
  <si>
    <r>
      <rPr>
        <sz val="11"/>
        <color theme="1"/>
        <rFont val="微软雅黑"/>
        <family val="2"/>
        <charset val="134"/>
      </rPr>
      <t>#</t>
    </r>
    <r>
      <rPr>
        <sz val="11"/>
        <color theme="1"/>
        <rFont val="游ゴシック"/>
        <family val="2"/>
        <charset val="134"/>
        <scheme val="minor"/>
      </rPr>
      <t>第一</t>
    </r>
    <r>
      <rPr>
        <sz val="11"/>
        <color theme="1"/>
        <rFont val="微软雅黑"/>
        <family val="2"/>
        <charset val="128"/>
      </rPr>
      <t>产业</t>
    </r>
    <phoneticPr fontId="13"/>
  </si>
  <si>
    <r>
      <rPr>
        <sz val="11"/>
        <color theme="1"/>
        <rFont val="微软雅黑"/>
        <family val="2"/>
        <charset val="134"/>
      </rPr>
      <t>#</t>
    </r>
    <r>
      <rPr>
        <sz val="11"/>
        <color theme="1"/>
        <rFont val="游ゴシック"/>
        <family val="2"/>
        <charset val="134"/>
        <scheme val="minor"/>
      </rPr>
      <t>第二</t>
    </r>
    <r>
      <rPr>
        <sz val="11"/>
        <color theme="1"/>
        <rFont val="微软雅黑"/>
        <family val="2"/>
        <charset val="128"/>
      </rPr>
      <t>产业</t>
    </r>
    <phoneticPr fontId="13"/>
  </si>
  <si>
    <r>
      <rPr>
        <sz val="11"/>
        <color theme="1"/>
        <rFont val="微软雅黑"/>
        <family val="2"/>
        <charset val="134"/>
      </rPr>
      <t>##</t>
    </r>
    <r>
      <rPr>
        <sz val="11"/>
        <color theme="1"/>
        <rFont val="游ゴシック"/>
        <family val="2"/>
        <charset val="134"/>
        <scheme val="minor"/>
      </rPr>
      <t>工</t>
    </r>
    <r>
      <rPr>
        <sz val="11"/>
        <color theme="1"/>
        <rFont val="微软雅黑"/>
        <family val="2"/>
        <charset val="128"/>
      </rPr>
      <t>业</t>
    </r>
    <phoneticPr fontId="13"/>
  </si>
  <si>
    <r>
      <rPr>
        <sz val="11"/>
        <color theme="1"/>
        <rFont val="微软雅黑"/>
        <family val="2"/>
        <charset val="134"/>
      </rPr>
      <t>##</t>
    </r>
    <r>
      <rPr>
        <sz val="11"/>
        <color theme="1"/>
        <rFont val="游ゴシック"/>
        <family val="2"/>
        <charset val="134"/>
        <scheme val="minor"/>
      </rPr>
      <t>建筑</t>
    </r>
    <r>
      <rPr>
        <sz val="11"/>
        <color theme="1"/>
        <rFont val="微软雅黑"/>
        <family val="2"/>
        <charset val="128"/>
      </rPr>
      <t>业</t>
    </r>
    <phoneticPr fontId="13"/>
  </si>
  <si>
    <r>
      <rPr>
        <sz val="11"/>
        <color theme="1"/>
        <rFont val="微软雅黑"/>
        <family val="2"/>
        <charset val="134"/>
      </rPr>
      <t>#</t>
    </r>
    <r>
      <rPr>
        <sz val="11"/>
        <color theme="1"/>
        <rFont val="游ゴシック"/>
        <family val="2"/>
        <charset val="134"/>
        <scheme val="minor"/>
      </rPr>
      <t>第三</t>
    </r>
    <r>
      <rPr>
        <sz val="11"/>
        <color theme="1"/>
        <rFont val="微软雅黑"/>
        <family val="2"/>
        <charset val="128"/>
      </rPr>
      <t>产业</t>
    </r>
    <phoneticPr fontId="13"/>
  </si>
  <si>
    <t>人均GDP</t>
  </si>
  <si>
    <t>当年价元/人</t>
    <phoneticPr fontId="13"/>
  </si>
  <si>
    <t>%</t>
    <phoneticPr fontId="13"/>
  </si>
  <si>
    <t>城镇劳动从业人员情况</t>
    <phoneticPr fontId="1" type="noConversion"/>
  </si>
  <si>
    <t>单位：人</t>
    <phoneticPr fontId="1" type="noConversion"/>
  </si>
  <si>
    <t>2005年</t>
  </si>
  <si>
    <t>2006年</t>
  </si>
  <si>
    <t>2007年</t>
  </si>
  <si>
    <t>2008年</t>
  </si>
  <si>
    <t>2009年</t>
  </si>
  <si>
    <t>2010年</t>
  </si>
  <si>
    <t>2011年</t>
  </si>
  <si>
    <t>2012年</t>
  </si>
  <si>
    <t>2013年</t>
  </si>
  <si>
    <t>2014年</t>
  </si>
  <si>
    <t>年末全社会劳动从业人数</t>
  </si>
  <si>
    <t>乡村从业人员数</t>
  </si>
  <si>
    <t>城镇从业人员数</t>
  </si>
  <si>
    <t>按国民经济行业分</t>
  </si>
  <si>
    <t>农林牧渔业</t>
  </si>
  <si>
    <t>采矿业</t>
  </si>
  <si>
    <t>采掘业</t>
  </si>
  <si>
    <t>制造业</t>
  </si>
  <si>
    <t>电力、煤气及水的生产和供应业</t>
  </si>
  <si>
    <t>电力、热力、燃气和水的生产和供应业</t>
  </si>
  <si>
    <t>建筑业</t>
  </si>
  <si>
    <t>交通运输、仓储和邮政业</t>
  </si>
  <si>
    <t>信息传送、计算机服务和软件业</t>
  </si>
  <si>
    <t>信息传送、软件和信息技术服务业</t>
  </si>
  <si>
    <t>批发零售贸易业</t>
  </si>
  <si>
    <t>批发和零售业</t>
  </si>
  <si>
    <t>住宿和餐饮业</t>
  </si>
  <si>
    <t>金融业</t>
  </si>
  <si>
    <t>房地产</t>
  </si>
  <si>
    <t>房地产业</t>
  </si>
  <si>
    <t>租赁和商务服务业</t>
  </si>
  <si>
    <t>科研、技术服务和地质勘查业</t>
  </si>
  <si>
    <t>科学研究、技术服务业</t>
  </si>
  <si>
    <t>水利、环境和公共设施管理业</t>
  </si>
  <si>
    <t>居民服务和其他服务业</t>
  </si>
  <si>
    <t>居民服务、修理和其他服务业</t>
  </si>
  <si>
    <t>教育</t>
  </si>
  <si>
    <t>卫生、社会保障和社会福利业</t>
  </si>
  <si>
    <t>卫生和社会工作</t>
  </si>
  <si>
    <t>文化、体育、娱乐业</t>
  </si>
  <si>
    <t>文化、体育和娱乐业</t>
  </si>
  <si>
    <t>公共管理和社会组织</t>
  </si>
  <si>
    <t>公共管理、社会保障和社会组织</t>
  </si>
  <si>
    <t>其他行业</t>
  </si>
  <si>
    <t>其他行业</t>
    <phoneticPr fontId="1" type="noConversion"/>
  </si>
  <si>
    <t>按三次产业分</t>
  </si>
  <si>
    <t>第一产业</t>
  </si>
  <si>
    <t>第二产业</t>
  </si>
  <si>
    <t>第三产业</t>
  </si>
  <si>
    <t>作图：三次产业从业人口变化</t>
    <phoneticPr fontId="1" type="noConversion"/>
  </si>
  <si>
    <t>全社会从业人口</t>
    <phoneticPr fontId="1" type="noConversion"/>
  </si>
  <si>
    <t>占比</t>
    <phoneticPr fontId="1" type="noConversion"/>
  </si>
  <si>
    <t>常住人口</t>
    <phoneticPr fontId="1" type="noConversion"/>
  </si>
  <si>
    <t>从业/常住人口</t>
    <phoneticPr fontId="1" type="noConversion"/>
  </si>
  <si>
    <t>对比：2014年其他城市</t>
    <phoneticPr fontId="1" type="noConversion"/>
  </si>
  <si>
    <t>深圳</t>
    <phoneticPr fontId="1" type="noConversion"/>
  </si>
  <si>
    <t>第三产业从业人口所占比例</t>
    <phoneticPr fontId="1" type="noConversion"/>
  </si>
  <si>
    <t>厦门市各年份统计年鉴 &gt; 统计资料 &gt; 综合 &gt; 劳动就业与从业工资 &gt; 全社会劳动从业人员情况</t>
    <phoneticPr fontId="13"/>
  </si>
  <si>
    <t>2015-2019年无该项统计数据。</t>
    <phoneticPr fontId="13"/>
  </si>
  <si>
    <t>地区生产总值指数</t>
    <phoneticPr fontId="13"/>
  </si>
  <si>
    <t>厦门经济特区年鉴2020 &gt; 统计资料 &gt; 综合 &gt; 国民经济总量 &gt; 地区生产总值指数。</t>
    <phoneticPr fontId="13"/>
  </si>
  <si>
    <t>厦门经济特区年鉴2020 &gt; 统计资料 &gt; 综合 &gt; 国民经济总量 &gt; 历年地区生产总值。</t>
  </si>
  <si>
    <t>厦门经济特区年鉴2020 &gt; 统计资料 &gt; 综合 &gt; 国民经济总量 &gt; 历年地区生产总值。</t>
    <phoneticPr fontId="1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</si>
</sst>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00_ "/>
    <numFmt numFmtId="177" formatCode="0_ "/>
    <numFmt numFmtId="178" formatCode="0.0000_ "/>
    <numFmt numFmtId="179" formatCode="0_);[Red]\(0\)"/>
    <numFmt numFmtId="180" formatCode="0.00_);[Red]\(0.00\)"/>
    <numFmt numFmtId="181" formatCode="0.0000_);[Red]\(0.0000\)"/>
    <numFmt numFmtId="182" formatCode="0.00_);\(0.00\)"/>
  </numFmts>
  <fonts count="22">
    <font>
      <sz val="11"/>
      <color theme="1"/>
      <name val="游ゴシック"/>
      <family val="2"/>
      <charset val="134"/>
      <scheme val="minor"/>
    </font>
    <font>
      <sz val="9"/>
      <name val="游ゴシック"/>
      <family val="2"/>
      <charset val="134"/>
      <scheme val="minor"/>
    </font>
    <font>
      <sz val="12"/>
      <color indexed="8"/>
      <name val="宋体"/>
      <family val="3"/>
      <charset val="134"/>
    </font>
    <font>
      <sz val="11"/>
      <color indexed="8"/>
      <name val="宋体"/>
      <family val="3"/>
      <charset val="134"/>
    </font>
    <font>
      <sz val="9"/>
      <name val="游ゴシック"/>
      <family val="3"/>
      <charset val="134"/>
      <scheme val="minor"/>
    </font>
    <font>
      <sz val="10"/>
      <name val="游ゴシック"/>
      <family val="2"/>
      <charset val="134"/>
      <scheme val="minor"/>
    </font>
    <font>
      <sz val="10"/>
      <color theme="1"/>
      <name val="游ゴシック"/>
      <family val="2"/>
      <charset val="134"/>
      <scheme val="minor"/>
    </font>
    <font>
      <sz val="10"/>
      <name val="游ゴシック"/>
      <family val="3"/>
      <charset val="134"/>
      <scheme val="minor"/>
    </font>
    <font>
      <sz val="10"/>
      <color theme="1"/>
      <name val="游ゴシック"/>
      <family val="3"/>
      <charset val="134"/>
      <scheme val="minor"/>
    </font>
    <font>
      <sz val="9"/>
      <color indexed="81"/>
      <name val="Tahoma"/>
      <family val="2"/>
    </font>
    <font>
      <b/>
      <sz val="9"/>
      <color indexed="81"/>
      <name val="Tahoma"/>
      <family val="2"/>
    </font>
    <font>
      <sz val="9"/>
      <color indexed="81"/>
      <name val="HGGothicE"/>
      <family val="3"/>
      <charset val="128"/>
    </font>
    <font>
      <sz val="9"/>
      <color indexed="81"/>
      <name val="SimSun-ExtB"/>
      <family val="3"/>
      <charset val="134"/>
    </font>
    <font>
      <sz val="6"/>
      <name val="游ゴシック"/>
      <family val="3"/>
      <charset val="128"/>
      <scheme val="minor"/>
    </font>
    <font>
      <sz val="10"/>
      <name val="微软雅黑"/>
      <family val="2"/>
      <charset val="134"/>
    </font>
    <font>
      <sz val="10"/>
      <name val="Yu Gothic"/>
      <family val="2"/>
      <charset val="128"/>
    </font>
    <font>
      <sz val="10"/>
      <name val="微软雅黑"/>
      <family val="3"/>
      <charset val="134"/>
    </font>
    <font>
      <sz val="11"/>
      <color rgb="FFFF0000"/>
      <name val="游ゴシック"/>
      <family val="2"/>
      <charset val="134"/>
      <scheme val="minor"/>
    </font>
    <font>
      <sz val="10"/>
      <color rgb="FFFF0000"/>
      <name val="游ゴシック"/>
      <family val="3"/>
      <charset val="134"/>
      <scheme val="minor"/>
    </font>
    <font>
      <sz val="11"/>
      <color theme="1"/>
      <name val="微软雅黑"/>
      <family val="2"/>
      <charset val="134"/>
    </font>
    <font>
      <sz val="11"/>
      <color theme="1"/>
      <name val="微软雅黑"/>
      <family val="2"/>
      <charset val="128"/>
    </font>
    <font>
      <sz val="11"/>
      <color rgb="FF000000"/>
      <name val="游ゴシック"/>
    </font>
  </fonts>
  <fills count="5">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0" tint="-0.14999847407452621"/>
        <bgColor indexed="64"/>
      </patternFill>
    </fill>
  </fills>
  <borders count="3">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2" fillId="0" borderId="0"/>
  </cellStyleXfs>
  <cellXfs count="41">
    <xf numFmtId="0" fontId="0" fillId="0" borderId="0" xfId="0">
      <alignment vertical="center"/>
    </xf>
    <xf numFmtId="0" fontId="3" fillId="0" borderId="1" xfId="1" applyFont="1" applyBorder="1" applyAlignment="1">
      <alignment horizontal="right" wrapText="1"/>
    </xf>
    <xf numFmtId="0" fontId="0" fillId="0" borderId="0" xfId="0" applyAlignment="1">
      <alignment horizontal="right" vertical="center"/>
    </xf>
    <xf numFmtId="10" fontId="0" fillId="0" borderId="0" xfId="0" applyNumberFormat="1" applyAlignment="1">
      <alignment horizontal="right" vertical="center"/>
    </xf>
    <xf numFmtId="176" fontId="0" fillId="0" borderId="0" xfId="0" applyNumberFormat="1" applyAlignment="1">
      <alignment horizontal="right" vertical="center"/>
    </xf>
    <xf numFmtId="176" fontId="0" fillId="0" borderId="0" xfId="0" applyNumberFormat="1">
      <alignment vertical="center"/>
    </xf>
    <xf numFmtId="0" fontId="5" fillId="0" borderId="0" xfId="0" applyFont="1">
      <alignment vertical="center"/>
    </xf>
    <xf numFmtId="0" fontId="6" fillId="0" borderId="0" xfId="0" applyFont="1">
      <alignment vertical="center"/>
    </xf>
    <xf numFmtId="0" fontId="7" fillId="2" borderId="0" xfId="0" applyFont="1" applyFill="1">
      <alignment vertical="center"/>
    </xf>
    <xf numFmtId="177" fontId="8" fillId="2" borderId="0" xfId="0" applyNumberFormat="1" applyFont="1" applyFill="1">
      <alignment vertical="center"/>
    </xf>
    <xf numFmtId="10" fontId="7" fillId="0" borderId="0" xfId="0" applyNumberFormat="1" applyFont="1">
      <alignment vertical="center"/>
    </xf>
    <xf numFmtId="10" fontId="7" fillId="2" borderId="0" xfId="0" applyNumberFormat="1" applyFont="1" applyFill="1">
      <alignment vertical="center"/>
    </xf>
    <xf numFmtId="178" fontId="7" fillId="0" borderId="0" xfId="0" applyNumberFormat="1" applyFont="1">
      <alignment vertical="center"/>
    </xf>
    <xf numFmtId="10" fontId="8" fillId="0" borderId="0" xfId="0" applyNumberFormat="1" applyFont="1">
      <alignment vertical="center"/>
    </xf>
    <xf numFmtId="10" fontId="8" fillId="2" borderId="0" xfId="0" applyNumberFormat="1" applyFont="1" applyFill="1">
      <alignment vertical="center"/>
    </xf>
    <xf numFmtId="177" fontId="7" fillId="0" borderId="0" xfId="0" applyNumberFormat="1" applyFont="1">
      <alignment vertical="center"/>
    </xf>
    <xf numFmtId="181" fontId="7" fillId="0" borderId="0" xfId="0" applyNumberFormat="1" applyFont="1">
      <alignment vertical="center"/>
    </xf>
    <xf numFmtId="181" fontId="8" fillId="2" borderId="0" xfId="0" applyNumberFormat="1" applyFont="1" applyFill="1">
      <alignment vertical="center"/>
    </xf>
    <xf numFmtId="180" fontId="7" fillId="0" borderId="0" xfId="0" applyNumberFormat="1" applyFont="1">
      <alignment vertical="center"/>
    </xf>
    <xf numFmtId="0" fontId="8" fillId="0" borderId="0" xfId="0" applyFont="1">
      <alignment vertical="center"/>
    </xf>
    <xf numFmtId="179" fontId="7" fillId="0" borderId="0" xfId="0" applyNumberFormat="1" applyFont="1">
      <alignment vertical="center"/>
    </xf>
    <xf numFmtId="179" fontId="8" fillId="0" borderId="0" xfId="0" applyNumberFormat="1" applyFont="1">
      <alignment vertical="center"/>
    </xf>
    <xf numFmtId="177" fontId="8" fillId="0" borderId="0" xfId="0" applyNumberFormat="1" applyFont="1">
      <alignment vertical="center"/>
    </xf>
    <xf numFmtId="182" fontId="8" fillId="0" borderId="0" xfId="0" applyNumberFormat="1" applyFont="1">
      <alignment vertical="center"/>
    </xf>
    <xf numFmtId="10" fontId="7" fillId="3" borderId="0" xfId="0" applyNumberFormat="1" applyFont="1" applyFill="1">
      <alignment vertical="center"/>
    </xf>
    <xf numFmtId="181" fontId="7" fillId="4" borderId="0" xfId="0" applyNumberFormat="1" applyFont="1" applyFill="1">
      <alignment vertical="center"/>
    </xf>
    <xf numFmtId="181" fontId="8" fillId="3" borderId="0" xfId="0" applyNumberFormat="1" applyFont="1" applyFill="1">
      <alignment vertical="center"/>
    </xf>
    <xf numFmtId="181" fontId="7" fillId="3" borderId="0" xfId="0" applyNumberFormat="1" applyFont="1" applyFill="1">
      <alignment vertical="center"/>
    </xf>
    <xf numFmtId="0" fontId="0" fillId="2" borderId="0" xfId="0" applyFill="1">
      <alignment vertical="center"/>
    </xf>
    <xf numFmtId="0" fontId="14" fillId="0" borderId="0" xfId="0" applyFont="1">
      <alignment vertical="center"/>
    </xf>
    <xf numFmtId="0" fontId="5" fillId="2" borderId="0" xfId="0" applyFont="1" applyFill="1">
      <alignment vertical="center"/>
    </xf>
    <xf numFmtId="0" fontId="16" fillId="2" borderId="0" xfId="0" applyFont="1" applyFill="1">
      <alignment vertical="center"/>
    </xf>
    <xf numFmtId="0" fontId="18" fillId="2" borderId="0" xfId="0" applyFont="1" applyFill="1">
      <alignment vertical="center"/>
    </xf>
    <xf numFmtId="0" fontId="17" fillId="0" borderId="0" xfId="0" applyFont="1">
      <alignment vertical="center"/>
    </xf>
    <xf numFmtId="10" fontId="16" fillId="2" borderId="0" xfId="0" applyNumberFormat="1" applyFont="1" applyFill="1">
      <alignment vertical="center"/>
    </xf>
    <xf numFmtId="0" fontId="14" fillId="0" borderId="0" xfId="0" applyFont="1" applyAlignment="1">
      <alignment horizontal="left" vertical="center"/>
    </xf>
    <xf numFmtId="0" fontId="0" fillId="0" borderId="0" xfId="0" applyAlignment="1">
      <alignment horizontal="left" vertical="center"/>
    </xf>
    <xf numFmtId="0" fontId="19" fillId="0" borderId="0" xfId="0" applyFont="1">
      <alignment vertical="center"/>
    </xf>
    <xf numFmtId="0" fontId="19" fillId="0" borderId="2" xfId="0" applyFont="1" applyBorder="1">
      <alignment vertical="center"/>
    </xf>
    <xf numFmtId="0" fontId="21" fillId="0" borderId="0" xfId="0" applyFont="1" applyAlignment="1">
      <alignment horizontal="left" vertical="center"/>
    </xf>
    <xf numFmtId="0" fontId="8" fillId="0" borderId="0" xfId="0" applyFont="1" applyAlignment="1">
      <alignment vertical="center" wrapText="1"/>
    </xf>
  </cellXfs>
  <cellStyles count="2">
    <cellStyle name="Normal" xfId="0" builtinId="0"/>
    <cellStyle name="常规_折算2015年GDP"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1 </a:t>
            </a:r>
            <a:r>
              <a:rPr lang="zh-CN" altLang="en-US"/>
              <a:t>自然增长率</a:t>
            </a:r>
            <a:r>
              <a:rPr lang="zh-CN" altLang="en-US" baseline="0"/>
              <a:t> </a:t>
            </a:r>
            <a:r>
              <a:rPr lang="en-US" altLang="zh-CN" baseline="0"/>
              <a:t>vs. </a:t>
            </a:r>
            <a:r>
              <a:rPr lang="zh-CN" altLang="en-US" baseline="0"/>
              <a:t>机械增长率</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人口!$A$5</c:f>
              <c:strCache>
                <c:ptCount val="1"/>
                <c:pt idx="0">
                  <c:v>自然增长率</c:v>
                </c:pt>
              </c:strCache>
            </c:strRef>
          </c:tx>
          <c:spPr>
            <a:solidFill>
              <a:schemeClr val="accent1"/>
            </a:solidFill>
            <a:ln>
              <a:noFill/>
            </a:ln>
            <a:effectLst/>
          </c:spPr>
          <c:invertIfNegative val="0"/>
          <c:cat>
            <c:numRef>
              <c:f>人口!$C$2:$P$2</c:f>
              <c:numCache>
                <c:formatCode>General</c:formatCod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numCache>
            </c:numRef>
          </c:cat>
          <c:val>
            <c:numRef>
              <c:f>人口!$C$5:$P$5</c:f>
              <c:numCache>
                <c:formatCode>0.00%</c:formatCode>
                <c:ptCount val="14"/>
                <c:pt idx="0">
                  <c:v>3.6800000000000001E-3</c:v>
                </c:pt>
                <c:pt idx="1">
                  <c:v>5.1500000000000001E-3</c:v>
                </c:pt>
                <c:pt idx="2">
                  <c:v>4.9199999999999999E-3</c:v>
                </c:pt>
                <c:pt idx="3">
                  <c:v>4.3699999999999998E-3</c:v>
                </c:pt>
                <c:pt idx="4">
                  <c:v>5.7000000000000002E-3</c:v>
                </c:pt>
                <c:pt idx="5">
                  <c:v>5.5899999999999995E-3</c:v>
                </c:pt>
                <c:pt idx="6">
                  <c:v>7.5199999999999998E-3</c:v>
                </c:pt>
                <c:pt idx="7">
                  <c:v>8.4499999999999992E-3</c:v>
                </c:pt>
                <c:pt idx="8">
                  <c:v>1.022E-2</c:v>
                </c:pt>
                <c:pt idx="9">
                  <c:v>8.3099999999999997E-3</c:v>
                </c:pt>
                <c:pt idx="10">
                  <c:v>4.2599999999999999E-3</c:v>
                </c:pt>
                <c:pt idx="11">
                  <c:v>7.4999999999999997E-3</c:v>
                </c:pt>
                <c:pt idx="12">
                  <c:v>1.098E-2</c:v>
                </c:pt>
                <c:pt idx="13">
                  <c:v>1.1220000000000001E-2</c:v>
                </c:pt>
              </c:numCache>
            </c:numRef>
          </c:val>
          <c:extLst>
            <c:ext xmlns:c16="http://schemas.microsoft.com/office/drawing/2014/chart" uri="{C3380CC4-5D6E-409C-BE32-E72D297353CC}">
              <c16:uniqueId val="{00000000-D86C-4E8F-987D-877C6683CA19}"/>
            </c:ext>
          </c:extLst>
        </c:ser>
        <c:ser>
          <c:idx val="1"/>
          <c:order val="1"/>
          <c:tx>
            <c:strRef>
              <c:f>人口!$A$6</c:f>
              <c:strCache>
                <c:ptCount val="1"/>
                <c:pt idx="0">
                  <c:v>机械增长率</c:v>
                </c:pt>
              </c:strCache>
            </c:strRef>
          </c:tx>
          <c:spPr>
            <a:solidFill>
              <a:schemeClr val="accent2"/>
            </a:solidFill>
            <a:ln>
              <a:noFill/>
            </a:ln>
            <a:effectLst/>
          </c:spPr>
          <c:invertIfNegative val="0"/>
          <c:cat>
            <c:numRef>
              <c:f>人口!$C$2:$P$2</c:f>
              <c:numCache>
                <c:formatCode>General</c:formatCod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numCache>
            </c:numRef>
          </c:cat>
          <c:val>
            <c:numRef>
              <c:f>人口!$C$6:$P$6</c:f>
              <c:numCache>
                <c:formatCode>0.00%</c:formatCode>
                <c:ptCount val="14"/>
                <c:pt idx="0">
                  <c:v>1.3599999999999999E-2</c:v>
                </c:pt>
                <c:pt idx="1">
                  <c:v>1.2699999999999999E-2</c:v>
                </c:pt>
                <c:pt idx="2">
                  <c:v>1.5710000000000002E-2</c:v>
                </c:pt>
                <c:pt idx="3">
                  <c:v>2.9489999999999999E-2</c:v>
                </c:pt>
                <c:pt idx="4">
                  <c:v>2.9270000000000001E-2</c:v>
                </c:pt>
                <c:pt idx="5">
                  <c:v>3.6840000000000005E-2</c:v>
                </c:pt>
                <c:pt idx="6">
                  <c:v>3.8030000000000001E-2</c:v>
                </c:pt>
                <c:pt idx="7">
                  <c:v>3.3350000000000005E-2</c:v>
                </c:pt>
                <c:pt idx="8">
                  <c:v>2.7530000000000002E-2</c:v>
                </c:pt>
                <c:pt idx="9">
                  <c:v>1.0670000000000001E-2</c:v>
                </c:pt>
                <c:pt idx="10">
                  <c:v>1.3699999999999999E-2</c:v>
                </c:pt>
                <c:pt idx="11">
                  <c:v>2.019E-2</c:v>
                </c:pt>
                <c:pt idx="12">
                  <c:v>1.908E-2</c:v>
                </c:pt>
                <c:pt idx="13">
                  <c:v>1.9039999999999998E-2</c:v>
                </c:pt>
              </c:numCache>
            </c:numRef>
          </c:val>
          <c:extLst>
            <c:ext xmlns:c16="http://schemas.microsoft.com/office/drawing/2014/chart" uri="{C3380CC4-5D6E-409C-BE32-E72D297353CC}">
              <c16:uniqueId val="{00000001-D86C-4E8F-987D-877C6683CA19}"/>
            </c:ext>
          </c:extLst>
        </c:ser>
        <c:dLbls>
          <c:showLegendKey val="0"/>
          <c:showVal val="0"/>
          <c:showCatName val="0"/>
          <c:showSerName val="0"/>
          <c:showPercent val="0"/>
          <c:showBubbleSize val="0"/>
        </c:dLbls>
        <c:gapWidth val="219"/>
        <c:overlap val="-27"/>
        <c:axId val="601970752"/>
        <c:axId val="601970424"/>
      </c:barChart>
      <c:catAx>
        <c:axId val="60197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01970424"/>
        <c:crosses val="autoZero"/>
        <c:auto val="1"/>
        <c:lblAlgn val="ctr"/>
        <c:lblOffset val="100"/>
        <c:noMultiLvlLbl val="0"/>
      </c:catAx>
      <c:valAx>
        <c:axId val="6019704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01970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altLang="zh-CN" sz="1200"/>
              <a:t>2 </a:t>
            </a:r>
            <a:r>
              <a:rPr lang="zh-CN" altLang="en-US" sz="1200"/>
              <a:t>家庭规模：城镇家庭调查</a:t>
            </a:r>
            <a:r>
              <a:rPr lang="zh-CN" altLang="en-US" sz="1200" baseline="0"/>
              <a:t> </a:t>
            </a:r>
            <a:r>
              <a:rPr lang="en-US" altLang="zh-CN" sz="1200" baseline="0"/>
              <a:t>vs. </a:t>
            </a:r>
            <a:r>
              <a:rPr lang="zh-CN" altLang="en-US" sz="1200" baseline="0"/>
              <a:t>据户籍人口数据计算</a:t>
            </a:r>
            <a:endParaRPr lang="zh-CN" alt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人口!$A$11</c:f>
              <c:strCache>
                <c:ptCount val="1"/>
                <c:pt idx="0">
                  <c:v>调查城镇家庭规模</c:v>
                </c:pt>
              </c:strCache>
            </c:strRef>
          </c:tx>
          <c:spPr>
            <a:solidFill>
              <a:schemeClr val="accent1"/>
            </a:solidFill>
            <a:ln>
              <a:noFill/>
            </a:ln>
            <a:effectLst/>
          </c:spPr>
          <c:invertIfNegative val="0"/>
          <c:cat>
            <c:numRef>
              <c:f>人口!$C$2:$Q$2</c:f>
              <c:numCache>
                <c:formatCode>General</c:formatCode>
                <c:ptCount val="1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numCache>
            </c:numRef>
          </c:cat>
          <c:val>
            <c:numRef>
              <c:f>人口!$C$11:$Q$11</c:f>
              <c:numCache>
                <c:formatCode>General</c:formatCode>
                <c:ptCount val="15"/>
                <c:pt idx="0">
                  <c:v>3.27</c:v>
                </c:pt>
                <c:pt idx="1">
                  <c:v>3.21</c:v>
                </c:pt>
                <c:pt idx="2">
                  <c:v>3.21</c:v>
                </c:pt>
                <c:pt idx="3">
                  <c:v>3.21</c:v>
                </c:pt>
                <c:pt idx="4">
                  <c:v>2.9</c:v>
                </c:pt>
                <c:pt idx="5">
                  <c:v>2.96</c:v>
                </c:pt>
                <c:pt idx="6">
                  <c:v>2.88</c:v>
                </c:pt>
                <c:pt idx="7">
                  <c:v>2.93</c:v>
                </c:pt>
                <c:pt idx="8">
                  <c:v>3.11</c:v>
                </c:pt>
                <c:pt idx="9">
                  <c:v>3.08</c:v>
                </c:pt>
                <c:pt idx="10">
                  <c:v>2.98</c:v>
                </c:pt>
                <c:pt idx="11">
                  <c:v>3.04</c:v>
                </c:pt>
                <c:pt idx="12">
                  <c:v>2.99</c:v>
                </c:pt>
                <c:pt idx="13">
                  <c:v>2.79</c:v>
                </c:pt>
                <c:pt idx="14">
                  <c:v>2.58</c:v>
                </c:pt>
              </c:numCache>
            </c:numRef>
          </c:val>
          <c:extLst>
            <c:ext xmlns:c16="http://schemas.microsoft.com/office/drawing/2014/chart" uri="{C3380CC4-5D6E-409C-BE32-E72D297353CC}">
              <c16:uniqueId val="{00000000-3B5D-4AD5-98B6-FA40F87725E5}"/>
            </c:ext>
          </c:extLst>
        </c:ser>
        <c:ser>
          <c:idx val="1"/>
          <c:order val="1"/>
          <c:tx>
            <c:strRef>
              <c:f>人口!$A$15</c:f>
              <c:strCache>
                <c:ptCount val="1"/>
                <c:pt idx="0">
                  <c:v>户籍家庭规模</c:v>
                </c:pt>
              </c:strCache>
            </c:strRef>
          </c:tx>
          <c:spPr>
            <a:solidFill>
              <a:schemeClr val="accent2"/>
            </a:solidFill>
            <a:ln>
              <a:noFill/>
            </a:ln>
            <a:effectLst/>
          </c:spPr>
          <c:invertIfNegative val="0"/>
          <c:cat>
            <c:numRef>
              <c:f>人口!$C$2:$Q$2</c:f>
              <c:numCache>
                <c:formatCode>General</c:formatCode>
                <c:ptCount val="1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numCache>
            </c:numRef>
          </c:cat>
          <c:val>
            <c:numRef>
              <c:f>人口!$C$15:$Q$15</c:f>
              <c:numCache>
                <c:formatCode>0.0000_);[Red]\(0.0000\)</c:formatCode>
                <c:ptCount val="15"/>
                <c:pt idx="0">
                  <c:v>3.3758875827146078</c:v>
                </c:pt>
                <c:pt idx="1">
                  <c:v>3.3188477394717406</c:v>
                </c:pt>
                <c:pt idx="2">
                  <c:v>3.2773436939972185</c:v>
                </c:pt>
                <c:pt idx="3">
                  <c:v>3.2161203158995675</c:v>
                </c:pt>
                <c:pt idx="4">
                  <c:v>3.2348898767739502</c:v>
                </c:pt>
                <c:pt idx="5">
                  <c:v>3.2462768312862704</c:v>
                </c:pt>
                <c:pt idx="6">
                  <c:v>3.2229204135561202</c:v>
                </c:pt>
                <c:pt idx="7">
                  <c:v>3.2093419562839434</c:v>
                </c:pt>
                <c:pt idx="8">
                  <c:v>3.2053205763527068</c:v>
                </c:pt>
                <c:pt idx="9">
                  <c:v>3.158698460967392</c:v>
                </c:pt>
                <c:pt idx="10">
                  <c:v>3.116764069507405</c:v>
                </c:pt>
                <c:pt idx="11">
                  <c:v>3.1024645275163985</c:v>
                </c:pt>
                <c:pt idx="12">
                  <c:v>3.098568530390327</c:v>
                </c:pt>
                <c:pt idx="13">
                  <c:v>3.1008911054908173</c:v>
                </c:pt>
                <c:pt idx="14">
                  <c:v>3.1068826912562884</c:v>
                </c:pt>
              </c:numCache>
            </c:numRef>
          </c:val>
          <c:extLst>
            <c:ext xmlns:c16="http://schemas.microsoft.com/office/drawing/2014/chart" uri="{C3380CC4-5D6E-409C-BE32-E72D297353CC}">
              <c16:uniqueId val="{00000001-3B5D-4AD5-98B6-FA40F87725E5}"/>
            </c:ext>
          </c:extLst>
        </c:ser>
        <c:ser>
          <c:idx val="2"/>
          <c:order val="2"/>
          <c:tx>
            <c:strRef>
              <c:f>人口!$A$12</c:f>
              <c:strCache>
                <c:ptCount val="1"/>
                <c:pt idx="0">
                  <c:v>调查农村家庭规模</c:v>
                </c:pt>
              </c:strCache>
            </c:strRef>
          </c:tx>
          <c:spPr>
            <a:solidFill>
              <a:schemeClr val="accent3"/>
            </a:solidFill>
            <a:ln>
              <a:noFill/>
            </a:ln>
            <a:effectLst/>
          </c:spPr>
          <c:invertIfNegative val="0"/>
          <c:val>
            <c:numRef>
              <c:f>人口!$C$12:$Q$12</c:f>
              <c:numCache>
                <c:formatCode>General</c:formatCode>
                <c:ptCount val="15"/>
                <c:pt idx="13">
                  <c:v>3.47</c:v>
                </c:pt>
                <c:pt idx="14">
                  <c:v>3.25</c:v>
                </c:pt>
              </c:numCache>
            </c:numRef>
          </c:val>
          <c:extLst>
            <c:ext xmlns:c16="http://schemas.microsoft.com/office/drawing/2014/chart" uri="{C3380CC4-5D6E-409C-BE32-E72D297353CC}">
              <c16:uniqueId val="{00000002-3B5D-4AD5-98B6-FA40F87725E5}"/>
            </c:ext>
          </c:extLst>
        </c:ser>
        <c:dLbls>
          <c:showLegendKey val="0"/>
          <c:showVal val="0"/>
          <c:showCatName val="0"/>
          <c:showSerName val="0"/>
          <c:showPercent val="0"/>
          <c:showBubbleSize val="0"/>
        </c:dLbls>
        <c:gapWidth val="219"/>
        <c:overlap val="-27"/>
        <c:axId val="602062160"/>
        <c:axId val="602062488"/>
      </c:barChart>
      <c:catAx>
        <c:axId val="60206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02062488"/>
        <c:crosses val="autoZero"/>
        <c:auto val="1"/>
        <c:lblAlgn val="ctr"/>
        <c:lblOffset val="100"/>
        <c:noMultiLvlLbl val="0"/>
      </c:catAx>
      <c:valAx>
        <c:axId val="602062488"/>
        <c:scaling>
          <c:orientation val="minMax"/>
          <c:min val="1.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02062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999509323841096"/>
          <c:y val="5.0925925925925923E-2"/>
          <c:w val="0.67295400169470165"/>
          <c:h val="0.81352566465787068"/>
        </c:manualLayout>
      </c:layout>
      <c:areaChart>
        <c:grouping val="stacked"/>
        <c:varyColors val="0"/>
        <c:ser>
          <c:idx val="0"/>
          <c:order val="0"/>
          <c:tx>
            <c:strRef>
              <c:f>人口!$A$9</c:f>
              <c:strCache>
                <c:ptCount val="1"/>
                <c:pt idx="0">
                  <c:v>城镇人口</c:v>
                </c:pt>
              </c:strCache>
            </c:strRef>
          </c:tx>
          <c:spPr>
            <a:solidFill>
              <a:schemeClr val="accent1"/>
            </a:solidFill>
            <a:ln>
              <a:noFill/>
            </a:ln>
            <a:effectLst/>
          </c:spPr>
          <c:cat>
            <c:numRef>
              <c:f>人口!$C$2:$BA$2</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人口!$C$9:$BA$9</c:f>
              <c:numCache>
                <c:formatCode>0_ </c:formatCode>
                <c:ptCount val="51"/>
                <c:pt idx="0">
                  <c:v>139.05687568951336</c:v>
                </c:pt>
                <c:pt idx="1">
                  <c:v>158.46437493280951</c:v>
                </c:pt>
                <c:pt idx="2">
                  <c:v>166.90106307835291</c:v>
                </c:pt>
                <c:pt idx="3">
                  <c:v>175.22905856867339</c:v>
                </c:pt>
                <c:pt idx="4">
                  <c:v>188.58736157400463</c:v>
                </c:pt>
                <c:pt idx="5">
                  <c:v>194.88874511072552</c:v>
                </c:pt>
                <c:pt idx="6">
                  <c:v>215.62604902880273</c:v>
                </c:pt>
                <c:pt idx="7">
                  <c:v>223.15191628883775</c:v>
                </c:pt>
                <c:pt idx="8">
                  <c:v>238.98945972804671</c:v>
                </c:pt>
                <c:pt idx="9">
                  <c:v>269.40051842410526</c:v>
                </c:pt>
                <c:pt idx="10">
                  <c:v>294.3274253130993</c:v>
                </c:pt>
                <c:pt idx="11">
                  <c:v>311.91358568198439</c:v>
                </c:pt>
                <c:pt idx="12">
                  <c:v>317.30398041907546</c:v>
                </c:pt>
                <c:pt idx="13">
                  <c:v>322.8825647867061</c:v>
                </c:pt>
                <c:pt idx="14">
                  <c:v>337.78116995759876</c:v>
                </c:pt>
                <c:pt idx="15">
                  <c:v>343.154</c:v>
                </c:pt>
                <c:pt idx="16">
                  <c:v>359.90354704625537</c:v>
                </c:pt>
                <c:pt idx="17">
                  <c:v>376.71600691362545</c:v>
                </c:pt>
                <c:pt idx="18">
                  <c:v>393.59137960211012</c:v>
                </c:pt>
                <c:pt idx="19">
                  <c:v>410.52966511170968</c:v>
                </c:pt>
                <c:pt idx="20">
                  <c:v>427.53086344242382</c:v>
                </c:pt>
                <c:pt idx="21">
                  <c:v>444.59497459425262</c:v>
                </c:pt>
                <c:pt idx="22">
                  <c:v>461.72199856719618</c:v>
                </c:pt>
                <c:pt idx="23">
                  <c:v>478.91193536125445</c:v>
                </c:pt>
                <c:pt idx="24">
                  <c:v>496.16478497642737</c:v>
                </c:pt>
                <c:pt idx="25">
                  <c:v>513.48054741271505</c:v>
                </c:pt>
                <c:pt idx="26">
                  <c:v>530.85922267011733</c:v>
                </c:pt>
                <c:pt idx="27">
                  <c:v>548.30081074863438</c:v>
                </c:pt>
                <c:pt idx="28">
                  <c:v>565.80531164826596</c:v>
                </c:pt>
                <c:pt idx="29">
                  <c:v>583.37272536901241</c:v>
                </c:pt>
                <c:pt idx="30">
                  <c:v>601.00305191087352</c:v>
                </c:pt>
                <c:pt idx="31">
                  <c:v>614.16175198609324</c:v>
                </c:pt>
                <c:pt idx="32">
                  <c:v>626.79823113182545</c:v>
                </c:pt>
                <c:pt idx="33">
                  <c:v>638.90925705284008</c:v>
                </c:pt>
                <c:pt idx="34">
                  <c:v>650.49159745390762</c:v>
                </c:pt>
                <c:pt idx="35">
                  <c:v>661.54202003979879</c:v>
                </c:pt>
                <c:pt idx="36">
                  <c:v>672.05729251528419</c:v>
                </c:pt>
                <c:pt idx="37">
                  <c:v>682.0341825851342</c:v>
                </c:pt>
                <c:pt idx="38">
                  <c:v>691.46945795411966</c:v>
                </c:pt>
                <c:pt idx="39">
                  <c:v>700.35988632701094</c:v>
                </c:pt>
                <c:pt idx="40">
                  <c:v>708.70223540857864</c:v>
                </c:pt>
                <c:pt idx="41">
                  <c:v>716.49327290359349</c:v>
                </c:pt>
                <c:pt idx="42">
                  <c:v>723.72976651682586</c:v>
                </c:pt>
                <c:pt idx="43">
                  <c:v>730.4084839530467</c:v>
                </c:pt>
                <c:pt idx="44">
                  <c:v>736.52619291702604</c:v>
                </c:pt>
                <c:pt idx="45">
                  <c:v>742.07966111353483</c:v>
                </c:pt>
                <c:pt idx="46">
                  <c:v>747.06565624734355</c:v>
                </c:pt>
                <c:pt idx="47">
                  <c:v>751.48094602322283</c:v>
                </c:pt>
                <c:pt idx="48">
                  <c:v>755.32229814594325</c:v>
                </c:pt>
                <c:pt idx="49">
                  <c:v>758.58648032027509</c:v>
                </c:pt>
                <c:pt idx="50">
                  <c:v>761.27026025098905</c:v>
                </c:pt>
              </c:numCache>
            </c:numRef>
          </c:val>
          <c:extLst>
            <c:ext xmlns:c16="http://schemas.microsoft.com/office/drawing/2014/chart" uri="{C3380CC4-5D6E-409C-BE32-E72D297353CC}">
              <c16:uniqueId val="{00000000-CC79-476C-83C4-304978E6F9E3}"/>
            </c:ext>
          </c:extLst>
        </c:ser>
        <c:ser>
          <c:idx val="1"/>
          <c:order val="1"/>
          <c:tx>
            <c:strRef>
              <c:f>人口!$A$10</c:f>
              <c:strCache>
                <c:ptCount val="1"/>
                <c:pt idx="0">
                  <c:v>农村人口</c:v>
                </c:pt>
              </c:strCache>
            </c:strRef>
          </c:tx>
          <c:spPr>
            <a:solidFill>
              <a:schemeClr val="accent2"/>
            </a:solidFill>
            <a:ln>
              <a:noFill/>
            </a:ln>
            <a:effectLst/>
          </c:spPr>
          <c:cat>
            <c:numRef>
              <c:f>人口!$C$2:$BA$2</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人口!$C$10:$BA$10</c:f>
              <c:numCache>
                <c:formatCode>0_ </c:formatCode>
                <c:ptCount val="51"/>
                <c:pt idx="0">
                  <c:v>65.943124310486652</c:v>
                </c:pt>
                <c:pt idx="1">
                  <c:v>60.535625067190487</c:v>
                </c:pt>
                <c:pt idx="2">
                  <c:v>65.098936921647109</c:v>
                </c:pt>
                <c:pt idx="3">
                  <c:v>69.770941431326605</c:v>
                </c:pt>
                <c:pt idx="4">
                  <c:v>69.412638425995368</c:v>
                </c:pt>
                <c:pt idx="5">
                  <c:v>78.111254889274477</c:v>
                </c:pt>
                <c:pt idx="6">
                  <c:v>72.373950971197274</c:v>
                </c:pt>
                <c:pt idx="7">
                  <c:v>80.848083711162232</c:v>
                </c:pt>
                <c:pt idx="8">
                  <c:v>87.010540271953275</c:v>
                </c:pt>
                <c:pt idx="9">
                  <c:v>60.599481575894728</c:v>
                </c:pt>
                <c:pt idx="10">
                  <c:v>61.67257468690071</c:v>
                </c:pt>
                <c:pt idx="11">
                  <c:v>49.086414318015592</c:v>
                </c:pt>
                <c:pt idx="12">
                  <c:v>49.696019580924556</c:v>
                </c:pt>
                <c:pt idx="13">
                  <c:v>50.117435213293888</c:v>
                </c:pt>
                <c:pt idx="14">
                  <c:v>43.218830042401251</c:v>
                </c:pt>
                <c:pt idx="15">
                  <c:v>42.845999999999997</c:v>
                </c:pt>
                <c:pt idx="16">
                  <c:v>44.145213109599695</c:v>
                </c:pt>
                <c:pt idx="17">
                  <c:v>45.381513398084707</c:v>
                </c:pt>
                <c:pt idx="18">
                  <c:v>46.554900865455011</c:v>
                </c:pt>
                <c:pt idx="19">
                  <c:v>47.665375511710636</c:v>
                </c:pt>
                <c:pt idx="20">
                  <c:v>48.712937336851553</c:v>
                </c:pt>
                <c:pt idx="21">
                  <c:v>49.697586340877777</c:v>
                </c:pt>
                <c:pt idx="22">
                  <c:v>50.619322523789307</c:v>
                </c:pt>
                <c:pt idx="23">
                  <c:v>51.478145885586152</c:v>
                </c:pt>
                <c:pt idx="24">
                  <c:v>52.274056426268281</c:v>
                </c:pt>
                <c:pt idx="25">
                  <c:v>53.007054145835731</c:v>
                </c:pt>
                <c:pt idx="26">
                  <c:v>53.677139044288474</c:v>
                </c:pt>
                <c:pt idx="27">
                  <c:v>54.284311121626537</c:v>
                </c:pt>
                <c:pt idx="28">
                  <c:v>54.828570377849886</c:v>
                </c:pt>
                <c:pt idx="29">
                  <c:v>55.309916812958555</c:v>
                </c:pt>
                <c:pt idx="30">
                  <c:v>55.728350426952517</c:v>
                </c:pt>
                <c:pt idx="31">
                  <c:v>55.67282217841575</c:v>
                </c:pt>
                <c:pt idx="32">
                  <c:v>55.52131631822072</c:v>
                </c:pt>
                <c:pt idx="33">
                  <c:v>55.277065141596836</c:v>
                </c:pt>
                <c:pt idx="34">
                  <c:v>54.943300943773473</c:v>
                </c:pt>
                <c:pt idx="35">
                  <c:v>54.523256019980089</c:v>
                </c:pt>
                <c:pt idx="36">
                  <c:v>54.020162665446108</c:v>
                </c:pt>
                <c:pt idx="37">
                  <c:v>53.437253175400926</c:v>
                </c:pt>
                <c:pt idx="38">
                  <c:v>52.777759845073994</c:v>
                </c:pt>
                <c:pt idx="39">
                  <c:v>52.044914969694716</c:v>
                </c:pt>
                <c:pt idx="40">
                  <c:v>51.241950844492521</c:v>
                </c:pt>
                <c:pt idx="41">
                  <c:v>50.372099764696834</c:v>
                </c:pt>
                <c:pt idx="42">
                  <c:v>49.438594025537071</c:v>
                </c:pt>
                <c:pt idx="43">
                  <c:v>48.444665922242677</c:v>
                </c:pt>
                <c:pt idx="44">
                  <c:v>47.393547750043041</c:v>
                </c:pt>
                <c:pt idx="45">
                  <c:v>46.288471804167614</c:v>
                </c:pt>
                <c:pt idx="46">
                  <c:v>45.132670379845798</c:v>
                </c:pt>
                <c:pt idx="47">
                  <c:v>43.929375772307033</c:v>
                </c:pt>
                <c:pt idx="48">
                  <c:v>42.681820276780741</c:v>
                </c:pt>
                <c:pt idx="49">
                  <c:v>41.393236188496317</c:v>
                </c:pt>
                <c:pt idx="50">
                  <c:v>40.066855802683669</c:v>
                </c:pt>
              </c:numCache>
            </c:numRef>
          </c:val>
          <c:extLst>
            <c:ext xmlns:c16="http://schemas.microsoft.com/office/drawing/2014/chart" uri="{C3380CC4-5D6E-409C-BE32-E72D297353CC}">
              <c16:uniqueId val="{00000001-CC79-476C-83C4-304978E6F9E3}"/>
            </c:ext>
          </c:extLst>
        </c:ser>
        <c:dLbls>
          <c:showLegendKey val="0"/>
          <c:showVal val="0"/>
          <c:showCatName val="0"/>
          <c:showSerName val="0"/>
          <c:showPercent val="0"/>
          <c:showBubbleSize val="0"/>
        </c:dLbls>
        <c:axId val="449094904"/>
        <c:axId val="449094576"/>
      </c:areaChart>
      <c:lineChart>
        <c:grouping val="stacked"/>
        <c:varyColors val="0"/>
        <c:ser>
          <c:idx val="2"/>
          <c:order val="2"/>
          <c:tx>
            <c:strRef>
              <c:f>人口!$A$19</c:f>
              <c:strCache>
                <c:ptCount val="1"/>
                <c:pt idx="0">
                  <c:v>作图辅助1</c:v>
                </c:pt>
              </c:strCache>
            </c:strRef>
          </c:tx>
          <c:spPr>
            <a:ln w="28575" cap="rnd">
              <a:noFill/>
              <a:round/>
            </a:ln>
            <a:effectLst/>
          </c:spPr>
          <c:marker>
            <c:symbol val="circle"/>
            <c:size val="5"/>
            <c:spPr>
              <a:noFill/>
              <a:ln w="9525">
                <a:noFill/>
              </a:ln>
              <a:effectLst/>
            </c:spPr>
          </c:marker>
          <c:errBars>
            <c:errDir val="y"/>
            <c:errBarType val="plus"/>
            <c:errValType val="cust"/>
            <c:noEndCap val="1"/>
            <c:plus>
              <c:numRef>
                <c:f>人口!$C$20:$BA$20</c:f>
                <c:numCache>
                  <c:formatCode>General</c:formatCode>
                  <c:ptCount val="51"/>
                  <c:pt idx="15">
                    <c:v>900</c:v>
                  </c:pt>
                </c:numCache>
              </c:numRef>
            </c:plus>
            <c:minus>
              <c:numLit>
                <c:formatCode>General</c:formatCode>
                <c:ptCount val="1"/>
                <c:pt idx="0">
                  <c:v>1</c:v>
                </c:pt>
              </c:numLit>
            </c:minus>
            <c:spPr>
              <a:noFill/>
              <a:ln w="9525" cap="flat" cmpd="sng" algn="ctr">
                <a:solidFill>
                  <a:schemeClr val="tx1">
                    <a:lumMod val="50000"/>
                    <a:lumOff val="50000"/>
                  </a:schemeClr>
                </a:solidFill>
                <a:prstDash val="sysDash"/>
                <a:round/>
              </a:ln>
              <a:effectLst/>
            </c:spPr>
          </c:errBars>
          <c:val>
            <c:numRef>
              <c:f>人口!$C$19:$BA$19</c:f>
              <c:numCache>
                <c:formatCode>0_);[Red]\(0\)</c:formatCode>
                <c:ptCount val="51"/>
                <c:pt idx="15">
                  <c:v>0</c:v>
                </c:pt>
              </c:numCache>
            </c:numRef>
          </c:val>
          <c:smooth val="0"/>
          <c:extLst>
            <c:ext xmlns:c16="http://schemas.microsoft.com/office/drawing/2014/chart" uri="{C3380CC4-5D6E-409C-BE32-E72D297353CC}">
              <c16:uniqueId val="{00000002-CC79-476C-83C4-304978E6F9E3}"/>
            </c:ext>
          </c:extLst>
        </c:ser>
        <c:dLbls>
          <c:showLegendKey val="0"/>
          <c:showVal val="0"/>
          <c:showCatName val="0"/>
          <c:showSerName val="0"/>
          <c:showPercent val="0"/>
          <c:showBubbleSize val="0"/>
        </c:dLbls>
        <c:marker val="1"/>
        <c:smooth val="0"/>
        <c:axId val="449094904"/>
        <c:axId val="449094576"/>
      </c:lineChart>
      <c:catAx>
        <c:axId val="449094904"/>
        <c:scaling>
          <c:orientation val="minMax"/>
        </c:scaling>
        <c:delete val="0"/>
        <c:axPos val="b"/>
        <c:numFmt formatCode="General" sourceLinked="1"/>
        <c:majorTickMark val="out"/>
        <c:minorTickMark val="none"/>
        <c:tickLblPos val="nextTo"/>
        <c:spPr>
          <a:noFill/>
          <a:ln w="9525" cap="flat" cmpd="sng" algn="ctr">
            <a:solidFill>
              <a:schemeClr val="tx1">
                <a:lumMod val="50000"/>
                <a:lumOff val="50000"/>
              </a:schemeClr>
            </a:solidFill>
            <a:round/>
          </a:ln>
          <a:effectLst/>
        </c:spPr>
        <c:txPr>
          <a:bodyPr rot="0" spcFirstLastPara="1" vertOverflow="ellipsis" vert="eaVert"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49094576"/>
        <c:crosses val="autoZero"/>
        <c:auto val="1"/>
        <c:lblAlgn val="ctr"/>
        <c:lblOffset val="100"/>
        <c:tickLblSkip val="10"/>
        <c:tickMarkSkip val="10"/>
        <c:noMultiLvlLbl val="0"/>
      </c:catAx>
      <c:valAx>
        <c:axId val="449094576"/>
        <c:scaling>
          <c:orientation val="minMax"/>
          <c:max val="9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常住人口（万人）</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0_ " sourceLinked="1"/>
        <c:majorTickMark val="out"/>
        <c:minorTickMark val="none"/>
        <c:tickLblPos val="nextTo"/>
        <c:spPr>
          <a:noFill/>
          <a:ln>
            <a:solidFill>
              <a:schemeClr val="tx1">
                <a:lumMod val="50000"/>
                <a:lumOff val="5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49094904"/>
        <c:crosses val="autoZero"/>
        <c:crossBetween val="between"/>
      </c:valAx>
      <c:spPr>
        <a:noFill/>
        <a:ln>
          <a:noFill/>
        </a:ln>
        <a:effectLst/>
      </c:spPr>
    </c:plotArea>
    <c:legend>
      <c:legendPos val="b"/>
      <c:legendEntry>
        <c:idx val="2"/>
        <c:delete val="1"/>
      </c:legendEntry>
      <c:layout>
        <c:manualLayout>
          <c:xMode val="edge"/>
          <c:yMode val="edge"/>
          <c:x val="0.43791694053474156"/>
          <c:y val="6.9820104312473291E-2"/>
          <c:w val="0.25413048725255943"/>
          <c:h val="0.156390864800635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spPr>
    <a:solidFill>
      <a:schemeClr val="bg1"/>
    </a:solidFill>
    <a:ln w="9525" cap="flat" cmpd="sng" algn="ctr">
      <a:no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644642857142856"/>
          <c:y val="5.0925925925925923E-2"/>
          <c:w val="0.57264325396825388"/>
          <c:h val="0.83299358413531654"/>
        </c:manualLayout>
      </c:layout>
      <c:scatterChart>
        <c:scatterStyle val="lineMarker"/>
        <c:varyColors val="0"/>
        <c:ser>
          <c:idx val="2"/>
          <c:order val="2"/>
          <c:tx>
            <c:strRef>
              <c:f>人口!$A$19</c:f>
              <c:strCache>
                <c:ptCount val="1"/>
                <c:pt idx="0">
                  <c:v>作图辅助1</c:v>
                </c:pt>
              </c:strCache>
            </c:strRef>
          </c:tx>
          <c:spPr>
            <a:ln w="25400" cap="rnd">
              <a:noFill/>
              <a:round/>
            </a:ln>
            <a:effectLst/>
          </c:spPr>
          <c:marker>
            <c:symbol val="circle"/>
            <c:size val="5"/>
            <c:spPr>
              <a:solidFill>
                <a:schemeClr val="accent3"/>
              </a:solidFill>
              <a:ln w="9525">
                <a:solidFill>
                  <a:schemeClr val="accent3"/>
                </a:solidFill>
              </a:ln>
              <a:effectLst/>
            </c:spPr>
          </c:marker>
          <c:errBars>
            <c:errDir val="y"/>
            <c:errBarType val="plus"/>
            <c:errValType val="fixedVal"/>
            <c:noEndCap val="1"/>
            <c:val val="1"/>
            <c:spPr>
              <a:noFill/>
              <a:ln w="9525" cap="flat" cmpd="sng" algn="ctr">
                <a:solidFill>
                  <a:schemeClr val="tx1">
                    <a:lumMod val="65000"/>
                    <a:lumOff val="35000"/>
                  </a:schemeClr>
                </a:solidFill>
                <a:prstDash val="sysDash"/>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Ref>
              <c:f>人口!$C$2:$BA$2</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人口!$C$19:$BA$19</c:f>
              <c:numCache>
                <c:formatCode>0_);[Red]\(0\)</c:formatCode>
                <c:ptCount val="51"/>
                <c:pt idx="15">
                  <c:v>0</c:v>
                </c:pt>
              </c:numCache>
            </c:numRef>
          </c:yVal>
          <c:smooth val="0"/>
          <c:extLst>
            <c:ext xmlns:c16="http://schemas.microsoft.com/office/drawing/2014/chart" uri="{C3380CC4-5D6E-409C-BE32-E72D297353CC}">
              <c16:uniqueId val="{00000000-E785-451D-82FD-63B827B68BAA}"/>
            </c:ext>
          </c:extLst>
        </c:ser>
        <c:dLbls>
          <c:showLegendKey val="0"/>
          <c:showVal val="0"/>
          <c:showCatName val="0"/>
          <c:showSerName val="0"/>
          <c:showPercent val="0"/>
          <c:showBubbleSize val="0"/>
        </c:dLbls>
        <c:axId val="547318216"/>
        <c:axId val="547311656"/>
      </c:scatterChart>
      <c:scatterChart>
        <c:scatterStyle val="smoothMarker"/>
        <c:varyColors val="0"/>
        <c:ser>
          <c:idx val="0"/>
          <c:order val="0"/>
          <c:tx>
            <c:strRef>
              <c:f>人口!$A$8</c:f>
              <c:strCache>
                <c:ptCount val="1"/>
                <c:pt idx="0">
                  <c:v>城镇化率</c:v>
                </c:pt>
              </c:strCache>
            </c:strRef>
          </c:tx>
          <c:spPr>
            <a:ln w="19050" cap="rnd">
              <a:solidFill>
                <a:schemeClr val="accent1"/>
              </a:solidFill>
              <a:round/>
            </a:ln>
            <a:effectLst/>
          </c:spPr>
          <c:marker>
            <c:symbol val="none"/>
          </c:marker>
          <c:xVal>
            <c:numRef>
              <c:f>人口!$C$2:$BA$2</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人口!$C$8:$BA$8</c:f>
              <c:numCache>
                <c:formatCode>0.00%</c:formatCode>
                <c:ptCount val="51"/>
                <c:pt idx="0">
                  <c:v>0.6783262228756749</c:v>
                </c:pt>
                <c:pt idx="1">
                  <c:v>0.72358162069776033</c:v>
                </c:pt>
                <c:pt idx="2">
                  <c:v>0.71940113395841765</c:v>
                </c:pt>
                <c:pt idx="3">
                  <c:v>0.71522064721907508</c:v>
                </c:pt>
                <c:pt idx="4">
                  <c:v>0.73095876579071561</c:v>
                </c:pt>
                <c:pt idx="5">
                  <c:v>0.71387818721877483</c:v>
                </c:pt>
                <c:pt idx="6">
                  <c:v>0.74870155912778724</c:v>
                </c:pt>
                <c:pt idx="7">
                  <c:v>0.73405235621328213</c:v>
                </c:pt>
                <c:pt idx="8">
                  <c:v>0.73309650223327216</c:v>
                </c:pt>
                <c:pt idx="9">
                  <c:v>0.81636520734577356</c:v>
                </c:pt>
                <c:pt idx="10">
                  <c:v>0.82676243065477328</c:v>
                </c:pt>
                <c:pt idx="11">
                  <c:v>0.86402655313569088</c:v>
                </c:pt>
                <c:pt idx="12">
                  <c:v>0.86458850250429276</c:v>
                </c:pt>
                <c:pt idx="13">
                  <c:v>0.86563690291342121</c:v>
                </c:pt>
                <c:pt idx="14">
                  <c:v>0.8865647505448786</c:v>
                </c:pt>
                <c:pt idx="15">
                  <c:v>0.88900000000000001</c:v>
                </c:pt>
                <c:pt idx="16">
                  <c:v>0.89074285714285717</c:v>
                </c:pt>
                <c:pt idx="17">
                  <c:v>0.89248571428571433</c:v>
                </c:pt>
                <c:pt idx="18">
                  <c:v>0.89422857142857148</c:v>
                </c:pt>
                <c:pt idx="19">
                  <c:v>0.89597142857142864</c:v>
                </c:pt>
                <c:pt idx="20">
                  <c:v>0.8977142857142858</c:v>
                </c:pt>
                <c:pt idx="21">
                  <c:v>0.89945714285714295</c:v>
                </c:pt>
                <c:pt idx="22">
                  <c:v>0.90120000000000011</c:v>
                </c:pt>
                <c:pt idx="23">
                  <c:v>0.90294285714285727</c:v>
                </c:pt>
                <c:pt idx="24">
                  <c:v>0.90468571428571443</c:v>
                </c:pt>
                <c:pt idx="25">
                  <c:v>0.90642857142857158</c:v>
                </c:pt>
                <c:pt idx="26">
                  <c:v>0.90817142857142874</c:v>
                </c:pt>
                <c:pt idx="27">
                  <c:v>0.9099142857142859</c:v>
                </c:pt>
                <c:pt idx="28">
                  <c:v>0.91165714285714305</c:v>
                </c:pt>
                <c:pt idx="29">
                  <c:v>0.91340000000000021</c:v>
                </c:pt>
                <c:pt idx="30">
                  <c:v>0.91514285714285737</c:v>
                </c:pt>
                <c:pt idx="31">
                  <c:v>0.91688571428571453</c:v>
                </c:pt>
                <c:pt idx="32">
                  <c:v>0.91862857142857168</c:v>
                </c:pt>
                <c:pt idx="33">
                  <c:v>0.92037142857142884</c:v>
                </c:pt>
                <c:pt idx="34">
                  <c:v>0.922114285714286</c:v>
                </c:pt>
                <c:pt idx="35">
                  <c:v>0.92385714285714315</c:v>
                </c:pt>
                <c:pt idx="36">
                  <c:v>0.92560000000000031</c:v>
                </c:pt>
                <c:pt idx="37">
                  <c:v>0.92734285714285747</c:v>
                </c:pt>
                <c:pt idx="38">
                  <c:v>0.92908571428571463</c:v>
                </c:pt>
                <c:pt idx="39">
                  <c:v>0.93082857142857178</c:v>
                </c:pt>
                <c:pt idx="40">
                  <c:v>0.93257142857142894</c:v>
                </c:pt>
                <c:pt idx="41">
                  <c:v>0.9343142857142861</c:v>
                </c:pt>
                <c:pt idx="42">
                  <c:v>0.93605714285714325</c:v>
                </c:pt>
                <c:pt idx="43">
                  <c:v>0.93780000000000041</c:v>
                </c:pt>
                <c:pt idx="44">
                  <c:v>0.93954285714285757</c:v>
                </c:pt>
                <c:pt idx="45">
                  <c:v>0.94128571428571473</c:v>
                </c:pt>
                <c:pt idx="46">
                  <c:v>0.94302857142857188</c:v>
                </c:pt>
                <c:pt idx="47">
                  <c:v>0.94477142857142904</c:v>
                </c:pt>
                <c:pt idx="48">
                  <c:v>0.9465142857142862</c:v>
                </c:pt>
                <c:pt idx="49">
                  <c:v>0.94825714285714335</c:v>
                </c:pt>
                <c:pt idx="50">
                  <c:v>0.95</c:v>
                </c:pt>
              </c:numCache>
            </c:numRef>
          </c:yVal>
          <c:smooth val="1"/>
          <c:extLst>
            <c:ext xmlns:c16="http://schemas.microsoft.com/office/drawing/2014/chart" uri="{C3380CC4-5D6E-409C-BE32-E72D297353CC}">
              <c16:uniqueId val="{00000001-E785-451D-82FD-63B827B68BAA}"/>
            </c:ext>
          </c:extLst>
        </c:ser>
        <c:dLbls>
          <c:showLegendKey val="0"/>
          <c:showVal val="0"/>
          <c:showCatName val="0"/>
          <c:showSerName val="0"/>
          <c:showPercent val="0"/>
          <c:showBubbleSize val="0"/>
        </c:dLbls>
        <c:axId val="547318216"/>
        <c:axId val="547311656"/>
      </c:scatterChart>
      <c:scatterChart>
        <c:scatterStyle val="smoothMarker"/>
        <c:varyColors val="0"/>
        <c:ser>
          <c:idx val="1"/>
          <c:order val="1"/>
          <c:tx>
            <c:strRef>
              <c:f>人口!$A$15</c:f>
              <c:strCache>
                <c:ptCount val="1"/>
                <c:pt idx="0">
                  <c:v>户籍家庭规模</c:v>
                </c:pt>
              </c:strCache>
            </c:strRef>
          </c:tx>
          <c:spPr>
            <a:ln w="19050" cap="rnd">
              <a:solidFill>
                <a:schemeClr val="accent2"/>
              </a:solidFill>
              <a:round/>
            </a:ln>
            <a:effectLst/>
          </c:spPr>
          <c:marker>
            <c:symbol val="none"/>
          </c:marker>
          <c:xVal>
            <c:numRef>
              <c:f>人口!$C$2:$BA$2</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人口!$C$15:$BA$15</c:f>
              <c:numCache>
                <c:formatCode>0.0000_);[Red]\(0.0000\)</c:formatCode>
                <c:ptCount val="51"/>
                <c:pt idx="0">
                  <c:v>3.3758875827146078</c:v>
                </c:pt>
                <c:pt idx="1">
                  <c:v>3.3188477394717406</c:v>
                </c:pt>
                <c:pt idx="2">
                  <c:v>3.2773436939972185</c:v>
                </c:pt>
                <c:pt idx="3">
                  <c:v>3.2161203158995675</c:v>
                </c:pt>
                <c:pt idx="4">
                  <c:v>3.2348898767739502</c:v>
                </c:pt>
                <c:pt idx="5">
                  <c:v>3.2462768312862704</c:v>
                </c:pt>
                <c:pt idx="6">
                  <c:v>3.2229204135561202</c:v>
                </c:pt>
                <c:pt idx="7">
                  <c:v>3.2093419562839434</c:v>
                </c:pt>
                <c:pt idx="8">
                  <c:v>3.2053205763527068</c:v>
                </c:pt>
                <c:pt idx="9">
                  <c:v>3.158698460967392</c:v>
                </c:pt>
                <c:pt idx="10">
                  <c:v>3.116764069507405</c:v>
                </c:pt>
                <c:pt idx="11">
                  <c:v>3.1024645275163985</c:v>
                </c:pt>
                <c:pt idx="12">
                  <c:v>3.098568530390327</c:v>
                </c:pt>
                <c:pt idx="13">
                  <c:v>3.1008911054908173</c:v>
                </c:pt>
                <c:pt idx="14">
                  <c:v>3.1068826912562884</c:v>
                </c:pt>
                <c:pt idx="15">
                  <c:v>3.1068826912562884</c:v>
                </c:pt>
                <c:pt idx="16">
                  <c:v>3.1070905118392043</c:v>
                </c:pt>
                <c:pt idx="17">
                  <c:v>3.1072983324221179</c:v>
                </c:pt>
                <c:pt idx="18">
                  <c:v>3.1075061530050321</c:v>
                </c:pt>
                <c:pt idx="19">
                  <c:v>3.1077139735879462</c:v>
                </c:pt>
                <c:pt idx="20">
                  <c:v>3.1079217941708599</c:v>
                </c:pt>
                <c:pt idx="21">
                  <c:v>3.108129614753774</c:v>
                </c:pt>
                <c:pt idx="22">
                  <c:v>3.1083374353366882</c:v>
                </c:pt>
                <c:pt idx="23">
                  <c:v>3.1085452559196018</c:v>
                </c:pt>
                <c:pt idx="24">
                  <c:v>3.108753076502516</c:v>
                </c:pt>
                <c:pt idx="25">
                  <c:v>3.1089608970854301</c:v>
                </c:pt>
                <c:pt idx="26">
                  <c:v>3.1091687176683438</c:v>
                </c:pt>
                <c:pt idx="27">
                  <c:v>3.1093765382512579</c:v>
                </c:pt>
                <c:pt idx="28">
                  <c:v>3.1095843588341721</c:v>
                </c:pt>
                <c:pt idx="29">
                  <c:v>3.1097921794170857</c:v>
                </c:pt>
                <c:pt idx="30">
                  <c:v>3.11</c:v>
                </c:pt>
                <c:pt idx="31">
                  <c:v>3.1087413883164388</c:v>
                </c:pt>
                <c:pt idx="32">
                  <c:v>3.1072994725995686</c:v>
                </c:pt>
                <c:pt idx="33">
                  <c:v>3.1056742528493886</c:v>
                </c:pt>
                <c:pt idx="34">
                  <c:v>3.1038657290658995</c:v>
                </c:pt>
                <c:pt idx="35">
                  <c:v>3.101873901249101</c:v>
                </c:pt>
                <c:pt idx="36">
                  <c:v>3.0996987693989935</c:v>
                </c:pt>
                <c:pt idx="37">
                  <c:v>3.097340333515576</c:v>
                </c:pt>
                <c:pt idx="38">
                  <c:v>3.0947985935988496</c:v>
                </c:pt>
                <c:pt idx="39">
                  <c:v>3.0920735496488136</c:v>
                </c:pt>
                <c:pt idx="40">
                  <c:v>3.0891652016654683</c:v>
                </c:pt>
                <c:pt idx="41">
                  <c:v>3.0860735496488134</c:v>
                </c:pt>
                <c:pt idx="42">
                  <c:v>3.0827985935988496</c:v>
                </c:pt>
                <c:pt idx="43">
                  <c:v>3.0793403335155762</c:v>
                </c:pt>
                <c:pt idx="44">
                  <c:v>3.0756987693989934</c:v>
                </c:pt>
                <c:pt idx="45">
                  <c:v>3.0718739012491012</c:v>
                </c:pt>
                <c:pt idx="46">
                  <c:v>3.0678657290658995</c:v>
                </c:pt>
                <c:pt idx="47">
                  <c:v>3.0636742528493888</c:v>
                </c:pt>
                <c:pt idx="48">
                  <c:v>3.0592994725995681</c:v>
                </c:pt>
                <c:pt idx="49">
                  <c:v>3.0547413883164385</c:v>
                </c:pt>
                <c:pt idx="50">
                  <c:v>3.05</c:v>
                </c:pt>
              </c:numCache>
            </c:numRef>
          </c:yVal>
          <c:smooth val="1"/>
          <c:extLst>
            <c:ext xmlns:c16="http://schemas.microsoft.com/office/drawing/2014/chart" uri="{C3380CC4-5D6E-409C-BE32-E72D297353CC}">
              <c16:uniqueId val="{00000002-E785-451D-82FD-63B827B68BAA}"/>
            </c:ext>
          </c:extLst>
        </c:ser>
        <c:dLbls>
          <c:showLegendKey val="0"/>
          <c:showVal val="0"/>
          <c:showCatName val="0"/>
          <c:showSerName val="0"/>
          <c:showPercent val="0"/>
          <c:showBubbleSize val="0"/>
        </c:dLbls>
        <c:axId val="454348192"/>
        <c:axId val="454339336"/>
      </c:scatterChart>
      <c:valAx>
        <c:axId val="547318216"/>
        <c:scaling>
          <c:orientation val="minMax"/>
          <c:max val="2050"/>
          <c:min val="2000"/>
        </c:scaling>
        <c:delete val="0"/>
        <c:axPos val="b"/>
        <c:numFmt formatCode="General" sourceLinked="1"/>
        <c:majorTickMark val="out"/>
        <c:minorTickMark val="none"/>
        <c:tickLblPos val="nextTo"/>
        <c:spPr>
          <a:noFill/>
          <a:ln w="9525" cap="flat" cmpd="sng" algn="ctr">
            <a:solidFill>
              <a:schemeClr val="tx1">
                <a:lumMod val="50000"/>
                <a:lumOff val="50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47311656"/>
        <c:crosses val="autoZero"/>
        <c:crossBetween val="midCat"/>
      </c:valAx>
      <c:valAx>
        <c:axId val="547311656"/>
        <c:scaling>
          <c:orientation val="minMax"/>
          <c:max val="1"/>
          <c:min val="0.60000000000000009"/>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城镇化率</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0%" sourceLinked="0"/>
        <c:majorTickMark val="out"/>
        <c:minorTickMark val="none"/>
        <c:tickLblPos val="nextTo"/>
        <c:spPr>
          <a:noFill/>
          <a:ln w="9525" cap="flat" cmpd="sng" algn="ctr">
            <a:solidFill>
              <a:schemeClr val="tx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47318216"/>
        <c:crosses val="autoZero"/>
        <c:crossBetween val="midCat"/>
      </c:valAx>
      <c:valAx>
        <c:axId val="45433933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平均家庭规模（人</a:t>
                </a:r>
                <a:r>
                  <a:rPr lang="en-US" altLang="zh-CN"/>
                  <a:t>/</a:t>
                </a:r>
                <a:r>
                  <a:rPr lang="zh-CN" altLang="en-US"/>
                  <a:t>户）</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0.00_);[Red]\(#,##0.00\)" sourceLinked="0"/>
        <c:majorTickMark val="out"/>
        <c:minorTickMark val="none"/>
        <c:tickLblPos val="nextTo"/>
        <c:spPr>
          <a:noFill/>
          <a:ln w="9525" cap="flat" cmpd="sng" algn="ctr">
            <a:solidFill>
              <a:schemeClr val="tx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54348192"/>
        <c:crosses val="max"/>
        <c:crossBetween val="midCat"/>
      </c:valAx>
      <c:valAx>
        <c:axId val="454348192"/>
        <c:scaling>
          <c:orientation val="minMax"/>
        </c:scaling>
        <c:delete val="1"/>
        <c:axPos val="b"/>
        <c:numFmt formatCode="General" sourceLinked="1"/>
        <c:majorTickMark val="out"/>
        <c:minorTickMark val="none"/>
        <c:tickLblPos val="nextTo"/>
        <c:crossAx val="454339336"/>
        <c:crosses val="autoZero"/>
        <c:crossBetween val="midCat"/>
      </c:valAx>
      <c:spPr>
        <a:noFill/>
        <a:ln>
          <a:noFill/>
        </a:ln>
        <a:effectLst/>
      </c:spPr>
    </c:plotArea>
    <c:legend>
      <c:legendPos val="b"/>
      <c:legendEntry>
        <c:idx val="0"/>
        <c:delete val="1"/>
      </c:legendEntry>
      <c:layout>
        <c:manualLayout>
          <c:xMode val="edge"/>
          <c:yMode val="edge"/>
          <c:x val="0.34440476190476188"/>
          <c:y val="0.39652546343555523"/>
          <c:w val="0.42976190476190468"/>
          <c:h val="0.176056306997689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691900042518312"/>
          <c:y val="3.6216479664848499E-2"/>
          <c:w val="0.78977105861828634"/>
          <c:h val="0.82856902443345404"/>
        </c:manualLayout>
      </c:layout>
      <c:barChart>
        <c:barDir val="bar"/>
        <c:grouping val="clustered"/>
        <c:varyColors val="0"/>
        <c:ser>
          <c:idx val="1"/>
          <c:order val="0"/>
          <c:tx>
            <c:strRef>
              <c:f>人口!$C$62</c:f>
              <c:strCache>
                <c:ptCount val="1"/>
                <c:pt idx="0">
                  <c:v>女</c:v>
                </c:pt>
              </c:strCache>
            </c:strRef>
          </c:tx>
          <c:spPr>
            <a:solidFill>
              <a:schemeClr val="accent2">
                <a:lumMod val="60000"/>
                <a:lumOff val="40000"/>
              </a:schemeClr>
            </a:solidFill>
            <a:ln>
              <a:solidFill>
                <a:schemeClr val="bg1"/>
              </a:solidFill>
            </a:ln>
            <a:effectLst/>
          </c:spPr>
          <c:invertIfNegative val="0"/>
          <c:cat>
            <c:strRef>
              <c:f>人口!$A$63:$A$81</c:f>
              <c:strCache>
                <c:ptCount val="19"/>
                <c:pt idx="0">
                  <c:v>0岁</c:v>
                </c:pt>
                <c:pt idx="1">
                  <c:v>1-4岁</c:v>
                </c:pt>
                <c:pt idx="2">
                  <c:v>5-9岁</c:v>
                </c:pt>
                <c:pt idx="3">
                  <c:v>10-14岁</c:v>
                </c:pt>
                <c:pt idx="4">
                  <c:v>15-19岁</c:v>
                </c:pt>
                <c:pt idx="5">
                  <c:v>20-24岁</c:v>
                </c:pt>
                <c:pt idx="6">
                  <c:v>25-29岁</c:v>
                </c:pt>
                <c:pt idx="7">
                  <c:v>30-34岁</c:v>
                </c:pt>
                <c:pt idx="8">
                  <c:v>35-39岁</c:v>
                </c:pt>
                <c:pt idx="9">
                  <c:v>40-44岁</c:v>
                </c:pt>
                <c:pt idx="10">
                  <c:v>45-49岁</c:v>
                </c:pt>
                <c:pt idx="11">
                  <c:v>50-54岁</c:v>
                </c:pt>
                <c:pt idx="12">
                  <c:v>55-59岁</c:v>
                </c:pt>
                <c:pt idx="13">
                  <c:v>60-64岁</c:v>
                </c:pt>
                <c:pt idx="14">
                  <c:v>65-69岁</c:v>
                </c:pt>
                <c:pt idx="15">
                  <c:v>70-74岁</c:v>
                </c:pt>
                <c:pt idx="16">
                  <c:v>75-79岁</c:v>
                </c:pt>
                <c:pt idx="17">
                  <c:v>80-84岁</c:v>
                </c:pt>
                <c:pt idx="18">
                  <c:v>85岁及以上</c:v>
                </c:pt>
              </c:strCache>
            </c:strRef>
          </c:cat>
          <c:val>
            <c:numRef>
              <c:f>人口!$C$63:$C$81</c:f>
              <c:numCache>
                <c:formatCode>General</c:formatCode>
                <c:ptCount val="19"/>
                <c:pt idx="0">
                  <c:v>1.4478</c:v>
                </c:pt>
                <c:pt idx="1">
                  <c:v>6.9767999999999999</c:v>
                </c:pt>
                <c:pt idx="2">
                  <c:v>6.5913000000000004</c:v>
                </c:pt>
                <c:pt idx="3">
                  <c:v>5.3811999999999998</c:v>
                </c:pt>
                <c:pt idx="4">
                  <c:v>12.2666</c:v>
                </c:pt>
                <c:pt idx="5">
                  <c:v>28.6569</c:v>
                </c:pt>
                <c:pt idx="6">
                  <c:v>23.047999999999998</c:v>
                </c:pt>
                <c:pt idx="7">
                  <c:v>17.395099999999999</c:v>
                </c:pt>
                <c:pt idx="8">
                  <c:v>17.299600000000002</c:v>
                </c:pt>
                <c:pt idx="9">
                  <c:v>14.1351</c:v>
                </c:pt>
                <c:pt idx="10">
                  <c:v>10.0678</c:v>
                </c:pt>
                <c:pt idx="11">
                  <c:v>7.1341999999999999</c:v>
                </c:pt>
                <c:pt idx="12">
                  <c:v>6.5609000000000002</c:v>
                </c:pt>
                <c:pt idx="13">
                  <c:v>4.2976000000000001</c:v>
                </c:pt>
                <c:pt idx="14">
                  <c:v>2.7985000000000002</c:v>
                </c:pt>
                <c:pt idx="15">
                  <c:v>2.1867000000000001</c:v>
                </c:pt>
                <c:pt idx="16">
                  <c:v>1.7534000000000001</c:v>
                </c:pt>
                <c:pt idx="17">
                  <c:v>1.1366000000000001</c:v>
                </c:pt>
                <c:pt idx="18">
                  <c:v>0.78120000000000001</c:v>
                </c:pt>
              </c:numCache>
            </c:numRef>
          </c:val>
          <c:extLst>
            <c:ext xmlns:c16="http://schemas.microsoft.com/office/drawing/2014/chart" uri="{C3380CC4-5D6E-409C-BE32-E72D297353CC}">
              <c16:uniqueId val="{00000001-F52D-483D-B3E1-B547067D064C}"/>
            </c:ext>
          </c:extLst>
        </c:ser>
        <c:ser>
          <c:idx val="0"/>
          <c:order val="1"/>
          <c:tx>
            <c:strRef>
              <c:f>人口!$B$62</c:f>
              <c:strCache>
                <c:ptCount val="1"/>
                <c:pt idx="0">
                  <c:v>男</c:v>
                </c:pt>
              </c:strCache>
            </c:strRef>
          </c:tx>
          <c:spPr>
            <a:solidFill>
              <a:schemeClr val="accent1">
                <a:lumMod val="60000"/>
                <a:lumOff val="40000"/>
              </a:schemeClr>
            </a:solidFill>
            <a:ln>
              <a:solidFill>
                <a:schemeClr val="bg1"/>
              </a:solidFill>
            </a:ln>
            <a:effectLst/>
          </c:spPr>
          <c:invertIfNegative val="0"/>
          <c:cat>
            <c:strRef>
              <c:f>人口!$A$63:$A$81</c:f>
              <c:strCache>
                <c:ptCount val="19"/>
                <c:pt idx="0">
                  <c:v>0岁</c:v>
                </c:pt>
                <c:pt idx="1">
                  <c:v>1-4岁</c:v>
                </c:pt>
                <c:pt idx="2">
                  <c:v>5-9岁</c:v>
                </c:pt>
                <c:pt idx="3">
                  <c:v>10-14岁</c:v>
                </c:pt>
                <c:pt idx="4">
                  <c:v>15-19岁</c:v>
                </c:pt>
                <c:pt idx="5">
                  <c:v>20-24岁</c:v>
                </c:pt>
                <c:pt idx="6">
                  <c:v>25-29岁</c:v>
                </c:pt>
                <c:pt idx="7">
                  <c:v>30-34岁</c:v>
                </c:pt>
                <c:pt idx="8">
                  <c:v>35-39岁</c:v>
                </c:pt>
                <c:pt idx="9">
                  <c:v>40-44岁</c:v>
                </c:pt>
                <c:pt idx="10">
                  <c:v>45-49岁</c:v>
                </c:pt>
                <c:pt idx="11">
                  <c:v>50-54岁</c:v>
                </c:pt>
                <c:pt idx="12">
                  <c:v>55-59岁</c:v>
                </c:pt>
                <c:pt idx="13">
                  <c:v>60-64岁</c:v>
                </c:pt>
                <c:pt idx="14">
                  <c:v>65-69岁</c:v>
                </c:pt>
                <c:pt idx="15">
                  <c:v>70-74岁</c:v>
                </c:pt>
                <c:pt idx="16">
                  <c:v>75-79岁</c:v>
                </c:pt>
                <c:pt idx="17">
                  <c:v>80-84岁</c:v>
                </c:pt>
                <c:pt idx="18">
                  <c:v>85岁及以上</c:v>
                </c:pt>
              </c:strCache>
            </c:strRef>
          </c:cat>
          <c:val>
            <c:numRef>
              <c:f>人口!$B$63:$B$81</c:f>
              <c:numCache>
                <c:formatCode>General</c:formatCode>
                <c:ptCount val="19"/>
                <c:pt idx="0">
                  <c:v>-1.7144999999999999</c:v>
                </c:pt>
                <c:pt idx="1">
                  <c:v>-8.4620999999999995</c:v>
                </c:pt>
                <c:pt idx="2">
                  <c:v>-8.1076999999999995</c:v>
                </c:pt>
                <c:pt idx="3">
                  <c:v>-6.6694000000000004</c:v>
                </c:pt>
                <c:pt idx="4">
                  <c:v>-13.2539</c:v>
                </c:pt>
                <c:pt idx="5">
                  <c:v>-29.565799999999999</c:v>
                </c:pt>
                <c:pt idx="6">
                  <c:v>-24.423400000000001</c:v>
                </c:pt>
                <c:pt idx="7">
                  <c:v>-19.4084</c:v>
                </c:pt>
                <c:pt idx="8">
                  <c:v>-19.455500000000001</c:v>
                </c:pt>
                <c:pt idx="9">
                  <c:v>-15.6317</c:v>
                </c:pt>
                <c:pt idx="10">
                  <c:v>-11.3491</c:v>
                </c:pt>
                <c:pt idx="11">
                  <c:v>-7.4992999999999999</c:v>
                </c:pt>
                <c:pt idx="12">
                  <c:v>-6.1463000000000001</c:v>
                </c:pt>
                <c:pt idx="13">
                  <c:v>-4.0928000000000004</c:v>
                </c:pt>
                <c:pt idx="14">
                  <c:v>-2.7113</c:v>
                </c:pt>
                <c:pt idx="15">
                  <c:v>-2.1398999999999999</c:v>
                </c:pt>
                <c:pt idx="16">
                  <c:v>-1.4622999999999999</c:v>
                </c:pt>
                <c:pt idx="17">
                  <c:v>-0.78559999999999997</c:v>
                </c:pt>
                <c:pt idx="18">
                  <c:v>-0.34039999999999998</c:v>
                </c:pt>
              </c:numCache>
            </c:numRef>
          </c:val>
          <c:extLst>
            <c:ext xmlns:c16="http://schemas.microsoft.com/office/drawing/2014/chart" uri="{C3380CC4-5D6E-409C-BE32-E72D297353CC}">
              <c16:uniqueId val="{00000000-F52D-483D-B3E1-B547067D064C}"/>
            </c:ext>
          </c:extLst>
        </c:ser>
        <c:dLbls>
          <c:showLegendKey val="0"/>
          <c:showVal val="0"/>
          <c:showCatName val="0"/>
          <c:showSerName val="0"/>
          <c:showPercent val="0"/>
          <c:showBubbleSize val="0"/>
        </c:dLbls>
        <c:gapWidth val="0"/>
        <c:overlap val="100"/>
        <c:axId val="481515680"/>
        <c:axId val="481507152"/>
      </c:barChart>
      <c:catAx>
        <c:axId val="481515680"/>
        <c:scaling>
          <c:orientation val="minMax"/>
        </c:scaling>
        <c:delete val="0"/>
        <c:axPos val="l"/>
        <c:numFmt formatCode="General" sourceLinked="1"/>
        <c:majorTickMark val="none"/>
        <c:minorTickMark val="none"/>
        <c:tickLblPos val="low"/>
        <c:spPr>
          <a:noFill/>
          <a:ln w="9525" cap="flat" cmpd="sng" algn="ctr">
            <a:solidFill>
              <a:schemeClr val="bg1">
                <a:lumMod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81507152"/>
        <c:crosses val="autoZero"/>
        <c:auto val="1"/>
        <c:lblAlgn val="ctr"/>
        <c:lblOffset val="100"/>
        <c:noMultiLvlLbl val="0"/>
      </c:catAx>
      <c:valAx>
        <c:axId val="481507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人数（万人）</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 sourceLinked="0"/>
        <c:majorTickMark val="none"/>
        <c:minorTickMark val="none"/>
        <c:tickLblPos val="nextTo"/>
        <c:spPr>
          <a:noFill/>
          <a:ln>
            <a:solidFill>
              <a:schemeClr val="bg1">
                <a:lumMod val="5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81515680"/>
        <c:crosses val="autoZero"/>
        <c:crossBetween val="between"/>
      </c:valAx>
      <c:spPr>
        <a:noFill/>
        <a:ln>
          <a:solidFill>
            <a:schemeClr val="bg2">
              <a:lumMod val="90000"/>
            </a:schemeClr>
          </a:solidFill>
        </a:ln>
        <a:effectLst/>
      </c:spPr>
    </c:plotArea>
    <c:legend>
      <c:legendPos val="b"/>
      <c:layout>
        <c:manualLayout>
          <c:xMode val="edge"/>
          <c:yMode val="edge"/>
          <c:x val="0.77371031441633742"/>
          <c:y val="7.2123664311690067E-2"/>
          <c:w val="0.12616563731442071"/>
          <c:h val="5.364630893449320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317363194706074"/>
          <c:y val="5.0925925925925923E-2"/>
          <c:w val="0.74186650538344168"/>
          <c:h val="0.76388491646928103"/>
        </c:manualLayout>
      </c:layout>
      <c:barChart>
        <c:barDir val="col"/>
        <c:grouping val="clustered"/>
        <c:varyColors val="0"/>
        <c:ser>
          <c:idx val="1"/>
          <c:order val="1"/>
          <c:tx>
            <c:strRef>
              <c:f>人口!$A$4</c:f>
              <c:strCache>
                <c:ptCount val="1"/>
                <c:pt idx="0">
                  <c:v>综合增长率</c:v>
                </c:pt>
              </c:strCache>
            </c:strRef>
          </c:tx>
          <c:spPr>
            <a:solidFill>
              <a:schemeClr val="bg1">
                <a:lumMod val="65000"/>
              </a:schemeClr>
            </a:solidFill>
            <a:ln>
              <a:noFill/>
            </a:ln>
            <a:effectLst/>
          </c:spPr>
          <c:invertIfNegative val="0"/>
          <c:cat>
            <c:numRef>
              <c:f>人口!$D$2:$R$2</c:f>
              <c:numCache>
                <c:formatCode>General</c:formatCode>
                <c:ptCount val="15"/>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numCache>
            </c:numRef>
          </c:cat>
          <c:val>
            <c:numRef>
              <c:f>人口!$D$4:$R$4</c:f>
              <c:numCache>
                <c:formatCode>0.00%</c:formatCode>
                <c:ptCount val="15"/>
                <c:pt idx="0">
                  <c:v>6.8292682926829273E-2</c:v>
                </c:pt>
                <c:pt idx="1">
                  <c:v>5.9360730593607303E-2</c:v>
                </c:pt>
                <c:pt idx="2">
                  <c:v>5.6034482758620691E-2</c:v>
                </c:pt>
                <c:pt idx="3">
                  <c:v>5.3061224489795916E-2</c:v>
                </c:pt>
                <c:pt idx="4">
                  <c:v>5.8139534883720929E-2</c:v>
                </c:pt>
                <c:pt idx="5">
                  <c:v>5.4945054945054944E-2</c:v>
                </c:pt>
                <c:pt idx="6">
                  <c:v>5.5555555555555552E-2</c:v>
                </c:pt>
                <c:pt idx="7">
                  <c:v>7.2368421052631582E-2</c:v>
                </c:pt>
                <c:pt idx="8">
                  <c:v>1.2269938650306749E-2</c:v>
                </c:pt>
                <c:pt idx="9">
                  <c:v>7.8787878787878782E-2</c:v>
                </c:pt>
                <c:pt idx="10">
                  <c:v>1.4044943820224719E-2</c:v>
                </c:pt>
                <c:pt idx="11">
                  <c:v>1.662049861495845E-2</c:v>
                </c:pt>
                <c:pt idx="12">
                  <c:v>1.6348773841961851E-2</c:v>
                </c:pt>
                <c:pt idx="13">
                  <c:v>2.1447721179624665E-2</c:v>
                </c:pt>
                <c:pt idx="14">
                  <c:v>1.3123359580052493E-2</c:v>
                </c:pt>
              </c:numCache>
            </c:numRef>
          </c:val>
          <c:extLst>
            <c:ext xmlns:c16="http://schemas.microsoft.com/office/drawing/2014/chart" uri="{C3380CC4-5D6E-409C-BE32-E72D297353CC}">
              <c16:uniqueId val="{00000001-0283-403A-8210-B8C9857799B1}"/>
            </c:ext>
          </c:extLst>
        </c:ser>
        <c:dLbls>
          <c:showLegendKey val="0"/>
          <c:showVal val="0"/>
          <c:showCatName val="0"/>
          <c:showSerName val="0"/>
          <c:showPercent val="0"/>
          <c:showBubbleSize val="0"/>
        </c:dLbls>
        <c:gapWidth val="219"/>
        <c:overlap val="-27"/>
        <c:axId val="894830136"/>
        <c:axId val="894829152"/>
      </c:barChart>
      <c:lineChart>
        <c:grouping val="standard"/>
        <c:varyColors val="0"/>
        <c:ser>
          <c:idx val="0"/>
          <c:order val="0"/>
          <c:tx>
            <c:strRef>
              <c:f>人口!$A$3</c:f>
              <c:strCache>
                <c:ptCount val="1"/>
                <c:pt idx="0">
                  <c:v>常住人口</c:v>
                </c:pt>
              </c:strCache>
            </c:strRef>
          </c:tx>
          <c:spPr>
            <a:ln w="12700" cap="rnd">
              <a:solidFill>
                <a:schemeClr val="tx1"/>
              </a:solidFill>
              <a:round/>
            </a:ln>
            <a:effectLst/>
          </c:spPr>
          <c:marker>
            <c:symbol val="circle"/>
            <c:size val="5"/>
            <c:spPr>
              <a:solidFill>
                <a:schemeClr val="tx1"/>
              </a:solidFill>
              <a:ln w="9525">
                <a:solidFill>
                  <a:schemeClr val="tx1"/>
                </a:solidFill>
              </a:ln>
              <a:effectLst/>
            </c:spPr>
          </c:marker>
          <c:cat>
            <c:numRef>
              <c:f>人口!$D$2:$R$2</c:f>
              <c:numCache>
                <c:formatCode>General</c:formatCode>
                <c:ptCount val="15"/>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numCache>
            </c:numRef>
          </c:cat>
          <c:val>
            <c:numRef>
              <c:f>人口!$D$3:$R$3</c:f>
              <c:numCache>
                <c:formatCode>General</c:formatCode>
                <c:ptCount val="15"/>
                <c:pt idx="0">
                  <c:v>219</c:v>
                </c:pt>
                <c:pt idx="1">
                  <c:v>232</c:v>
                </c:pt>
                <c:pt idx="2">
                  <c:v>245</c:v>
                </c:pt>
                <c:pt idx="3">
                  <c:v>258</c:v>
                </c:pt>
                <c:pt idx="4">
                  <c:v>273</c:v>
                </c:pt>
                <c:pt idx="5">
                  <c:v>288</c:v>
                </c:pt>
                <c:pt idx="6">
                  <c:v>304</c:v>
                </c:pt>
                <c:pt idx="7">
                  <c:v>326</c:v>
                </c:pt>
                <c:pt idx="8">
                  <c:v>330</c:v>
                </c:pt>
                <c:pt idx="9">
                  <c:v>356</c:v>
                </c:pt>
                <c:pt idx="10">
                  <c:v>361</c:v>
                </c:pt>
                <c:pt idx="11">
                  <c:v>367</c:v>
                </c:pt>
                <c:pt idx="12">
                  <c:v>373</c:v>
                </c:pt>
                <c:pt idx="13">
                  <c:v>381</c:v>
                </c:pt>
                <c:pt idx="14">
                  <c:v>386</c:v>
                </c:pt>
              </c:numCache>
            </c:numRef>
          </c:val>
          <c:smooth val="0"/>
          <c:extLst>
            <c:ext xmlns:c16="http://schemas.microsoft.com/office/drawing/2014/chart" uri="{C3380CC4-5D6E-409C-BE32-E72D297353CC}">
              <c16:uniqueId val="{00000000-0283-403A-8210-B8C9857799B1}"/>
            </c:ext>
          </c:extLst>
        </c:ser>
        <c:dLbls>
          <c:showLegendKey val="0"/>
          <c:showVal val="0"/>
          <c:showCatName val="0"/>
          <c:showSerName val="0"/>
          <c:showPercent val="0"/>
          <c:showBubbleSize val="0"/>
        </c:dLbls>
        <c:marker val="1"/>
        <c:smooth val="0"/>
        <c:axId val="865606728"/>
        <c:axId val="865615584"/>
      </c:lineChart>
      <c:catAx>
        <c:axId val="865606728"/>
        <c:scaling>
          <c:orientation val="minMax"/>
        </c:scaling>
        <c:delete val="0"/>
        <c:axPos val="b"/>
        <c:numFmt formatCode="General" sourceLinked="1"/>
        <c:majorTickMark val="none"/>
        <c:minorTickMark val="none"/>
        <c:tickLblPos val="nextTo"/>
        <c:spPr>
          <a:noFill/>
          <a:ln w="9525" cap="flat" cmpd="sng" algn="ctr">
            <a:solidFill>
              <a:schemeClr val="bg1">
                <a:lumMod val="50000"/>
              </a:schemeClr>
            </a:solidFill>
            <a:round/>
          </a:ln>
          <a:effectLst/>
        </c:spPr>
        <c:txPr>
          <a:bodyPr rot="0" spcFirstLastPara="1" vertOverflow="ellipsis" vert="eaVert"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65615584"/>
        <c:crosses val="autoZero"/>
        <c:auto val="1"/>
        <c:lblAlgn val="ctr"/>
        <c:lblOffset val="100"/>
        <c:noMultiLvlLbl val="0"/>
      </c:catAx>
      <c:valAx>
        <c:axId val="8656155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常住人口（万人）</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0_);[Red]\(#,##0\)" sourceLinked="0"/>
        <c:majorTickMark val="out"/>
        <c:minorTickMark val="none"/>
        <c:tickLblPos val="nextTo"/>
        <c:spPr>
          <a:noFill/>
          <a:ln>
            <a:solidFill>
              <a:schemeClr val="bg1">
                <a:lumMod val="5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65606728"/>
        <c:crosses val="autoZero"/>
        <c:crossBetween val="between"/>
      </c:valAx>
      <c:valAx>
        <c:axId val="894829152"/>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综合增长率</a:t>
                </a:r>
              </a:p>
            </c:rich>
          </c:tx>
          <c:layout>
            <c:manualLayout>
              <c:xMode val="edge"/>
              <c:yMode val="edge"/>
              <c:x val="0.94279460028674844"/>
              <c:y val="0.2965323268904734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0%" sourceLinked="0"/>
        <c:majorTickMark val="out"/>
        <c:minorTickMark val="none"/>
        <c:tickLblPos val="nextTo"/>
        <c:spPr>
          <a:noFill/>
          <a:ln>
            <a:solidFill>
              <a:sysClr val="window" lastClr="FFFFFF">
                <a:lumMod val="50000"/>
              </a:sys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94830136"/>
        <c:crosses val="max"/>
        <c:crossBetween val="between"/>
      </c:valAx>
      <c:catAx>
        <c:axId val="894830136"/>
        <c:scaling>
          <c:orientation val="minMax"/>
        </c:scaling>
        <c:delete val="1"/>
        <c:axPos val="b"/>
        <c:numFmt formatCode="General" sourceLinked="1"/>
        <c:majorTickMark val="out"/>
        <c:minorTickMark val="none"/>
        <c:tickLblPos val="nextTo"/>
        <c:crossAx val="894829152"/>
        <c:crosses val="autoZero"/>
        <c:auto val="1"/>
        <c:lblAlgn val="ctr"/>
        <c:lblOffset val="100"/>
        <c:noMultiLvlLbl val="0"/>
      </c:catAx>
      <c:spPr>
        <a:noFill/>
        <a:ln>
          <a:noFill/>
        </a:ln>
        <a:effectLst/>
      </c:spPr>
    </c:plotArea>
    <c:legend>
      <c:legendPos val="b"/>
      <c:layout>
        <c:manualLayout>
          <c:xMode val="edge"/>
          <c:yMode val="edge"/>
          <c:x val="0.13222222222222219"/>
          <c:y val="7.0022601341499E-2"/>
          <c:w val="0.38000000000000006"/>
          <c:h val="0.124421843102945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735075903876854"/>
          <c:y val="5.356057021878937E-2"/>
          <c:w val="0.69853674205126925"/>
          <c:h val="0.80363552434533037"/>
        </c:manualLayout>
      </c:layout>
      <c:lineChart>
        <c:grouping val="standard"/>
        <c:varyColors val="0"/>
        <c:ser>
          <c:idx val="0"/>
          <c:order val="0"/>
          <c:tx>
            <c:strRef>
              <c:f>人口!$A$8</c:f>
              <c:strCache>
                <c:ptCount val="1"/>
                <c:pt idx="0">
                  <c:v>城镇化率</c:v>
                </c:pt>
              </c:strCache>
            </c:strRef>
          </c:tx>
          <c:spPr>
            <a:ln w="12700" cap="rnd">
              <a:solidFill>
                <a:schemeClr val="tx1"/>
              </a:solidFill>
              <a:round/>
            </a:ln>
            <a:effectLst/>
          </c:spPr>
          <c:marker>
            <c:symbol val="circle"/>
            <c:size val="5"/>
            <c:spPr>
              <a:solidFill>
                <a:schemeClr val="tx1"/>
              </a:solidFill>
              <a:ln w="9525">
                <a:solidFill>
                  <a:schemeClr val="tx1"/>
                </a:solidFill>
              </a:ln>
              <a:effectLst/>
            </c:spPr>
          </c:marker>
          <c:cat>
            <c:numRef>
              <c:f>人口!$D$2:$R$2</c:f>
              <c:numCache>
                <c:formatCode>General</c:formatCode>
                <c:ptCount val="15"/>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numCache>
            </c:numRef>
          </c:cat>
          <c:val>
            <c:numRef>
              <c:f>人口!$D$8:$R$8</c:f>
              <c:numCache>
                <c:formatCode>0.00%</c:formatCode>
                <c:ptCount val="15"/>
                <c:pt idx="0">
                  <c:v>0.72358162069776033</c:v>
                </c:pt>
                <c:pt idx="1">
                  <c:v>0.71940113395841765</c:v>
                </c:pt>
                <c:pt idx="2">
                  <c:v>0.71522064721907508</c:v>
                </c:pt>
                <c:pt idx="3">
                  <c:v>0.73095876579071561</c:v>
                </c:pt>
                <c:pt idx="4">
                  <c:v>0.71387818721877483</c:v>
                </c:pt>
                <c:pt idx="5">
                  <c:v>0.74870155912778724</c:v>
                </c:pt>
                <c:pt idx="6">
                  <c:v>0.73405235621328213</c:v>
                </c:pt>
                <c:pt idx="7">
                  <c:v>0.73309650223327216</c:v>
                </c:pt>
                <c:pt idx="8">
                  <c:v>0.81636520734577356</c:v>
                </c:pt>
                <c:pt idx="9">
                  <c:v>0.82676243065477328</c:v>
                </c:pt>
                <c:pt idx="10">
                  <c:v>0.86402655313569088</c:v>
                </c:pt>
                <c:pt idx="11">
                  <c:v>0.86458850250429276</c:v>
                </c:pt>
                <c:pt idx="12">
                  <c:v>0.86563690291342121</c:v>
                </c:pt>
                <c:pt idx="13">
                  <c:v>0.8865647505448786</c:v>
                </c:pt>
                <c:pt idx="14">
                  <c:v>0.88900000000000001</c:v>
                </c:pt>
              </c:numCache>
            </c:numRef>
          </c:val>
          <c:smooth val="0"/>
          <c:extLst>
            <c:ext xmlns:c16="http://schemas.microsoft.com/office/drawing/2014/chart" uri="{C3380CC4-5D6E-409C-BE32-E72D297353CC}">
              <c16:uniqueId val="{00000000-0525-43CC-AB3A-7BD3E77AF383}"/>
            </c:ext>
          </c:extLst>
        </c:ser>
        <c:dLbls>
          <c:showLegendKey val="0"/>
          <c:showVal val="0"/>
          <c:showCatName val="0"/>
          <c:showSerName val="0"/>
          <c:showPercent val="0"/>
          <c:showBubbleSize val="0"/>
        </c:dLbls>
        <c:marker val="1"/>
        <c:smooth val="0"/>
        <c:axId val="894452128"/>
        <c:axId val="894451144"/>
      </c:lineChart>
      <c:lineChart>
        <c:grouping val="standard"/>
        <c:varyColors val="0"/>
        <c:ser>
          <c:idx val="1"/>
          <c:order val="1"/>
          <c:tx>
            <c:strRef>
              <c:f>人口!$A$15</c:f>
              <c:strCache>
                <c:ptCount val="1"/>
                <c:pt idx="0">
                  <c:v>户籍家庭规模</c:v>
                </c:pt>
              </c:strCache>
            </c:strRef>
          </c:tx>
          <c:spPr>
            <a:ln w="12700" cap="rnd">
              <a:solidFill>
                <a:schemeClr val="tx1"/>
              </a:solidFill>
              <a:round/>
            </a:ln>
            <a:effectLst/>
          </c:spPr>
          <c:marker>
            <c:symbol val="circle"/>
            <c:size val="5"/>
            <c:spPr>
              <a:solidFill>
                <a:schemeClr val="bg1"/>
              </a:solidFill>
              <a:ln w="9525">
                <a:solidFill>
                  <a:schemeClr val="tx1"/>
                </a:solidFill>
              </a:ln>
              <a:effectLst/>
            </c:spPr>
          </c:marker>
          <c:cat>
            <c:numRef>
              <c:f>人口!$D$2:$R$2</c:f>
              <c:numCache>
                <c:formatCode>General</c:formatCode>
                <c:ptCount val="15"/>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numCache>
            </c:numRef>
          </c:cat>
          <c:val>
            <c:numRef>
              <c:f>人口!$D$15:$R$15</c:f>
              <c:numCache>
                <c:formatCode>0.0000_);[Red]\(0.0000\)</c:formatCode>
                <c:ptCount val="15"/>
                <c:pt idx="0">
                  <c:v>3.3188477394717406</c:v>
                </c:pt>
                <c:pt idx="1">
                  <c:v>3.2773436939972185</c:v>
                </c:pt>
                <c:pt idx="2">
                  <c:v>3.2161203158995675</c:v>
                </c:pt>
                <c:pt idx="3">
                  <c:v>3.2348898767739502</c:v>
                </c:pt>
                <c:pt idx="4">
                  <c:v>3.2462768312862704</c:v>
                </c:pt>
                <c:pt idx="5">
                  <c:v>3.2229204135561202</c:v>
                </c:pt>
                <c:pt idx="6">
                  <c:v>3.2093419562839434</c:v>
                </c:pt>
                <c:pt idx="7">
                  <c:v>3.2053205763527068</c:v>
                </c:pt>
                <c:pt idx="8">
                  <c:v>3.158698460967392</c:v>
                </c:pt>
                <c:pt idx="9">
                  <c:v>3.116764069507405</c:v>
                </c:pt>
                <c:pt idx="10">
                  <c:v>3.1024645275163985</c:v>
                </c:pt>
                <c:pt idx="11">
                  <c:v>3.098568530390327</c:v>
                </c:pt>
                <c:pt idx="12">
                  <c:v>3.1008911054908173</c:v>
                </c:pt>
                <c:pt idx="13">
                  <c:v>3.1068826912562884</c:v>
                </c:pt>
                <c:pt idx="14">
                  <c:v>3.1068826912562884</c:v>
                </c:pt>
              </c:numCache>
            </c:numRef>
          </c:val>
          <c:smooth val="0"/>
          <c:extLst>
            <c:ext xmlns:c16="http://schemas.microsoft.com/office/drawing/2014/chart" uri="{C3380CC4-5D6E-409C-BE32-E72D297353CC}">
              <c16:uniqueId val="{00000001-0525-43CC-AB3A-7BD3E77AF383}"/>
            </c:ext>
          </c:extLst>
        </c:ser>
        <c:dLbls>
          <c:showLegendKey val="0"/>
          <c:showVal val="0"/>
          <c:showCatName val="0"/>
          <c:showSerName val="0"/>
          <c:showPercent val="0"/>
          <c:showBubbleSize val="0"/>
        </c:dLbls>
        <c:marker val="1"/>
        <c:smooth val="0"/>
        <c:axId val="866655112"/>
        <c:axId val="599848208"/>
      </c:lineChart>
      <c:catAx>
        <c:axId val="894452128"/>
        <c:scaling>
          <c:orientation val="minMax"/>
        </c:scaling>
        <c:delete val="0"/>
        <c:axPos val="b"/>
        <c:numFmt formatCode="General" sourceLinked="1"/>
        <c:majorTickMark val="none"/>
        <c:minorTickMark val="none"/>
        <c:tickLblPos val="nextTo"/>
        <c:spPr>
          <a:noFill/>
          <a:ln w="9525" cap="flat" cmpd="sng" algn="ctr">
            <a:solidFill>
              <a:schemeClr val="bg1">
                <a:lumMod val="50000"/>
              </a:schemeClr>
            </a:solidFill>
            <a:round/>
          </a:ln>
          <a:effectLst/>
        </c:spPr>
        <c:txPr>
          <a:bodyPr rot="0" spcFirstLastPara="1" vertOverflow="ellipsis" vert="eaVert"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94451144"/>
        <c:crosses val="autoZero"/>
        <c:auto val="1"/>
        <c:lblAlgn val="ctr"/>
        <c:lblOffset val="100"/>
        <c:noMultiLvlLbl val="0"/>
      </c:catAx>
      <c:valAx>
        <c:axId val="894451144"/>
        <c:scaling>
          <c:orientation val="minMax"/>
          <c:min val="0.60000000000000009"/>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城镇化率</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0%" sourceLinked="0"/>
        <c:majorTickMark val="out"/>
        <c:minorTickMark val="none"/>
        <c:tickLblPos val="nextTo"/>
        <c:spPr>
          <a:noFill/>
          <a:ln>
            <a:solidFill>
              <a:schemeClr val="bg1">
                <a:lumMod val="5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94452128"/>
        <c:crosses val="autoZero"/>
        <c:crossBetween val="between"/>
      </c:valAx>
      <c:valAx>
        <c:axId val="59984820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平均家庭规模（人</a:t>
                </a:r>
                <a:r>
                  <a:rPr lang="en-US" altLang="zh-CN"/>
                  <a:t>/</a:t>
                </a:r>
                <a:r>
                  <a:rPr lang="zh-CN" altLang="en-US"/>
                  <a:t>户）</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0.00_);[Red]\(#,##0.00\)" sourceLinked="0"/>
        <c:majorTickMark val="out"/>
        <c:minorTickMark val="none"/>
        <c:tickLblPos val="nextTo"/>
        <c:spPr>
          <a:noFill/>
          <a:ln>
            <a:solidFill>
              <a:schemeClr val="bg1">
                <a:lumMod val="5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66655112"/>
        <c:crosses val="max"/>
        <c:crossBetween val="between"/>
      </c:valAx>
      <c:catAx>
        <c:axId val="866655112"/>
        <c:scaling>
          <c:orientation val="minMax"/>
        </c:scaling>
        <c:delete val="1"/>
        <c:axPos val="b"/>
        <c:numFmt formatCode="General" sourceLinked="1"/>
        <c:majorTickMark val="out"/>
        <c:minorTickMark val="none"/>
        <c:tickLblPos val="nextTo"/>
        <c:crossAx val="599848208"/>
        <c:crosses val="autoZero"/>
        <c:auto val="1"/>
        <c:lblAlgn val="ctr"/>
        <c:lblOffset val="100"/>
        <c:noMultiLvlLbl val="0"/>
      </c:catAx>
      <c:spPr>
        <a:noFill/>
        <a:ln>
          <a:noFill/>
        </a:ln>
        <a:effectLst/>
      </c:spPr>
    </c:plotArea>
    <c:legend>
      <c:legendPos val="b"/>
      <c:layout>
        <c:manualLayout>
          <c:xMode val="edge"/>
          <c:yMode val="edge"/>
          <c:x val="0.41986086078585261"/>
          <c:y val="0.71819778841236037"/>
          <c:w val="0.40793047947201411"/>
          <c:h val="8.2167358953970121E-2"/>
        </c:manualLayout>
      </c:layout>
      <c:overlay val="0"/>
      <c:spPr>
        <a:noFill/>
        <a:ln>
          <a:solidFill>
            <a:schemeClr val="bg1">
              <a:lumMod val="75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a:pPr>
      <a:endParaRPr lang="ja-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2001388888888893"/>
          <c:y val="5.0925925925925923E-2"/>
          <c:w val="0.70378611111111111"/>
          <c:h val="0.8416746864975212"/>
        </c:manualLayout>
      </c:layout>
      <c:scatterChart>
        <c:scatterStyle val="smoothMarker"/>
        <c:varyColors val="0"/>
        <c:ser>
          <c:idx val="0"/>
          <c:order val="0"/>
          <c:tx>
            <c:strRef>
              <c:f>从业人口旧!$A$37</c:f>
              <c:strCache>
                <c:ptCount val="1"/>
                <c:pt idx="0">
                  <c:v>第一产业</c:v>
                </c:pt>
              </c:strCache>
            </c:strRef>
          </c:tx>
          <c:spPr>
            <a:ln w="19050" cap="rnd">
              <a:solidFill>
                <a:schemeClr val="accent1"/>
              </a:solidFill>
              <a:round/>
            </a:ln>
            <a:effectLst/>
          </c:spPr>
          <c:marker>
            <c:symbol val="none"/>
          </c:marker>
          <c:xVal>
            <c:numRef>
              <c:f>从业人口旧!$B$35:$K$35</c:f>
              <c:numCache>
                <c:formatCode>General</c:formatCode>
                <c:ptCount val="10"/>
                <c:pt idx="0">
                  <c:v>2005</c:v>
                </c:pt>
                <c:pt idx="1">
                  <c:v>2006</c:v>
                </c:pt>
                <c:pt idx="2">
                  <c:v>2007</c:v>
                </c:pt>
                <c:pt idx="3">
                  <c:v>2008</c:v>
                </c:pt>
                <c:pt idx="4">
                  <c:v>2009</c:v>
                </c:pt>
                <c:pt idx="5">
                  <c:v>2010</c:v>
                </c:pt>
                <c:pt idx="6">
                  <c:v>2011</c:v>
                </c:pt>
                <c:pt idx="7">
                  <c:v>2012</c:v>
                </c:pt>
                <c:pt idx="8">
                  <c:v>2013</c:v>
                </c:pt>
                <c:pt idx="9">
                  <c:v>2014</c:v>
                </c:pt>
              </c:numCache>
            </c:numRef>
          </c:xVal>
          <c:yVal>
            <c:numRef>
              <c:f>从业人口旧!$B$37:$K$37</c:f>
              <c:numCache>
                <c:formatCode>0.00_ </c:formatCode>
                <c:ptCount val="10"/>
                <c:pt idx="0">
                  <c:v>0.53159999999999996</c:v>
                </c:pt>
                <c:pt idx="1">
                  <c:v>0.56289999999999996</c:v>
                </c:pt>
                <c:pt idx="2">
                  <c:v>9.3016000000000005</c:v>
                </c:pt>
                <c:pt idx="3">
                  <c:v>8.8897999999999993</c:v>
                </c:pt>
                <c:pt idx="4">
                  <c:v>8.7848000000000006</c:v>
                </c:pt>
                <c:pt idx="5">
                  <c:v>8.4909999999999997</c:v>
                </c:pt>
                <c:pt idx="6">
                  <c:v>0.80800000000000005</c:v>
                </c:pt>
                <c:pt idx="7">
                  <c:v>0.71830000000000005</c:v>
                </c:pt>
                <c:pt idx="8">
                  <c:v>0.75870000000000004</c:v>
                </c:pt>
                <c:pt idx="9">
                  <c:v>0.96299999999999997</c:v>
                </c:pt>
              </c:numCache>
            </c:numRef>
          </c:yVal>
          <c:smooth val="1"/>
          <c:extLst>
            <c:ext xmlns:c16="http://schemas.microsoft.com/office/drawing/2014/chart" uri="{C3380CC4-5D6E-409C-BE32-E72D297353CC}">
              <c16:uniqueId val="{00000000-BF5B-440A-87D5-A0BD4BBC8707}"/>
            </c:ext>
          </c:extLst>
        </c:ser>
        <c:ser>
          <c:idx val="1"/>
          <c:order val="1"/>
          <c:tx>
            <c:strRef>
              <c:f>从业人口旧!$A$38</c:f>
              <c:strCache>
                <c:ptCount val="1"/>
                <c:pt idx="0">
                  <c:v>第二产业</c:v>
                </c:pt>
              </c:strCache>
            </c:strRef>
          </c:tx>
          <c:spPr>
            <a:ln w="19050" cap="rnd">
              <a:solidFill>
                <a:schemeClr val="accent2"/>
              </a:solidFill>
              <a:round/>
            </a:ln>
            <a:effectLst/>
          </c:spPr>
          <c:marker>
            <c:symbol val="none"/>
          </c:marker>
          <c:xVal>
            <c:numRef>
              <c:f>从业人口旧!$B$35:$K$35</c:f>
              <c:numCache>
                <c:formatCode>General</c:formatCode>
                <c:ptCount val="10"/>
                <c:pt idx="0">
                  <c:v>2005</c:v>
                </c:pt>
                <c:pt idx="1">
                  <c:v>2006</c:v>
                </c:pt>
                <c:pt idx="2">
                  <c:v>2007</c:v>
                </c:pt>
                <c:pt idx="3">
                  <c:v>2008</c:v>
                </c:pt>
                <c:pt idx="4">
                  <c:v>2009</c:v>
                </c:pt>
                <c:pt idx="5">
                  <c:v>2010</c:v>
                </c:pt>
                <c:pt idx="6">
                  <c:v>2011</c:v>
                </c:pt>
                <c:pt idx="7">
                  <c:v>2012</c:v>
                </c:pt>
                <c:pt idx="8">
                  <c:v>2013</c:v>
                </c:pt>
                <c:pt idx="9">
                  <c:v>2014</c:v>
                </c:pt>
              </c:numCache>
            </c:numRef>
          </c:xVal>
          <c:yVal>
            <c:numRef>
              <c:f>从业人口旧!$B$38:$K$38</c:f>
              <c:numCache>
                <c:formatCode>0.00_ </c:formatCode>
                <c:ptCount val="10"/>
                <c:pt idx="0">
                  <c:v>56.630400000000002</c:v>
                </c:pt>
                <c:pt idx="1">
                  <c:v>63.078899999999997</c:v>
                </c:pt>
                <c:pt idx="2">
                  <c:v>75.397499999999994</c:v>
                </c:pt>
                <c:pt idx="3">
                  <c:v>71.957599999999999</c:v>
                </c:pt>
                <c:pt idx="4">
                  <c:v>78.581199999999995</c:v>
                </c:pt>
                <c:pt idx="5">
                  <c:v>91.566500000000005</c:v>
                </c:pt>
                <c:pt idx="6">
                  <c:v>99.481300000000005</c:v>
                </c:pt>
                <c:pt idx="7">
                  <c:v>102.5958</c:v>
                </c:pt>
                <c:pt idx="8">
                  <c:v>105.5742</c:v>
                </c:pt>
                <c:pt idx="9">
                  <c:v>102.8789</c:v>
                </c:pt>
              </c:numCache>
            </c:numRef>
          </c:yVal>
          <c:smooth val="1"/>
          <c:extLst>
            <c:ext xmlns:c16="http://schemas.microsoft.com/office/drawing/2014/chart" uri="{C3380CC4-5D6E-409C-BE32-E72D297353CC}">
              <c16:uniqueId val="{00000001-BF5B-440A-87D5-A0BD4BBC8707}"/>
            </c:ext>
          </c:extLst>
        </c:ser>
        <c:ser>
          <c:idx val="2"/>
          <c:order val="2"/>
          <c:tx>
            <c:strRef>
              <c:f>从业人口旧!$A$39</c:f>
              <c:strCache>
                <c:ptCount val="1"/>
                <c:pt idx="0">
                  <c:v>第三产业</c:v>
                </c:pt>
              </c:strCache>
            </c:strRef>
          </c:tx>
          <c:spPr>
            <a:ln w="19050" cap="rnd">
              <a:solidFill>
                <a:schemeClr val="accent3"/>
              </a:solidFill>
              <a:round/>
            </a:ln>
            <a:effectLst/>
          </c:spPr>
          <c:marker>
            <c:symbol val="none"/>
          </c:marker>
          <c:xVal>
            <c:numRef>
              <c:f>从业人口旧!$B$35:$K$35</c:f>
              <c:numCache>
                <c:formatCode>General</c:formatCode>
                <c:ptCount val="10"/>
                <c:pt idx="0">
                  <c:v>2005</c:v>
                </c:pt>
                <c:pt idx="1">
                  <c:v>2006</c:v>
                </c:pt>
                <c:pt idx="2">
                  <c:v>2007</c:v>
                </c:pt>
                <c:pt idx="3">
                  <c:v>2008</c:v>
                </c:pt>
                <c:pt idx="4">
                  <c:v>2009</c:v>
                </c:pt>
                <c:pt idx="5">
                  <c:v>2010</c:v>
                </c:pt>
                <c:pt idx="6">
                  <c:v>2011</c:v>
                </c:pt>
                <c:pt idx="7">
                  <c:v>2012</c:v>
                </c:pt>
                <c:pt idx="8">
                  <c:v>2013</c:v>
                </c:pt>
                <c:pt idx="9">
                  <c:v>2014</c:v>
                </c:pt>
              </c:numCache>
            </c:numRef>
          </c:xVal>
          <c:yVal>
            <c:numRef>
              <c:f>从业人口旧!$B$39:$K$39</c:f>
              <c:numCache>
                <c:formatCode>0.00_ </c:formatCode>
                <c:ptCount val="10"/>
                <c:pt idx="0">
                  <c:v>45.305100000000003</c:v>
                </c:pt>
                <c:pt idx="1">
                  <c:v>50.729199999999999</c:v>
                </c:pt>
                <c:pt idx="2">
                  <c:v>65.840999999999994</c:v>
                </c:pt>
                <c:pt idx="3">
                  <c:v>80.002499999999998</c:v>
                </c:pt>
                <c:pt idx="4">
                  <c:v>96.020600000000002</c:v>
                </c:pt>
                <c:pt idx="5">
                  <c:v>107.4158</c:v>
                </c:pt>
                <c:pt idx="6">
                  <c:v>128.37119999999999</c:v>
                </c:pt>
                <c:pt idx="7">
                  <c:v>150.35390000000001</c:v>
                </c:pt>
                <c:pt idx="8">
                  <c:v>149.2962</c:v>
                </c:pt>
                <c:pt idx="9">
                  <c:v>159.6841</c:v>
                </c:pt>
              </c:numCache>
            </c:numRef>
          </c:yVal>
          <c:smooth val="1"/>
          <c:extLst>
            <c:ext xmlns:c16="http://schemas.microsoft.com/office/drawing/2014/chart" uri="{C3380CC4-5D6E-409C-BE32-E72D297353CC}">
              <c16:uniqueId val="{00000002-BF5B-440A-87D5-A0BD4BBC8707}"/>
            </c:ext>
          </c:extLst>
        </c:ser>
        <c:dLbls>
          <c:showLegendKey val="0"/>
          <c:showVal val="0"/>
          <c:showCatName val="0"/>
          <c:showSerName val="0"/>
          <c:showPercent val="0"/>
          <c:showBubbleSize val="0"/>
        </c:dLbls>
        <c:axId val="709312056"/>
        <c:axId val="709312384"/>
      </c:scatterChart>
      <c:valAx>
        <c:axId val="709312056"/>
        <c:scaling>
          <c:orientation val="minMax"/>
          <c:max val="2014"/>
          <c:min val="2005"/>
        </c:scaling>
        <c:delete val="0"/>
        <c:axPos val="b"/>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09312384"/>
        <c:crosses val="autoZero"/>
        <c:crossBetween val="midCat"/>
        <c:majorUnit val="3"/>
      </c:valAx>
      <c:valAx>
        <c:axId val="709312384"/>
        <c:scaling>
          <c:orientation val="minMax"/>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从业人口数量（万人）</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0_);[Red]\(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09312056"/>
        <c:crosses val="autoZero"/>
        <c:crossBetween val="midCat"/>
      </c:valAx>
      <c:spPr>
        <a:noFill/>
        <a:ln>
          <a:noFill/>
        </a:ln>
        <a:effectLst/>
      </c:spPr>
    </c:plotArea>
    <c:legend>
      <c:legendPos val="r"/>
      <c:layout>
        <c:manualLayout>
          <c:xMode val="edge"/>
          <c:yMode val="edge"/>
          <c:x val="0.25718253968253968"/>
          <c:y val="0.11892279090113737"/>
          <c:w val="0.34964285714285714"/>
          <c:h val="0.220487751531058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a:pPr>
      <a:endParaRPr lang="ja-JP"/>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4953571428571428"/>
          <c:y val="0.15682925051035287"/>
          <c:w val="0.69502777777777791"/>
          <c:h val="0.70218358121901425"/>
        </c:manualLayout>
      </c:layout>
      <c:areaChart>
        <c:grouping val="stacked"/>
        <c:varyColors val="0"/>
        <c:ser>
          <c:idx val="0"/>
          <c:order val="0"/>
          <c:tx>
            <c:strRef>
              <c:f>从业人口旧!$A$41</c:f>
              <c:strCache>
                <c:ptCount val="1"/>
                <c:pt idx="0">
                  <c:v>第一产业</c:v>
                </c:pt>
              </c:strCache>
            </c:strRef>
          </c:tx>
          <c:spPr>
            <a:solidFill>
              <a:schemeClr val="accent1"/>
            </a:solidFill>
            <a:ln>
              <a:solidFill>
                <a:schemeClr val="accent1"/>
              </a:solidFill>
            </a:ln>
            <a:effectLst/>
          </c:spPr>
          <c:cat>
            <c:numRef>
              <c:f>从业人口旧!$B$35:$K$35</c:f>
              <c:numCache>
                <c:formatCode>General</c:formatCode>
                <c:ptCount val="10"/>
                <c:pt idx="0">
                  <c:v>2005</c:v>
                </c:pt>
                <c:pt idx="1">
                  <c:v>2006</c:v>
                </c:pt>
                <c:pt idx="2">
                  <c:v>2007</c:v>
                </c:pt>
                <c:pt idx="3">
                  <c:v>2008</c:v>
                </c:pt>
                <c:pt idx="4">
                  <c:v>2009</c:v>
                </c:pt>
                <c:pt idx="5">
                  <c:v>2010</c:v>
                </c:pt>
                <c:pt idx="6">
                  <c:v>2011</c:v>
                </c:pt>
                <c:pt idx="7">
                  <c:v>2012</c:v>
                </c:pt>
                <c:pt idx="8">
                  <c:v>2013</c:v>
                </c:pt>
                <c:pt idx="9">
                  <c:v>2014</c:v>
                </c:pt>
              </c:numCache>
            </c:numRef>
          </c:cat>
          <c:val>
            <c:numRef>
              <c:f>从业人口旧!$B$41:$K$41</c:f>
              <c:numCache>
                <c:formatCode>0.00%</c:formatCode>
                <c:ptCount val="10"/>
                <c:pt idx="0">
                  <c:v>5.1880066870244202E-3</c:v>
                </c:pt>
                <c:pt idx="1">
                  <c:v>4.9217021797483629E-3</c:v>
                </c:pt>
                <c:pt idx="2">
                  <c:v>6.178818799774944E-2</c:v>
                </c:pt>
                <c:pt idx="3">
                  <c:v>5.5267675018759725E-2</c:v>
                </c:pt>
                <c:pt idx="4">
                  <c:v>4.7903172859958147E-2</c:v>
                </c:pt>
                <c:pt idx="5">
                  <c:v>4.0925748036012344E-2</c:v>
                </c:pt>
                <c:pt idx="6">
                  <c:v>3.5336229912905815E-3</c:v>
                </c:pt>
                <c:pt idx="7">
                  <c:v>2.8316539729094726E-3</c:v>
                </c:pt>
                <c:pt idx="8">
                  <c:v>2.9679719562444185E-3</c:v>
                </c:pt>
                <c:pt idx="9">
                  <c:v>3.6542883814120806E-3</c:v>
                </c:pt>
              </c:numCache>
            </c:numRef>
          </c:val>
          <c:extLst>
            <c:ext xmlns:c16="http://schemas.microsoft.com/office/drawing/2014/chart" uri="{C3380CC4-5D6E-409C-BE32-E72D297353CC}">
              <c16:uniqueId val="{00000000-0E2B-45B8-BF51-A657CAFE9FF1}"/>
            </c:ext>
          </c:extLst>
        </c:ser>
        <c:ser>
          <c:idx val="1"/>
          <c:order val="1"/>
          <c:tx>
            <c:strRef>
              <c:f>从业人口旧!$A$42</c:f>
              <c:strCache>
                <c:ptCount val="1"/>
                <c:pt idx="0">
                  <c:v>第二产业</c:v>
                </c:pt>
              </c:strCache>
            </c:strRef>
          </c:tx>
          <c:spPr>
            <a:solidFill>
              <a:schemeClr val="accent2"/>
            </a:solidFill>
            <a:ln>
              <a:solidFill>
                <a:schemeClr val="accent2"/>
              </a:solidFill>
            </a:ln>
            <a:effectLst/>
          </c:spPr>
          <c:cat>
            <c:numRef>
              <c:f>从业人口旧!$B$35:$K$35</c:f>
              <c:numCache>
                <c:formatCode>General</c:formatCode>
                <c:ptCount val="10"/>
                <c:pt idx="0">
                  <c:v>2005</c:v>
                </c:pt>
                <c:pt idx="1">
                  <c:v>2006</c:v>
                </c:pt>
                <c:pt idx="2">
                  <c:v>2007</c:v>
                </c:pt>
                <c:pt idx="3">
                  <c:v>2008</c:v>
                </c:pt>
                <c:pt idx="4">
                  <c:v>2009</c:v>
                </c:pt>
                <c:pt idx="5">
                  <c:v>2010</c:v>
                </c:pt>
                <c:pt idx="6">
                  <c:v>2011</c:v>
                </c:pt>
                <c:pt idx="7">
                  <c:v>2012</c:v>
                </c:pt>
                <c:pt idx="8">
                  <c:v>2013</c:v>
                </c:pt>
                <c:pt idx="9">
                  <c:v>2014</c:v>
                </c:pt>
              </c:numCache>
            </c:numRef>
          </c:cat>
          <c:val>
            <c:numRef>
              <c:f>从业人口旧!$B$42:$K$42</c:f>
              <c:numCache>
                <c:formatCode>0.00%</c:formatCode>
                <c:ptCount val="10"/>
                <c:pt idx="0">
                  <c:v>0.55266910061863761</c:v>
                </c:pt>
                <c:pt idx="1">
                  <c:v>0.5515287966355108</c:v>
                </c:pt>
                <c:pt idx="2">
                  <c:v>0.50084661827645915</c:v>
                </c:pt>
                <c:pt idx="3">
                  <c:v>0.44735868657674022</c:v>
                </c:pt>
                <c:pt idx="4">
                  <c:v>0.42850022847907099</c:v>
                </c:pt>
                <c:pt idx="5">
                  <c:v>0.44134112678595272</c:v>
                </c:pt>
                <c:pt idx="6">
                  <c:v>0.43506114960826203</c:v>
                </c:pt>
                <c:pt idx="7">
                  <c:v>0.40444912247504611</c:v>
                </c:pt>
                <c:pt idx="8">
                  <c:v>0.41299758126128838</c:v>
                </c:pt>
                <c:pt idx="9">
                  <c:v>0.3903937372403482</c:v>
                </c:pt>
              </c:numCache>
            </c:numRef>
          </c:val>
          <c:extLst>
            <c:ext xmlns:c16="http://schemas.microsoft.com/office/drawing/2014/chart" uri="{C3380CC4-5D6E-409C-BE32-E72D297353CC}">
              <c16:uniqueId val="{00000001-0E2B-45B8-BF51-A657CAFE9FF1}"/>
            </c:ext>
          </c:extLst>
        </c:ser>
        <c:ser>
          <c:idx val="2"/>
          <c:order val="2"/>
          <c:tx>
            <c:strRef>
              <c:f>从业人口旧!$A$43</c:f>
              <c:strCache>
                <c:ptCount val="1"/>
                <c:pt idx="0">
                  <c:v>第三产业</c:v>
                </c:pt>
              </c:strCache>
            </c:strRef>
          </c:tx>
          <c:spPr>
            <a:solidFill>
              <a:schemeClr val="accent3"/>
            </a:solidFill>
            <a:ln>
              <a:solidFill>
                <a:srgbClr val="A5A5A5"/>
              </a:solidFill>
            </a:ln>
            <a:effectLst/>
          </c:spPr>
          <c:cat>
            <c:numRef>
              <c:f>从业人口旧!$B$35:$K$35</c:f>
              <c:numCache>
                <c:formatCode>General</c:formatCode>
                <c:ptCount val="10"/>
                <c:pt idx="0">
                  <c:v>2005</c:v>
                </c:pt>
                <c:pt idx="1">
                  <c:v>2006</c:v>
                </c:pt>
                <c:pt idx="2">
                  <c:v>2007</c:v>
                </c:pt>
                <c:pt idx="3">
                  <c:v>2008</c:v>
                </c:pt>
                <c:pt idx="4">
                  <c:v>2009</c:v>
                </c:pt>
                <c:pt idx="5">
                  <c:v>2010</c:v>
                </c:pt>
                <c:pt idx="6">
                  <c:v>2011</c:v>
                </c:pt>
                <c:pt idx="7">
                  <c:v>2012</c:v>
                </c:pt>
                <c:pt idx="8">
                  <c:v>2013</c:v>
                </c:pt>
                <c:pt idx="9">
                  <c:v>2014</c:v>
                </c:pt>
              </c:numCache>
            </c:numRef>
          </c:cat>
          <c:val>
            <c:numRef>
              <c:f>从业人口旧!$B$43:$K$43</c:f>
              <c:numCache>
                <c:formatCode>0.00%</c:formatCode>
                <c:ptCount val="10"/>
                <c:pt idx="0">
                  <c:v>0.44214289269433799</c:v>
                </c:pt>
                <c:pt idx="1">
                  <c:v>0.4435495011847409</c:v>
                </c:pt>
                <c:pt idx="2">
                  <c:v>0.4373651937257913</c:v>
                </c:pt>
                <c:pt idx="3">
                  <c:v>0.49737363840450011</c:v>
                </c:pt>
                <c:pt idx="4">
                  <c:v>0.52359659866097086</c:v>
                </c:pt>
                <c:pt idx="5">
                  <c:v>0.51773312517803494</c:v>
                </c:pt>
                <c:pt idx="6">
                  <c:v>0.56140522740044729</c:v>
                </c:pt>
                <c:pt idx="7">
                  <c:v>0.59271922355204443</c:v>
                </c:pt>
                <c:pt idx="8">
                  <c:v>0.5840344467824673</c:v>
                </c:pt>
                <c:pt idx="9">
                  <c:v>0.60595197437823967</c:v>
                </c:pt>
              </c:numCache>
            </c:numRef>
          </c:val>
          <c:extLst>
            <c:ext xmlns:c16="http://schemas.microsoft.com/office/drawing/2014/chart" uri="{C3380CC4-5D6E-409C-BE32-E72D297353CC}">
              <c16:uniqueId val="{00000002-0E2B-45B8-BF51-A657CAFE9FF1}"/>
            </c:ext>
          </c:extLst>
        </c:ser>
        <c:dLbls>
          <c:showLegendKey val="0"/>
          <c:showVal val="0"/>
          <c:showCatName val="0"/>
          <c:showSerName val="0"/>
          <c:showPercent val="0"/>
          <c:showBubbleSize val="0"/>
        </c:dLbls>
        <c:axId val="417014656"/>
        <c:axId val="417015640"/>
      </c:areaChart>
      <c:catAx>
        <c:axId val="417014656"/>
        <c:scaling>
          <c:orientation val="minMax"/>
        </c:scaling>
        <c:delete val="0"/>
        <c:axPos val="b"/>
        <c:numFmt formatCode="General" sourceLinked="1"/>
        <c:majorTickMark val="out"/>
        <c:minorTickMark val="none"/>
        <c:tickLblPos val="nextTo"/>
        <c:spPr>
          <a:noFill/>
          <a:ln w="9525" cap="flat" cmpd="sng" algn="ctr">
            <a:solidFill>
              <a:schemeClr val="tx1">
                <a:lumMod val="50000"/>
                <a:lumOff val="50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17015640"/>
        <c:crosses val="autoZero"/>
        <c:auto val="1"/>
        <c:lblAlgn val="ctr"/>
        <c:lblOffset val="100"/>
        <c:tickLblSkip val="3"/>
        <c:tickMarkSkip val="3"/>
        <c:noMultiLvlLbl val="0"/>
      </c:catAx>
      <c:valAx>
        <c:axId val="417015640"/>
        <c:scaling>
          <c:orientation val="minMax"/>
          <c:max val="1"/>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从业人口占比</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0%" sourceLinked="0"/>
        <c:majorTickMark val="out"/>
        <c:minorTickMark val="none"/>
        <c:tickLblPos val="nextTo"/>
        <c:spPr>
          <a:noFill/>
          <a:ln>
            <a:solidFill>
              <a:schemeClr val="tx1">
                <a:lumMod val="50000"/>
                <a:lumOff val="5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17014656"/>
        <c:crosses val="autoZero"/>
        <c:crossBetween val="midCat"/>
        <c:majorUnit val="0.2"/>
      </c:valAx>
      <c:spPr>
        <a:noFill/>
        <a:ln>
          <a:noFill/>
        </a:ln>
        <a:effectLst/>
      </c:spPr>
    </c:plotArea>
    <c:legend>
      <c:legendPos val="t"/>
      <c:layout>
        <c:manualLayout>
          <c:xMode val="edge"/>
          <c:yMode val="edge"/>
          <c:x val="0.20469603174603174"/>
          <c:y val="2.7777777777777776E-2"/>
          <c:w val="0.71156031746031745"/>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spPr>
    <a:solidFill>
      <a:schemeClr val="bg1"/>
    </a:solidFill>
    <a:ln w="9525" cap="flat" cmpd="sng" algn="ctr">
      <a:no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0</xdr:colOff>
      <xdr:row>21</xdr:row>
      <xdr:rowOff>0</xdr:rowOff>
    </xdr:from>
    <xdr:to>
      <xdr:col>7</xdr:col>
      <xdr:colOff>444500</xdr:colOff>
      <xdr:row>36</xdr:row>
      <xdr:rowOff>53788</xdr:rowOff>
    </xdr:to>
    <xdr:graphicFrame macro="">
      <xdr:nvGraphicFramePr>
        <xdr:cNvPr id="2" name="图表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21</xdr:row>
      <xdr:rowOff>0</xdr:rowOff>
    </xdr:from>
    <xdr:to>
      <xdr:col>13</xdr:col>
      <xdr:colOff>433917</xdr:colOff>
      <xdr:row>36</xdr:row>
      <xdr:rowOff>53788</xdr:rowOff>
    </xdr:to>
    <xdr:graphicFrame macro="">
      <xdr:nvGraphicFramePr>
        <xdr:cNvPr id="3" name="图表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37</xdr:row>
      <xdr:rowOff>0</xdr:rowOff>
    </xdr:from>
    <xdr:to>
      <xdr:col>5</xdr:col>
      <xdr:colOff>478928</xdr:colOff>
      <xdr:row>52</xdr:row>
      <xdr:rowOff>44450</xdr:rowOff>
    </xdr:to>
    <xdr:graphicFrame macro="">
      <xdr:nvGraphicFramePr>
        <xdr:cNvPr id="4" name="图表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36</xdr:row>
      <xdr:rowOff>95251</xdr:rowOff>
    </xdr:from>
    <xdr:to>
      <xdr:col>9</xdr:col>
      <xdr:colOff>484031</xdr:colOff>
      <xdr:row>51</xdr:row>
      <xdr:rowOff>139700</xdr:rowOff>
    </xdr:to>
    <xdr:graphicFrame macro="">
      <xdr:nvGraphicFramePr>
        <xdr:cNvPr id="5" name="图表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654843</xdr:colOff>
      <xdr:row>62</xdr:row>
      <xdr:rowOff>69056</xdr:rowOff>
    </xdr:from>
    <xdr:to>
      <xdr:col>10</xdr:col>
      <xdr:colOff>476250</xdr:colOff>
      <xdr:row>83</xdr:row>
      <xdr:rowOff>10583</xdr:rowOff>
    </xdr:to>
    <xdr:graphicFrame macro="">
      <xdr:nvGraphicFramePr>
        <xdr:cNvPr id="6" name="图表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535781</xdr:colOff>
      <xdr:row>20</xdr:row>
      <xdr:rowOff>152400</xdr:rowOff>
    </xdr:from>
    <xdr:to>
      <xdr:col>20</xdr:col>
      <xdr:colOff>333375</xdr:colOff>
      <xdr:row>37</xdr:row>
      <xdr:rowOff>61912</xdr:rowOff>
    </xdr:to>
    <xdr:graphicFrame macro="">
      <xdr:nvGraphicFramePr>
        <xdr:cNvPr id="7" name="图表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35719</xdr:colOff>
      <xdr:row>41</xdr:row>
      <xdr:rowOff>45244</xdr:rowOff>
    </xdr:from>
    <xdr:to>
      <xdr:col>16</xdr:col>
      <xdr:colOff>535781</xdr:colOff>
      <xdr:row>57</xdr:row>
      <xdr:rowOff>113506</xdr:rowOff>
    </xdr:to>
    <xdr:graphicFrame macro="">
      <xdr:nvGraphicFramePr>
        <xdr:cNvPr id="8" name="图表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428625</xdr:colOff>
      <xdr:row>46</xdr:row>
      <xdr:rowOff>95250</xdr:rowOff>
    </xdr:from>
    <xdr:to>
      <xdr:col>2</xdr:col>
      <xdr:colOff>186375</xdr:colOff>
      <xdr:row>61</xdr:row>
      <xdr:rowOff>123825</xdr:rowOff>
    </xdr:to>
    <xdr:graphicFrame macro="">
      <xdr:nvGraphicFramePr>
        <xdr:cNvPr id="2" name="图表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381000</xdr:colOff>
      <xdr:row>46</xdr:row>
      <xdr:rowOff>90487</xdr:rowOff>
    </xdr:from>
    <xdr:to>
      <xdr:col>6</xdr:col>
      <xdr:colOff>157800</xdr:colOff>
      <xdr:row>61</xdr:row>
      <xdr:rowOff>119062</xdr:rowOff>
    </xdr:to>
    <xdr:graphicFrame macro="">
      <xdr:nvGraphicFramePr>
        <xdr:cNvPr id="4" name="图表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FCE95-484A-4927-822E-C047302D21F4}">
  <dimension ref="A1:X13"/>
  <sheetViews>
    <sheetView zoomScale="80" zoomScaleNormal="80" workbookViewId="0">
      <selection activeCell="E18" sqref="E18"/>
    </sheetView>
  </sheetViews>
  <sheetFormatPr defaultRowHeight="17.649999999999999"/>
  <cols>
    <col min="1" max="1" width="39.375" style="36" customWidth="1"/>
    <col min="2" max="2" width="7.625" customWidth="1"/>
    <col min="3" max="3" width="22.75" customWidth="1"/>
  </cols>
  <sheetData>
    <row r="1" spans="1:24">
      <c r="A1" s="35" t="s">
        <v>0</v>
      </c>
      <c r="B1" s="29" t="s">
        <v>1</v>
      </c>
      <c r="C1" s="29" t="s">
        <v>2</v>
      </c>
      <c r="D1" s="29" t="s">
        <v>3</v>
      </c>
      <c r="E1" s="6">
        <v>2000</v>
      </c>
      <c r="F1" s="6">
        <v>2001</v>
      </c>
      <c r="G1" s="6">
        <v>2002</v>
      </c>
      <c r="H1" s="6">
        <v>2003</v>
      </c>
      <c r="I1" s="6">
        <v>2004</v>
      </c>
      <c r="J1" s="6">
        <v>2005</v>
      </c>
      <c r="K1" s="6">
        <v>2006</v>
      </c>
      <c r="L1" s="6">
        <v>2007</v>
      </c>
      <c r="M1" s="6">
        <v>2008</v>
      </c>
      <c r="N1" s="6">
        <v>2009</v>
      </c>
      <c r="O1" s="6">
        <v>2010</v>
      </c>
      <c r="P1" s="6">
        <v>2011</v>
      </c>
      <c r="Q1" s="6">
        <v>2012</v>
      </c>
      <c r="R1" s="6">
        <v>2013</v>
      </c>
      <c r="S1" s="6">
        <v>2014</v>
      </c>
      <c r="T1" s="6">
        <v>2015</v>
      </c>
      <c r="U1" s="6">
        <v>2016</v>
      </c>
      <c r="V1" s="6">
        <v>2017</v>
      </c>
      <c r="W1" s="6">
        <v>2018</v>
      </c>
      <c r="X1" s="6">
        <v>2019</v>
      </c>
    </row>
    <row r="2" spans="1:24">
      <c r="A2" s="35" t="s">
        <v>4</v>
      </c>
      <c r="B2" s="29" t="s">
        <v>5</v>
      </c>
      <c r="C2" s="6" t="s">
        <v>6</v>
      </c>
      <c r="D2" s="6" t="s">
        <v>7</v>
      </c>
      <c r="E2" s="8">
        <v>205</v>
      </c>
      <c r="F2" s="8">
        <v>219</v>
      </c>
      <c r="G2" s="8">
        <v>232</v>
      </c>
      <c r="H2" s="8">
        <v>245</v>
      </c>
      <c r="I2" s="8">
        <v>258</v>
      </c>
      <c r="J2" s="8">
        <v>273</v>
      </c>
      <c r="K2" s="8">
        <v>288</v>
      </c>
      <c r="L2" s="8">
        <v>304</v>
      </c>
      <c r="M2" s="8">
        <v>326</v>
      </c>
      <c r="N2" s="8">
        <v>330</v>
      </c>
      <c r="O2" s="8">
        <v>356</v>
      </c>
      <c r="P2" s="8">
        <v>361</v>
      </c>
      <c r="Q2" s="8">
        <v>367</v>
      </c>
      <c r="R2" s="8">
        <v>373</v>
      </c>
      <c r="S2" s="8">
        <v>381</v>
      </c>
      <c r="T2" s="8">
        <v>386</v>
      </c>
      <c r="U2" s="28">
        <v>392</v>
      </c>
      <c r="V2" s="28">
        <v>401</v>
      </c>
      <c r="W2" s="28">
        <v>411</v>
      </c>
      <c r="X2" s="28">
        <v>429</v>
      </c>
    </row>
    <row r="3" spans="1:24">
      <c r="A3" s="35" t="s">
        <v>8</v>
      </c>
      <c r="B3" s="29" t="s">
        <v>9</v>
      </c>
      <c r="C3" s="29" t="s">
        <v>10</v>
      </c>
      <c r="D3" s="29" t="s">
        <v>11</v>
      </c>
      <c r="E3" s="31">
        <v>1312670</v>
      </c>
      <c r="F3" s="8">
        <v>1343599</v>
      </c>
      <c r="G3" s="8">
        <v>1371588</v>
      </c>
      <c r="H3" s="32">
        <v>1417579</v>
      </c>
      <c r="I3" s="8">
        <v>1467731</v>
      </c>
      <c r="J3" s="8">
        <v>1532168</v>
      </c>
      <c r="K3" s="8">
        <v>1603838</v>
      </c>
      <c r="L3" s="8">
        <v>1672356</v>
      </c>
      <c r="M3" s="8">
        <v>1736710</v>
      </c>
      <c r="N3" s="8">
        <v>1769983</v>
      </c>
      <c r="O3" s="8">
        <v>1802060</v>
      </c>
      <c r="P3" s="8">
        <v>1852646</v>
      </c>
      <c r="Q3" s="8">
        <v>1909183</v>
      </c>
      <c r="R3" s="8">
        <v>1967841</v>
      </c>
      <c r="S3" s="8">
        <v>2034393</v>
      </c>
      <c r="T3" s="8">
        <v>2111465</v>
      </c>
      <c r="U3" s="28">
        <v>2205489</v>
      </c>
      <c r="V3" s="28">
        <v>2310279</v>
      </c>
      <c r="W3" s="28">
        <v>2425251</v>
      </c>
      <c r="X3" s="28">
        <v>2611003</v>
      </c>
    </row>
    <row r="4" spans="1:24">
      <c r="A4" s="35" t="s">
        <v>8</v>
      </c>
      <c r="B4" s="29" t="s">
        <v>5</v>
      </c>
      <c r="C4" s="29" t="s">
        <v>12</v>
      </c>
      <c r="D4" s="29" t="s">
        <v>13</v>
      </c>
      <c r="E4" s="31">
        <v>388837</v>
      </c>
      <c r="F4" s="8">
        <v>404839</v>
      </c>
      <c r="G4" s="8">
        <v>418506</v>
      </c>
      <c r="H4" s="8">
        <v>440773</v>
      </c>
      <c r="I4" s="8">
        <v>453719</v>
      </c>
      <c r="J4" s="8">
        <v>471977</v>
      </c>
      <c r="K4" s="8">
        <v>497635</v>
      </c>
      <c r="L4" s="8">
        <v>521090</v>
      </c>
      <c r="M4" s="8">
        <v>541821</v>
      </c>
      <c r="N4" s="8">
        <v>560352</v>
      </c>
      <c r="O4" s="8">
        <v>578183</v>
      </c>
      <c r="P4" s="8">
        <v>597153</v>
      </c>
      <c r="Q4" s="8">
        <v>616150</v>
      </c>
      <c r="R4" s="8">
        <v>634605</v>
      </c>
      <c r="S4" s="8">
        <v>654802</v>
      </c>
      <c r="T4" s="8">
        <v>681774</v>
      </c>
      <c r="U4" s="28">
        <v>712945</v>
      </c>
      <c r="V4" s="28">
        <v>740741</v>
      </c>
      <c r="W4" s="28">
        <v>778165</v>
      </c>
      <c r="X4" s="28">
        <v>818495</v>
      </c>
    </row>
    <row r="5" spans="1:24">
      <c r="A5" s="35" t="s">
        <v>8</v>
      </c>
      <c r="B5" s="29" t="s">
        <v>5</v>
      </c>
      <c r="C5" s="6" t="s">
        <v>14</v>
      </c>
      <c r="D5" s="29" t="s">
        <v>15</v>
      </c>
      <c r="E5" s="28">
        <v>0.36799999999999999</v>
      </c>
      <c r="F5" s="28">
        <v>0.51500000000000001</v>
      </c>
      <c r="G5" s="28">
        <v>0.49199999999999999</v>
      </c>
      <c r="H5" s="28">
        <v>0.437</v>
      </c>
      <c r="I5" s="28">
        <v>0.57000000000000006</v>
      </c>
      <c r="J5" s="28">
        <v>0.55899999999999994</v>
      </c>
      <c r="K5" s="28">
        <v>0.752</v>
      </c>
      <c r="L5" s="28">
        <v>0.84499999999999997</v>
      </c>
      <c r="M5" s="28">
        <v>1.022</v>
      </c>
      <c r="N5" s="28">
        <v>0.83100000000000007</v>
      </c>
      <c r="O5" s="28">
        <v>0.42599999999999999</v>
      </c>
      <c r="P5" s="28">
        <v>0.75</v>
      </c>
      <c r="Q5" s="28">
        <v>1.0980000000000001</v>
      </c>
      <c r="R5" s="28">
        <v>1.1220000000000001</v>
      </c>
      <c r="S5" s="10"/>
      <c r="T5" s="10"/>
    </row>
    <row r="6" spans="1:24">
      <c r="A6" s="35" t="s">
        <v>8</v>
      </c>
      <c r="B6" s="29" t="s">
        <v>5</v>
      </c>
      <c r="C6" s="6" t="s">
        <v>16</v>
      </c>
      <c r="D6" s="29" t="s">
        <v>15</v>
      </c>
      <c r="E6" s="28">
        <v>1.3599999999999999</v>
      </c>
      <c r="F6" s="28">
        <v>1.27</v>
      </c>
      <c r="G6" s="28">
        <v>1.5710000000000002</v>
      </c>
      <c r="H6" s="28">
        <v>2.9489999999999998</v>
      </c>
      <c r="I6" s="28">
        <v>2.927</v>
      </c>
      <c r="J6" s="28">
        <v>3.6840000000000002</v>
      </c>
      <c r="K6" s="28">
        <v>3.8029999999999999</v>
      </c>
      <c r="L6" s="28">
        <v>3.335</v>
      </c>
      <c r="M6" s="28">
        <v>2.7530000000000001</v>
      </c>
      <c r="N6" s="28">
        <v>1.0669999999999999</v>
      </c>
      <c r="O6" s="28">
        <v>1.3699999999999999</v>
      </c>
      <c r="P6" s="28">
        <v>2.0190000000000001</v>
      </c>
      <c r="Q6" s="28">
        <v>1.9079999999999999</v>
      </c>
      <c r="R6" s="28">
        <v>1.9039999999999999</v>
      </c>
      <c r="S6" s="10"/>
      <c r="T6" s="10"/>
    </row>
    <row r="7" spans="1:24">
      <c r="A7" s="35" t="s">
        <v>4</v>
      </c>
      <c r="B7" s="29" t="s">
        <v>5</v>
      </c>
      <c r="C7" s="6" t="s">
        <v>17</v>
      </c>
      <c r="D7" s="29" t="s">
        <v>15</v>
      </c>
      <c r="E7" s="34" t="s">
        <v>5</v>
      </c>
      <c r="F7" s="34" t="s">
        <v>5</v>
      </c>
      <c r="G7" s="34" t="s">
        <v>5</v>
      </c>
      <c r="H7" s="34" t="s">
        <v>5</v>
      </c>
      <c r="I7" s="34" t="s">
        <v>5</v>
      </c>
      <c r="J7" s="34" t="s">
        <v>5</v>
      </c>
      <c r="K7" s="34" t="s">
        <v>5</v>
      </c>
      <c r="L7" s="34" t="s">
        <v>5</v>
      </c>
      <c r="M7" s="34" t="s">
        <v>5</v>
      </c>
      <c r="N7" s="34" t="s">
        <v>5</v>
      </c>
      <c r="O7" s="28">
        <v>88.3</v>
      </c>
      <c r="P7" s="28">
        <v>88.5</v>
      </c>
      <c r="Q7" s="28">
        <v>88.6</v>
      </c>
      <c r="R7" s="28">
        <v>88.7</v>
      </c>
      <c r="S7" s="28">
        <v>88.8</v>
      </c>
      <c r="T7" s="28">
        <v>88.9</v>
      </c>
      <c r="U7" s="28">
        <v>89</v>
      </c>
      <c r="V7" s="28">
        <v>89.1</v>
      </c>
      <c r="W7" s="28">
        <v>89.1</v>
      </c>
      <c r="X7" s="28">
        <v>89.2</v>
      </c>
    </row>
    <row r="8" spans="1:24">
      <c r="A8" s="35" t="s">
        <v>18</v>
      </c>
      <c r="B8" s="29" t="s">
        <v>5</v>
      </c>
      <c r="C8" s="6" t="s">
        <v>19</v>
      </c>
      <c r="D8" s="6" t="s">
        <v>20</v>
      </c>
      <c r="E8" s="30">
        <v>3.27</v>
      </c>
      <c r="F8" s="30">
        <v>3.21</v>
      </c>
      <c r="G8" s="30">
        <v>3.21</v>
      </c>
      <c r="H8" s="30">
        <f>G8</f>
        <v>3.21</v>
      </c>
      <c r="I8" s="30">
        <v>2.9</v>
      </c>
      <c r="J8" s="30">
        <v>2.96</v>
      </c>
      <c r="K8" s="30">
        <v>2.88</v>
      </c>
      <c r="L8" s="30">
        <v>2.93</v>
      </c>
      <c r="M8" s="30">
        <v>3.11</v>
      </c>
      <c r="N8" s="30">
        <v>3.08</v>
      </c>
      <c r="O8" s="30">
        <v>2.98</v>
      </c>
      <c r="P8" s="30">
        <v>3.04</v>
      </c>
      <c r="Q8" s="30">
        <v>2.99</v>
      </c>
      <c r="R8" s="30">
        <v>2.79</v>
      </c>
      <c r="S8" s="30">
        <v>2.58</v>
      </c>
      <c r="T8" s="30">
        <f>S8</f>
        <v>2.58</v>
      </c>
    </row>
    <row r="9" spans="1:24">
      <c r="A9" s="35" t="s">
        <v>18</v>
      </c>
      <c r="B9" s="29" t="s">
        <v>5</v>
      </c>
      <c r="C9" s="6" t="s">
        <v>21</v>
      </c>
      <c r="D9" s="6" t="s">
        <v>20</v>
      </c>
      <c r="E9" s="6"/>
      <c r="F9" s="6"/>
      <c r="G9" s="6"/>
      <c r="H9" s="6"/>
      <c r="I9" s="6"/>
      <c r="J9" s="6"/>
      <c r="K9" s="6"/>
      <c r="L9" s="6"/>
      <c r="M9" s="6"/>
      <c r="N9" s="6"/>
      <c r="O9" s="6"/>
      <c r="P9" s="6"/>
      <c r="Q9" s="6"/>
      <c r="R9" s="30">
        <v>3.47</v>
      </c>
      <c r="S9" s="30">
        <v>3.25</v>
      </c>
      <c r="T9" s="30">
        <f>S9</f>
        <v>3.25</v>
      </c>
    </row>
    <row r="10" spans="1:24">
      <c r="A10" s="39"/>
    </row>
    <row r="12" spans="1:24">
      <c r="H12" s="33"/>
    </row>
    <row r="13" spans="1:24">
      <c r="F13" s="33"/>
    </row>
  </sheetData>
  <phoneticPr fontId="13"/>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A82"/>
  <sheetViews>
    <sheetView zoomScale="90" zoomScaleNormal="90" workbookViewId="0">
      <selection activeCell="G11" sqref="G11"/>
    </sheetView>
  </sheetViews>
  <sheetFormatPr defaultColWidth="9" defaultRowHeight="16.5"/>
  <cols>
    <col min="1" max="1" width="20.25" style="7" customWidth="1"/>
    <col min="2" max="2" width="7.875" style="7" customWidth="1"/>
    <col min="3" max="18" width="8.875" style="7" customWidth="1"/>
    <col min="19" max="16384" width="9" style="7"/>
  </cols>
  <sheetData>
    <row r="2" spans="1:53">
      <c r="A2" s="6"/>
      <c r="B2" s="6"/>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7">
        <v>2016</v>
      </c>
      <c r="T2" s="7">
        <v>2017</v>
      </c>
      <c r="U2" s="7">
        <v>2018</v>
      </c>
      <c r="V2" s="7">
        <v>2019</v>
      </c>
      <c r="W2" s="7">
        <v>2020</v>
      </c>
      <c r="X2" s="7">
        <v>2021</v>
      </c>
      <c r="Y2" s="7">
        <v>2022</v>
      </c>
      <c r="Z2" s="7">
        <v>2023</v>
      </c>
      <c r="AA2" s="7">
        <v>2024</v>
      </c>
      <c r="AB2" s="7">
        <v>2025</v>
      </c>
      <c r="AC2" s="7">
        <v>2026</v>
      </c>
      <c r="AD2" s="7">
        <v>2027</v>
      </c>
      <c r="AE2" s="7">
        <v>2028</v>
      </c>
      <c r="AF2" s="7">
        <v>2029</v>
      </c>
      <c r="AG2" s="7">
        <v>2030</v>
      </c>
      <c r="AH2" s="7">
        <v>2031</v>
      </c>
      <c r="AI2" s="7">
        <v>2032</v>
      </c>
      <c r="AJ2" s="7">
        <v>2033</v>
      </c>
      <c r="AK2" s="7">
        <v>2034</v>
      </c>
      <c r="AL2" s="7">
        <v>2035</v>
      </c>
      <c r="AM2" s="7">
        <v>2036</v>
      </c>
      <c r="AN2" s="7">
        <v>2037</v>
      </c>
      <c r="AO2" s="7">
        <v>2038</v>
      </c>
      <c r="AP2" s="7">
        <v>2039</v>
      </c>
      <c r="AQ2" s="7">
        <v>2040</v>
      </c>
      <c r="AR2" s="7">
        <v>2041</v>
      </c>
      <c r="AS2" s="7">
        <v>2042</v>
      </c>
      <c r="AT2" s="7">
        <v>2043</v>
      </c>
      <c r="AU2" s="7">
        <v>2044</v>
      </c>
      <c r="AV2" s="7">
        <v>2045</v>
      </c>
      <c r="AW2" s="7">
        <v>2046</v>
      </c>
      <c r="AX2" s="7">
        <v>2047</v>
      </c>
      <c r="AY2" s="7">
        <v>2048</v>
      </c>
      <c r="AZ2" s="7">
        <v>2049</v>
      </c>
      <c r="BA2" s="7">
        <v>2050</v>
      </c>
    </row>
    <row r="3" spans="1:53">
      <c r="A3" s="6" t="s">
        <v>6</v>
      </c>
      <c r="B3" s="6" t="s">
        <v>7</v>
      </c>
      <c r="C3" s="8">
        <v>205</v>
      </c>
      <c r="D3" s="8">
        <v>219</v>
      </c>
      <c r="E3" s="8">
        <v>232</v>
      </c>
      <c r="F3" s="8">
        <v>245</v>
      </c>
      <c r="G3" s="8">
        <v>258</v>
      </c>
      <c r="H3" s="8">
        <v>273</v>
      </c>
      <c r="I3" s="8">
        <v>288</v>
      </c>
      <c r="J3" s="8">
        <v>304</v>
      </c>
      <c r="K3" s="8">
        <v>326</v>
      </c>
      <c r="L3" s="8">
        <v>330</v>
      </c>
      <c r="M3" s="8">
        <v>356</v>
      </c>
      <c r="N3" s="8">
        <v>361</v>
      </c>
      <c r="O3" s="8">
        <v>367</v>
      </c>
      <c r="P3" s="8">
        <v>373</v>
      </c>
      <c r="Q3" s="8">
        <v>381</v>
      </c>
      <c r="R3" s="8">
        <v>386</v>
      </c>
      <c r="S3" s="9">
        <v>404.04876015585506</v>
      </c>
      <c r="T3" s="9">
        <v>422.09752031171013</v>
      </c>
      <c r="U3" s="9">
        <v>440.14628046756513</v>
      </c>
      <c r="V3" s="9">
        <v>458.19504062342031</v>
      </c>
      <c r="W3" s="9">
        <v>476.24380077927538</v>
      </c>
      <c r="X3" s="9">
        <v>494.29256093513038</v>
      </c>
      <c r="Y3" s="9">
        <v>512.3413210909855</v>
      </c>
      <c r="Z3" s="9">
        <v>530.39008124684062</v>
      </c>
      <c r="AA3" s="9">
        <v>548.43884140269563</v>
      </c>
      <c r="AB3" s="9">
        <v>566.48760155855075</v>
      </c>
      <c r="AC3" s="9">
        <v>584.53636171440576</v>
      </c>
      <c r="AD3" s="9">
        <v>602.58512187026088</v>
      </c>
      <c r="AE3" s="9">
        <v>620.63388202611588</v>
      </c>
      <c r="AF3" s="9">
        <v>638.682642181971</v>
      </c>
      <c r="AG3" s="9">
        <v>656.73140233782601</v>
      </c>
      <c r="AH3" s="9">
        <v>669.83457416450904</v>
      </c>
      <c r="AI3" s="9">
        <v>682.31954745004612</v>
      </c>
      <c r="AJ3" s="9">
        <v>694.18632219443691</v>
      </c>
      <c r="AK3" s="9">
        <v>705.43489839768108</v>
      </c>
      <c r="AL3" s="9">
        <v>716.06527605977885</v>
      </c>
      <c r="AM3" s="9">
        <v>726.07745518073034</v>
      </c>
      <c r="AN3" s="9">
        <v>735.47143576053509</v>
      </c>
      <c r="AO3" s="9">
        <v>744.24721779919366</v>
      </c>
      <c r="AP3" s="9">
        <v>752.40480129670561</v>
      </c>
      <c r="AQ3" s="9">
        <v>759.94418625307117</v>
      </c>
      <c r="AR3" s="9">
        <v>766.86537266829032</v>
      </c>
      <c r="AS3" s="9">
        <v>773.16836054236296</v>
      </c>
      <c r="AT3" s="9">
        <v>778.85314987528932</v>
      </c>
      <c r="AU3" s="9">
        <v>783.91974066706905</v>
      </c>
      <c r="AV3" s="9">
        <v>788.3681329177025</v>
      </c>
      <c r="AW3" s="9">
        <v>792.19832662718932</v>
      </c>
      <c r="AX3" s="9">
        <v>795.41032179552985</v>
      </c>
      <c r="AY3" s="9">
        <v>798.00411842272399</v>
      </c>
      <c r="AZ3" s="9">
        <v>799.97971650877139</v>
      </c>
      <c r="BA3" s="9">
        <v>801.33711605367273</v>
      </c>
    </row>
    <row r="4" spans="1:53">
      <c r="A4" s="6" t="s">
        <v>22</v>
      </c>
      <c r="B4" s="6" t="s">
        <v>23</v>
      </c>
      <c r="C4" s="10"/>
      <c r="D4" s="10">
        <f t="shared" ref="D4:AI4" si="0">(D3-C3)/C3</f>
        <v>6.8292682926829273E-2</v>
      </c>
      <c r="E4" s="10">
        <f t="shared" si="0"/>
        <v>5.9360730593607303E-2</v>
      </c>
      <c r="F4" s="10">
        <f t="shared" si="0"/>
        <v>5.6034482758620691E-2</v>
      </c>
      <c r="G4" s="10">
        <f t="shared" si="0"/>
        <v>5.3061224489795916E-2</v>
      </c>
      <c r="H4" s="10">
        <f>(H3-G3)/G3</f>
        <v>5.8139534883720929E-2</v>
      </c>
      <c r="I4" s="10">
        <f t="shared" si="0"/>
        <v>5.4945054945054944E-2</v>
      </c>
      <c r="J4" s="10">
        <f t="shared" si="0"/>
        <v>5.5555555555555552E-2</v>
      </c>
      <c r="K4" s="10">
        <f t="shared" si="0"/>
        <v>7.2368421052631582E-2</v>
      </c>
      <c r="L4" s="10">
        <f t="shared" si="0"/>
        <v>1.2269938650306749E-2</v>
      </c>
      <c r="M4" s="10">
        <f t="shared" si="0"/>
        <v>7.8787878787878782E-2</v>
      </c>
      <c r="N4" s="10">
        <f t="shared" si="0"/>
        <v>1.4044943820224719E-2</v>
      </c>
      <c r="O4" s="10">
        <f t="shared" si="0"/>
        <v>1.662049861495845E-2</v>
      </c>
      <c r="P4" s="10">
        <f t="shared" si="0"/>
        <v>1.6348773841961851E-2</v>
      </c>
      <c r="Q4" s="10">
        <f t="shared" si="0"/>
        <v>2.1447721179624665E-2</v>
      </c>
      <c r="R4" s="10">
        <f t="shared" si="0"/>
        <v>1.3123359580052493E-2</v>
      </c>
      <c r="S4" s="10">
        <f t="shared" si="0"/>
        <v>4.6758445999624518E-2</v>
      </c>
      <c r="T4" s="10">
        <f t="shared" si="0"/>
        <v>4.4669757553254356E-2</v>
      </c>
      <c r="U4" s="10">
        <f t="shared" si="0"/>
        <v>4.2759692458099206E-2</v>
      </c>
      <c r="V4" s="10">
        <f t="shared" si="0"/>
        <v>4.1006276678476235E-2</v>
      </c>
      <c r="W4" s="10">
        <f t="shared" si="0"/>
        <v>3.9390998495526956E-2</v>
      </c>
      <c r="X4" s="10">
        <f t="shared" si="0"/>
        <v>3.7898152430166879E-2</v>
      </c>
      <c r="Y4" s="10">
        <f t="shared" si="0"/>
        <v>3.6514326903300878E-2</v>
      </c>
      <c r="Z4" s="10">
        <f t="shared" si="0"/>
        <v>3.5228000188276605E-2</v>
      </c>
      <c r="AA4" s="10">
        <f t="shared" si="0"/>
        <v>3.4029218859873839E-2</v>
      </c>
      <c r="AB4" s="10">
        <f t="shared" si="0"/>
        <v>3.2909339735481415E-2</v>
      </c>
      <c r="AC4" s="10">
        <f t="shared" si="0"/>
        <v>3.1860821148068028E-2</v>
      </c>
      <c r="AD4" s="10">
        <f t="shared" si="0"/>
        <v>3.0877052888411121E-2</v>
      </c>
      <c r="AE4" s="10">
        <f t="shared" si="0"/>
        <v>2.9952216708963121E-2</v>
      </c>
      <c r="AF4" s="10">
        <f t="shared" si="0"/>
        <v>2.9081171167989247E-2</v>
      </c>
      <c r="AG4" s="10">
        <f t="shared" si="0"/>
        <v>2.8259355999082598E-2</v>
      </c>
      <c r="AH4" s="10">
        <f t="shared" si="0"/>
        <v>1.9952101848698695E-2</v>
      </c>
      <c r="AI4" s="10">
        <f t="shared" si="0"/>
        <v>1.8638890506823578E-2</v>
      </c>
      <c r="AJ4" s="10">
        <f t="shared" ref="AJ4:BA4" si="1">(AJ3-AI3)/AI3</f>
        <v>1.7391814126883978E-2</v>
      </c>
      <c r="AK4" s="10">
        <f t="shared" si="1"/>
        <v>1.620397268515112E-2</v>
      </c>
      <c r="AL4" s="10">
        <f t="shared" si="1"/>
        <v>1.5069253996709721E-2</v>
      </c>
      <c r="AM4" s="10">
        <f t="shared" si="1"/>
        <v>1.3982215666209243E-2</v>
      </c>
      <c r="AN4" s="10">
        <f t="shared" si="1"/>
        <v>1.2937986867346625E-2</v>
      </c>
      <c r="AO4" s="10">
        <f t="shared" si="1"/>
        <v>1.1932186094465695E-2</v>
      </c>
      <c r="AP4" s="10">
        <f t="shared" si="1"/>
        <v>1.0960851854622531E-2</v>
      </c>
      <c r="AQ4" s="10">
        <f t="shared" si="1"/>
        <v>1.0020383898895998E-2</v>
      </c>
      <c r="AR4" s="10">
        <f t="shared" si="1"/>
        <v>9.1074930770169878E-3</v>
      </c>
      <c r="AS4" s="10">
        <f t="shared" si="1"/>
        <v>8.2191582756456216E-3</v>
      </c>
      <c r="AT4" s="10">
        <f t="shared" si="1"/>
        <v>7.3525891940774517E-3</v>
      </c>
      <c r="AU4" s="10">
        <f t="shared" si="1"/>
        <v>6.505193941362372E-3</v>
      </c>
      <c r="AV4" s="10">
        <f t="shared" si="1"/>
        <v>5.6745506202562643E-3</v>
      </c>
      <c r="AW4" s="10">
        <f t="shared" si="1"/>
        <v>4.8583822069411999E-3</v>
      </c>
      <c r="AX4" s="10">
        <f t="shared" si="1"/>
        <v>4.0545341493155029E-3</v>
      </c>
      <c r="AY4" s="10">
        <f t="shared" si="1"/>
        <v>3.2609541969973398E-3</v>
      </c>
      <c r="AZ4" s="10">
        <f t="shared" si="1"/>
        <v>2.4756740478385246E-3</v>
      </c>
      <c r="BA4" s="10">
        <f t="shared" si="1"/>
        <v>1.6967924522202028E-3</v>
      </c>
    </row>
    <row r="5" spans="1:53">
      <c r="A5" s="6" t="s">
        <v>24</v>
      </c>
      <c r="B5" s="6" t="s">
        <v>23</v>
      </c>
      <c r="C5" s="11">
        <v>3.6800000000000001E-3</v>
      </c>
      <c r="D5" s="11">
        <v>5.1500000000000001E-3</v>
      </c>
      <c r="E5" s="11">
        <v>4.9199999999999999E-3</v>
      </c>
      <c r="F5" s="11">
        <v>4.3699999999999998E-3</v>
      </c>
      <c r="G5" s="11">
        <v>5.7000000000000002E-3</v>
      </c>
      <c r="H5" s="11">
        <v>5.5899999999999995E-3</v>
      </c>
      <c r="I5" s="11">
        <v>7.5199999999999998E-3</v>
      </c>
      <c r="J5" s="11">
        <v>8.4499999999999992E-3</v>
      </c>
      <c r="K5" s="11">
        <v>1.022E-2</v>
      </c>
      <c r="L5" s="11">
        <v>8.3099999999999997E-3</v>
      </c>
      <c r="M5" s="11">
        <v>4.2599999999999999E-3</v>
      </c>
      <c r="N5" s="11">
        <v>7.4999999999999997E-3</v>
      </c>
      <c r="O5" s="11">
        <v>1.098E-2</v>
      </c>
      <c r="P5" s="11">
        <v>1.1220000000000001E-2</v>
      </c>
      <c r="Q5" s="10"/>
      <c r="R5" s="10"/>
    </row>
    <row r="6" spans="1:53">
      <c r="A6" s="6" t="s">
        <v>25</v>
      </c>
      <c r="B6" s="6" t="s">
        <v>23</v>
      </c>
      <c r="C6" s="11">
        <v>1.3599999999999999E-2</v>
      </c>
      <c r="D6" s="11">
        <v>1.2699999999999999E-2</v>
      </c>
      <c r="E6" s="11">
        <v>1.5710000000000002E-2</v>
      </c>
      <c r="F6" s="11">
        <v>2.9489999999999999E-2</v>
      </c>
      <c r="G6" s="11">
        <v>2.9270000000000001E-2</v>
      </c>
      <c r="H6" s="11">
        <v>3.6840000000000005E-2</v>
      </c>
      <c r="I6" s="11">
        <v>3.8030000000000001E-2</v>
      </c>
      <c r="J6" s="11">
        <v>3.3350000000000005E-2</v>
      </c>
      <c r="K6" s="11">
        <v>2.7530000000000002E-2</v>
      </c>
      <c r="L6" s="11">
        <v>1.0670000000000001E-2</v>
      </c>
      <c r="M6" s="11">
        <v>1.3699999999999999E-2</v>
      </c>
      <c r="N6" s="11">
        <v>2.019E-2</v>
      </c>
      <c r="O6" s="11">
        <v>1.908E-2</v>
      </c>
      <c r="P6" s="11">
        <v>1.9039999999999998E-2</v>
      </c>
      <c r="Q6" s="10"/>
      <c r="R6" s="10"/>
    </row>
    <row r="7" spans="1:53">
      <c r="A7" s="6" t="s">
        <v>26</v>
      </c>
      <c r="B7" s="6" t="s">
        <v>23</v>
      </c>
      <c r="C7" s="10">
        <f t="shared" ref="C7:P7" si="2">C5+C6</f>
        <v>1.728E-2</v>
      </c>
      <c r="D7" s="10">
        <f t="shared" si="2"/>
        <v>1.7849999999999998E-2</v>
      </c>
      <c r="E7" s="10">
        <f t="shared" si="2"/>
        <v>2.0630000000000003E-2</v>
      </c>
      <c r="F7" s="10">
        <f t="shared" si="2"/>
        <v>3.3860000000000001E-2</v>
      </c>
      <c r="G7" s="10">
        <f t="shared" si="2"/>
        <v>3.4970000000000001E-2</v>
      </c>
      <c r="H7" s="10">
        <f t="shared" si="2"/>
        <v>4.2430000000000002E-2</v>
      </c>
      <c r="I7" s="10">
        <f t="shared" si="2"/>
        <v>4.555E-2</v>
      </c>
      <c r="J7" s="10">
        <f t="shared" si="2"/>
        <v>4.1800000000000004E-2</v>
      </c>
      <c r="K7" s="10">
        <f t="shared" si="2"/>
        <v>3.7750000000000006E-2</v>
      </c>
      <c r="L7" s="10">
        <f t="shared" si="2"/>
        <v>1.898E-2</v>
      </c>
      <c r="M7" s="10">
        <f t="shared" si="2"/>
        <v>1.7959999999999997E-2</v>
      </c>
      <c r="N7" s="10">
        <f t="shared" si="2"/>
        <v>2.7689999999999999E-2</v>
      </c>
      <c r="O7" s="10">
        <f t="shared" si="2"/>
        <v>3.006E-2</v>
      </c>
      <c r="P7" s="10">
        <f t="shared" si="2"/>
        <v>3.0259999999999999E-2</v>
      </c>
      <c r="Q7" s="10"/>
      <c r="R7" s="10"/>
    </row>
    <row r="8" spans="1:53">
      <c r="A8" s="6" t="s">
        <v>17</v>
      </c>
      <c r="B8" s="6" t="s">
        <v>23</v>
      </c>
      <c r="C8" s="11">
        <v>0.6783262228756749</v>
      </c>
      <c r="D8" s="11">
        <v>0.72358162069776033</v>
      </c>
      <c r="E8" s="24">
        <f>AVERAGE(D8,F8)</f>
        <v>0.71940113395841765</v>
      </c>
      <c r="F8" s="11">
        <v>0.71522064721907508</v>
      </c>
      <c r="G8" s="11">
        <v>0.73095876579071561</v>
      </c>
      <c r="H8" s="11">
        <v>0.71387818721877483</v>
      </c>
      <c r="I8" s="11">
        <v>0.74870155912778724</v>
      </c>
      <c r="J8" s="11">
        <v>0.73405235621328213</v>
      </c>
      <c r="K8" s="11">
        <v>0.73309650223327216</v>
      </c>
      <c r="L8" s="11">
        <v>0.81636520734577356</v>
      </c>
      <c r="M8" s="11">
        <v>0.82676243065477328</v>
      </c>
      <c r="N8" s="11">
        <v>0.86402655313569088</v>
      </c>
      <c r="O8" s="11">
        <v>0.86458850250429276</v>
      </c>
      <c r="P8" s="11">
        <v>0.86563690291342121</v>
      </c>
      <c r="Q8" s="11">
        <v>0.8865647505448786</v>
      </c>
      <c r="R8" s="11">
        <v>0.88900000000000001</v>
      </c>
      <c r="S8" s="13">
        <f t="shared" ref="S8:AZ8" si="3">R8+($BA8-$R8)/(COLUMN($BA8)-COLUMN($R8))</f>
        <v>0.89074285714285717</v>
      </c>
      <c r="T8" s="13">
        <f t="shared" si="3"/>
        <v>0.89248571428571433</v>
      </c>
      <c r="U8" s="13">
        <f t="shared" si="3"/>
        <v>0.89422857142857148</v>
      </c>
      <c r="V8" s="13">
        <f t="shared" si="3"/>
        <v>0.89597142857142864</v>
      </c>
      <c r="W8" s="13">
        <f t="shared" si="3"/>
        <v>0.8977142857142858</v>
      </c>
      <c r="X8" s="13">
        <f t="shared" si="3"/>
        <v>0.89945714285714295</v>
      </c>
      <c r="Y8" s="13">
        <f t="shared" si="3"/>
        <v>0.90120000000000011</v>
      </c>
      <c r="Z8" s="13">
        <f t="shared" si="3"/>
        <v>0.90294285714285727</v>
      </c>
      <c r="AA8" s="13">
        <f t="shared" si="3"/>
        <v>0.90468571428571443</v>
      </c>
      <c r="AB8" s="13">
        <f t="shared" si="3"/>
        <v>0.90642857142857158</v>
      </c>
      <c r="AC8" s="13">
        <f t="shared" si="3"/>
        <v>0.90817142857142874</v>
      </c>
      <c r="AD8" s="13">
        <f t="shared" si="3"/>
        <v>0.9099142857142859</v>
      </c>
      <c r="AE8" s="13">
        <f t="shared" si="3"/>
        <v>0.91165714285714305</v>
      </c>
      <c r="AF8" s="13">
        <f t="shared" si="3"/>
        <v>0.91340000000000021</v>
      </c>
      <c r="AG8" s="13">
        <f t="shared" si="3"/>
        <v>0.91514285714285737</v>
      </c>
      <c r="AH8" s="13">
        <f t="shared" si="3"/>
        <v>0.91688571428571453</v>
      </c>
      <c r="AI8" s="13">
        <f t="shared" si="3"/>
        <v>0.91862857142857168</v>
      </c>
      <c r="AJ8" s="13">
        <f t="shared" si="3"/>
        <v>0.92037142857142884</v>
      </c>
      <c r="AK8" s="13">
        <f t="shared" si="3"/>
        <v>0.922114285714286</v>
      </c>
      <c r="AL8" s="13">
        <f t="shared" si="3"/>
        <v>0.92385714285714315</v>
      </c>
      <c r="AM8" s="13">
        <f t="shared" si="3"/>
        <v>0.92560000000000031</v>
      </c>
      <c r="AN8" s="13">
        <f t="shared" si="3"/>
        <v>0.92734285714285747</v>
      </c>
      <c r="AO8" s="13">
        <f t="shared" si="3"/>
        <v>0.92908571428571463</v>
      </c>
      <c r="AP8" s="13">
        <f t="shared" si="3"/>
        <v>0.93082857142857178</v>
      </c>
      <c r="AQ8" s="13">
        <f t="shared" si="3"/>
        <v>0.93257142857142894</v>
      </c>
      <c r="AR8" s="13">
        <f t="shared" si="3"/>
        <v>0.9343142857142861</v>
      </c>
      <c r="AS8" s="13">
        <f t="shared" si="3"/>
        <v>0.93605714285714325</v>
      </c>
      <c r="AT8" s="13">
        <f t="shared" si="3"/>
        <v>0.93780000000000041</v>
      </c>
      <c r="AU8" s="13">
        <f t="shared" si="3"/>
        <v>0.93954285714285757</v>
      </c>
      <c r="AV8" s="13">
        <f t="shared" si="3"/>
        <v>0.94128571428571473</v>
      </c>
      <c r="AW8" s="13">
        <f t="shared" si="3"/>
        <v>0.94302857142857188</v>
      </c>
      <c r="AX8" s="13">
        <f t="shared" si="3"/>
        <v>0.94477142857142904</v>
      </c>
      <c r="AY8" s="13">
        <f t="shared" si="3"/>
        <v>0.9465142857142862</v>
      </c>
      <c r="AZ8" s="13">
        <f t="shared" si="3"/>
        <v>0.94825714285714335</v>
      </c>
      <c r="BA8" s="14">
        <v>0.95</v>
      </c>
    </row>
    <row r="9" spans="1:53">
      <c r="A9" s="6" t="s">
        <v>27</v>
      </c>
      <c r="B9" s="6" t="s">
        <v>28</v>
      </c>
      <c r="C9" s="15">
        <f t="shared" ref="C9:AH9" si="4">C3*C8</f>
        <v>139.05687568951336</v>
      </c>
      <c r="D9" s="15">
        <f t="shared" si="4"/>
        <v>158.46437493280951</v>
      </c>
      <c r="E9" s="15">
        <f t="shared" si="4"/>
        <v>166.90106307835291</v>
      </c>
      <c r="F9" s="15">
        <f t="shared" si="4"/>
        <v>175.22905856867339</v>
      </c>
      <c r="G9" s="15">
        <f t="shared" si="4"/>
        <v>188.58736157400463</v>
      </c>
      <c r="H9" s="15">
        <f t="shared" si="4"/>
        <v>194.88874511072552</v>
      </c>
      <c r="I9" s="15">
        <f t="shared" si="4"/>
        <v>215.62604902880273</v>
      </c>
      <c r="J9" s="15">
        <f t="shared" si="4"/>
        <v>223.15191628883775</v>
      </c>
      <c r="K9" s="15">
        <f t="shared" si="4"/>
        <v>238.98945972804671</v>
      </c>
      <c r="L9" s="15">
        <f t="shared" si="4"/>
        <v>269.40051842410526</v>
      </c>
      <c r="M9" s="15">
        <f t="shared" si="4"/>
        <v>294.3274253130993</v>
      </c>
      <c r="N9" s="15">
        <f t="shared" si="4"/>
        <v>311.91358568198439</v>
      </c>
      <c r="O9" s="15">
        <f t="shared" si="4"/>
        <v>317.30398041907546</v>
      </c>
      <c r="P9" s="15">
        <f t="shared" si="4"/>
        <v>322.8825647867061</v>
      </c>
      <c r="Q9" s="15">
        <f t="shared" si="4"/>
        <v>337.78116995759876</v>
      </c>
      <c r="R9" s="15">
        <f t="shared" si="4"/>
        <v>343.154</v>
      </c>
      <c r="S9" s="15">
        <f t="shared" si="4"/>
        <v>359.90354704625537</v>
      </c>
      <c r="T9" s="15">
        <f t="shared" si="4"/>
        <v>376.71600691362545</v>
      </c>
      <c r="U9" s="15">
        <f t="shared" si="4"/>
        <v>393.59137960211012</v>
      </c>
      <c r="V9" s="15">
        <f t="shared" si="4"/>
        <v>410.52966511170968</v>
      </c>
      <c r="W9" s="15">
        <f t="shared" si="4"/>
        <v>427.53086344242382</v>
      </c>
      <c r="X9" s="15">
        <f t="shared" si="4"/>
        <v>444.59497459425262</v>
      </c>
      <c r="Y9" s="15">
        <f t="shared" si="4"/>
        <v>461.72199856719618</v>
      </c>
      <c r="Z9" s="15">
        <f t="shared" si="4"/>
        <v>478.91193536125445</v>
      </c>
      <c r="AA9" s="15">
        <f t="shared" si="4"/>
        <v>496.16478497642737</v>
      </c>
      <c r="AB9" s="15">
        <f t="shared" si="4"/>
        <v>513.48054741271505</v>
      </c>
      <c r="AC9" s="15">
        <f t="shared" si="4"/>
        <v>530.85922267011733</v>
      </c>
      <c r="AD9" s="15">
        <f t="shared" si="4"/>
        <v>548.30081074863438</v>
      </c>
      <c r="AE9" s="15">
        <f t="shared" si="4"/>
        <v>565.80531164826596</v>
      </c>
      <c r="AF9" s="15">
        <f t="shared" si="4"/>
        <v>583.37272536901241</v>
      </c>
      <c r="AG9" s="15">
        <f t="shared" si="4"/>
        <v>601.00305191087352</v>
      </c>
      <c r="AH9" s="15">
        <f t="shared" si="4"/>
        <v>614.16175198609324</v>
      </c>
      <c r="AI9" s="15">
        <f t="shared" ref="AI9:BA9" si="5">AI3*AI8</f>
        <v>626.79823113182545</v>
      </c>
      <c r="AJ9" s="15">
        <f t="shared" si="5"/>
        <v>638.90925705284008</v>
      </c>
      <c r="AK9" s="15">
        <f t="shared" si="5"/>
        <v>650.49159745390762</v>
      </c>
      <c r="AL9" s="15">
        <f t="shared" si="5"/>
        <v>661.54202003979879</v>
      </c>
      <c r="AM9" s="15">
        <f t="shared" si="5"/>
        <v>672.05729251528419</v>
      </c>
      <c r="AN9" s="15">
        <f t="shared" si="5"/>
        <v>682.0341825851342</v>
      </c>
      <c r="AO9" s="15">
        <f t="shared" si="5"/>
        <v>691.46945795411966</v>
      </c>
      <c r="AP9" s="15">
        <f t="shared" si="5"/>
        <v>700.35988632701094</v>
      </c>
      <c r="AQ9" s="15">
        <f t="shared" si="5"/>
        <v>708.70223540857864</v>
      </c>
      <c r="AR9" s="15">
        <f t="shared" si="5"/>
        <v>716.49327290359349</v>
      </c>
      <c r="AS9" s="15">
        <f t="shared" si="5"/>
        <v>723.72976651682586</v>
      </c>
      <c r="AT9" s="15">
        <f t="shared" si="5"/>
        <v>730.4084839530467</v>
      </c>
      <c r="AU9" s="15">
        <f t="shared" si="5"/>
        <v>736.52619291702604</v>
      </c>
      <c r="AV9" s="15">
        <f t="shared" si="5"/>
        <v>742.07966111353483</v>
      </c>
      <c r="AW9" s="15">
        <f t="shared" si="5"/>
        <v>747.06565624734355</v>
      </c>
      <c r="AX9" s="15">
        <f t="shared" si="5"/>
        <v>751.48094602322283</v>
      </c>
      <c r="AY9" s="15">
        <f t="shared" si="5"/>
        <v>755.32229814594325</v>
      </c>
      <c r="AZ9" s="15">
        <f t="shared" si="5"/>
        <v>758.58648032027509</v>
      </c>
      <c r="BA9" s="15">
        <f t="shared" si="5"/>
        <v>761.27026025098905</v>
      </c>
    </row>
    <row r="10" spans="1:53">
      <c r="A10" s="6" t="s">
        <v>29</v>
      </c>
      <c r="B10" s="6" t="s">
        <v>28</v>
      </c>
      <c r="C10" s="15">
        <f t="shared" ref="C10:AH10" si="6">C3*(1-C8)</f>
        <v>65.943124310486652</v>
      </c>
      <c r="D10" s="15">
        <f t="shared" si="6"/>
        <v>60.535625067190487</v>
      </c>
      <c r="E10" s="15">
        <f t="shared" si="6"/>
        <v>65.098936921647109</v>
      </c>
      <c r="F10" s="15">
        <f t="shared" si="6"/>
        <v>69.770941431326605</v>
      </c>
      <c r="G10" s="15">
        <f t="shared" si="6"/>
        <v>69.412638425995368</v>
      </c>
      <c r="H10" s="15">
        <f t="shared" si="6"/>
        <v>78.111254889274477</v>
      </c>
      <c r="I10" s="15">
        <f t="shared" si="6"/>
        <v>72.373950971197274</v>
      </c>
      <c r="J10" s="15">
        <f t="shared" si="6"/>
        <v>80.848083711162232</v>
      </c>
      <c r="K10" s="15">
        <f t="shared" si="6"/>
        <v>87.010540271953275</v>
      </c>
      <c r="L10" s="15">
        <f t="shared" si="6"/>
        <v>60.599481575894728</v>
      </c>
      <c r="M10" s="15">
        <f t="shared" si="6"/>
        <v>61.67257468690071</v>
      </c>
      <c r="N10" s="15">
        <f t="shared" si="6"/>
        <v>49.086414318015592</v>
      </c>
      <c r="O10" s="15">
        <f t="shared" si="6"/>
        <v>49.696019580924556</v>
      </c>
      <c r="P10" s="15">
        <f t="shared" si="6"/>
        <v>50.117435213293888</v>
      </c>
      <c r="Q10" s="15">
        <f t="shared" si="6"/>
        <v>43.218830042401251</v>
      </c>
      <c r="R10" s="15">
        <f t="shared" si="6"/>
        <v>42.845999999999997</v>
      </c>
      <c r="S10" s="15">
        <f t="shared" si="6"/>
        <v>44.145213109599695</v>
      </c>
      <c r="T10" s="15">
        <f t="shared" si="6"/>
        <v>45.381513398084707</v>
      </c>
      <c r="U10" s="15">
        <f t="shared" si="6"/>
        <v>46.554900865455011</v>
      </c>
      <c r="V10" s="15">
        <f t="shared" si="6"/>
        <v>47.665375511710636</v>
      </c>
      <c r="W10" s="15">
        <f t="shared" si="6"/>
        <v>48.712937336851553</v>
      </c>
      <c r="X10" s="15">
        <f t="shared" si="6"/>
        <v>49.697586340877777</v>
      </c>
      <c r="Y10" s="15">
        <f t="shared" si="6"/>
        <v>50.619322523789307</v>
      </c>
      <c r="Z10" s="15">
        <f t="shared" si="6"/>
        <v>51.478145885586152</v>
      </c>
      <c r="AA10" s="15">
        <f t="shared" si="6"/>
        <v>52.274056426268281</v>
      </c>
      <c r="AB10" s="15">
        <f t="shared" si="6"/>
        <v>53.007054145835731</v>
      </c>
      <c r="AC10" s="15">
        <f t="shared" si="6"/>
        <v>53.677139044288474</v>
      </c>
      <c r="AD10" s="15">
        <f t="shared" si="6"/>
        <v>54.284311121626537</v>
      </c>
      <c r="AE10" s="15">
        <f t="shared" si="6"/>
        <v>54.828570377849886</v>
      </c>
      <c r="AF10" s="15">
        <f t="shared" si="6"/>
        <v>55.309916812958555</v>
      </c>
      <c r="AG10" s="15">
        <f t="shared" si="6"/>
        <v>55.728350426952517</v>
      </c>
      <c r="AH10" s="15">
        <f t="shared" si="6"/>
        <v>55.67282217841575</v>
      </c>
      <c r="AI10" s="15">
        <f t="shared" ref="AI10:BA10" si="7">AI3*(1-AI8)</f>
        <v>55.52131631822072</v>
      </c>
      <c r="AJ10" s="15">
        <f t="shared" si="7"/>
        <v>55.277065141596836</v>
      </c>
      <c r="AK10" s="15">
        <f t="shared" si="7"/>
        <v>54.943300943773473</v>
      </c>
      <c r="AL10" s="15">
        <f t="shared" si="7"/>
        <v>54.523256019980089</v>
      </c>
      <c r="AM10" s="15">
        <f t="shared" si="7"/>
        <v>54.020162665446108</v>
      </c>
      <c r="AN10" s="15">
        <f t="shared" si="7"/>
        <v>53.437253175400926</v>
      </c>
      <c r="AO10" s="15">
        <f t="shared" si="7"/>
        <v>52.777759845073994</v>
      </c>
      <c r="AP10" s="15">
        <f t="shared" si="7"/>
        <v>52.044914969694716</v>
      </c>
      <c r="AQ10" s="15">
        <f t="shared" si="7"/>
        <v>51.241950844492521</v>
      </c>
      <c r="AR10" s="15">
        <f t="shared" si="7"/>
        <v>50.372099764696834</v>
      </c>
      <c r="AS10" s="15">
        <f t="shared" si="7"/>
        <v>49.438594025537071</v>
      </c>
      <c r="AT10" s="15">
        <f t="shared" si="7"/>
        <v>48.444665922242677</v>
      </c>
      <c r="AU10" s="15">
        <f t="shared" si="7"/>
        <v>47.393547750043041</v>
      </c>
      <c r="AV10" s="15">
        <f t="shared" si="7"/>
        <v>46.288471804167614</v>
      </c>
      <c r="AW10" s="15">
        <f t="shared" si="7"/>
        <v>45.132670379845798</v>
      </c>
      <c r="AX10" s="15">
        <f t="shared" si="7"/>
        <v>43.929375772307033</v>
      </c>
      <c r="AY10" s="15">
        <f t="shared" si="7"/>
        <v>42.681820276780741</v>
      </c>
      <c r="AZ10" s="15">
        <f t="shared" si="7"/>
        <v>41.393236188496317</v>
      </c>
      <c r="BA10" s="15">
        <f t="shared" si="7"/>
        <v>40.066855802683669</v>
      </c>
    </row>
    <row r="11" spans="1:53">
      <c r="A11" s="6" t="s">
        <v>19</v>
      </c>
      <c r="B11" s="6" t="s">
        <v>20</v>
      </c>
      <c r="C11" s="6">
        <v>3.27</v>
      </c>
      <c r="D11" s="6">
        <v>3.21</v>
      </c>
      <c r="E11" s="6">
        <v>3.21</v>
      </c>
      <c r="F11" s="6">
        <f>E11</f>
        <v>3.21</v>
      </c>
      <c r="G11" s="6">
        <v>2.9</v>
      </c>
      <c r="H11" s="6">
        <v>2.96</v>
      </c>
      <c r="I11" s="6">
        <v>2.88</v>
      </c>
      <c r="J11" s="6">
        <v>2.93</v>
      </c>
      <c r="K11" s="6">
        <v>3.11</v>
      </c>
      <c r="L11" s="6">
        <v>3.08</v>
      </c>
      <c r="M11" s="6">
        <v>2.98</v>
      </c>
      <c r="N11" s="6">
        <v>3.04</v>
      </c>
      <c r="O11" s="6">
        <v>2.99</v>
      </c>
      <c r="P11" s="6">
        <v>2.79</v>
      </c>
      <c r="Q11" s="6">
        <v>2.58</v>
      </c>
      <c r="R11" s="6">
        <f>Q11</f>
        <v>2.58</v>
      </c>
    </row>
    <row r="12" spans="1:53">
      <c r="A12" s="6" t="s">
        <v>21</v>
      </c>
      <c r="B12" s="6" t="s">
        <v>20</v>
      </c>
      <c r="C12" s="6"/>
      <c r="D12" s="6"/>
      <c r="E12" s="6"/>
      <c r="F12" s="6"/>
      <c r="G12" s="6"/>
      <c r="H12" s="6"/>
      <c r="I12" s="6"/>
      <c r="J12" s="6"/>
      <c r="K12" s="6"/>
      <c r="L12" s="6"/>
      <c r="M12" s="6"/>
      <c r="N12" s="6"/>
      <c r="O12" s="6"/>
      <c r="P12" s="6">
        <v>3.47</v>
      </c>
      <c r="Q12" s="6">
        <v>3.25</v>
      </c>
      <c r="R12" s="6">
        <f>Q12</f>
        <v>3.25</v>
      </c>
    </row>
    <row r="13" spans="1:53">
      <c r="A13" s="6" t="s">
        <v>30</v>
      </c>
      <c r="B13" s="6" t="s">
        <v>31</v>
      </c>
      <c r="C13" s="6">
        <v>1312670</v>
      </c>
      <c r="D13" s="6">
        <v>1343599</v>
      </c>
      <c r="E13" s="6">
        <v>1371588</v>
      </c>
      <c r="F13" s="6">
        <v>1417579</v>
      </c>
      <c r="G13" s="6">
        <v>1467731</v>
      </c>
      <c r="H13" s="6">
        <v>1532168</v>
      </c>
      <c r="I13" s="6">
        <v>1603838</v>
      </c>
      <c r="J13" s="6">
        <v>1672356</v>
      </c>
      <c r="K13" s="6">
        <v>1736710</v>
      </c>
      <c r="L13" s="6">
        <v>1769983</v>
      </c>
      <c r="M13" s="6">
        <v>1802060</v>
      </c>
      <c r="N13" s="6">
        <v>1852646</v>
      </c>
      <c r="O13" s="6">
        <v>1909183</v>
      </c>
      <c r="P13" s="6">
        <v>1967841</v>
      </c>
      <c r="Q13" s="6">
        <v>2034393</v>
      </c>
      <c r="R13" s="6"/>
    </row>
    <row r="14" spans="1:53">
      <c r="A14" s="6" t="s">
        <v>32</v>
      </c>
      <c r="B14" s="6" t="s">
        <v>33</v>
      </c>
      <c r="C14" s="6">
        <v>388837</v>
      </c>
      <c r="D14" s="6">
        <v>404839</v>
      </c>
      <c r="E14" s="6">
        <v>418506</v>
      </c>
      <c r="F14" s="6">
        <v>440773</v>
      </c>
      <c r="G14" s="6">
        <v>453719</v>
      </c>
      <c r="H14" s="6">
        <v>471977</v>
      </c>
      <c r="I14" s="6">
        <v>497635</v>
      </c>
      <c r="J14" s="6">
        <v>521090</v>
      </c>
      <c r="K14" s="6">
        <v>541821</v>
      </c>
      <c r="L14" s="6">
        <v>560352</v>
      </c>
      <c r="M14" s="6">
        <v>578183</v>
      </c>
      <c r="N14" s="6">
        <v>597153</v>
      </c>
      <c r="O14" s="6">
        <v>616150</v>
      </c>
      <c r="P14" s="6">
        <v>634605</v>
      </c>
      <c r="Q14" s="6">
        <v>654802</v>
      </c>
      <c r="R14" s="6"/>
    </row>
    <row r="15" spans="1:53">
      <c r="A15" s="6" t="s">
        <v>34</v>
      </c>
      <c r="B15" s="6" t="s">
        <v>35</v>
      </c>
      <c r="C15" s="16">
        <f t="shared" ref="C15:Q15" si="8">C13/C14</f>
        <v>3.3758875827146078</v>
      </c>
      <c r="D15" s="16">
        <f t="shared" si="8"/>
        <v>3.3188477394717406</v>
      </c>
      <c r="E15" s="16">
        <f t="shared" si="8"/>
        <v>3.2773436939972185</v>
      </c>
      <c r="F15" s="16">
        <f t="shared" si="8"/>
        <v>3.2161203158995675</v>
      </c>
      <c r="G15" s="16">
        <f t="shared" si="8"/>
        <v>3.2348898767739502</v>
      </c>
      <c r="H15" s="16">
        <f t="shared" si="8"/>
        <v>3.2462768312862704</v>
      </c>
      <c r="I15" s="16">
        <f t="shared" si="8"/>
        <v>3.2229204135561202</v>
      </c>
      <c r="J15" s="16">
        <f t="shared" si="8"/>
        <v>3.2093419562839434</v>
      </c>
      <c r="K15" s="16">
        <f t="shared" si="8"/>
        <v>3.2053205763527068</v>
      </c>
      <c r="L15" s="16">
        <f t="shared" si="8"/>
        <v>3.158698460967392</v>
      </c>
      <c r="M15" s="16">
        <f t="shared" si="8"/>
        <v>3.116764069507405</v>
      </c>
      <c r="N15" s="16">
        <f t="shared" si="8"/>
        <v>3.1024645275163985</v>
      </c>
      <c r="O15" s="16">
        <f t="shared" si="8"/>
        <v>3.098568530390327</v>
      </c>
      <c r="P15" s="16">
        <f t="shared" si="8"/>
        <v>3.1008911054908173</v>
      </c>
      <c r="Q15" s="16">
        <f t="shared" si="8"/>
        <v>3.1068826912562884</v>
      </c>
      <c r="R15" s="16">
        <f>Q15</f>
        <v>3.1068826912562884</v>
      </c>
      <c r="S15" s="17">
        <v>3.1070905118392043</v>
      </c>
      <c r="T15" s="17">
        <v>3.1072983324221179</v>
      </c>
      <c r="U15" s="17">
        <v>3.1075061530050321</v>
      </c>
      <c r="V15" s="17">
        <v>3.1077139735879462</v>
      </c>
      <c r="W15" s="17">
        <v>3.1079217941708599</v>
      </c>
      <c r="X15" s="17">
        <v>3.108129614753774</v>
      </c>
      <c r="Y15" s="17">
        <v>3.1083374353366882</v>
      </c>
      <c r="Z15" s="17">
        <v>3.1085452559196018</v>
      </c>
      <c r="AA15" s="17">
        <v>3.108753076502516</v>
      </c>
      <c r="AB15" s="17">
        <v>3.1089608970854301</v>
      </c>
      <c r="AC15" s="17">
        <v>3.1091687176683438</v>
      </c>
      <c r="AD15" s="17">
        <v>3.1093765382512579</v>
      </c>
      <c r="AE15" s="17">
        <v>3.1095843588341721</v>
      </c>
      <c r="AF15" s="17">
        <v>3.1097921794170857</v>
      </c>
      <c r="AG15" s="17">
        <v>3.11</v>
      </c>
      <c r="AH15" s="17">
        <v>3.1087413883164388</v>
      </c>
      <c r="AI15" s="17">
        <v>3.1072994725995686</v>
      </c>
      <c r="AJ15" s="17">
        <v>3.1056742528493886</v>
      </c>
      <c r="AK15" s="17">
        <v>3.1038657290658995</v>
      </c>
      <c r="AL15" s="17">
        <v>3.101873901249101</v>
      </c>
      <c r="AM15" s="17">
        <v>3.0996987693989935</v>
      </c>
      <c r="AN15" s="17">
        <v>3.097340333515576</v>
      </c>
      <c r="AO15" s="17">
        <v>3.0947985935988496</v>
      </c>
      <c r="AP15" s="17">
        <v>3.0920735496488136</v>
      </c>
      <c r="AQ15" s="17">
        <v>3.0891652016654683</v>
      </c>
      <c r="AR15" s="17">
        <v>3.0860735496488134</v>
      </c>
      <c r="AS15" s="17">
        <v>3.0827985935988496</v>
      </c>
      <c r="AT15" s="17">
        <v>3.0793403335155762</v>
      </c>
      <c r="AU15" s="17">
        <v>3.0756987693989934</v>
      </c>
      <c r="AV15" s="17">
        <v>3.0718739012491012</v>
      </c>
      <c r="AW15" s="17">
        <v>3.0678657290658995</v>
      </c>
      <c r="AX15" s="17">
        <v>3.0636742528493888</v>
      </c>
      <c r="AY15" s="17">
        <v>3.0592994725995681</v>
      </c>
      <c r="AZ15" s="17">
        <v>3.0547413883164385</v>
      </c>
      <c r="BA15" s="17">
        <v>3.05</v>
      </c>
    </row>
    <row r="16" spans="1:53">
      <c r="A16" s="6" t="s">
        <v>36</v>
      </c>
      <c r="B16" s="6" t="s">
        <v>37</v>
      </c>
      <c r="C16" s="25">
        <v>3.5</v>
      </c>
      <c r="D16" s="27">
        <f t="shared" ref="D16:Q16" si="9">C16+($R16-$C16)/(COLUMN($R16)-COLUMN($C16))</f>
        <v>3.5</v>
      </c>
      <c r="E16" s="27">
        <f t="shared" si="9"/>
        <v>3.5</v>
      </c>
      <c r="F16" s="27">
        <f t="shared" si="9"/>
        <v>3.5</v>
      </c>
      <c r="G16" s="27">
        <f t="shared" si="9"/>
        <v>3.5</v>
      </c>
      <c r="H16" s="27">
        <f t="shared" si="9"/>
        <v>3.5</v>
      </c>
      <c r="I16" s="27">
        <f t="shared" si="9"/>
        <v>3.5</v>
      </c>
      <c r="J16" s="27">
        <f t="shared" si="9"/>
        <v>3.5</v>
      </c>
      <c r="K16" s="27">
        <f t="shared" si="9"/>
        <v>3.5</v>
      </c>
      <c r="L16" s="27">
        <f t="shared" si="9"/>
        <v>3.5</v>
      </c>
      <c r="M16" s="27">
        <f t="shared" si="9"/>
        <v>3.5</v>
      </c>
      <c r="N16" s="27">
        <f t="shared" si="9"/>
        <v>3.5</v>
      </c>
      <c r="O16" s="27">
        <f t="shared" si="9"/>
        <v>3.5</v>
      </c>
      <c r="P16" s="27">
        <f t="shared" si="9"/>
        <v>3.5</v>
      </c>
      <c r="Q16" s="27">
        <f t="shared" si="9"/>
        <v>3.5</v>
      </c>
      <c r="R16" s="25">
        <v>3.5</v>
      </c>
      <c r="S16" s="26">
        <f>R16+($BA16-$R16)/(COLUMN($BA16)-COLUMN($R16))</f>
        <v>3.4957142857142856</v>
      </c>
      <c r="T16" s="26">
        <f t="shared" ref="T16:AZ16" si="10">S16+($BA16-$R16)/(COLUMN($BA16)-COLUMN($R16))</f>
        <v>3.4914285714285711</v>
      </c>
      <c r="U16" s="26">
        <f t="shared" si="10"/>
        <v>3.4871428571428567</v>
      </c>
      <c r="V16" s="26">
        <f t="shared" si="10"/>
        <v>3.4828571428571422</v>
      </c>
      <c r="W16" s="26">
        <f t="shared" si="10"/>
        <v>3.4785714285714278</v>
      </c>
      <c r="X16" s="26">
        <f t="shared" si="10"/>
        <v>3.4742857142857133</v>
      </c>
      <c r="Y16" s="26">
        <f t="shared" si="10"/>
        <v>3.4699999999999989</v>
      </c>
      <c r="Z16" s="26">
        <f t="shared" si="10"/>
        <v>3.4657142857142844</v>
      </c>
      <c r="AA16" s="26">
        <f t="shared" si="10"/>
        <v>3.46142857142857</v>
      </c>
      <c r="AB16" s="26">
        <f t="shared" si="10"/>
        <v>3.4571428571428555</v>
      </c>
      <c r="AC16" s="26">
        <f t="shared" si="10"/>
        <v>3.4528571428571411</v>
      </c>
      <c r="AD16" s="26">
        <f t="shared" si="10"/>
        <v>3.4485714285714266</v>
      </c>
      <c r="AE16" s="26">
        <f t="shared" si="10"/>
        <v>3.4442857142857122</v>
      </c>
      <c r="AF16" s="26">
        <f t="shared" si="10"/>
        <v>3.4399999999999977</v>
      </c>
      <c r="AG16" s="26">
        <f t="shared" si="10"/>
        <v>3.4357142857142833</v>
      </c>
      <c r="AH16" s="26">
        <f t="shared" si="10"/>
        <v>3.4314285714285688</v>
      </c>
      <c r="AI16" s="26">
        <f t="shared" si="10"/>
        <v>3.4271428571428544</v>
      </c>
      <c r="AJ16" s="26">
        <f t="shared" si="10"/>
        <v>3.4228571428571399</v>
      </c>
      <c r="AK16" s="26">
        <f t="shared" si="10"/>
        <v>3.4185714285714255</v>
      </c>
      <c r="AL16" s="26">
        <f t="shared" si="10"/>
        <v>3.414285714285711</v>
      </c>
      <c r="AM16" s="26">
        <f t="shared" si="10"/>
        <v>3.4099999999999966</v>
      </c>
      <c r="AN16" s="26">
        <f t="shared" si="10"/>
        <v>3.4057142857142821</v>
      </c>
      <c r="AO16" s="26">
        <f t="shared" si="10"/>
        <v>3.4014285714285677</v>
      </c>
      <c r="AP16" s="26">
        <f t="shared" si="10"/>
        <v>3.3971428571428532</v>
      </c>
      <c r="AQ16" s="26">
        <f t="shared" si="10"/>
        <v>3.3928571428571388</v>
      </c>
      <c r="AR16" s="26">
        <f t="shared" si="10"/>
        <v>3.3885714285714243</v>
      </c>
      <c r="AS16" s="26">
        <f t="shared" si="10"/>
        <v>3.3842857142857099</v>
      </c>
      <c r="AT16" s="26">
        <f t="shared" si="10"/>
        <v>3.3799999999999955</v>
      </c>
      <c r="AU16" s="26">
        <f t="shared" si="10"/>
        <v>3.375714285714281</v>
      </c>
      <c r="AV16" s="26">
        <f t="shared" si="10"/>
        <v>3.3714285714285666</v>
      </c>
      <c r="AW16" s="26">
        <f t="shared" si="10"/>
        <v>3.3671428571428521</v>
      </c>
      <c r="AX16" s="26">
        <f t="shared" si="10"/>
        <v>3.3628571428571377</v>
      </c>
      <c r="AY16" s="26">
        <f t="shared" si="10"/>
        <v>3.3585714285714232</v>
      </c>
      <c r="AZ16" s="26">
        <f t="shared" si="10"/>
        <v>3.3542857142857088</v>
      </c>
      <c r="BA16" s="17">
        <v>3.35</v>
      </c>
    </row>
    <row r="17" spans="1:53">
      <c r="A17" s="6" t="s">
        <v>38</v>
      </c>
      <c r="B17" s="6" t="s">
        <v>39</v>
      </c>
      <c r="C17" s="18">
        <f t="shared" ref="C17:AH17" si="11">C3/C16</f>
        <v>58.571428571428569</v>
      </c>
      <c r="D17" s="18">
        <f t="shared" si="11"/>
        <v>62.571428571428569</v>
      </c>
      <c r="E17" s="18">
        <f t="shared" si="11"/>
        <v>66.285714285714292</v>
      </c>
      <c r="F17" s="18">
        <f t="shared" si="11"/>
        <v>70</v>
      </c>
      <c r="G17" s="18">
        <f t="shared" si="11"/>
        <v>73.714285714285708</v>
      </c>
      <c r="H17" s="18">
        <f t="shared" si="11"/>
        <v>78</v>
      </c>
      <c r="I17" s="18">
        <f t="shared" si="11"/>
        <v>82.285714285714292</v>
      </c>
      <c r="J17" s="18">
        <f t="shared" si="11"/>
        <v>86.857142857142861</v>
      </c>
      <c r="K17" s="18">
        <f t="shared" si="11"/>
        <v>93.142857142857139</v>
      </c>
      <c r="L17" s="18">
        <f t="shared" si="11"/>
        <v>94.285714285714292</v>
      </c>
      <c r="M17" s="18">
        <f t="shared" si="11"/>
        <v>101.71428571428571</v>
      </c>
      <c r="N17" s="18">
        <f t="shared" si="11"/>
        <v>103.14285714285714</v>
      </c>
      <c r="O17" s="18">
        <f t="shared" si="11"/>
        <v>104.85714285714286</v>
      </c>
      <c r="P17" s="18">
        <f t="shared" si="11"/>
        <v>106.57142857142857</v>
      </c>
      <c r="Q17" s="18">
        <f t="shared" si="11"/>
        <v>108.85714285714286</v>
      </c>
      <c r="R17" s="18">
        <f t="shared" si="11"/>
        <v>110.28571428571429</v>
      </c>
      <c r="S17" s="18">
        <f t="shared" si="11"/>
        <v>115.58403437233288</v>
      </c>
      <c r="T17" s="18">
        <f t="shared" si="11"/>
        <v>120.89536179140634</v>
      </c>
      <c r="U17" s="18">
        <f t="shared" si="11"/>
        <v>126.21974450114529</v>
      </c>
      <c r="V17" s="18">
        <f t="shared" si="11"/>
        <v>131.5572306958139</v>
      </c>
      <c r="W17" s="18">
        <f t="shared" si="11"/>
        <v>136.90786880718392</v>
      </c>
      <c r="X17" s="18">
        <f t="shared" si="11"/>
        <v>142.27170750599973</v>
      </c>
      <c r="Y17" s="18">
        <f t="shared" si="11"/>
        <v>147.64879570345408</v>
      </c>
      <c r="Z17" s="18">
        <f t="shared" si="11"/>
        <v>153.03918255267459</v>
      </c>
      <c r="AA17" s="18">
        <f t="shared" si="11"/>
        <v>158.44291745022167</v>
      </c>
      <c r="AB17" s="18">
        <f t="shared" si="11"/>
        <v>163.8600500375974</v>
      </c>
      <c r="AC17" s="18">
        <f t="shared" si="11"/>
        <v>169.2906302027655</v>
      </c>
      <c r="AD17" s="18">
        <f t="shared" si="11"/>
        <v>174.73470808168304</v>
      </c>
      <c r="AE17" s="18">
        <f t="shared" si="11"/>
        <v>180.19233405984298</v>
      </c>
      <c r="AF17" s="18">
        <f t="shared" si="11"/>
        <v>185.6635587738289</v>
      </c>
      <c r="AG17" s="18">
        <f t="shared" si="11"/>
        <v>191.14843311288089</v>
      </c>
      <c r="AH17" s="18">
        <f t="shared" si="11"/>
        <v>195.20574600964059</v>
      </c>
      <c r="AI17" s="18">
        <f t="shared" ref="AI17:BA17" si="12">AI3/AI16</f>
        <v>199.09282334932584</v>
      </c>
      <c r="AJ17" s="18">
        <f t="shared" si="12"/>
        <v>202.80902568284901</v>
      </c>
      <c r="AK17" s="18">
        <f t="shared" si="12"/>
        <v>206.35371035452454</v>
      </c>
      <c r="AL17" s="18">
        <f t="shared" si="12"/>
        <v>209.72623148194378</v>
      </c>
      <c r="AM17" s="18">
        <f t="shared" si="12"/>
        <v>212.92593993569827</v>
      </c>
      <c r="AN17" s="18">
        <f t="shared" si="12"/>
        <v>215.9521833189493</v>
      </c>
      <c r="AO17" s="18">
        <f t="shared" si="12"/>
        <v>218.80430594684424</v>
      </c>
      <c r="AP17" s="18">
        <f t="shared" si="12"/>
        <v>221.48164882577566</v>
      </c>
      <c r="AQ17" s="18">
        <f t="shared" si="12"/>
        <v>223.9835496324844</v>
      </c>
      <c r="AR17" s="18">
        <f t="shared" si="12"/>
        <v>226.30934269300332</v>
      </c>
      <c r="AS17" s="18">
        <f t="shared" si="12"/>
        <v>228.45835896144143</v>
      </c>
      <c r="AT17" s="18">
        <f t="shared" si="12"/>
        <v>230.42992599860662</v>
      </c>
      <c r="AU17" s="18">
        <f t="shared" si="12"/>
        <v>232.22336795046513</v>
      </c>
      <c r="AV17" s="18">
        <f t="shared" si="12"/>
        <v>233.83800552643751</v>
      </c>
      <c r="AW17" s="18">
        <f t="shared" si="12"/>
        <v>235.27315597752795</v>
      </c>
      <c r="AX17" s="18">
        <f t="shared" si="12"/>
        <v>236.52813307428707</v>
      </c>
      <c r="AY17" s="18">
        <f t="shared" si="12"/>
        <v>237.60224708460558</v>
      </c>
      <c r="AZ17" s="18">
        <f t="shared" si="12"/>
        <v>238.49480475133768</v>
      </c>
      <c r="BA17" s="18">
        <f t="shared" si="12"/>
        <v>239.20510926975305</v>
      </c>
    </row>
    <row r="18" spans="1:53">
      <c r="A18" s="6" t="s">
        <v>40</v>
      </c>
      <c r="B18" s="6"/>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row>
    <row r="19" spans="1:53">
      <c r="A19" s="19" t="s">
        <v>41</v>
      </c>
      <c r="B19" s="6"/>
      <c r="C19" s="20"/>
      <c r="D19" s="20"/>
      <c r="E19" s="20"/>
      <c r="F19" s="20"/>
      <c r="G19" s="20"/>
      <c r="H19" s="20"/>
      <c r="I19" s="20"/>
      <c r="J19" s="20"/>
      <c r="K19" s="20"/>
      <c r="L19" s="20"/>
      <c r="M19" s="20"/>
      <c r="N19" s="20"/>
      <c r="O19" s="20"/>
      <c r="P19" s="20"/>
      <c r="Q19" s="20"/>
      <c r="R19" s="20">
        <v>0</v>
      </c>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row>
    <row r="20" spans="1:53">
      <c r="A20" s="19" t="s">
        <v>42</v>
      </c>
      <c r="B20" s="6"/>
      <c r="C20" s="20"/>
      <c r="D20" s="20"/>
      <c r="E20" s="20"/>
      <c r="F20" s="20"/>
      <c r="G20" s="20"/>
      <c r="H20" s="20"/>
      <c r="I20" s="20"/>
      <c r="J20" s="20"/>
      <c r="K20" s="20"/>
      <c r="L20" s="20"/>
      <c r="M20" s="20"/>
      <c r="N20" s="20"/>
      <c r="O20" s="20"/>
      <c r="P20" s="20"/>
      <c r="Q20" s="20"/>
      <c r="R20" s="20">
        <v>900</v>
      </c>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row>
    <row r="21" spans="1:53">
      <c r="A21" s="6" t="s">
        <v>43</v>
      </c>
      <c r="B21" s="6"/>
      <c r="C21" s="20"/>
      <c r="D21" s="20"/>
      <c r="E21" s="20"/>
      <c r="F21" s="20"/>
      <c r="G21" s="20"/>
      <c r="H21" s="20"/>
      <c r="I21" s="20"/>
      <c r="J21" s="20"/>
      <c r="K21" s="20"/>
      <c r="L21" s="20"/>
      <c r="M21" s="20"/>
      <c r="N21" s="20"/>
      <c r="O21" s="20"/>
      <c r="P21" s="20"/>
      <c r="Q21" s="20"/>
      <c r="R21" s="20">
        <v>1</v>
      </c>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row>
    <row r="22" spans="1:53">
      <c r="A22" s="6"/>
      <c r="B22" s="6"/>
      <c r="F22" s="6"/>
      <c r="G22" s="12"/>
      <c r="H22" s="12"/>
      <c r="I22" s="12"/>
      <c r="J22" s="12"/>
      <c r="K22" s="12"/>
      <c r="L22" s="10"/>
      <c r="M22" s="15"/>
      <c r="N22" s="15"/>
      <c r="O22" s="15"/>
      <c r="P22" s="15"/>
      <c r="Q22" s="15"/>
      <c r="R22" s="12"/>
    </row>
    <row r="58" spans="1:16" ht="112.5" customHeight="1">
      <c r="A58" s="40" t="s">
        <v>44</v>
      </c>
      <c r="B58" s="40"/>
      <c r="C58" s="40"/>
      <c r="D58" s="40"/>
      <c r="E58" s="40"/>
      <c r="F58" s="40"/>
      <c r="G58" s="40"/>
      <c r="H58" s="40"/>
      <c r="I58" s="40"/>
    </row>
    <row r="59" spans="1:16">
      <c r="P59" s="22"/>
    </row>
    <row r="60" spans="1:16">
      <c r="A60" s="7" t="s">
        <v>45</v>
      </c>
    </row>
    <row r="61" spans="1:16">
      <c r="A61" s="7" t="s">
        <v>46</v>
      </c>
    </row>
    <row r="62" spans="1:16">
      <c r="B62" s="7" t="s">
        <v>47</v>
      </c>
      <c r="C62" s="7" t="s">
        <v>48</v>
      </c>
    </row>
    <row r="63" spans="1:16">
      <c r="A63" s="7" t="s">
        <v>49</v>
      </c>
      <c r="B63" s="7">
        <v>-1.7144999999999999</v>
      </c>
      <c r="C63" s="7">
        <v>1.4478</v>
      </c>
    </row>
    <row r="64" spans="1:16">
      <c r="A64" s="7" t="s">
        <v>50</v>
      </c>
      <c r="B64" s="7">
        <v>-8.4620999999999995</v>
      </c>
      <c r="C64" s="7">
        <v>6.9767999999999999</v>
      </c>
    </row>
    <row r="65" spans="1:3">
      <c r="A65" s="7" t="s">
        <v>51</v>
      </c>
      <c r="B65" s="7">
        <v>-8.1076999999999995</v>
      </c>
      <c r="C65" s="7">
        <v>6.5913000000000004</v>
      </c>
    </row>
    <row r="66" spans="1:3">
      <c r="A66" s="7" t="s">
        <v>52</v>
      </c>
      <c r="B66" s="7">
        <v>-6.6694000000000004</v>
      </c>
      <c r="C66" s="7">
        <v>5.3811999999999998</v>
      </c>
    </row>
    <row r="67" spans="1:3">
      <c r="A67" s="7" t="s">
        <v>53</v>
      </c>
      <c r="B67" s="7">
        <v>-13.2539</v>
      </c>
      <c r="C67" s="7">
        <v>12.2666</v>
      </c>
    </row>
    <row r="68" spans="1:3">
      <c r="A68" s="7" t="s">
        <v>54</v>
      </c>
      <c r="B68" s="7">
        <v>-29.565799999999999</v>
      </c>
      <c r="C68" s="7">
        <v>28.6569</v>
      </c>
    </row>
    <row r="69" spans="1:3">
      <c r="A69" s="7" t="s">
        <v>55</v>
      </c>
      <c r="B69" s="7">
        <v>-24.423400000000001</v>
      </c>
      <c r="C69" s="7">
        <v>23.047999999999998</v>
      </c>
    </row>
    <row r="70" spans="1:3">
      <c r="A70" s="7" t="s">
        <v>56</v>
      </c>
      <c r="B70" s="7">
        <v>-19.4084</v>
      </c>
      <c r="C70" s="7">
        <v>17.395099999999999</v>
      </c>
    </row>
    <row r="71" spans="1:3">
      <c r="A71" s="7" t="s">
        <v>57</v>
      </c>
      <c r="B71" s="7">
        <v>-19.455500000000001</v>
      </c>
      <c r="C71" s="7">
        <v>17.299600000000002</v>
      </c>
    </row>
    <row r="72" spans="1:3">
      <c r="A72" s="7" t="s">
        <v>58</v>
      </c>
      <c r="B72" s="7">
        <v>-15.6317</v>
      </c>
      <c r="C72" s="7">
        <v>14.1351</v>
      </c>
    </row>
    <row r="73" spans="1:3">
      <c r="A73" s="7" t="s">
        <v>59</v>
      </c>
      <c r="B73" s="7">
        <v>-11.3491</v>
      </c>
      <c r="C73" s="7">
        <v>10.0678</v>
      </c>
    </row>
    <row r="74" spans="1:3">
      <c r="A74" s="7" t="s">
        <v>60</v>
      </c>
      <c r="B74" s="7">
        <v>-7.4992999999999999</v>
      </c>
      <c r="C74" s="7">
        <v>7.1341999999999999</v>
      </c>
    </row>
    <row r="75" spans="1:3">
      <c r="A75" s="7" t="s">
        <v>61</v>
      </c>
      <c r="B75" s="7">
        <v>-6.1463000000000001</v>
      </c>
      <c r="C75" s="7">
        <v>6.5609000000000002</v>
      </c>
    </row>
    <row r="76" spans="1:3">
      <c r="A76" s="7" t="s">
        <v>62</v>
      </c>
      <c r="B76" s="7">
        <v>-4.0928000000000004</v>
      </c>
      <c r="C76" s="7">
        <v>4.2976000000000001</v>
      </c>
    </row>
    <row r="77" spans="1:3">
      <c r="A77" s="7" t="s">
        <v>63</v>
      </c>
      <c r="B77" s="7">
        <v>-2.7113</v>
      </c>
      <c r="C77" s="7">
        <v>2.7985000000000002</v>
      </c>
    </row>
    <row r="78" spans="1:3">
      <c r="A78" s="7" t="s">
        <v>64</v>
      </c>
      <c r="B78" s="7">
        <v>-2.1398999999999999</v>
      </c>
      <c r="C78" s="7">
        <v>2.1867000000000001</v>
      </c>
    </row>
    <row r="79" spans="1:3">
      <c r="A79" s="7" t="s">
        <v>65</v>
      </c>
      <c r="B79" s="7">
        <v>-1.4622999999999999</v>
      </c>
      <c r="C79" s="7">
        <v>1.7534000000000001</v>
      </c>
    </row>
    <row r="80" spans="1:3">
      <c r="A80" s="7" t="s">
        <v>66</v>
      </c>
      <c r="B80" s="7">
        <v>-0.78559999999999997</v>
      </c>
      <c r="C80" s="7">
        <v>1.1366000000000001</v>
      </c>
    </row>
    <row r="81" spans="1:3">
      <c r="A81" s="7" t="s">
        <v>67</v>
      </c>
      <c r="B81" s="7">
        <v>-0.34039999999999998</v>
      </c>
      <c r="C81" s="7">
        <v>0.78120000000000001</v>
      </c>
    </row>
    <row r="82" spans="1:3">
      <c r="A82" s="7" t="s">
        <v>68</v>
      </c>
      <c r="B82" s="23">
        <f>SUM(B63:B81)</f>
        <v>-183.21939999999998</v>
      </c>
      <c r="C82" s="21">
        <f>SUM(C63:C81)</f>
        <v>169.91529999999997</v>
      </c>
    </row>
  </sheetData>
  <mergeCells count="1">
    <mergeCell ref="A58:I58"/>
  </mergeCells>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FCA69-8B9F-46C8-9CF8-E0B24BC346F9}">
  <dimension ref="A1:BV9"/>
  <sheetViews>
    <sheetView tabSelected="1" zoomScale="80" zoomScaleNormal="80" workbookViewId="0">
      <selection activeCell="F9" sqref="F9"/>
    </sheetView>
  </sheetViews>
  <sheetFormatPr defaultRowHeight="17.649999999999999"/>
  <cols>
    <col min="4" max="4" width="15.25" customWidth="1"/>
  </cols>
  <sheetData>
    <row r="1" spans="1:74">
      <c r="A1" s="37" t="s">
        <v>0</v>
      </c>
      <c r="B1" s="37" t="s">
        <v>1</v>
      </c>
      <c r="C1" s="37" t="s">
        <v>2</v>
      </c>
      <c r="D1" s="37" t="s">
        <v>3</v>
      </c>
      <c r="E1">
        <v>1950</v>
      </c>
      <c r="F1">
        <v>1951</v>
      </c>
      <c r="G1">
        <v>1952</v>
      </c>
      <c r="H1">
        <v>1953</v>
      </c>
      <c r="I1">
        <v>1954</v>
      </c>
      <c r="J1">
        <v>1955</v>
      </c>
      <c r="K1">
        <v>1956</v>
      </c>
      <c r="L1">
        <v>1957</v>
      </c>
      <c r="M1">
        <v>1958</v>
      </c>
      <c r="N1">
        <v>1959</v>
      </c>
      <c r="O1">
        <v>1960</v>
      </c>
      <c r="P1">
        <v>1961</v>
      </c>
      <c r="Q1">
        <v>1962</v>
      </c>
      <c r="R1">
        <v>1963</v>
      </c>
      <c r="S1">
        <v>1964</v>
      </c>
      <c r="T1">
        <v>1965</v>
      </c>
      <c r="U1">
        <v>1966</v>
      </c>
      <c r="V1">
        <v>1967</v>
      </c>
      <c r="W1">
        <v>1968</v>
      </c>
      <c r="X1">
        <v>1969</v>
      </c>
      <c r="Y1">
        <v>1970</v>
      </c>
      <c r="Z1">
        <v>1971</v>
      </c>
      <c r="AA1">
        <v>1972</v>
      </c>
      <c r="AB1">
        <v>1973</v>
      </c>
      <c r="AC1">
        <v>1974</v>
      </c>
      <c r="AD1">
        <v>1975</v>
      </c>
      <c r="AE1">
        <v>1976</v>
      </c>
      <c r="AF1">
        <v>1977</v>
      </c>
      <c r="AG1">
        <v>1978</v>
      </c>
      <c r="AH1">
        <v>1979</v>
      </c>
      <c r="AI1">
        <v>1980</v>
      </c>
      <c r="AJ1">
        <v>1981</v>
      </c>
      <c r="AK1">
        <v>1982</v>
      </c>
      <c r="AL1">
        <v>1983</v>
      </c>
      <c r="AM1">
        <v>1984</v>
      </c>
      <c r="AN1">
        <v>1985</v>
      </c>
      <c r="AO1">
        <v>1986</v>
      </c>
      <c r="AP1">
        <v>1987</v>
      </c>
      <c r="AQ1">
        <v>1988</v>
      </c>
      <c r="AR1">
        <v>1989</v>
      </c>
      <c r="AS1">
        <v>1990</v>
      </c>
      <c r="AT1">
        <v>1991</v>
      </c>
      <c r="AU1">
        <v>1992</v>
      </c>
      <c r="AV1">
        <v>1993</v>
      </c>
      <c r="AW1">
        <v>1994</v>
      </c>
      <c r="AX1">
        <v>1995</v>
      </c>
      <c r="AY1">
        <v>1996</v>
      </c>
      <c r="AZ1">
        <v>1997</v>
      </c>
      <c r="BA1">
        <v>1998</v>
      </c>
      <c r="BB1">
        <v>1999</v>
      </c>
      <c r="BC1">
        <v>2000</v>
      </c>
      <c r="BD1">
        <v>2001</v>
      </c>
      <c r="BE1">
        <v>2002</v>
      </c>
      <c r="BF1">
        <v>2003</v>
      </c>
      <c r="BG1">
        <v>2004</v>
      </c>
      <c r="BH1">
        <v>2005</v>
      </c>
      <c r="BI1">
        <v>2006</v>
      </c>
      <c r="BJ1">
        <v>2007</v>
      </c>
      <c r="BK1">
        <v>2008</v>
      </c>
      <c r="BL1">
        <v>2009</v>
      </c>
      <c r="BM1">
        <v>2010</v>
      </c>
      <c r="BN1">
        <v>2011</v>
      </c>
      <c r="BO1">
        <v>2012</v>
      </c>
      <c r="BP1">
        <v>2013</v>
      </c>
      <c r="BQ1">
        <v>2014</v>
      </c>
      <c r="BR1">
        <v>2015</v>
      </c>
      <c r="BS1">
        <v>2016</v>
      </c>
      <c r="BT1">
        <v>2017</v>
      </c>
      <c r="BU1">
        <v>2018</v>
      </c>
      <c r="BV1">
        <v>2019</v>
      </c>
    </row>
    <row r="2" spans="1:74">
      <c r="A2" s="37" t="s">
        <v>143</v>
      </c>
      <c r="B2" s="37" t="s">
        <v>5</v>
      </c>
      <c r="C2" s="37" t="s">
        <v>69</v>
      </c>
      <c r="D2" t="s">
        <v>70</v>
      </c>
      <c r="E2" s="28">
        <v>3634</v>
      </c>
      <c r="F2" s="28">
        <v>3969</v>
      </c>
      <c r="G2" s="28">
        <v>4609</v>
      </c>
      <c r="H2" s="28">
        <v>5643</v>
      </c>
      <c r="I2" s="28">
        <v>5713</v>
      </c>
      <c r="J2" s="28">
        <v>5807</v>
      </c>
      <c r="K2" s="28">
        <v>7629</v>
      </c>
      <c r="L2" s="28">
        <v>9427</v>
      </c>
      <c r="M2" s="28">
        <v>12977</v>
      </c>
      <c r="N2" s="28">
        <v>17010</v>
      </c>
      <c r="O2" s="28">
        <v>23411</v>
      </c>
      <c r="P2" s="28">
        <v>16635</v>
      </c>
      <c r="Q2" s="28">
        <v>13886</v>
      </c>
      <c r="R2" s="28">
        <v>13419</v>
      </c>
      <c r="S2" s="28">
        <v>16554</v>
      </c>
      <c r="T2" s="28">
        <v>18810</v>
      </c>
      <c r="U2" s="28">
        <v>21962</v>
      </c>
      <c r="V2" s="28">
        <v>20901</v>
      </c>
      <c r="W2" s="28">
        <v>15421</v>
      </c>
      <c r="X2" s="28">
        <v>22917</v>
      </c>
      <c r="Y2" s="28">
        <v>26095</v>
      </c>
      <c r="Z2" s="28">
        <v>27302</v>
      </c>
      <c r="AA2" s="28">
        <v>30372</v>
      </c>
      <c r="AB2" s="28">
        <v>32263</v>
      </c>
      <c r="AC2" s="28">
        <v>31651</v>
      </c>
      <c r="AD2" s="28">
        <v>34566</v>
      </c>
      <c r="AE2" s="28">
        <v>36625</v>
      </c>
      <c r="AF2" s="28">
        <v>40119</v>
      </c>
      <c r="AG2" s="28">
        <v>47959</v>
      </c>
      <c r="AH2" s="28">
        <v>53211</v>
      </c>
      <c r="AI2" s="28">
        <v>64002</v>
      </c>
      <c r="AJ2" s="28">
        <v>74074</v>
      </c>
      <c r="AK2" s="28">
        <v>86743</v>
      </c>
      <c r="AL2" s="28">
        <v>94401</v>
      </c>
      <c r="AM2" s="28">
        <v>122906</v>
      </c>
      <c r="AN2" s="28">
        <v>183604</v>
      </c>
      <c r="AO2" s="28">
        <v>211850</v>
      </c>
      <c r="AP2" s="28">
        <v>254926</v>
      </c>
      <c r="AQ2" s="28">
        <v>359752</v>
      </c>
      <c r="AR2" s="28">
        <v>479223</v>
      </c>
      <c r="AS2" s="28">
        <v>570860</v>
      </c>
      <c r="AT2" s="28">
        <v>719963</v>
      </c>
      <c r="AU2" s="28">
        <v>976748</v>
      </c>
      <c r="AV2" s="28">
        <v>1323162</v>
      </c>
      <c r="AW2" s="28">
        <v>1870381</v>
      </c>
      <c r="AX2" s="28">
        <v>2505505</v>
      </c>
      <c r="AY2" s="28">
        <v>2999395</v>
      </c>
      <c r="AZ2" s="28">
        <v>3587107</v>
      </c>
      <c r="BA2" s="28">
        <v>4031676</v>
      </c>
      <c r="BB2" s="28">
        <v>4405368</v>
      </c>
      <c r="BC2" s="28">
        <v>5018706</v>
      </c>
      <c r="BD2" s="28">
        <v>5583268</v>
      </c>
      <c r="BE2" s="28">
        <v>6483570</v>
      </c>
      <c r="BF2" s="28">
        <v>7596934</v>
      </c>
      <c r="BG2" s="28">
        <v>8839517</v>
      </c>
      <c r="BH2" s="28">
        <v>9662877</v>
      </c>
      <c r="BI2" s="28">
        <v>11506818</v>
      </c>
      <c r="BJ2" s="28">
        <v>14216496</v>
      </c>
      <c r="BK2" s="28">
        <v>16199349</v>
      </c>
      <c r="BL2" s="28">
        <v>17908696</v>
      </c>
      <c r="BM2" s="28">
        <v>21490935</v>
      </c>
      <c r="BN2" s="28">
        <v>26221582</v>
      </c>
      <c r="BO2" s="28">
        <v>29220911</v>
      </c>
      <c r="BP2" s="28">
        <v>31425748</v>
      </c>
      <c r="BQ2" s="28">
        <v>34432550</v>
      </c>
      <c r="BR2" s="28">
        <v>38069438</v>
      </c>
      <c r="BS2" s="28">
        <v>41181259</v>
      </c>
      <c r="BT2" s="28">
        <v>46078354</v>
      </c>
      <c r="BU2" s="28">
        <v>54686098</v>
      </c>
      <c r="BV2" s="28">
        <v>59950422</v>
      </c>
    </row>
    <row r="3" spans="1:74">
      <c r="A3" s="37" t="s">
        <v>143</v>
      </c>
      <c r="B3" s="37" t="s">
        <v>5</v>
      </c>
      <c r="C3" t="s">
        <v>71</v>
      </c>
      <c r="D3" t="s">
        <v>70</v>
      </c>
      <c r="E3" s="28">
        <v>1054</v>
      </c>
      <c r="F3" s="28">
        <v>1159</v>
      </c>
      <c r="G3" s="28">
        <v>1567</v>
      </c>
      <c r="H3" s="28">
        <v>1580</v>
      </c>
      <c r="I3" s="28">
        <v>1543</v>
      </c>
      <c r="J3" s="28">
        <v>1800</v>
      </c>
      <c r="K3" s="28">
        <v>2136</v>
      </c>
      <c r="L3" s="28">
        <v>2640</v>
      </c>
      <c r="M3" s="28">
        <v>3634</v>
      </c>
      <c r="N3" s="28">
        <v>4763</v>
      </c>
      <c r="O3" s="28">
        <v>5853</v>
      </c>
      <c r="P3" s="28">
        <v>4658</v>
      </c>
      <c r="Q3" s="28">
        <v>3749</v>
      </c>
      <c r="R3" s="28">
        <v>3623</v>
      </c>
      <c r="S3" s="28">
        <v>4188</v>
      </c>
      <c r="T3" s="28">
        <v>5003</v>
      </c>
      <c r="U3" s="28">
        <v>6369</v>
      </c>
      <c r="V3" s="28">
        <v>6688</v>
      </c>
      <c r="W3" s="28">
        <v>5706</v>
      </c>
      <c r="X3" s="28">
        <v>7196</v>
      </c>
      <c r="Y3" s="28">
        <v>8194</v>
      </c>
      <c r="Z3" s="28">
        <v>8573</v>
      </c>
      <c r="AA3" s="28">
        <v>9578</v>
      </c>
      <c r="AB3" s="28">
        <v>7647</v>
      </c>
      <c r="AC3" s="28">
        <v>7185</v>
      </c>
      <c r="AD3" s="28">
        <v>7985</v>
      </c>
      <c r="AE3" s="28">
        <v>8607</v>
      </c>
      <c r="AF3" s="28">
        <v>9027</v>
      </c>
      <c r="AG3" s="28">
        <v>10695</v>
      </c>
      <c r="AH3" s="28">
        <v>11706</v>
      </c>
      <c r="AI3" s="28">
        <v>13834</v>
      </c>
      <c r="AJ3" s="28">
        <v>19608</v>
      </c>
      <c r="AK3" s="28">
        <v>19283</v>
      </c>
      <c r="AL3" s="28">
        <v>20089</v>
      </c>
      <c r="AM3" s="28">
        <v>20808</v>
      </c>
      <c r="AN3" s="28">
        <v>27071</v>
      </c>
      <c r="AO3" s="28">
        <v>28774</v>
      </c>
      <c r="AP3" s="28">
        <v>34074</v>
      </c>
      <c r="AQ3" s="28">
        <v>52593</v>
      </c>
      <c r="AR3" s="28">
        <v>56490</v>
      </c>
      <c r="AS3" s="28">
        <v>60782</v>
      </c>
      <c r="AT3" s="28">
        <v>64521</v>
      </c>
      <c r="AU3" s="28">
        <v>80651</v>
      </c>
      <c r="AV3" s="28">
        <v>93334</v>
      </c>
      <c r="AW3" s="28">
        <v>129044</v>
      </c>
      <c r="AX3" s="28">
        <v>157043</v>
      </c>
      <c r="AY3" s="28">
        <v>203045</v>
      </c>
      <c r="AZ3" s="28">
        <v>210131</v>
      </c>
      <c r="BA3" s="28">
        <v>217445</v>
      </c>
      <c r="BB3" s="28">
        <v>210026</v>
      </c>
      <c r="BC3" s="28">
        <v>212378</v>
      </c>
      <c r="BD3" s="28">
        <v>220348</v>
      </c>
      <c r="BE3" s="28">
        <v>222992</v>
      </c>
      <c r="BF3" s="28">
        <v>184206</v>
      </c>
      <c r="BG3" s="28">
        <v>195346</v>
      </c>
      <c r="BH3" s="28">
        <v>203374</v>
      </c>
      <c r="BI3" s="28">
        <v>156378</v>
      </c>
      <c r="BJ3" s="28">
        <v>159179</v>
      </c>
      <c r="BK3" s="28">
        <v>196645</v>
      </c>
      <c r="BL3" s="28">
        <v>186358</v>
      </c>
      <c r="BM3" s="28">
        <v>211722</v>
      </c>
      <c r="BN3" s="28">
        <v>227398</v>
      </c>
      <c r="BO3" s="28">
        <v>233307</v>
      </c>
      <c r="BP3" s="28">
        <v>231695</v>
      </c>
      <c r="BQ3" s="28">
        <v>243322</v>
      </c>
      <c r="BR3" s="28">
        <v>243931</v>
      </c>
      <c r="BS3" s="28">
        <v>244664</v>
      </c>
      <c r="BT3" s="28">
        <v>234619</v>
      </c>
      <c r="BU3" s="28">
        <v>245571</v>
      </c>
      <c r="BV3" s="28">
        <v>264854</v>
      </c>
    </row>
    <row r="4" spans="1:74">
      <c r="A4" s="37" t="s">
        <v>143</v>
      </c>
      <c r="B4" s="37" t="s">
        <v>5</v>
      </c>
      <c r="C4" t="s">
        <v>72</v>
      </c>
      <c r="D4" t="s">
        <v>70</v>
      </c>
      <c r="E4" s="28">
        <v>1054</v>
      </c>
      <c r="F4" s="28">
        <v>1270</v>
      </c>
      <c r="G4" s="28">
        <v>1613</v>
      </c>
      <c r="H4" s="28">
        <v>2201</v>
      </c>
      <c r="I4" s="28">
        <v>2342</v>
      </c>
      <c r="J4" s="28">
        <v>2323</v>
      </c>
      <c r="K4" s="28">
        <v>3128</v>
      </c>
      <c r="L4" s="28">
        <v>4619</v>
      </c>
      <c r="M4" s="28">
        <v>6748</v>
      </c>
      <c r="N4" s="28">
        <v>9015</v>
      </c>
      <c r="O4" s="28">
        <v>13578</v>
      </c>
      <c r="P4" s="28">
        <v>8983</v>
      </c>
      <c r="Q4" s="28">
        <v>6665</v>
      </c>
      <c r="R4" s="28">
        <v>6441</v>
      </c>
      <c r="S4" s="28">
        <v>8476</v>
      </c>
      <c r="T4" s="28">
        <v>9800</v>
      </c>
      <c r="U4" s="28">
        <v>11640</v>
      </c>
      <c r="V4" s="28">
        <v>10451</v>
      </c>
      <c r="W4" s="28">
        <v>6477</v>
      </c>
      <c r="X4" s="28">
        <v>11848</v>
      </c>
      <c r="Y4" s="28">
        <v>13491</v>
      </c>
      <c r="Z4" s="28">
        <v>14115</v>
      </c>
      <c r="AA4" s="28">
        <v>15671</v>
      </c>
      <c r="AB4" s="28">
        <v>19068</v>
      </c>
      <c r="AC4" s="28">
        <v>18136</v>
      </c>
      <c r="AD4" s="28">
        <v>19495</v>
      </c>
      <c r="AE4" s="28">
        <v>20693</v>
      </c>
      <c r="AF4" s="28">
        <v>22667</v>
      </c>
      <c r="AG4" s="28">
        <v>27193</v>
      </c>
      <c r="AH4" s="28">
        <v>30330</v>
      </c>
      <c r="AI4" s="28">
        <v>37015</v>
      </c>
      <c r="AJ4" s="28">
        <v>38230</v>
      </c>
      <c r="AK4" s="28">
        <v>43762</v>
      </c>
      <c r="AL4" s="28">
        <v>46918</v>
      </c>
      <c r="AM4" s="28">
        <v>63235</v>
      </c>
      <c r="AN4" s="28">
        <v>92260</v>
      </c>
      <c r="AO4" s="28">
        <v>102425</v>
      </c>
      <c r="AP4" s="28">
        <v>121821</v>
      </c>
      <c r="AQ4" s="28">
        <v>165306</v>
      </c>
      <c r="AR4" s="28">
        <v>219627</v>
      </c>
      <c r="AS4" s="28">
        <v>258661</v>
      </c>
      <c r="AT4" s="28">
        <v>334165</v>
      </c>
      <c r="AU4" s="28">
        <v>413675</v>
      </c>
      <c r="AV4" s="28">
        <v>586811</v>
      </c>
      <c r="AW4" s="28">
        <v>897872</v>
      </c>
      <c r="AX4" s="28">
        <v>1281275</v>
      </c>
      <c r="AY4" s="28">
        <v>1498519</v>
      </c>
      <c r="AZ4" s="28">
        <v>1754163</v>
      </c>
      <c r="BA4" s="28">
        <v>1953093</v>
      </c>
      <c r="BB4" s="28">
        <v>2189282</v>
      </c>
      <c r="BC4" s="28">
        <v>2538549</v>
      </c>
      <c r="BD4" s="28">
        <v>2831339</v>
      </c>
      <c r="BE4" s="28">
        <v>3445304</v>
      </c>
      <c r="BF4" s="28">
        <v>4216943</v>
      </c>
      <c r="BG4" s="28">
        <v>4868353</v>
      </c>
      <c r="BH4" s="28">
        <v>5138605</v>
      </c>
      <c r="BI4" s="28">
        <v>5919733</v>
      </c>
      <c r="BJ4" s="28">
        <v>7082276</v>
      </c>
      <c r="BK4" s="28">
        <v>7754955</v>
      </c>
      <c r="BL4" s="28">
        <v>8504850</v>
      </c>
      <c r="BM4" s="28">
        <v>10784955</v>
      </c>
      <c r="BN4" s="28">
        <v>13398284</v>
      </c>
      <c r="BO4" s="28">
        <v>14168618</v>
      </c>
      <c r="BP4" s="28">
        <v>14997252</v>
      </c>
      <c r="BQ4" s="28">
        <v>15634049</v>
      </c>
      <c r="BR4" s="28">
        <v>16887618</v>
      </c>
      <c r="BS4" s="28">
        <v>17834727</v>
      </c>
      <c r="BT4" s="28">
        <v>19878715</v>
      </c>
      <c r="BU4" s="28">
        <v>22644124</v>
      </c>
      <c r="BV4" s="28">
        <v>24939928</v>
      </c>
    </row>
    <row r="5" spans="1:74">
      <c r="A5" s="37" t="s">
        <v>142</v>
      </c>
      <c r="B5" s="37" t="s">
        <v>5</v>
      </c>
      <c r="C5" t="s">
        <v>73</v>
      </c>
      <c r="D5" t="s">
        <v>70</v>
      </c>
      <c r="E5" s="28"/>
      <c r="F5" s="28"/>
      <c r="G5" s="28">
        <v>1453</v>
      </c>
      <c r="H5" s="28">
        <v>1954</v>
      </c>
      <c r="I5" s="28">
        <v>1785</v>
      </c>
      <c r="J5" s="28">
        <v>1927</v>
      </c>
      <c r="K5" s="28">
        <v>2762</v>
      </c>
      <c r="L5" s="28">
        <v>4221</v>
      </c>
      <c r="M5" s="28">
        <v>6074</v>
      </c>
      <c r="N5" s="28">
        <v>8108</v>
      </c>
      <c r="O5" s="28">
        <v>9097</v>
      </c>
      <c r="P5" s="28">
        <v>8333</v>
      </c>
      <c r="Q5" s="28">
        <v>6292</v>
      </c>
      <c r="R5" s="28">
        <v>6076</v>
      </c>
      <c r="S5" s="28">
        <v>8046</v>
      </c>
      <c r="T5" s="28">
        <v>9335</v>
      </c>
      <c r="U5" s="28">
        <v>11250</v>
      </c>
      <c r="V5" s="28">
        <v>10341</v>
      </c>
      <c r="W5" s="28">
        <v>6428</v>
      </c>
      <c r="X5" s="28">
        <v>11760</v>
      </c>
      <c r="Y5" s="28">
        <v>13338</v>
      </c>
      <c r="Z5" s="28">
        <v>13817</v>
      </c>
      <c r="AA5" s="28">
        <v>15268</v>
      </c>
      <c r="AB5" s="28">
        <v>18582</v>
      </c>
      <c r="AC5" s="28">
        <v>17529</v>
      </c>
      <c r="AD5" s="28">
        <v>18741</v>
      </c>
      <c r="AE5" s="28">
        <v>19605</v>
      </c>
      <c r="AF5" s="28">
        <v>21545</v>
      </c>
      <c r="AG5" s="28">
        <v>25630</v>
      </c>
      <c r="AH5" s="28">
        <v>28189</v>
      </c>
      <c r="AI5" s="28">
        <v>32437</v>
      </c>
      <c r="AJ5" s="28">
        <v>33594</v>
      </c>
      <c r="AK5" s="28">
        <v>36548</v>
      </c>
      <c r="AL5" s="28">
        <v>39108</v>
      </c>
      <c r="AM5" s="28">
        <v>46300</v>
      </c>
      <c r="AN5" s="28">
        <v>74170</v>
      </c>
      <c r="AO5" s="28">
        <v>85167</v>
      </c>
      <c r="AP5" s="28">
        <v>105058</v>
      </c>
      <c r="AQ5" s="28">
        <v>145589</v>
      </c>
      <c r="AR5" s="28">
        <v>192051</v>
      </c>
      <c r="AS5" s="28">
        <v>222766</v>
      </c>
      <c r="AT5" s="28">
        <v>285248</v>
      </c>
      <c r="AU5" s="28">
        <v>341927</v>
      </c>
      <c r="AV5" s="28">
        <v>476605</v>
      </c>
      <c r="AW5" s="28">
        <v>739651</v>
      </c>
      <c r="AX5" s="28">
        <v>1065054</v>
      </c>
      <c r="AY5" s="28">
        <v>1298694</v>
      </c>
      <c r="AZ5" s="28">
        <v>1545107</v>
      </c>
      <c r="BA5" s="28">
        <v>1670995</v>
      </c>
      <c r="BB5" s="28">
        <v>1902062</v>
      </c>
      <c r="BC5" s="28">
        <v>2274547</v>
      </c>
      <c r="BD5" s="28">
        <v>2563237</v>
      </c>
      <c r="BE5" s="28">
        <v>3158943</v>
      </c>
      <c r="BF5" s="28">
        <v>3897854</v>
      </c>
      <c r="BG5" s="28">
        <v>4574597</v>
      </c>
      <c r="BH5" s="28">
        <v>4722468</v>
      </c>
      <c r="BI5" s="28">
        <v>5276100</v>
      </c>
      <c r="BJ5" s="28">
        <v>6103812</v>
      </c>
      <c r="BK5" s="28">
        <v>6462727</v>
      </c>
      <c r="BL5" s="28">
        <v>7147859</v>
      </c>
      <c r="BM5" s="28">
        <v>9281837</v>
      </c>
      <c r="BN5" s="28">
        <v>11655241</v>
      </c>
      <c r="BO5" s="28">
        <v>12192755</v>
      </c>
      <c r="BP5" s="28">
        <v>13008667</v>
      </c>
      <c r="BQ5" s="28">
        <v>13472642</v>
      </c>
      <c r="BR5" s="28">
        <v>13647706</v>
      </c>
      <c r="BS5" s="28">
        <v>14505031</v>
      </c>
      <c r="BT5" s="28">
        <v>15942331</v>
      </c>
      <c r="BU5" s="28">
        <v>17881701</v>
      </c>
      <c r="BV5" s="28">
        <v>19089430</v>
      </c>
    </row>
    <row r="6" spans="1:74">
      <c r="A6" s="37" t="s">
        <v>142</v>
      </c>
      <c r="B6" s="37" t="s">
        <v>5</v>
      </c>
      <c r="C6" t="s">
        <v>74</v>
      </c>
      <c r="D6" t="s">
        <v>70</v>
      </c>
      <c r="E6" s="28"/>
      <c r="F6" s="28"/>
      <c r="G6" s="28">
        <v>160</v>
      </c>
      <c r="H6" s="28">
        <v>247</v>
      </c>
      <c r="I6" s="28">
        <v>557</v>
      </c>
      <c r="J6" s="28">
        <v>396</v>
      </c>
      <c r="K6" s="28">
        <v>366</v>
      </c>
      <c r="L6" s="28">
        <v>398</v>
      </c>
      <c r="M6" s="28">
        <v>674</v>
      </c>
      <c r="N6" s="28">
        <v>907</v>
      </c>
      <c r="O6" s="28">
        <v>4481</v>
      </c>
      <c r="P6" s="28">
        <v>650</v>
      </c>
      <c r="Q6" s="28">
        <v>373</v>
      </c>
      <c r="R6" s="28">
        <v>365</v>
      </c>
      <c r="S6" s="28">
        <v>430</v>
      </c>
      <c r="T6" s="28">
        <v>465</v>
      </c>
      <c r="U6" s="28">
        <v>390</v>
      </c>
      <c r="V6" s="28">
        <v>110</v>
      </c>
      <c r="W6" s="28">
        <v>49</v>
      </c>
      <c r="X6" s="28">
        <v>88</v>
      </c>
      <c r="Y6" s="28">
        <v>153</v>
      </c>
      <c r="Z6" s="28">
        <v>298</v>
      </c>
      <c r="AA6" s="28">
        <v>403</v>
      </c>
      <c r="AB6" s="28">
        <v>486</v>
      </c>
      <c r="AC6" s="28">
        <v>607</v>
      </c>
      <c r="AD6" s="28">
        <v>754</v>
      </c>
      <c r="AE6" s="28">
        <v>1088</v>
      </c>
      <c r="AF6" s="28">
        <v>1122</v>
      </c>
      <c r="AG6" s="28">
        <v>1563</v>
      </c>
      <c r="AH6" s="28">
        <v>2141</v>
      </c>
      <c r="AI6" s="28">
        <v>4578</v>
      </c>
      <c r="AJ6" s="28">
        <v>4636</v>
      </c>
      <c r="AK6" s="28">
        <v>7214</v>
      </c>
      <c r="AL6" s="28">
        <v>7810</v>
      </c>
      <c r="AM6" s="28">
        <v>16935</v>
      </c>
      <c r="AN6" s="28">
        <v>18090</v>
      </c>
      <c r="AO6" s="28">
        <v>17258</v>
      </c>
      <c r="AP6" s="28">
        <v>16763</v>
      </c>
      <c r="AQ6" s="28">
        <v>19717</v>
      </c>
      <c r="AR6" s="28">
        <v>27576</v>
      </c>
      <c r="AS6" s="28">
        <v>35895</v>
      </c>
      <c r="AT6" s="28">
        <v>48917</v>
      </c>
      <c r="AU6" s="28">
        <v>71748</v>
      </c>
      <c r="AV6" s="28">
        <v>110206</v>
      </c>
      <c r="AW6" s="28">
        <v>158221</v>
      </c>
      <c r="AX6" s="28">
        <v>216221</v>
      </c>
      <c r="AY6" s="28">
        <v>199825</v>
      </c>
      <c r="AZ6" s="28">
        <v>209056</v>
      </c>
      <c r="BA6" s="28">
        <v>282098</v>
      </c>
      <c r="BB6" s="28">
        <v>287220</v>
      </c>
      <c r="BC6" s="28">
        <v>264002</v>
      </c>
      <c r="BD6" s="28">
        <v>268102</v>
      </c>
      <c r="BE6" s="28">
        <v>286361</v>
      </c>
      <c r="BF6" s="28">
        <v>319089</v>
      </c>
      <c r="BG6" s="28">
        <v>355065</v>
      </c>
      <c r="BH6" s="28">
        <v>480241</v>
      </c>
      <c r="BI6" s="28">
        <v>715093</v>
      </c>
      <c r="BJ6" s="28">
        <v>1061425</v>
      </c>
      <c r="BK6" s="28">
        <v>1381246</v>
      </c>
      <c r="BL6" s="28">
        <v>1454072</v>
      </c>
      <c r="BM6" s="28">
        <v>1629677</v>
      </c>
      <c r="BN6" s="28">
        <v>1902445</v>
      </c>
      <c r="BO6" s="28">
        <v>2141309</v>
      </c>
      <c r="BP6" s="28">
        <v>2171451</v>
      </c>
      <c r="BQ6" s="28">
        <v>2342010</v>
      </c>
      <c r="BR6" s="28">
        <v>3400536</v>
      </c>
      <c r="BS6" s="28">
        <v>3515084</v>
      </c>
      <c r="BT6" s="28">
        <v>4138739</v>
      </c>
      <c r="BU6" s="28">
        <v>5014023</v>
      </c>
      <c r="BV6" s="28">
        <v>6139869</v>
      </c>
    </row>
    <row r="7" spans="1:74">
      <c r="A7" s="37" t="s">
        <v>142</v>
      </c>
      <c r="B7" s="37" t="s">
        <v>5</v>
      </c>
      <c r="C7" t="s">
        <v>75</v>
      </c>
      <c r="D7" t="s">
        <v>70</v>
      </c>
      <c r="E7" s="28">
        <v>1526</v>
      </c>
      <c r="F7" s="28">
        <v>1540</v>
      </c>
      <c r="G7" s="28">
        <v>1429</v>
      </c>
      <c r="H7" s="28">
        <v>1862</v>
      </c>
      <c r="I7" s="28">
        <v>1828</v>
      </c>
      <c r="J7" s="28">
        <v>1684</v>
      </c>
      <c r="K7" s="28">
        <v>2365</v>
      </c>
      <c r="L7" s="28">
        <v>2168</v>
      </c>
      <c r="M7" s="28">
        <v>2595</v>
      </c>
      <c r="N7" s="28">
        <v>3232</v>
      </c>
      <c r="O7" s="28">
        <v>3980</v>
      </c>
      <c r="P7" s="28">
        <v>2994</v>
      </c>
      <c r="Q7" s="28">
        <v>3472</v>
      </c>
      <c r="R7" s="28">
        <v>3355</v>
      </c>
      <c r="S7" s="28">
        <v>3890</v>
      </c>
      <c r="T7" s="28">
        <v>4007</v>
      </c>
      <c r="U7" s="28">
        <v>3953</v>
      </c>
      <c r="V7" s="28">
        <v>3762</v>
      </c>
      <c r="W7" s="28">
        <v>3238</v>
      </c>
      <c r="X7" s="28">
        <v>3873</v>
      </c>
      <c r="Y7" s="28">
        <v>4410</v>
      </c>
      <c r="Z7" s="28">
        <v>4614</v>
      </c>
      <c r="AA7" s="28">
        <v>5123</v>
      </c>
      <c r="AB7" s="28">
        <v>5548</v>
      </c>
      <c r="AC7" s="28">
        <v>6330</v>
      </c>
      <c r="AD7" s="28">
        <v>7086</v>
      </c>
      <c r="AE7" s="28">
        <v>7325</v>
      </c>
      <c r="AF7" s="28">
        <v>8425</v>
      </c>
      <c r="AG7" s="28">
        <v>10071</v>
      </c>
      <c r="AH7" s="28">
        <v>11175</v>
      </c>
      <c r="AI7" s="28">
        <v>13153</v>
      </c>
      <c r="AJ7" s="28">
        <v>16236</v>
      </c>
      <c r="AK7" s="28">
        <v>23698</v>
      </c>
      <c r="AL7" s="28">
        <v>27394</v>
      </c>
      <c r="AM7" s="28">
        <v>38863</v>
      </c>
      <c r="AN7" s="28">
        <v>64273</v>
      </c>
      <c r="AO7" s="28">
        <v>80651</v>
      </c>
      <c r="AP7" s="28">
        <v>99031</v>
      </c>
      <c r="AQ7" s="28">
        <v>141853</v>
      </c>
      <c r="AR7" s="28">
        <v>203106</v>
      </c>
      <c r="AS7" s="28">
        <v>251417</v>
      </c>
      <c r="AT7" s="28">
        <v>321277</v>
      </c>
      <c r="AU7" s="28">
        <v>482422</v>
      </c>
      <c r="AV7" s="28">
        <v>643017</v>
      </c>
      <c r="AW7" s="28">
        <v>843465</v>
      </c>
      <c r="AX7" s="28">
        <v>1067187</v>
      </c>
      <c r="AY7" s="28">
        <v>1297831</v>
      </c>
      <c r="AZ7" s="28">
        <v>1622813</v>
      </c>
      <c r="BA7" s="28">
        <v>1861138</v>
      </c>
      <c r="BB7" s="28">
        <v>2006060</v>
      </c>
      <c r="BC7" s="28">
        <v>2267779</v>
      </c>
      <c r="BD7" s="28">
        <v>2531581</v>
      </c>
      <c r="BE7" s="28">
        <v>2815274</v>
      </c>
      <c r="BF7" s="28">
        <v>3195785</v>
      </c>
      <c r="BG7" s="28">
        <v>3775818</v>
      </c>
      <c r="BH7" s="28">
        <v>4320898</v>
      </c>
      <c r="BI7" s="28">
        <v>5430707</v>
      </c>
      <c r="BJ7" s="28">
        <v>6975042</v>
      </c>
      <c r="BK7" s="28">
        <v>8247749</v>
      </c>
      <c r="BL7" s="28">
        <v>9217488</v>
      </c>
      <c r="BM7" s="28">
        <v>10494258</v>
      </c>
      <c r="BN7" s="28">
        <v>12595901</v>
      </c>
      <c r="BO7" s="28">
        <v>14818986</v>
      </c>
      <c r="BP7" s="28">
        <v>16196802</v>
      </c>
      <c r="BQ7" s="28">
        <v>18555179</v>
      </c>
      <c r="BR7" s="28">
        <v>20937889</v>
      </c>
      <c r="BS7" s="28">
        <v>23101868</v>
      </c>
      <c r="BT7" s="28">
        <v>25965020</v>
      </c>
      <c r="BU7" s="28">
        <v>31796404</v>
      </c>
      <c r="BV7" s="28">
        <v>34745640</v>
      </c>
    </row>
    <row r="8" spans="1:74">
      <c r="A8" s="37" t="s">
        <v>142</v>
      </c>
      <c r="B8" s="37" t="s">
        <v>5</v>
      </c>
      <c r="C8" t="s">
        <v>76</v>
      </c>
      <c r="D8" t="s">
        <v>77</v>
      </c>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v>24481</v>
      </c>
      <c r="BD8" s="28">
        <v>26336</v>
      </c>
      <c r="BE8" s="28">
        <v>28752</v>
      </c>
      <c r="BF8" s="28">
        <v>31853</v>
      </c>
      <c r="BG8" s="28">
        <v>35147</v>
      </c>
      <c r="BH8" s="28">
        <v>36395</v>
      </c>
      <c r="BI8" s="28">
        <v>41023</v>
      </c>
      <c r="BJ8" s="28">
        <v>48029</v>
      </c>
      <c r="BK8" s="28">
        <v>51427</v>
      </c>
      <c r="BL8" s="28">
        <v>54600</v>
      </c>
      <c r="BM8" s="28">
        <v>62656</v>
      </c>
      <c r="BN8" s="28">
        <v>73142</v>
      </c>
      <c r="BO8" s="28">
        <v>80277</v>
      </c>
      <c r="BP8" s="28">
        <v>84934</v>
      </c>
      <c r="BQ8" s="28">
        <v>91333</v>
      </c>
      <c r="BR8" s="28">
        <v>99268</v>
      </c>
      <c r="BS8" s="28">
        <v>105864</v>
      </c>
      <c r="BT8" s="28">
        <v>116213</v>
      </c>
      <c r="BU8" s="28">
        <v>134695</v>
      </c>
      <c r="BV8" s="28">
        <v>142739</v>
      </c>
    </row>
    <row r="9" spans="1:74">
      <c r="A9" s="37" t="s">
        <v>141</v>
      </c>
      <c r="B9" s="37" t="s">
        <v>5</v>
      </c>
      <c r="C9" s="37" t="s">
        <v>140</v>
      </c>
      <c r="D9" s="37" t="s">
        <v>78</v>
      </c>
      <c r="F9">
        <v>112</v>
      </c>
      <c r="G9">
        <v>122.2</v>
      </c>
      <c r="H9">
        <v>118.3</v>
      </c>
      <c r="I9">
        <v>100.5</v>
      </c>
      <c r="J9">
        <v>103.4</v>
      </c>
      <c r="K9">
        <v>134</v>
      </c>
      <c r="L9">
        <v>112.6</v>
      </c>
      <c r="M9">
        <v>141.9</v>
      </c>
      <c r="N9">
        <v>130.19999999999999</v>
      </c>
      <c r="O9">
        <v>134.9</v>
      </c>
      <c r="P9">
        <v>64.5</v>
      </c>
      <c r="Q9">
        <v>82.3</v>
      </c>
      <c r="R9">
        <v>100.1</v>
      </c>
      <c r="S9">
        <v>125</v>
      </c>
      <c r="T9">
        <v>117.5</v>
      </c>
      <c r="U9">
        <v>115.1</v>
      </c>
      <c r="V9">
        <v>96.1</v>
      </c>
      <c r="W9">
        <v>74.7</v>
      </c>
      <c r="X9">
        <v>145.30000000000001</v>
      </c>
      <c r="Y9">
        <v>110.9</v>
      </c>
      <c r="Z9">
        <v>108.1</v>
      </c>
      <c r="AA9">
        <v>111.3</v>
      </c>
      <c r="AB9">
        <v>101.4</v>
      </c>
      <c r="AC9">
        <v>101.3</v>
      </c>
      <c r="AD9">
        <v>109.5</v>
      </c>
      <c r="AE9">
        <v>106.1</v>
      </c>
      <c r="AF9">
        <v>109.6</v>
      </c>
      <c r="AG9">
        <v>116.7</v>
      </c>
      <c r="AH9">
        <v>108</v>
      </c>
      <c r="AI9">
        <v>118.6</v>
      </c>
      <c r="AJ9">
        <v>109.2</v>
      </c>
      <c r="AK9">
        <v>116.3</v>
      </c>
      <c r="AL9">
        <v>104.6</v>
      </c>
      <c r="AM9">
        <v>123.4</v>
      </c>
      <c r="AN9">
        <v>129.5</v>
      </c>
      <c r="AO9">
        <v>107.2</v>
      </c>
      <c r="AP9">
        <v>117.8</v>
      </c>
      <c r="AQ9">
        <v>123.7</v>
      </c>
      <c r="AR9">
        <v>118</v>
      </c>
      <c r="AS9">
        <v>117.7</v>
      </c>
      <c r="AT9">
        <v>122.8</v>
      </c>
      <c r="AU9">
        <v>126</v>
      </c>
      <c r="AV9">
        <v>125.2</v>
      </c>
      <c r="AW9">
        <v>127.3</v>
      </c>
      <c r="AX9">
        <v>123</v>
      </c>
      <c r="AY9">
        <v>115.1</v>
      </c>
      <c r="AZ9">
        <v>118.2</v>
      </c>
      <c r="BA9">
        <v>115.2</v>
      </c>
      <c r="BB9">
        <v>115</v>
      </c>
      <c r="BC9">
        <v>115.2</v>
      </c>
      <c r="BD9">
        <v>112.2</v>
      </c>
      <c r="BE9">
        <v>115.6</v>
      </c>
      <c r="BF9">
        <v>117</v>
      </c>
      <c r="BG9">
        <v>116</v>
      </c>
      <c r="BH9">
        <v>116</v>
      </c>
      <c r="BI9">
        <v>117.4</v>
      </c>
      <c r="BJ9">
        <v>116.8</v>
      </c>
      <c r="BK9">
        <v>113.5</v>
      </c>
      <c r="BL9">
        <v>108.3</v>
      </c>
      <c r="BM9">
        <v>115.4</v>
      </c>
      <c r="BN9">
        <v>115.3</v>
      </c>
      <c r="BO9">
        <v>112.2</v>
      </c>
      <c r="BP9">
        <v>109.4</v>
      </c>
      <c r="BQ9">
        <v>109.2</v>
      </c>
      <c r="BR9">
        <v>107.1</v>
      </c>
      <c r="BS9">
        <v>107.9</v>
      </c>
      <c r="BT9">
        <v>107.6</v>
      </c>
      <c r="BU9">
        <v>107.7</v>
      </c>
      <c r="BV9">
        <v>107.9</v>
      </c>
    </row>
  </sheetData>
  <phoneticPr fontId="13"/>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70"/>
  <sheetViews>
    <sheetView topLeftCell="A10" zoomScale="90" zoomScaleNormal="90" workbookViewId="0">
      <selection activeCell="D23" sqref="D23"/>
    </sheetView>
  </sheetViews>
  <sheetFormatPr defaultRowHeight="17.649999999999999"/>
  <cols>
    <col min="1" max="1" width="27.25" customWidth="1"/>
    <col min="2" max="7" width="9" style="2"/>
  </cols>
  <sheetData>
    <row r="1" spans="1:20">
      <c r="A1" t="s">
        <v>79</v>
      </c>
    </row>
    <row r="2" spans="1:20">
      <c r="A2" t="s">
        <v>80</v>
      </c>
    </row>
    <row r="3" spans="1:20">
      <c r="B3" s="2" t="s">
        <v>81</v>
      </c>
      <c r="C3" s="2" t="s">
        <v>82</v>
      </c>
      <c r="E3"/>
      <c r="F3" s="2" t="s">
        <v>83</v>
      </c>
      <c r="G3" s="2" t="s">
        <v>84</v>
      </c>
      <c r="H3" s="2" t="s">
        <v>85</v>
      </c>
      <c r="I3" s="2" t="s">
        <v>86</v>
      </c>
      <c r="L3" s="2" t="s">
        <v>87</v>
      </c>
      <c r="M3" s="2" t="s">
        <v>88</v>
      </c>
      <c r="N3" s="2" t="s">
        <v>89</v>
      </c>
      <c r="O3" s="2" t="s">
        <v>90</v>
      </c>
    </row>
    <row r="4" spans="1:20">
      <c r="A4" t="s">
        <v>91</v>
      </c>
      <c r="B4" s="2">
        <v>1024671</v>
      </c>
      <c r="C4" s="2">
        <v>1143710</v>
      </c>
      <c r="E4" t="s">
        <v>91</v>
      </c>
      <c r="F4" s="2">
        <v>1505401</v>
      </c>
      <c r="G4" s="2">
        <v>1608499</v>
      </c>
      <c r="H4" s="2">
        <v>1833866</v>
      </c>
      <c r="I4" s="2">
        <v>2074733</v>
      </c>
      <c r="K4" t="s">
        <v>91</v>
      </c>
      <c r="L4" s="2">
        <v>2512400</v>
      </c>
      <c r="M4" s="2">
        <v>2763804</v>
      </c>
      <c r="N4" s="2">
        <v>2781809</v>
      </c>
      <c r="O4" s="2">
        <v>2856084</v>
      </c>
    </row>
    <row r="5" spans="1:20">
      <c r="A5" t="s">
        <v>92</v>
      </c>
      <c r="F5" s="2">
        <v>206303</v>
      </c>
      <c r="G5" s="2">
        <v>207963</v>
      </c>
      <c r="H5" s="2">
        <v>217358</v>
      </c>
      <c r="I5" s="2">
        <v>220808</v>
      </c>
      <c r="K5" t="s">
        <v>92</v>
      </c>
      <c r="L5" s="2">
        <v>225795</v>
      </c>
      <c r="M5" s="2">
        <v>227124</v>
      </c>
      <c r="N5" s="2">
        <v>225517</v>
      </c>
      <c r="O5" s="2">
        <v>220824</v>
      </c>
    </row>
    <row r="6" spans="1:20">
      <c r="A6" t="s">
        <v>93</v>
      </c>
      <c r="L6" s="2"/>
      <c r="M6" s="2"/>
      <c r="N6" s="2">
        <v>2556292</v>
      </c>
      <c r="O6" s="2">
        <v>2635260</v>
      </c>
    </row>
    <row r="7" spans="1:20">
      <c r="A7" t="s">
        <v>94</v>
      </c>
      <c r="E7" t="s">
        <v>94</v>
      </c>
      <c r="H7" s="2"/>
      <c r="I7" s="2"/>
      <c r="K7" t="s">
        <v>94</v>
      </c>
      <c r="L7" s="2"/>
      <c r="M7" s="2"/>
      <c r="N7" s="2"/>
      <c r="O7" s="2"/>
    </row>
    <row r="8" spans="1:20">
      <c r="A8" t="s">
        <v>95</v>
      </c>
      <c r="B8" s="2">
        <v>5316</v>
      </c>
      <c r="C8" s="2">
        <v>5629</v>
      </c>
      <c r="E8" t="s">
        <v>95</v>
      </c>
      <c r="F8" s="2">
        <v>93016</v>
      </c>
      <c r="G8" s="2">
        <v>88898</v>
      </c>
      <c r="H8" s="2">
        <v>87848</v>
      </c>
      <c r="I8" s="2">
        <v>84910</v>
      </c>
      <c r="K8" t="s">
        <v>95</v>
      </c>
      <c r="L8" s="2">
        <v>8080</v>
      </c>
      <c r="M8" s="2">
        <v>7183</v>
      </c>
      <c r="N8" s="2">
        <v>7587</v>
      </c>
      <c r="O8" s="2">
        <v>9630</v>
      </c>
    </row>
    <row r="9" spans="1:20">
      <c r="A9" t="s">
        <v>96</v>
      </c>
      <c r="B9" s="2">
        <v>766</v>
      </c>
      <c r="C9" s="2">
        <v>991</v>
      </c>
      <c r="E9" t="s">
        <v>97</v>
      </c>
      <c r="F9" s="2">
        <v>1512</v>
      </c>
      <c r="G9" s="2">
        <v>1076</v>
      </c>
      <c r="H9" s="2">
        <v>766</v>
      </c>
      <c r="I9" s="2">
        <v>625</v>
      </c>
      <c r="L9" s="2">
        <v>777</v>
      </c>
      <c r="M9" s="2">
        <v>1199</v>
      </c>
      <c r="N9" s="2">
        <v>1027</v>
      </c>
      <c r="O9" s="2">
        <v>988</v>
      </c>
    </row>
    <row r="10" spans="1:20">
      <c r="A10" t="s">
        <v>98</v>
      </c>
      <c r="B10" s="2">
        <v>496963</v>
      </c>
      <c r="C10" s="2">
        <v>531413</v>
      </c>
      <c r="E10" t="s">
        <v>98</v>
      </c>
      <c r="F10" s="2">
        <v>627619</v>
      </c>
      <c r="G10" s="2">
        <v>586071</v>
      </c>
      <c r="H10" s="2">
        <v>620656</v>
      </c>
      <c r="I10" s="2">
        <v>731890</v>
      </c>
      <c r="K10" t="s">
        <v>98</v>
      </c>
      <c r="L10" s="2">
        <v>740592</v>
      </c>
      <c r="M10" s="2">
        <v>740912</v>
      </c>
      <c r="N10" s="2">
        <v>702890</v>
      </c>
      <c r="O10" s="2">
        <v>661097</v>
      </c>
    </row>
    <row r="11" spans="1:20">
      <c r="A11" t="s">
        <v>99</v>
      </c>
      <c r="B11" s="2">
        <v>8501</v>
      </c>
      <c r="C11" s="2">
        <v>7521</v>
      </c>
      <c r="E11" t="s">
        <v>99</v>
      </c>
      <c r="F11" s="2">
        <v>7174</v>
      </c>
      <c r="G11" s="2">
        <v>13872</v>
      </c>
      <c r="H11" s="2">
        <v>14004</v>
      </c>
      <c r="I11" s="2">
        <v>8170</v>
      </c>
      <c r="K11" t="s">
        <v>100</v>
      </c>
      <c r="L11" s="2">
        <v>6867</v>
      </c>
      <c r="M11" s="2">
        <v>7514</v>
      </c>
      <c r="N11" s="2">
        <v>7232</v>
      </c>
      <c r="O11" s="2">
        <v>8402</v>
      </c>
    </row>
    <row r="12" spans="1:20">
      <c r="A12" t="s">
        <v>101</v>
      </c>
      <c r="B12" s="2">
        <v>60074</v>
      </c>
      <c r="C12" s="2">
        <v>90864</v>
      </c>
      <c r="E12" t="s">
        <v>101</v>
      </c>
      <c r="F12" s="2">
        <v>117670</v>
      </c>
      <c r="G12" s="2">
        <v>118557</v>
      </c>
      <c r="H12" s="2">
        <v>150386</v>
      </c>
      <c r="I12" s="2">
        <v>174980</v>
      </c>
      <c r="K12" t="s">
        <v>101</v>
      </c>
      <c r="L12" s="2">
        <v>246577</v>
      </c>
      <c r="M12" s="2">
        <v>276333</v>
      </c>
      <c r="N12" s="2">
        <v>344593</v>
      </c>
      <c r="O12" s="2">
        <v>358302</v>
      </c>
    </row>
    <row r="13" spans="1:20">
      <c r="A13" t="s">
        <v>102</v>
      </c>
      <c r="B13" s="2">
        <v>37379</v>
      </c>
      <c r="C13" s="2">
        <v>41551</v>
      </c>
      <c r="E13" t="s">
        <v>102</v>
      </c>
      <c r="F13" s="2">
        <v>56174</v>
      </c>
      <c r="G13" s="2">
        <v>59103</v>
      </c>
      <c r="H13" s="2">
        <v>65542</v>
      </c>
      <c r="I13" s="2">
        <v>71590</v>
      </c>
      <c r="P13" t="s">
        <v>102</v>
      </c>
      <c r="Q13" s="2">
        <v>73421</v>
      </c>
      <c r="R13" s="2">
        <v>79993</v>
      </c>
      <c r="S13" s="2">
        <v>96851</v>
      </c>
      <c r="T13" s="2">
        <v>98301</v>
      </c>
    </row>
    <row r="14" spans="1:20">
      <c r="A14" t="s">
        <v>103</v>
      </c>
      <c r="B14" s="2">
        <v>11927</v>
      </c>
      <c r="C14" s="2">
        <v>14276</v>
      </c>
      <c r="E14" t="s">
        <v>103</v>
      </c>
      <c r="F14" s="2">
        <v>24069</v>
      </c>
      <c r="G14" s="2">
        <v>29665</v>
      </c>
      <c r="H14" s="2">
        <v>37703</v>
      </c>
      <c r="I14" s="2">
        <v>43789</v>
      </c>
      <c r="K14" t="s">
        <v>104</v>
      </c>
      <c r="L14" s="2">
        <v>47826</v>
      </c>
      <c r="M14" s="2">
        <v>49018</v>
      </c>
      <c r="N14" s="2">
        <v>56871</v>
      </c>
      <c r="O14" s="2">
        <v>81404</v>
      </c>
    </row>
    <row r="15" spans="1:20">
      <c r="A15" t="s">
        <v>105</v>
      </c>
      <c r="B15" s="2">
        <v>171264</v>
      </c>
      <c r="C15" s="2">
        <v>188302</v>
      </c>
      <c r="E15" t="s">
        <v>105</v>
      </c>
      <c r="F15" s="2">
        <v>250876</v>
      </c>
      <c r="G15" s="2">
        <v>310089</v>
      </c>
      <c r="H15" s="2">
        <v>408056</v>
      </c>
      <c r="I15" s="2">
        <v>442802</v>
      </c>
      <c r="P15" t="s">
        <v>106</v>
      </c>
      <c r="Q15" s="2">
        <v>603766</v>
      </c>
      <c r="R15" s="2">
        <v>756361</v>
      </c>
      <c r="S15" s="2">
        <v>707822</v>
      </c>
      <c r="T15" s="2">
        <v>715402</v>
      </c>
    </row>
    <row r="16" spans="1:20">
      <c r="A16" t="s">
        <v>107</v>
      </c>
      <c r="B16" s="2">
        <v>25690</v>
      </c>
      <c r="C16" s="2">
        <v>28598</v>
      </c>
      <c r="E16" t="s">
        <v>107</v>
      </c>
      <c r="F16" s="2">
        <v>34233</v>
      </c>
      <c r="G16" s="2">
        <v>45320</v>
      </c>
      <c r="H16" s="2">
        <v>48207</v>
      </c>
      <c r="I16" s="2">
        <v>64947</v>
      </c>
      <c r="P16" t="s">
        <v>107</v>
      </c>
      <c r="Q16" s="2">
        <v>74044</v>
      </c>
      <c r="R16" s="2">
        <v>109546</v>
      </c>
      <c r="S16" s="2">
        <v>108731</v>
      </c>
      <c r="T16" s="2">
        <v>100626</v>
      </c>
    </row>
    <row r="17" spans="1:15">
      <c r="A17" t="s">
        <v>108</v>
      </c>
      <c r="B17" s="2">
        <v>11340</v>
      </c>
      <c r="C17" s="2">
        <v>11269</v>
      </c>
      <c r="E17" t="s">
        <v>108</v>
      </c>
      <c r="F17" s="2">
        <v>12980</v>
      </c>
      <c r="G17" s="2">
        <v>14235</v>
      </c>
      <c r="H17" s="2">
        <v>14429</v>
      </c>
      <c r="I17" s="2">
        <v>15342</v>
      </c>
      <c r="K17" t="s">
        <v>108</v>
      </c>
      <c r="L17" s="2">
        <v>17836</v>
      </c>
      <c r="M17" s="2">
        <v>19993</v>
      </c>
      <c r="N17" s="2">
        <v>20287</v>
      </c>
      <c r="O17" s="2">
        <v>29412</v>
      </c>
    </row>
    <row r="18" spans="1:15">
      <c r="A18" t="s">
        <v>109</v>
      </c>
      <c r="B18" s="2">
        <v>27351</v>
      </c>
      <c r="C18" s="2">
        <v>32665</v>
      </c>
      <c r="E18" t="s">
        <v>109</v>
      </c>
      <c r="F18" s="2">
        <v>40311</v>
      </c>
      <c r="G18" s="2">
        <v>51512</v>
      </c>
      <c r="H18" s="2">
        <v>60550</v>
      </c>
      <c r="I18" s="2">
        <v>63504</v>
      </c>
      <c r="K18" t="s">
        <v>110</v>
      </c>
      <c r="L18" s="2">
        <v>61856</v>
      </c>
      <c r="M18" s="2">
        <v>60126</v>
      </c>
      <c r="N18" s="2">
        <v>63723</v>
      </c>
      <c r="O18" s="2">
        <v>69056</v>
      </c>
    </row>
    <row r="19" spans="1:15">
      <c r="A19" t="s">
        <v>111</v>
      </c>
      <c r="B19" s="2">
        <v>34824</v>
      </c>
      <c r="C19" s="2">
        <v>48822</v>
      </c>
      <c r="E19" t="s">
        <v>111</v>
      </c>
      <c r="F19" s="2">
        <v>74630</v>
      </c>
      <c r="G19" s="2">
        <v>101870</v>
      </c>
      <c r="H19" s="2">
        <v>110724</v>
      </c>
      <c r="I19" s="2">
        <v>134205</v>
      </c>
      <c r="K19" t="s">
        <v>111</v>
      </c>
      <c r="L19" s="2">
        <v>158395</v>
      </c>
      <c r="M19" s="2">
        <v>150165</v>
      </c>
      <c r="N19" s="2">
        <v>157803</v>
      </c>
      <c r="O19" s="2">
        <v>192588</v>
      </c>
    </row>
    <row r="20" spans="1:15">
      <c r="A20" t="s">
        <v>112</v>
      </c>
      <c r="B20" s="2">
        <v>4966</v>
      </c>
      <c r="C20" s="2">
        <v>5740</v>
      </c>
      <c r="E20" t="s">
        <v>112</v>
      </c>
      <c r="F20" s="2">
        <v>5039</v>
      </c>
      <c r="G20" s="2">
        <v>26529</v>
      </c>
      <c r="H20" s="2">
        <v>34252</v>
      </c>
      <c r="I20" s="2">
        <v>41550</v>
      </c>
      <c r="K20" t="s">
        <v>113</v>
      </c>
      <c r="L20" s="2">
        <v>52026</v>
      </c>
      <c r="M20" s="2">
        <v>53113</v>
      </c>
      <c r="N20" s="2">
        <v>59448</v>
      </c>
      <c r="O20" s="2">
        <v>77785</v>
      </c>
    </row>
    <row r="21" spans="1:15">
      <c r="A21" t="s">
        <v>114</v>
      </c>
      <c r="B21" s="2">
        <v>5882</v>
      </c>
      <c r="C21" s="2">
        <v>6970</v>
      </c>
      <c r="E21" t="s">
        <v>114</v>
      </c>
      <c r="F21" s="2">
        <v>6045</v>
      </c>
      <c r="G21" s="2">
        <v>9511</v>
      </c>
      <c r="H21" s="2">
        <v>9866</v>
      </c>
      <c r="I21" s="2">
        <v>10216</v>
      </c>
      <c r="K21" t="s">
        <v>114</v>
      </c>
      <c r="L21" s="2">
        <v>12263</v>
      </c>
      <c r="M21" s="2">
        <v>13397</v>
      </c>
      <c r="N21" s="2">
        <v>14536</v>
      </c>
      <c r="O21" s="2">
        <v>16325</v>
      </c>
    </row>
    <row r="22" spans="1:15">
      <c r="A22" t="s">
        <v>115</v>
      </c>
      <c r="B22" s="2">
        <v>15771</v>
      </c>
      <c r="C22" s="2">
        <v>17596</v>
      </c>
      <c r="E22" t="s">
        <v>115</v>
      </c>
      <c r="F22" s="2">
        <v>30723</v>
      </c>
      <c r="G22" s="2">
        <v>45362</v>
      </c>
      <c r="H22" s="2">
        <v>56634</v>
      </c>
      <c r="I22" s="2">
        <v>59075</v>
      </c>
      <c r="K22" t="s">
        <v>116</v>
      </c>
      <c r="L22" s="2">
        <v>74498</v>
      </c>
      <c r="M22" s="2">
        <v>95157</v>
      </c>
      <c r="N22" s="2">
        <v>74811</v>
      </c>
      <c r="O22" s="2">
        <v>69060</v>
      </c>
    </row>
    <row r="23" spans="1:15">
      <c r="A23" t="s">
        <v>117</v>
      </c>
      <c r="B23" s="2">
        <v>54757</v>
      </c>
      <c r="C23" s="2">
        <v>52812</v>
      </c>
      <c r="E23" t="s">
        <v>117</v>
      </c>
      <c r="F23" s="2">
        <v>30466</v>
      </c>
      <c r="G23" s="2">
        <v>31065</v>
      </c>
      <c r="H23" s="2">
        <v>31860</v>
      </c>
      <c r="I23" s="2">
        <v>37595</v>
      </c>
      <c r="K23" t="s">
        <v>117</v>
      </c>
      <c r="L23" s="2">
        <v>39613</v>
      </c>
      <c r="M23" s="2">
        <v>44120</v>
      </c>
      <c r="N23" s="2">
        <v>51513</v>
      </c>
      <c r="O23" s="2">
        <v>55472</v>
      </c>
    </row>
    <row r="24" spans="1:15">
      <c r="A24" t="s">
        <v>118</v>
      </c>
      <c r="B24" s="2">
        <v>16112</v>
      </c>
      <c r="C24" s="2">
        <v>18690</v>
      </c>
      <c r="E24" t="s">
        <v>118</v>
      </c>
      <c r="F24" s="2">
        <v>19124</v>
      </c>
      <c r="G24" s="2">
        <v>22513</v>
      </c>
      <c r="H24" s="2">
        <v>23311</v>
      </c>
      <c r="I24" s="2">
        <v>24198</v>
      </c>
      <c r="K24" t="s">
        <v>119</v>
      </c>
      <c r="L24" s="2">
        <v>26090</v>
      </c>
      <c r="M24" s="2">
        <v>27215</v>
      </c>
      <c r="N24" s="2">
        <v>30825</v>
      </c>
      <c r="O24" s="2">
        <v>32856</v>
      </c>
    </row>
    <row r="25" spans="1:15">
      <c r="A25" t="s">
        <v>120</v>
      </c>
      <c r="B25" s="2">
        <v>4512</v>
      </c>
      <c r="C25" s="2">
        <v>5522</v>
      </c>
      <c r="E25" t="s">
        <v>120</v>
      </c>
      <c r="F25" s="2">
        <v>8897</v>
      </c>
      <c r="G25" s="2">
        <v>10042</v>
      </c>
      <c r="H25" s="2">
        <v>8865</v>
      </c>
      <c r="I25" s="2">
        <v>10286</v>
      </c>
      <c r="K25" t="s">
        <v>121</v>
      </c>
      <c r="L25" s="2">
        <v>12316</v>
      </c>
      <c r="M25" s="2">
        <v>14319</v>
      </c>
      <c r="N25" s="2">
        <v>18260</v>
      </c>
      <c r="O25" s="2">
        <v>25640</v>
      </c>
    </row>
    <row r="26" spans="1:15">
      <c r="A26" t="s">
        <v>122</v>
      </c>
      <c r="B26" s="2">
        <v>26503</v>
      </c>
      <c r="C26" s="2">
        <v>27867</v>
      </c>
      <c r="E26" t="s">
        <v>122</v>
      </c>
      <c r="F26" s="2">
        <v>25188</v>
      </c>
      <c r="G26" s="2">
        <v>24618</v>
      </c>
      <c r="H26" s="2">
        <v>26590</v>
      </c>
      <c r="I26" s="2">
        <v>27600</v>
      </c>
      <c r="K26" t="s">
        <v>123</v>
      </c>
      <c r="L26" s="2">
        <v>29368</v>
      </c>
      <c r="M26" s="2">
        <v>30611</v>
      </c>
      <c r="N26" s="2">
        <v>31479</v>
      </c>
      <c r="O26" s="2">
        <v>32914</v>
      </c>
    </row>
    <row r="27" spans="1:15">
      <c r="A27" t="s">
        <v>124</v>
      </c>
      <c r="B27" s="2">
        <v>4773</v>
      </c>
      <c r="C27" s="2">
        <v>6612</v>
      </c>
      <c r="E27" t="s">
        <v>124</v>
      </c>
      <c r="F27" s="2">
        <v>39655</v>
      </c>
      <c r="G27" s="2">
        <v>18591</v>
      </c>
      <c r="H27" s="2">
        <v>23617</v>
      </c>
      <c r="I27" s="2">
        <v>27459</v>
      </c>
      <c r="K27" t="s">
        <v>125</v>
      </c>
      <c r="L27" s="2">
        <v>394</v>
      </c>
      <c r="M27" s="2">
        <v>405</v>
      </c>
      <c r="N27" s="2"/>
      <c r="O27" s="2"/>
    </row>
    <row r="28" spans="1:15">
      <c r="A28" t="s">
        <v>126</v>
      </c>
      <c r="E28" t="s">
        <v>126</v>
      </c>
      <c r="H28" s="2"/>
      <c r="I28" s="2"/>
      <c r="K28" t="s">
        <v>126</v>
      </c>
      <c r="L28" s="2"/>
      <c r="M28" s="2"/>
      <c r="N28" s="2"/>
      <c r="O28" s="2"/>
    </row>
    <row r="29" spans="1:15">
      <c r="A29" t="s">
        <v>127</v>
      </c>
      <c r="B29" s="2">
        <v>5316</v>
      </c>
      <c r="C29" s="2">
        <v>5629</v>
      </c>
      <c r="E29" t="s">
        <v>127</v>
      </c>
      <c r="F29" s="2">
        <v>93016</v>
      </c>
      <c r="G29" s="2">
        <v>88898</v>
      </c>
      <c r="H29" s="2">
        <v>87848</v>
      </c>
      <c r="I29" s="2">
        <v>84910</v>
      </c>
      <c r="K29" t="s">
        <v>127</v>
      </c>
      <c r="L29" s="2">
        <v>8080</v>
      </c>
      <c r="M29" s="2">
        <v>7183</v>
      </c>
      <c r="N29" s="2">
        <v>7587</v>
      </c>
      <c r="O29" s="2">
        <v>9630</v>
      </c>
    </row>
    <row r="30" spans="1:15">
      <c r="A30" t="s">
        <v>128</v>
      </c>
      <c r="B30" s="2">
        <v>566304</v>
      </c>
      <c r="C30" s="2">
        <v>630789</v>
      </c>
      <c r="E30" t="s">
        <v>128</v>
      </c>
      <c r="F30" s="2">
        <v>753975</v>
      </c>
      <c r="G30" s="2">
        <v>719576</v>
      </c>
      <c r="H30" s="2">
        <v>785812</v>
      </c>
      <c r="I30" s="2">
        <v>915665</v>
      </c>
      <c r="K30" t="s">
        <v>128</v>
      </c>
      <c r="L30" s="2">
        <v>994813</v>
      </c>
      <c r="M30" s="2">
        <v>1025958</v>
      </c>
      <c r="N30" s="2">
        <v>1055742</v>
      </c>
      <c r="O30" s="2">
        <v>1028789</v>
      </c>
    </row>
    <row r="31" spans="1:15">
      <c r="A31" t="s">
        <v>129</v>
      </c>
      <c r="B31" s="2">
        <v>453051</v>
      </c>
      <c r="C31" s="2">
        <v>507292</v>
      </c>
      <c r="E31" t="s">
        <v>129</v>
      </c>
      <c r="F31" s="2">
        <v>658410</v>
      </c>
      <c r="G31" s="2">
        <v>800025</v>
      </c>
      <c r="H31" s="2">
        <v>960206</v>
      </c>
      <c r="I31" s="2">
        <v>1074158</v>
      </c>
      <c r="K31" t="s">
        <v>129</v>
      </c>
      <c r="L31" s="2">
        <v>1283712</v>
      </c>
      <c r="M31" s="2">
        <v>1503539</v>
      </c>
      <c r="N31" s="2">
        <v>1492962</v>
      </c>
      <c r="O31" s="2">
        <v>1596841</v>
      </c>
    </row>
    <row r="33" spans="1:12">
      <c r="A33" t="s">
        <v>130</v>
      </c>
    </row>
    <row r="34" spans="1:12">
      <c r="A34" t="s">
        <v>46</v>
      </c>
    </row>
    <row r="35" spans="1:12">
      <c r="B35" s="2">
        <v>2005</v>
      </c>
      <c r="C35" s="2">
        <v>2006</v>
      </c>
      <c r="D35" s="2">
        <v>2007</v>
      </c>
      <c r="E35" s="2">
        <v>2008</v>
      </c>
      <c r="F35" s="2">
        <v>2009</v>
      </c>
      <c r="G35" s="2">
        <v>2010</v>
      </c>
      <c r="H35" s="2">
        <v>2011</v>
      </c>
      <c r="I35" s="2">
        <v>2012</v>
      </c>
      <c r="J35" s="2">
        <v>2013</v>
      </c>
      <c r="K35" s="2">
        <v>2014</v>
      </c>
    </row>
    <row r="36" spans="1:12">
      <c r="A36" t="s">
        <v>131</v>
      </c>
      <c r="B36" s="4">
        <f>SUM(B37:B39)</f>
        <v>102.4671</v>
      </c>
      <c r="C36" s="4">
        <f t="shared" ref="C36:K36" si="0">SUM(C37:C39)</f>
        <v>114.371</v>
      </c>
      <c r="D36" s="4">
        <f t="shared" si="0"/>
        <v>150.5401</v>
      </c>
      <c r="E36" s="4">
        <f t="shared" si="0"/>
        <v>160.84989999999999</v>
      </c>
      <c r="F36" s="4">
        <f t="shared" si="0"/>
        <v>183.38659999999999</v>
      </c>
      <c r="G36" s="4">
        <f t="shared" si="0"/>
        <v>207.47329999999999</v>
      </c>
      <c r="H36" s="4">
        <f t="shared" si="0"/>
        <v>228.66050000000001</v>
      </c>
      <c r="I36" s="4">
        <f t="shared" si="0"/>
        <v>253.66800000000001</v>
      </c>
      <c r="J36" s="4">
        <f t="shared" si="0"/>
        <v>255.62909999999999</v>
      </c>
      <c r="K36" s="4">
        <f t="shared" si="0"/>
        <v>263.52600000000001</v>
      </c>
    </row>
    <row r="37" spans="1:12">
      <c r="A37" t="s">
        <v>127</v>
      </c>
      <c r="B37" s="4">
        <f t="shared" ref="B37:C39" si="1">B29/10000</f>
        <v>0.53159999999999996</v>
      </c>
      <c r="C37" s="4">
        <f t="shared" si="1"/>
        <v>0.56289999999999996</v>
      </c>
      <c r="D37" s="4">
        <f t="shared" ref="D37:G39" si="2">F29/10000</f>
        <v>9.3016000000000005</v>
      </c>
      <c r="E37" s="4">
        <f t="shared" si="2"/>
        <v>8.8897999999999993</v>
      </c>
      <c r="F37" s="4">
        <f t="shared" si="2"/>
        <v>8.7848000000000006</v>
      </c>
      <c r="G37" s="4">
        <f t="shared" si="2"/>
        <v>8.4909999999999997</v>
      </c>
      <c r="H37" s="5">
        <f t="shared" ref="H37:K39" si="3">L29/10000</f>
        <v>0.80800000000000005</v>
      </c>
      <c r="I37" s="5">
        <f t="shared" si="3"/>
        <v>0.71830000000000005</v>
      </c>
      <c r="J37" s="5">
        <f t="shared" si="3"/>
        <v>0.75870000000000004</v>
      </c>
      <c r="K37" s="5">
        <f t="shared" si="3"/>
        <v>0.96299999999999997</v>
      </c>
    </row>
    <row r="38" spans="1:12">
      <c r="A38" t="s">
        <v>128</v>
      </c>
      <c r="B38" s="4">
        <f t="shared" si="1"/>
        <v>56.630400000000002</v>
      </c>
      <c r="C38" s="4">
        <f t="shared" si="1"/>
        <v>63.078899999999997</v>
      </c>
      <c r="D38" s="4">
        <f t="shared" si="2"/>
        <v>75.397499999999994</v>
      </c>
      <c r="E38" s="4">
        <f t="shared" si="2"/>
        <v>71.957599999999999</v>
      </c>
      <c r="F38" s="4">
        <f t="shared" si="2"/>
        <v>78.581199999999995</v>
      </c>
      <c r="G38" s="4">
        <f t="shared" si="2"/>
        <v>91.566500000000005</v>
      </c>
      <c r="H38" s="5">
        <f t="shared" si="3"/>
        <v>99.481300000000005</v>
      </c>
      <c r="I38" s="5">
        <f t="shared" si="3"/>
        <v>102.5958</v>
      </c>
      <c r="J38" s="5">
        <f t="shared" si="3"/>
        <v>105.5742</v>
      </c>
      <c r="K38" s="5">
        <f t="shared" si="3"/>
        <v>102.8789</v>
      </c>
    </row>
    <row r="39" spans="1:12">
      <c r="A39" t="s">
        <v>129</v>
      </c>
      <c r="B39" s="4">
        <f t="shared" si="1"/>
        <v>45.305100000000003</v>
      </c>
      <c r="C39" s="4">
        <f t="shared" si="1"/>
        <v>50.729199999999999</v>
      </c>
      <c r="D39" s="4">
        <f t="shared" si="2"/>
        <v>65.840999999999994</v>
      </c>
      <c r="E39" s="4">
        <f t="shared" si="2"/>
        <v>80.002499999999998</v>
      </c>
      <c r="F39" s="4">
        <f t="shared" si="2"/>
        <v>96.020600000000002</v>
      </c>
      <c r="G39" s="4">
        <f t="shared" si="2"/>
        <v>107.4158</v>
      </c>
      <c r="H39" s="5">
        <f t="shared" si="3"/>
        <v>128.37119999999999</v>
      </c>
      <c r="I39" s="5">
        <f t="shared" si="3"/>
        <v>150.35390000000001</v>
      </c>
      <c r="J39" s="5">
        <f t="shared" si="3"/>
        <v>149.2962</v>
      </c>
      <c r="K39" s="5">
        <f t="shared" si="3"/>
        <v>159.6841</v>
      </c>
    </row>
    <row r="40" spans="1:12">
      <c r="A40" t="s">
        <v>132</v>
      </c>
      <c r="B40" s="4"/>
      <c r="C40" s="4"/>
      <c r="D40" s="4"/>
      <c r="E40" s="4"/>
      <c r="F40" s="4"/>
      <c r="G40" s="4"/>
      <c r="H40" s="5"/>
      <c r="I40" s="5"/>
      <c r="J40" s="5"/>
      <c r="K40" s="5"/>
    </row>
    <row r="41" spans="1:12">
      <c r="A41" t="s">
        <v>127</v>
      </c>
      <c r="B41" s="3">
        <f t="shared" ref="B41:K41" si="4">B37/SUM(B$37:B$39)</f>
        <v>5.1880066870244202E-3</v>
      </c>
      <c r="C41" s="3">
        <f t="shared" si="4"/>
        <v>4.9217021797483629E-3</v>
      </c>
      <c r="D41" s="3">
        <f t="shared" si="4"/>
        <v>6.178818799774944E-2</v>
      </c>
      <c r="E41" s="3">
        <f t="shared" si="4"/>
        <v>5.5267675018759725E-2</v>
      </c>
      <c r="F41" s="3">
        <f t="shared" si="4"/>
        <v>4.7903172859958147E-2</v>
      </c>
      <c r="G41" s="3">
        <f t="shared" si="4"/>
        <v>4.0925748036012344E-2</v>
      </c>
      <c r="H41" s="3">
        <f t="shared" si="4"/>
        <v>3.5336229912905815E-3</v>
      </c>
      <c r="I41" s="3">
        <f t="shared" si="4"/>
        <v>2.8316539729094726E-3</v>
      </c>
      <c r="J41" s="3">
        <f t="shared" si="4"/>
        <v>2.9679719562444185E-3</v>
      </c>
      <c r="K41" s="3">
        <f t="shared" si="4"/>
        <v>3.6542883814120806E-3</v>
      </c>
    </row>
    <row r="42" spans="1:12">
      <c r="A42" t="s">
        <v>128</v>
      </c>
      <c r="B42" s="3">
        <f t="shared" ref="B42:K42" si="5">B38/SUM(B$37:B$39)</f>
        <v>0.55266910061863761</v>
      </c>
      <c r="C42" s="3">
        <f t="shared" si="5"/>
        <v>0.5515287966355108</v>
      </c>
      <c r="D42" s="3">
        <f t="shared" si="5"/>
        <v>0.50084661827645915</v>
      </c>
      <c r="E42" s="3">
        <f t="shared" si="5"/>
        <v>0.44735868657674022</v>
      </c>
      <c r="F42" s="3">
        <f t="shared" si="5"/>
        <v>0.42850022847907099</v>
      </c>
      <c r="G42" s="3">
        <f t="shared" si="5"/>
        <v>0.44134112678595272</v>
      </c>
      <c r="H42" s="3">
        <f t="shared" si="5"/>
        <v>0.43506114960826203</v>
      </c>
      <c r="I42" s="3">
        <f t="shared" si="5"/>
        <v>0.40444912247504611</v>
      </c>
      <c r="J42" s="3">
        <f t="shared" si="5"/>
        <v>0.41299758126128838</v>
      </c>
      <c r="K42" s="3">
        <f t="shared" si="5"/>
        <v>0.3903937372403482</v>
      </c>
    </row>
    <row r="43" spans="1:12">
      <c r="A43" t="s">
        <v>129</v>
      </c>
      <c r="B43" s="3">
        <f>B39/SUM(B$37:B$39)</f>
        <v>0.44214289269433799</v>
      </c>
      <c r="C43" s="3">
        <f t="shared" ref="C43:K43" si="6">C39/SUM(C$37:C$39)</f>
        <v>0.4435495011847409</v>
      </c>
      <c r="D43" s="3">
        <f t="shared" si="6"/>
        <v>0.4373651937257913</v>
      </c>
      <c r="E43" s="3">
        <f t="shared" si="6"/>
        <v>0.49737363840450011</v>
      </c>
      <c r="F43" s="3">
        <f t="shared" si="6"/>
        <v>0.52359659866097086</v>
      </c>
      <c r="G43" s="3">
        <f t="shared" si="6"/>
        <v>0.51773312517803494</v>
      </c>
      <c r="H43" s="3">
        <f t="shared" si="6"/>
        <v>0.56140522740044729</v>
      </c>
      <c r="I43" s="3">
        <f t="shared" si="6"/>
        <v>0.59271922355204443</v>
      </c>
      <c r="J43" s="3">
        <f t="shared" si="6"/>
        <v>0.5840344467824673</v>
      </c>
      <c r="K43" s="3">
        <f t="shared" si="6"/>
        <v>0.60595197437823967</v>
      </c>
    </row>
    <row r="44" spans="1:12">
      <c r="A44" t="s">
        <v>133</v>
      </c>
      <c r="B44" s="1">
        <v>273</v>
      </c>
      <c r="C44" s="1">
        <v>288</v>
      </c>
      <c r="D44" s="1">
        <v>304</v>
      </c>
      <c r="E44" s="1">
        <v>326</v>
      </c>
      <c r="F44" s="1">
        <v>330</v>
      </c>
      <c r="G44" s="1">
        <v>356</v>
      </c>
      <c r="H44" s="1">
        <v>361</v>
      </c>
      <c r="I44" s="1">
        <v>367</v>
      </c>
      <c r="J44" s="1">
        <v>373</v>
      </c>
      <c r="K44" s="1">
        <v>381</v>
      </c>
      <c r="L44" s="1"/>
    </row>
    <row r="45" spans="1:12">
      <c r="A45" t="s">
        <v>134</v>
      </c>
      <c r="B45" s="3">
        <f>B36/B44</f>
        <v>0.37533736263736267</v>
      </c>
      <c r="C45" s="3">
        <f t="shared" ref="C45:K45" si="7">C36/C44</f>
        <v>0.39712152777777776</v>
      </c>
      <c r="D45" s="3">
        <f t="shared" si="7"/>
        <v>0.49519769736842106</v>
      </c>
      <c r="E45" s="3">
        <f t="shared" si="7"/>
        <v>0.49340460122699381</v>
      </c>
      <c r="F45" s="3">
        <f t="shared" si="7"/>
        <v>0.55571696969696971</v>
      </c>
      <c r="G45" s="3">
        <f t="shared" si="7"/>
        <v>0.58279016853932586</v>
      </c>
      <c r="H45" s="3">
        <f t="shared" si="7"/>
        <v>0.63340858725761773</v>
      </c>
      <c r="I45" s="3">
        <f t="shared" si="7"/>
        <v>0.69119346049046326</v>
      </c>
      <c r="J45" s="3">
        <f t="shared" si="7"/>
        <v>0.68533270777479893</v>
      </c>
      <c r="K45" s="3">
        <f t="shared" si="7"/>
        <v>0.69166929133858268</v>
      </c>
    </row>
    <row r="64" spans="1:1">
      <c r="A64" t="s">
        <v>135</v>
      </c>
    </row>
    <row r="65" spans="1:10">
      <c r="A65" t="s">
        <v>46</v>
      </c>
    </row>
    <row r="66" spans="1:10">
      <c r="B66" s="2" t="s">
        <v>136</v>
      </c>
      <c r="H66" s="2"/>
      <c r="I66" s="2"/>
      <c r="J66" s="2"/>
    </row>
    <row r="67" spans="1:10">
      <c r="A67" t="s">
        <v>127</v>
      </c>
      <c r="B67">
        <v>1249</v>
      </c>
    </row>
    <row r="68" spans="1:10">
      <c r="A68" t="s">
        <v>128</v>
      </c>
      <c r="B68">
        <v>4319348</v>
      </c>
    </row>
    <row r="69" spans="1:10">
      <c r="A69" t="s">
        <v>129</v>
      </c>
      <c r="B69">
        <v>4675994</v>
      </c>
    </row>
    <row r="70" spans="1:10">
      <c r="A70" t="s">
        <v>137</v>
      </c>
      <c r="B70" s="3">
        <f t="shared" ref="B70" si="8">B69/SUM(B67:B69)</f>
        <v>0.51975175930527462</v>
      </c>
      <c r="C70" s="3"/>
      <c r="D70" s="3"/>
      <c r="E70" s="3"/>
      <c r="F70" s="3"/>
      <c r="G70" s="3"/>
      <c r="H70" s="3"/>
      <c r="I70" s="3"/>
      <c r="J70" s="3"/>
    </row>
  </sheetData>
  <phoneticPr fontId="1" type="noConversion"/>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25A81-E6E1-4E5F-B18D-BB75C6AA4129}">
  <dimension ref="A1:S4"/>
  <sheetViews>
    <sheetView workbookViewId="0">
      <selection activeCell="M11" sqref="M11"/>
    </sheetView>
  </sheetViews>
  <sheetFormatPr defaultRowHeight="17.649999999999999"/>
  <sheetData>
    <row r="1" spans="1:19">
      <c r="A1" t="s">
        <v>0</v>
      </c>
      <c r="B1" s="37" t="s">
        <v>1</v>
      </c>
      <c r="C1" s="37" t="s">
        <v>2</v>
      </c>
      <c r="D1" s="37" t="s">
        <v>3</v>
      </c>
      <c r="E1" s="2">
        <v>2005</v>
      </c>
      <c r="F1" s="2">
        <v>2006</v>
      </c>
      <c r="G1" s="2">
        <v>2007</v>
      </c>
      <c r="H1" s="2">
        <v>2008</v>
      </c>
      <c r="I1" s="2">
        <v>2009</v>
      </c>
      <c r="J1" s="2">
        <v>2010</v>
      </c>
      <c r="K1" s="2">
        <v>2011</v>
      </c>
      <c r="L1" s="2">
        <v>2012</v>
      </c>
      <c r="M1" s="2">
        <v>2013</v>
      </c>
      <c r="N1" s="2">
        <v>2014</v>
      </c>
      <c r="O1" s="2">
        <v>2015</v>
      </c>
      <c r="P1" s="38">
        <v>2016</v>
      </c>
      <c r="Q1" s="38">
        <v>2017</v>
      </c>
      <c r="R1" s="38">
        <v>2018</v>
      </c>
      <c r="S1" s="38">
        <v>2019</v>
      </c>
    </row>
    <row r="2" spans="1:19">
      <c r="A2" s="37" t="s">
        <v>138</v>
      </c>
      <c r="B2" s="37" t="s">
        <v>139</v>
      </c>
      <c r="C2" t="s">
        <v>127</v>
      </c>
      <c r="D2" s="37" t="s">
        <v>11</v>
      </c>
      <c r="E2" s="2">
        <v>5316</v>
      </c>
      <c r="F2" s="2">
        <v>5629</v>
      </c>
      <c r="G2" s="2">
        <v>93016</v>
      </c>
      <c r="H2" s="2">
        <v>88898</v>
      </c>
      <c r="I2" s="2">
        <v>87848</v>
      </c>
      <c r="J2" s="2">
        <v>84910</v>
      </c>
      <c r="K2" s="2">
        <v>8080</v>
      </c>
      <c r="L2" s="2">
        <v>7183</v>
      </c>
      <c r="M2" s="2">
        <v>7587</v>
      </c>
      <c r="N2" s="2">
        <v>9630</v>
      </c>
    </row>
    <row r="3" spans="1:19">
      <c r="A3" s="37" t="s">
        <v>138</v>
      </c>
      <c r="B3" s="37" t="s">
        <v>139</v>
      </c>
      <c r="C3" t="s">
        <v>128</v>
      </c>
      <c r="D3" s="37" t="s">
        <v>11</v>
      </c>
      <c r="E3" s="2">
        <v>566304</v>
      </c>
      <c r="F3" s="2">
        <v>630789</v>
      </c>
      <c r="G3" s="2">
        <v>753975</v>
      </c>
      <c r="H3" s="2">
        <v>719576</v>
      </c>
      <c r="I3" s="2">
        <v>785812</v>
      </c>
      <c r="J3" s="2">
        <v>915665</v>
      </c>
      <c r="K3" s="2">
        <v>994813</v>
      </c>
      <c r="L3" s="2">
        <v>1025958</v>
      </c>
      <c r="M3" s="2">
        <v>1055742</v>
      </c>
      <c r="N3" s="2">
        <v>1028789</v>
      </c>
    </row>
    <row r="4" spans="1:19">
      <c r="A4" s="37" t="s">
        <v>138</v>
      </c>
      <c r="B4" s="37" t="s">
        <v>139</v>
      </c>
      <c r="C4" t="s">
        <v>129</v>
      </c>
      <c r="D4" s="37" t="s">
        <v>11</v>
      </c>
      <c r="E4" s="2">
        <v>453051</v>
      </c>
      <c r="F4" s="2">
        <v>507292</v>
      </c>
      <c r="G4" s="2">
        <v>658410</v>
      </c>
      <c r="H4" s="2">
        <v>800025</v>
      </c>
      <c r="I4" s="2">
        <v>960206</v>
      </c>
      <c r="J4" s="2">
        <v>1074158</v>
      </c>
      <c r="K4" s="2">
        <v>1283712</v>
      </c>
      <c r="L4" s="2">
        <v>1503539</v>
      </c>
      <c r="M4" s="2">
        <v>1492962</v>
      </c>
      <c r="N4" s="2">
        <v>1596841</v>
      </c>
    </row>
  </sheetData>
  <phoneticPr fontId="1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读取</vt:lpstr>
      <vt:lpstr>人口</vt:lpstr>
      <vt:lpstr>GDP</vt:lpstr>
      <vt:lpstr>从业人口旧</vt:lpstr>
      <vt:lpstr>从业人口</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KANG</dc:creator>
  <cp:keywords/>
  <dc:description/>
  <cp:lastModifiedBy>KANG 康 杰锋</cp:lastModifiedBy>
  <cp:revision/>
  <dcterms:created xsi:type="dcterms:W3CDTF">2016-08-01T00:38:32Z</dcterms:created>
  <dcterms:modified xsi:type="dcterms:W3CDTF">2021-06-17T11:50:27Z</dcterms:modified>
  <cp:category/>
  <cp:contentStatus/>
</cp:coreProperties>
</file>