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def0afd6b499f5/Zotero/storage/8C8EDJVH/"/>
    </mc:Choice>
  </mc:AlternateContent>
  <xr:revisionPtr revIDLastSave="318" documentId="13_ncr:1_{FE1A83C6-DC88-40B2-B9B3-C03CDC6807FF}" xr6:coauthVersionLast="47" xr6:coauthVersionMax="47" xr10:uidLastSave="{D7369203-D868-476B-9B2A-0067D445313E}"/>
  <bookViews>
    <workbookView xWindow="-98" yWindow="-98" windowWidth="20715" windowHeight="13276" xr2:uid="{1C42AA60-4EBD-41D3-8791-F231955EE7F0}"/>
  </bookViews>
  <sheets>
    <sheet name="Sheet1" sheetId="1" r:id="rId1"/>
    <sheet name="固定源二氧化碳排放因子" sheetId="3" r:id="rId2"/>
    <sheet name="移动源二氧化碳排放因子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3" l="1"/>
  <c r="B21" i="3" s="1"/>
  <c r="I3" i="3"/>
  <c r="B15" i="3" s="1"/>
  <c r="D15" i="3" s="1"/>
  <c r="I4" i="3"/>
  <c r="B16" i="3" s="1"/>
  <c r="I5" i="3"/>
  <c r="B17" i="3" s="1"/>
  <c r="I6" i="3"/>
  <c r="I7" i="3"/>
  <c r="B19" i="3" s="1"/>
  <c r="I8" i="3"/>
  <c r="B20" i="3" s="1"/>
  <c r="I2" i="3"/>
  <c r="B14" i="3" s="1"/>
  <c r="D14" i="3" s="1"/>
  <c r="H9" i="4"/>
  <c r="H5" i="4"/>
  <c r="C17" i="3" s="1"/>
  <c r="H6" i="4"/>
  <c r="C18" i="3" s="1"/>
  <c r="D18" i="3" s="1"/>
  <c r="E18" i="3" s="1"/>
  <c r="H7" i="4"/>
  <c r="C19" i="3" s="1"/>
  <c r="H8" i="4"/>
  <c r="C20" i="3" s="1"/>
  <c r="H4" i="4"/>
  <c r="C16" i="3" s="1"/>
  <c r="B22" i="3"/>
  <c r="C22" i="3"/>
  <c r="K9" i="4"/>
  <c r="D9" i="4"/>
  <c r="E15" i="3" l="1"/>
  <c r="E14" i="3"/>
  <c r="D19" i="3"/>
  <c r="E19" i="3" s="1"/>
  <c r="D17" i="3"/>
  <c r="E17" i="3" s="1"/>
  <c r="D16" i="3"/>
  <c r="E16" i="3" s="1"/>
  <c r="D20" i="3"/>
  <c r="E20" i="3" s="1"/>
  <c r="C21" i="3"/>
  <c r="D21" i="3" s="1"/>
  <c r="E2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KANG</author>
  </authors>
  <commentList>
    <comment ref="H1" authorId="0" shapeId="0" xr:uid="{364C2A0D-E1A7-46C7-979F-E1FAFD03A78C}">
      <text>
        <r>
          <rPr>
            <b/>
            <sz val="9"/>
            <color indexed="81"/>
            <rFont val="Tahoma"/>
            <family val="2"/>
          </rPr>
          <t>KANG: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HGGothicE"/>
            <family val="3"/>
            <charset val="128"/>
          </rPr>
          <t>取各行</t>
        </r>
        <r>
          <rPr>
            <sz val="9"/>
            <color indexed="81"/>
            <rFont val="SimSun-ExtB"/>
            <family val="3"/>
            <charset val="134"/>
          </rPr>
          <t>业平均值。</t>
        </r>
      </text>
    </comment>
  </commentList>
</comments>
</file>

<file path=xl/sharedStrings.xml><?xml version="1.0" encoding="utf-8"?>
<sst xmlns="http://schemas.openxmlformats.org/spreadsheetml/2006/main" count="154" uniqueCount="82">
  <si>
    <t xml:space="preserve">燃料类型 </t>
  </si>
  <si>
    <t xml:space="preserve">液化石油气 </t>
  </si>
  <si>
    <t xml:space="preserve">类别 </t>
  </si>
  <si>
    <r>
      <t>CO</t>
    </r>
    <r>
      <rPr>
        <sz val="7"/>
        <color rgb="FF000000"/>
        <rFont val="Times New Roman"/>
        <family val="1"/>
      </rPr>
      <t xml:space="preserve">2 </t>
    </r>
    <r>
      <rPr>
        <sz val="11"/>
        <color rgb="FF000000"/>
        <rFont val="宋体"/>
        <charset val="134"/>
      </rPr>
      <t xml:space="preserve">排放因子 </t>
    </r>
  </si>
  <si>
    <r>
      <t>CH</t>
    </r>
    <r>
      <rPr>
        <sz val="7"/>
        <color rgb="FF000000"/>
        <rFont val="Times New Roman"/>
        <family val="1"/>
      </rPr>
      <t xml:space="preserve">4 </t>
    </r>
    <r>
      <rPr>
        <sz val="11"/>
        <color rgb="FF000000"/>
        <rFont val="宋体"/>
        <charset val="134"/>
      </rPr>
      <t xml:space="preserve">排放因子 </t>
    </r>
  </si>
  <si>
    <r>
      <t>N</t>
    </r>
    <r>
      <rPr>
        <sz val="7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 xml:space="preserve">O </t>
    </r>
    <r>
      <rPr>
        <sz val="11"/>
        <color rgb="FF000000"/>
        <rFont val="宋体"/>
        <charset val="134"/>
      </rPr>
      <t>排放因子</t>
    </r>
  </si>
  <si>
    <t>公路</t>
  </si>
  <si>
    <t>铁路</t>
  </si>
  <si>
    <t>航空</t>
  </si>
  <si>
    <t>水运</t>
  </si>
  <si>
    <t xml:space="preserve">柴油 </t>
    <phoneticPr fontId="4"/>
  </si>
  <si>
    <t xml:space="preserve">汽油 </t>
    <phoneticPr fontId="4"/>
  </si>
  <si>
    <t xml:space="preserve">煤油 </t>
    <phoneticPr fontId="4"/>
  </si>
  <si>
    <t>燃料油</t>
    <phoneticPr fontId="4"/>
  </si>
  <si>
    <t>天然气</t>
    <phoneticPr fontId="4"/>
  </si>
  <si>
    <t>coal</t>
    <phoneticPr fontId="4"/>
  </si>
  <si>
    <t>coalproduct</t>
    <phoneticPr fontId="4"/>
  </si>
  <si>
    <t>gasoline</t>
    <phoneticPr fontId="4"/>
  </si>
  <si>
    <t>diesel</t>
    <phoneticPr fontId="4"/>
  </si>
  <si>
    <t>kerosene</t>
    <phoneticPr fontId="4"/>
  </si>
  <si>
    <t>residual</t>
    <phoneticPr fontId="4"/>
  </si>
  <si>
    <t>lpg</t>
    <phoneticPr fontId="4"/>
  </si>
  <si>
    <t>gas</t>
    <phoneticPr fontId="4"/>
  </si>
  <si>
    <t>electricity</t>
    <phoneticPr fontId="4"/>
  </si>
  <si>
    <t>万吨气体/吨燃料</t>
    <phoneticPr fontId="4"/>
  </si>
  <si>
    <t xml:space="preserve">燃料分类 </t>
  </si>
  <si>
    <t xml:space="preserve">平均低位发热量 </t>
  </si>
  <si>
    <t xml:space="preserve">t-C/TJ </t>
  </si>
  <si>
    <t>原煤</t>
    <phoneticPr fontId="4"/>
  </si>
  <si>
    <t>煤制品</t>
  </si>
  <si>
    <t>汽油</t>
  </si>
  <si>
    <t>柴油</t>
  </si>
  <si>
    <t>燃料油</t>
  </si>
  <si>
    <t>天然气</t>
  </si>
  <si>
    <t>液化石油气</t>
  </si>
  <si>
    <t>co2</t>
    <phoneticPr fontId="4"/>
  </si>
  <si>
    <t>year</t>
    <phoneticPr fontId="4"/>
  </si>
  <si>
    <t>排放因子</t>
    <phoneticPr fontId="4"/>
  </si>
  <si>
    <t>单位</t>
    <phoneticPr fontId="4"/>
  </si>
  <si>
    <t>kJ/kg</t>
    <phoneticPr fontId="4"/>
  </si>
  <si>
    <t>FuelR</t>
    <phoneticPr fontId="4"/>
  </si>
  <si>
    <t>coal</t>
  </si>
  <si>
    <t>coalproduct</t>
  </si>
  <si>
    <t>gasoline</t>
  </si>
  <si>
    <t>diesel</t>
  </si>
  <si>
    <t>residual</t>
  </si>
  <si>
    <t>lpg</t>
  </si>
  <si>
    <t>gas</t>
  </si>
  <si>
    <t>备注</t>
    <phoneticPr fontId="4"/>
  </si>
  <si>
    <t>平均低位发热量取2019年的数值</t>
    <phoneticPr fontId="4"/>
  </si>
  <si>
    <t>kerosene</t>
  </si>
  <si>
    <t>固定源无该类别能耗</t>
    <phoneticPr fontId="4"/>
  </si>
  <si>
    <t>electricity</t>
  </si>
  <si>
    <t>无直接排放</t>
    <phoneticPr fontId="4"/>
  </si>
  <si>
    <t>kJ/m3</t>
    <phoneticPr fontId="4"/>
  </si>
  <si>
    <t>含碳量</t>
    <phoneticPr fontId="4"/>
  </si>
  <si>
    <r>
      <t>折</t>
    </r>
    <r>
      <rPr>
        <sz val="11"/>
        <color theme="1"/>
        <rFont val="微软雅黑"/>
        <family val="2"/>
        <charset val="134"/>
      </rPr>
      <t>标</t>
    </r>
    <r>
      <rPr>
        <sz val="11"/>
        <color theme="1"/>
        <rFont val="Yu Gothic"/>
        <family val="2"/>
        <charset val="128"/>
      </rPr>
      <t>煤系数</t>
    </r>
    <phoneticPr fontId="4"/>
  </si>
  <si>
    <r>
      <t>kgce/k</t>
    </r>
    <r>
      <rPr>
        <sz val="11"/>
        <color theme="1"/>
        <rFont val="微软雅黑"/>
        <family val="2"/>
        <charset val="134"/>
      </rPr>
      <t>g</t>
    </r>
    <phoneticPr fontId="4"/>
  </si>
  <si>
    <r>
      <t>kgce/</t>
    </r>
    <r>
      <rPr>
        <sz val="11"/>
        <color theme="1"/>
        <rFont val="微软雅黑"/>
        <family val="2"/>
        <charset val="134"/>
      </rPr>
      <t>m3</t>
    </r>
    <phoneticPr fontId="4"/>
  </si>
  <si>
    <t>万吨气体/万立方米燃料</t>
    <phoneticPr fontId="4"/>
  </si>
  <si>
    <t>煤油</t>
    <phoneticPr fontId="4"/>
  </si>
  <si>
    <t>电力</t>
    <phoneticPr fontId="4"/>
  </si>
  <si>
    <t>碳的氧化率</t>
    <phoneticPr fontId="4"/>
  </si>
  <si>
    <t>折标准煤参考系数</t>
  </si>
  <si>
    <t xml:space="preserve">汽油 </t>
  </si>
  <si>
    <t xml:space="preserve">煤油 </t>
  </si>
  <si>
    <t xml:space="preserve">柴油 </t>
  </si>
  <si>
    <t xml:space="preserve">燃料油 </t>
  </si>
  <si>
    <t xml:space="preserve"> kJ/kg </t>
  </si>
  <si>
    <t xml:space="preserve"> kJ/m3</t>
    <phoneticPr fontId="4"/>
  </si>
  <si>
    <r>
      <t>平均</t>
    </r>
    <r>
      <rPr>
        <sz val="11"/>
        <color theme="1"/>
        <rFont val="微软雅黑"/>
        <family val="2"/>
        <charset val="134"/>
      </rPr>
      <t>低位发热量取油田天然气和气田天然气的平均值</t>
    </r>
    <phoneticPr fontId="4"/>
  </si>
  <si>
    <t>Fuel-R</t>
    <phoneticPr fontId="4"/>
  </si>
  <si>
    <t>kgce/m3</t>
    <phoneticPr fontId="4"/>
  </si>
  <si>
    <t>kgce/kg</t>
    <phoneticPr fontId="4"/>
  </si>
  <si>
    <t>kg/TJ</t>
    <phoneticPr fontId="4"/>
  </si>
  <si>
    <r>
      <t>万吨气体</t>
    </r>
    <r>
      <rPr>
        <sz val="11"/>
        <color theme="1"/>
        <rFont val="微软雅黑"/>
        <family val="2"/>
        <charset val="134"/>
      </rPr>
      <t>/吨燃料</t>
    </r>
    <phoneticPr fontId="4"/>
  </si>
  <si>
    <r>
      <t>万吨气体</t>
    </r>
    <r>
      <rPr>
        <sz val="11"/>
        <color theme="1"/>
        <rFont val="微软雅黑"/>
        <family val="2"/>
        <charset val="134"/>
      </rPr>
      <t>/万立方米</t>
    </r>
    <phoneticPr fontId="4"/>
  </si>
  <si>
    <t>固定源</t>
    <phoneticPr fontId="4"/>
  </si>
  <si>
    <t>移动源</t>
    <phoneticPr fontId="4"/>
  </si>
  <si>
    <r>
      <t>N</t>
    </r>
    <r>
      <rPr>
        <sz val="11"/>
        <color theme="1"/>
        <rFont val="微软雅黑"/>
        <family val="2"/>
        <charset val="134"/>
      </rPr>
      <t>A</t>
    </r>
    <phoneticPr fontId="4"/>
  </si>
  <si>
    <t>固定源/移动源</t>
    <phoneticPr fontId="4"/>
  </si>
  <si>
    <t>rawcoal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</si>
</sst>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游ゴシック"/>
      <family val="2"/>
      <charset val="128"/>
      <scheme val="minor"/>
    </font>
    <font>
      <sz val="11"/>
      <color rgb="FF000000"/>
      <name val="宋体"/>
      <charset val="134"/>
    </font>
    <font>
      <sz val="11"/>
      <color rgb="FF000000"/>
      <name val="Times New Roman"/>
      <family val="1"/>
    </font>
    <font>
      <sz val="7"/>
      <color rgb="FF000000"/>
      <name val="Times New Roman"/>
      <family val="1"/>
    </font>
    <font>
      <sz val="6"/>
      <name val="游ゴシック"/>
      <family val="2"/>
      <charset val="128"/>
      <scheme val="minor"/>
    </font>
    <font>
      <sz val="11"/>
      <color theme="1"/>
      <name val="微软雅黑"/>
      <family val="2"/>
      <charset val="134"/>
    </font>
    <font>
      <sz val="11"/>
      <color theme="1"/>
      <name val="Yu Gothic"/>
      <family val="2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HGGothicE"/>
      <family val="3"/>
      <charset val="128"/>
    </font>
    <font>
      <sz val="9"/>
      <color indexed="81"/>
      <name val="SimSun-ExtB"/>
      <family val="3"/>
      <charset val="134"/>
    </font>
    <font>
      <sz val="11"/>
      <color rgb="FF000000"/>
      <name val="SimSun"/>
      <charset val="134"/>
    </font>
    <font>
      <sz val="11"/>
      <color rgb="FF000000"/>
      <name val="TimesNewRomanPSMT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5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10</xdr:row>
      <xdr:rowOff>20947</xdr:rowOff>
    </xdr:from>
    <xdr:to>
      <xdr:col>18</xdr:col>
      <xdr:colOff>327481</xdr:colOff>
      <xdr:row>21</xdr:row>
      <xdr:rowOff>104219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8B1A5D-8499-4595-99A3-9B56C4F87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9725" y="2706997"/>
          <a:ext cx="5194756" cy="2545485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0</xdr:row>
      <xdr:rowOff>209551</xdr:rowOff>
    </xdr:from>
    <xdr:to>
      <xdr:col>17</xdr:col>
      <xdr:colOff>389379</xdr:colOff>
      <xdr:row>9</xdr:row>
      <xdr:rowOff>34845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5F666A-196F-4A8A-8FF7-CE947A825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209551"/>
          <a:ext cx="3561204" cy="1839832"/>
        </a:xfrm>
        <a:prstGeom prst="rect">
          <a:avLst/>
        </a:prstGeom>
      </xdr:spPr>
    </xdr:pic>
    <xdr:clientData/>
  </xdr:twoCellAnchor>
  <xdr:twoCellAnchor editAs="oneCell">
    <xdr:from>
      <xdr:col>16</xdr:col>
      <xdr:colOff>337137</xdr:colOff>
      <xdr:row>1</xdr:row>
      <xdr:rowOff>123824</xdr:rowOff>
    </xdr:from>
    <xdr:to>
      <xdr:col>21</xdr:col>
      <xdr:colOff>634328</xdr:colOff>
      <xdr:row>16</xdr:row>
      <xdr:rowOff>22910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1A6C54-ED87-4EA6-BF4F-09382BAF6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81762" y="347662"/>
          <a:ext cx="3726191" cy="3256648"/>
        </a:xfrm>
        <a:prstGeom prst="rect">
          <a:avLst/>
        </a:prstGeom>
      </xdr:spPr>
    </xdr:pic>
    <xdr:clientData/>
  </xdr:twoCellAnchor>
  <xdr:twoCellAnchor editAs="oneCell">
    <xdr:from>
      <xdr:col>17</xdr:col>
      <xdr:colOff>173701</xdr:colOff>
      <xdr:row>13</xdr:row>
      <xdr:rowOff>138111</xdr:rowOff>
    </xdr:from>
    <xdr:to>
      <xdr:col>22</xdr:col>
      <xdr:colOff>666204</xdr:colOff>
      <xdr:row>25</xdr:row>
      <xdr:rowOff>61125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4A3901-6AFB-4C02-947A-9C9116E53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04126" y="3047999"/>
          <a:ext cx="3921503" cy="2609064"/>
        </a:xfrm>
        <a:prstGeom prst="rect">
          <a:avLst/>
        </a:prstGeom>
      </xdr:spPr>
    </xdr:pic>
    <xdr:clientData/>
  </xdr:twoCellAnchor>
  <xdr:twoCellAnchor editAs="oneCell">
    <xdr:from>
      <xdr:col>9</xdr:col>
      <xdr:colOff>1330684</xdr:colOff>
      <xdr:row>15</xdr:row>
      <xdr:rowOff>71438</xdr:rowOff>
    </xdr:from>
    <xdr:to>
      <xdr:col>15</xdr:col>
      <xdr:colOff>546556</xdr:colOff>
      <xdr:row>35</xdr:row>
      <xdr:rowOff>3614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146FAC7-F05E-4503-B243-9D8FAFB9D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65059" y="3429001"/>
          <a:ext cx="4340322" cy="44089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554260</xdr:colOff>
      <xdr:row>0</xdr:row>
      <xdr:rowOff>180975</xdr:rowOff>
    </xdr:from>
    <xdr:to>
      <xdr:col>15</xdr:col>
      <xdr:colOff>313273</xdr:colOff>
      <xdr:row>19</xdr:row>
      <xdr:rowOff>199011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9A3E15-B9EC-466D-A931-6A27C1218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0660" y="180975"/>
          <a:ext cx="4559613" cy="4399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6C944-7097-4CD6-B58E-B43ACF4081E1}">
  <dimension ref="A1:J20"/>
  <sheetViews>
    <sheetView tabSelected="1" workbookViewId="0">
      <selection activeCell="D15" sqref="D15"/>
    </sheetView>
  </sheetViews>
  <sheetFormatPr defaultRowHeight="17.649999999999999"/>
  <cols>
    <col min="4" max="5" width="16.9375" customWidth="1"/>
    <col min="6" max="6" width="19.0625" customWidth="1"/>
    <col min="7" max="7" width="14.8125" customWidth="1"/>
    <col min="8" max="8" width="17.75" customWidth="1"/>
  </cols>
  <sheetData>
    <row r="1" spans="1:10">
      <c r="A1" s="1" t="s">
        <v>36</v>
      </c>
      <c r="B1" s="1" t="s">
        <v>81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</row>
    <row r="2" spans="1:10">
      <c r="A2" s="1" t="s">
        <v>35</v>
      </c>
      <c r="B2" s="1">
        <v>1.7056115999999999E-4</v>
      </c>
      <c r="C2">
        <v>2.018534562E-4</v>
      </c>
      <c r="D2">
        <v>3.0425471999999995E-4</v>
      </c>
      <c r="E2">
        <v>3.1458302166666662E-4</v>
      </c>
      <c r="F2">
        <v>3.1419005799999998E-4</v>
      </c>
      <c r="G2">
        <v>3.0478354433333333E-4</v>
      </c>
      <c r="H2">
        <v>3.1021494116666664E-4</v>
      </c>
      <c r="I2">
        <v>2.1165743560499998E-3</v>
      </c>
      <c r="J2">
        <v>0</v>
      </c>
    </row>
    <row r="3" spans="1:10">
      <c r="A3" s="1"/>
      <c r="J3" s="1"/>
    </row>
    <row r="4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>
      <c r="D5" s="1"/>
    </row>
    <row r="6" spans="1:10">
      <c r="D6" s="1"/>
    </row>
    <row r="7" spans="1:10">
      <c r="D7" s="1"/>
    </row>
    <row r="8" spans="1:10">
      <c r="D8" s="1"/>
    </row>
    <row r="9" spans="1:10">
      <c r="D9" s="1"/>
    </row>
    <row r="10" spans="1:10">
      <c r="D10" s="1"/>
      <c r="E10" s="1"/>
    </row>
    <row r="12" spans="1:10">
      <c r="D12" s="1"/>
    </row>
    <row r="13" spans="1:10">
      <c r="D13" s="1"/>
    </row>
    <row r="14" spans="1:10">
      <c r="D14" s="1"/>
    </row>
    <row r="15" spans="1:10">
      <c r="D15" s="1"/>
    </row>
    <row r="16" spans="1:10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1E8A-78AB-4918-9C67-73D330746175}">
  <dimension ref="A1:L22"/>
  <sheetViews>
    <sheetView workbookViewId="0">
      <selection activeCell="B14" sqref="B14"/>
    </sheetView>
  </sheetViews>
  <sheetFormatPr defaultRowHeight="17.649999999999999"/>
  <cols>
    <col min="1" max="2" width="14.6875" customWidth="1"/>
    <col min="3" max="3" width="17.125" customWidth="1"/>
    <col min="4" max="4" width="14.6875" style="4" customWidth="1"/>
    <col min="5" max="7" width="9" style="4"/>
    <col min="8" max="8" width="12.1875" style="4" customWidth="1"/>
    <col min="9" max="9" width="9" style="4"/>
    <col min="10" max="10" width="22.25" style="4" customWidth="1"/>
  </cols>
  <sheetData>
    <row r="1" spans="1:12">
      <c r="A1" s="1" t="s">
        <v>40</v>
      </c>
      <c r="B1" s="1" t="s">
        <v>48</v>
      </c>
      <c r="C1" t="s">
        <v>25</v>
      </c>
      <c r="D1" s="4" t="s">
        <v>26</v>
      </c>
      <c r="E1" s="5" t="s">
        <v>38</v>
      </c>
      <c r="F1" s="4" t="s">
        <v>55</v>
      </c>
      <c r="G1" s="5" t="s">
        <v>38</v>
      </c>
      <c r="H1" s="5" t="s">
        <v>62</v>
      </c>
      <c r="I1" s="5" t="s">
        <v>37</v>
      </c>
      <c r="J1" s="5" t="s">
        <v>38</v>
      </c>
      <c r="K1" s="4" t="s">
        <v>56</v>
      </c>
      <c r="L1" s="5" t="s">
        <v>38</v>
      </c>
    </row>
    <row r="2" spans="1:12">
      <c r="A2" s="1" t="s">
        <v>15</v>
      </c>
      <c r="B2" s="1" t="s">
        <v>49</v>
      </c>
      <c r="C2" s="1" t="s">
        <v>28</v>
      </c>
      <c r="D2" s="4">
        <v>18000</v>
      </c>
      <c r="E2" s="5" t="s">
        <v>39</v>
      </c>
      <c r="F2" s="4">
        <v>26.37</v>
      </c>
      <c r="G2" s="4" t="s">
        <v>27</v>
      </c>
      <c r="H2" s="4">
        <v>0.98</v>
      </c>
      <c r="I2" s="4">
        <f>D2*F2*H2*(44/12)/10^10</f>
        <v>1.7056115999999999E-4</v>
      </c>
      <c r="J2" s="5" t="s">
        <v>24</v>
      </c>
      <c r="K2" s="4">
        <v>0.71430000000000005</v>
      </c>
      <c r="L2" s="4" t="s">
        <v>57</v>
      </c>
    </row>
    <row r="3" spans="1:12">
      <c r="A3" s="1" t="s">
        <v>16</v>
      </c>
      <c r="B3" s="1"/>
      <c r="C3" t="s">
        <v>29</v>
      </c>
      <c r="D3" s="4">
        <v>23626</v>
      </c>
      <c r="E3" s="5" t="s">
        <v>39</v>
      </c>
      <c r="F3" s="4">
        <v>25.89</v>
      </c>
      <c r="G3" s="4" t="s">
        <v>27</v>
      </c>
      <c r="H3" s="4">
        <v>0.98</v>
      </c>
      <c r="I3" s="4">
        <f t="shared" ref="I3:I8" si="0">D3*F3*H3*(44/12)/10^10</f>
        <v>2.1979598563999999E-4</v>
      </c>
      <c r="J3" s="5" t="s">
        <v>24</v>
      </c>
      <c r="K3" s="4">
        <v>0.60719999999999996</v>
      </c>
      <c r="L3" s="4" t="s">
        <v>57</v>
      </c>
    </row>
    <row r="4" spans="1:12">
      <c r="A4" s="1" t="s">
        <v>17</v>
      </c>
      <c r="B4" s="1"/>
      <c r="C4" t="s">
        <v>30</v>
      </c>
      <c r="D4" s="4">
        <v>44800</v>
      </c>
      <c r="E4" s="5" t="s">
        <v>39</v>
      </c>
      <c r="F4" s="4">
        <v>18.899999999999999</v>
      </c>
      <c r="G4" s="4" t="s">
        <v>27</v>
      </c>
      <c r="H4" s="4">
        <v>0.98</v>
      </c>
      <c r="I4" s="4">
        <f t="shared" si="0"/>
        <v>3.0425471999999995E-4</v>
      </c>
      <c r="J4" s="5" t="s">
        <v>24</v>
      </c>
      <c r="K4" s="4">
        <v>1.4714</v>
      </c>
      <c r="L4" s="4" t="s">
        <v>57</v>
      </c>
    </row>
    <row r="5" spans="1:12">
      <c r="A5" s="1" t="s">
        <v>18</v>
      </c>
      <c r="B5" s="1"/>
      <c r="C5" t="s">
        <v>31</v>
      </c>
      <c r="D5" s="4">
        <v>43330</v>
      </c>
      <c r="E5" s="5" t="s">
        <v>39</v>
      </c>
      <c r="F5" s="4">
        <v>20.2</v>
      </c>
      <c r="G5" s="4" t="s">
        <v>27</v>
      </c>
      <c r="H5" s="4">
        <v>0.98</v>
      </c>
      <c r="I5" s="4">
        <f t="shared" si="0"/>
        <v>3.145122493333333E-4</v>
      </c>
      <c r="J5" s="5" t="s">
        <v>24</v>
      </c>
      <c r="K5" s="4">
        <v>1.4571000000000001</v>
      </c>
      <c r="L5" s="4" t="s">
        <v>57</v>
      </c>
    </row>
    <row r="6" spans="1:12">
      <c r="A6" s="1" t="s">
        <v>19</v>
      </c>
      <c r="B6" s="1" t="s">
        <v>51</v>
      </c>
      <c r="C6" s="1" t="s">
        <v>60</v>
      </c>
      <c r="D6" s="4">
        <v>44590</v>
      </c>
      <c r="E6" s="5"/>
      <c r="I6" s="4">
        <f t="shared" si="0"/>
        <v>0</v>
      </c>
      <c r="J6" s="5"/>
      <c r="K6" s="4"/>
      <c r="L6" s="4"/>
    </row>
    <row r="7" spans="1:12">
      <c r="A7" s="1" t="s">
        <v>20</v>
      </c>
      <c r="B7" s="1"/>
      <c r="C7" t="s">
        <v>32</v>
      </c>
      <c r="D7" s="4">
        <v>40190</v>
      </c>
      <c r="E7" s="5" t="s">
        <v>39</v>
      </c>
      <c r="F7" s="4">
        <v>21.1</v>
      </c>
      <c r="G7" s="4" t="s">
        <v>27</v>
      </c>
      <c r="H7" s="4">
        <v>0.98</v>
      </c>
      <c r="I7" s="4">
        <f t="shared" si="0"/>
        <v>3.0471790066666666E-4</v>
      </c>
      <c r="J7" s="5" t="s">
        <v>24</v>
      </c>
      <c r="K7" s="4">
        <v>1.4286000000000001</v>
      </c>
      <c r="L7" s="4" t="s">
        <v>57</v>
      </c>
    </row>
    <row r="8" spans="1:12">
      <c r="A8" s="1" t="s">
        <v>21</v>
      </c>
      <c r="B8" s="1"/>
      <c r="C8" t="s">
        <v>34</v>
      </c>
      <c r="D8" s="4">
        <v>50179</v>
      </c>
      <c r="E8" s="5" t="s">
        <v>39</v>
      </c>
      <c r="F8" s="4">
        <v>17.2</v>
      </c>
      <c r="G8" s="4" t="s">
        <v>27</v>
      </c>
      <c r="H8" s="4">
        <v>0.98</v>
      </c>
      <c r="I8" s="4">
        <f t="shared" si="0"/>
        <v>3.1013298213333328E-4</v>
      </c>
      <c r="J8" s="5" t="s">
        <v>24</v>
      </c>
      <c r="K8" s="4">
        <v>1.7142999999999999</v>
      </c>
      <c r="L8" s="4" t="s">
        <v>57</v>
      </c>
    </row>
    <row r="9" spans="1:12">
      <c r="A9" s="1" t="s">
        <v>22</v>
      </c>
      <c r="B9" s="1"/>
      <c r="C9" t="s">
        <v>33</v>
      </c>
      <c r="D9" s="4">
        <v>38931</v>
      </c>
      <c r="E9" s="5" t="s">
        <v>54</v>
      </c>
      <c r="F9" s="4">
        <v>15.32</v>
      </c>
      <c r="G9" s="4" t="s">
        <v>27</v>
      </c>
      <c r="H9" s="4">
        <v>0.99</v>
      </c>
      <c r="I9" s="4">
        <f>D9*F9*H9*(44/12)/10^9</f>
        <v>2.1650151995999999E-3</v>
      </c>
      <c r="J9" s="5" t="s">
        <v>59</v>
      </c>
      <c r="K9" s="4">
        <v>1.33</v>
      </c>
      <c r="L9" s="4" t="s">
        <v>58</v>
      </c>
    </row>
    <row r="10" spans="1:12">
      <c r="A10" s="1" t="s">
        <v>23</v>
      </c>
      <c r="B10" s="1" t="s">
        <v>53</v>
      </c>
      <c r="C10" s="1" t="s">
        <v>61</v>
      </c>
    </row>
    <row r="13" spans="1:12">
      <c r="B13" s="1" t="s">
        <v>77</v>
      </c>
      <c r="C13" s="1" t="s">
        <v>78</v>
      </c>
      <c r="E13" s="5" t="s">
        <v>80</v>
      </c>
    </row>
    <row r="14" spans="1:12">
      <c r="A14" t="s">
        <v>41</v>
      </c>
      <c r="B14">
        <f>I2</f>
        <v>1.7056115999999999E-4</v>
      </c>
      <c r="C14" t="s">
        <v>79</v>
      </c>
      <c r="D14" s="4">
        <f>AVERAGE(B14,C14)</f>
        <v>1.7056115999999999E-4</v>
      </c>
      <c r="E14" s="4">
        <f>B14/D14</f>
        <v>1</v>
      </c>
    </row>
    <row r="15" spans="1:12">
      <c r="A15" t="s">
        <v>42</v>
      </c>
      <c r="B15">
        <f t="shared" ref="B15:B22" si="1">I3</f>
        <v>2.1979598563999999E-4</v>
      </c>
      <c r="C15" t="s">
        <v>79</v>
      </c>
      <c r="D15" s="4">
        <f t="shared" ref="D15:D21" si="2">AVERAGE(B15,C15)</f>
        <v>2.1979598563999999E-4</v>
      </c>
      <c r="E15" s="4">
        <f t="shared" ref="E15:E21" si="3">B15/D15</f>
        <v>1</v>
      </c>
    </row>
    <row r="16" spans="1:12">
      <c r="A16" t="s">
        <v>43</v>
      </c>
      <c r="B16">
        <f t="shared" si="1"/>
        <v>3.0425471999999995E-4</v>
      </c>
      <c r="C16">
        <f>移动源二氧化碳排放因子!H4</f>
        <v>3.0425472E-4</v>
      </c>
      <c r="D16" s="4">
        <f t="shared" si="2"/>
        <v>3.0425471999999995E-4</v>
      </c>
      <c r="E16" s="4">
        <f t="shared" si="3"/>
        <v>1</v>
      </c>
    </row>
    <row r="17" spans="1:5">
      <c r="A17" t="s">
        <v>44</v>
      </c>
      <c r="B17">
        <f t="shared" si="1"/>
        <v>3.145122493333333E-4</v>
      </c>
      <c r="C17">
        <f>移动源二氧化碳排放因子!H5</f>
        <v>3.14653794E-4</v>
      </c>
      <c r="D17" s="4">
        <f t="shared" si="2"/>
        <v>3.1458302166666662E-4</v>
      </c>
      <c r="E17" s="4">
        <f t="shared" si="3"/>
        <v>0.99977502812148489</v>
      </c>
    </row>
    <row r="18" spans="1:5">
      <c r="A18" t="s">
        <v>50</v>
      </c>
      <c r="B18" t="s">
        <v>79</v>
      </c>
      <c r="C18">
        <f>移动源二氧化碳排放因子!H6</f>
        <v>3.1419005799999998E-4</v>
      </c>
      <c r="D18" s="4">
        <f t="shared" si="2"/>
        <v>3.1419005799999998E-4</v>
      </c>
      <c r="E18" s="4" t="e">
        <f t="shared" si="3"/>
        <v>#VALUE!</v>
      </c>
    </row>
    <row r="19" spans="1:5">
      <c r="A19" t="s">
        <v>45</v>
      </c>
      <c r="B19">
        <f t="shared" si="1"/>
        <v>3.0471790066666666E-4</v>
      </c>
      <c r="C19">
        <f>移动源二氧化碳排放因子!H7</f>
        <v>3.04849188E-4</v>
      </c>
      <c r="D19" s="4">
        <f t="shared" si="2"/>
        <v>3.0478354433333333E-4</v>
      </c>
      <c r="E19" s="4">
        <f t="shared" si="3"/>
        <v>0.99978462201163043</v>
      </c>
    </row>
    <row r="20" spans="1:5">
      <c r="A20" t="s">
        <v>46</v>
      </c>
      <c r="B20">
        <f t="shared" si="1"/>
        <v>3.1013298213333328E-4</v>
      </c>
      <c r="C20">
        <f>移动源二氧化碳排放因子!H8</f>
        <v>3.1029690019999999E-4</v>
      </c>
      <c r="D20" s="4">
        <f t="shared" si="2"/>
        <v>3.1021494116666664E-4</v>
      </c>
      <c r="E20" s="4">
        <f t="shared" si="3"/>
        <v>0.99973579920739752</v>
      </c>
    </row>
    <row r="21" spans="1:5">
      <c r="A21" t="s">
        <v>47</v>
      </c>
      <c r="B21">
        <f t="shared" si="1"/>
        <v>2.1650151995999999E-3</v>
      </c>
      <c r="C21">
        <f>移动源二氧化碳排放因子!H9</f>
        <v>2.0681335125000001E-3</v>
      </c>
      <c r="D21" s="4">
        <f t="shared" si="2"/>
        <v>2.1165743560499998E-3</v>
      </c>
      <c r="E21" s="4">
        <f t="shared" si="3"/>
        <v>1.0228864360052068</v>
      </c>
    </row>
    <row r="22" spans="1:5">
      <c r="A22" t="s">
        <v>52</v>
      </c>
      <c r="B22">
        <f t="shared" si="1"/>
        <v>0</v>
      </c>
      <c r="C22">
        <f>移动源二氧化碳排放因子!H10</f>
        <v>0</v>
      </c>
    </row>
  </sheetData>
  <phoneticPr fontId="4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7DE9-4532-4E2F-A8FB-527160526405}">
  <dimension ref="A1:L10"/>
  <sheetViews>
    <sheetView workbookViewId="0">
      <selection activeCell="G10" sqref="G10"/>
    </sheetView>
  </sheetViews>
  <sheetFormatPr defaultRowHeight="17.649999999999999"/>
  <cols>
    <col min="1" max="1" width="15.125" customWidth="1"/>
    <col min="2" max="2" width="18.375" customWidth="1"/>
    <col min="3" max="3" width="14.25" customWidth="1"/>
    <col min="9" max="9" width="14" customWidth="1"/>
  </cols>
  <sheetData>
    <row r="1" spans="1:12" ht="27">
      <c r="A1" s="1" t="s">
        <v>71</v>
      </c>
      <c r="B1" s="1" t="s">
        <v>48</v>
      </c>
      <c r="C1" s="6" t="s">
        <v>0</v>
      </c>
      <c r="D1" s="6" t="s">
        <v>26</v>
      </c>
      <c r="E1" s="1" t="s">
        <v>37</v>
      </c>
      <c r="F1" s="1" t="s">
        <v>38</v>
      </c>
      <c r="G1" s="1" t="s">
        <v>62</v>
      </c>
      <c r="H1" s="1" t="s">
        <v>37</v>
      </c>
      <c r="I1" s="1" t="s">
        <v>38</v>
      </c>
      <c r="J1" s="6" t="s">
        <v>38</v>
      </c>
      <c r="K1" s="6" t="s">
        <v>63</v>
      </c>
      <c r="L1" s="1" t="s">
        <v>38</v>
      </c>
    </row>
    <row r="2" spans="1:12">
      <c r="A2" s="1" t="s">
        <v>15</v>
      </c>
      <c r="G2">
        <v>0.9</v>
      </c>
    </row>
    <row r="3" spans="1:12">
      <c r="A3" s="1" t="s">
        <v>16</v>
      </c>
      <c r="G3">
        <v>0.9</v>
      </c>
    </row>
    <row r="4" spans="1:12">
      <c r="A4" s="1" t="s">
        <v>17</v>
      </c>
      <c r="C4" s="6" t="s">
        <v>64</v>
      </c>
      <c r="D4" s="4">
        <v>44800</v>
      </c>
      <c r="E4" s="7">
        <v>69300</v>
      </c>
      <c r="F4" t="s">
        <v>74</v>
      </c>
      <c r="G4">
        <v>0.98</v>
      </c>
      <c r="H4">
        <f>D4*E4*G4/10^13</f>
        <v>3.0425472E-4</v>
      </c>
      <c r="I4" t="s">
        <v>75</v>
      </c>
      <c r="J4" s="7" t="s">
        <v>68</v>
      </c>
      <c r="K4" s="7">
        <v>1.4714</v>
      </c>
      <c r="L4" s="8" t="s">
        <v>73</v>
      </c>
    </row>
    <row r="5" spans="1:12">
      <c r="A5" s="1" t="s">
        <v>18</v>
      </c>
      <c r="C5" s="6" t="s">
        <v>66</v>
      </c>
      <c r="D5" s="4">
        <v>43330</v>
      </c>
      <c r="E5" s="7">
        <v>74100</v>
      </c>
      <c r="F5" t="s">
        <v>74</v>
      </c>
      <c r="G5">
        <v>0.98</v>
      </c>
      <c r="H5">
        <f t="shared" ref="H5:H8" si="0">D5*E5*G5/10^13</f>
        <v>3.14653794E-4</v>
      </c>
      <c r="I5" t="s">
        <v>75</v>
      </c>
      <c r="J5" s="7" t="s">
        <v>68</v>
      </c>
      <c r="K5" s="7">
        <v>1.4571000000000001</v>
      </c>
      <c r="L5" s="8" t="s">
        <v>73</v>
      </c>
    </row>
    <row r="6" spans="1:12">
      <c r="A6" s="1" t="s">
        <v>19</v>
      </c>
      <c r="C6" s="6" t="s">
        <v>65</v>
      </c>
      <c r="D6" s="4">
        <v>44590</v>
      </c>
      <c r="E6" s="7">
        <v>71900</v>
      </c>
      <c r="F6" t="s">
        <v>74</v>
      </c>
      <c r="G6">
        <v>0.98</v>
      </c>
      <c r="H6">
        <f t="shared" si="0"/>
        <v>3.1419005799999998E-4</v>
      </c>
      <c r="I6" t="s">
        <v>75</v>
      </c>
      <c r="J6" s="7" t="s">
        <v>68</v>
      </c>
      <c r="K6" s="7">
        <v>1.4714</v>
      </c>
      <c r="L6" s="8" t="s">
        <v>73</v>
      </c>
    </row>
    <row r="7" spans="1:12">
      <c r="A7" s="1" t="s">
        <v>20</v>
      </c>
      <c r="C7" s="6" t="s">
        <v>67</v>
      </c>
      <c r="D7" s="4">
        <v>40190</v>
      </c>
      <c r="E7" s="7">
        <v>77400</v>
      </c>
      <c r="F7" t="s">
        <v>74</v>
      </c>
      <c r="G7">
        <v>0.98</v>
      </c>
      <c r="H7">
        <f t="shared" si="0"/>
        <v>3.04849188E-4</v>
      </c>
      <c r="I7" t="s">
        <v>75</v>
      </c>
      <c r="J7" s="7" t="s">
        <v>68</v>
      </c>
      <c r="K7" s="7">
        <v>1.4286000000000001</v>
      </c>
      <c r="L7" s="8" t="s">
        <v>73</v>
      </c>
    </row>
    <row r="8" spans="1:12">
      <c r="A8" s="1" t="s">
        <v>21</v>
      </c>
      <c r="C8" s="6" t="s">
        <v>1</v>
      </c>
      <c r="D8" s="7">
        <v>50179</v>
      </c>
      <c r="E8" s="7">
        <v>63100</v>
      </c>
      <c r="F8" t="s">
        <v>74</v>
      </c>
      <c r="G8">
        <v>0.98</v>
      </c>
      <c r="H8">
        <f t="shared" si="0"/>
        <v>3.1029690019999999E-4</v>
      </c>
      <c r="I8" t="s">
        <v>75</v>
      </c>
      <c r="J8" s="7" t="s">
        <v>68</v>
      </c>
      <c r="K8" s="7">
        <v>1.7142999999999999</v>
      </c>
      <c r="L8" s="8" t="s">
        <v>73</v>
      </c>
    </row>
    <row r="9" spans="1:12">
      <c r="A9" s="1" t="s">
        <v>22</v>
      </c>
      <c r="B9" t="s">
        <v>70</v>
      </c>
      <c r="C9" s="6" t="s">
        <v>14</v>
      </c>
      <c r="D9">
        <f>AVERAGE(38931, 35544)</f>
        <v>37237.5</v>
      </c>
      <c r="E9" s="7">
        <v>56100</v>
      </c>
      <c r="F9" t="s">
        <v>74</v>
      </c>
      <c r="G9">
        <v>0.99</v>
      </c>
      <c r="H9">
        <f>D9*E9*G9/10^12</f>
        <v>2.0681335125000001E-3</v>
      </c>
      <c r="I9" t="s">
        <v>76</v>
      </c>
      <c r="J9" s="7" t="s">
        <v>69</v>
      </c>
      <c r="K9" s="7">
        <f>AVERAGE(1.33, 1.2143)</f>
        <v>1.2721499999999999</v>
      </c>
      <c r="L9" s="8" t="s">
        <v>72</v>
      </c>
    </row>
    <row r="10" spans="1:12">
      <c r="A10" s="1" t="s">
        <v>23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696E-1A9D-404C-8395-D6F2F5BB00B7}">
  <dimension ref="A1:E16"/>
  <sheetViews>
    <sheetView workbookViewId="0">
      <selection activeCell="B4" sqref="B4"/>
    </sheetView>
  </sheetViews>
  <sheetFormatPr defaultRowHeight="17.649999999999999"/>
  <cols>
    <col min="1" max="1" width="18.75" customWidth="1"/>
    <col min="2" max="2" width="22.1875" customWidth="1"/>
  </cols>
  <sheetData>
    <row r="1" spans="1:5" ht="27.75">
      <c r="A1" s="2" t="s">
        <v>2</v>
      </c>
      <c r="B1" s="2" t="s">
        <v>0</v>
      </c>
      <c r="C1" s="3" t="s">
        <v>3</v>
      </c>
      <c r="D1" s="3" t="s">
        <v>4</v>
      </c>
      <c r="E1" s="3" t="s">
        <v>5</v>
      </c>
    </row>
    <row r="2" spans="1:5">
      <c r="A2" s="2" t="s">
        <v>6</v>
      </c>
      <c r="B2" s="2"/>
      <c r="C2" s="3"/>
      <c r="D2" s="3"/>
      <c r="E2" s="3"/>
    </row>
    <row r="3" spans="1:5">
      <c r="B3" s="2" t="s">
        <v>11</v>
      </c>
      <c r="C3" s="3">
        <v>74100</v>
      </c>
      <c r="D3" s="3">
        <v>3.9</v>
      </c>
      <c r="E3" s="3">
        <v>3.9</v>
      </c>
    </row>
    <row r="4" spans="1:5">
      <c r="B4" s="2" t="s">
        <v>10</v>
      </c>
      <c r="C4" s="3">
        <v>74100</v>
      </c>
      <c r="D4" s="3">
        <v>3.9</v>
      </c>
      <c r="E4" s="3">
        <v>3.9</v>
      </c>
    </row>
    <row r="5" spans="1:5">
      <c r="B5" s="2" t="s">
        <v>1</v>
      </c>
      <c r="C5" s="3">
        <v>63100</v>
      </c>
      <c r="D5" s="3">
        <v>62</v>
      </c>
      <c r="E5" s="3">
        <v>0.2</v>
      </c>
    </row>
    <row r="6" spans="1:5">
      <c r="B6" s="2"/>
      <c r="C6" s="3"/>
      <c r="D6" s="3"/>
      <c r="E6" s="3"/>
    </row>
    <row r="7" spans="1:5">
      <c r="B7" s="2"/>
      <c r="C7" s="3"/>
      <c r="D7" s="3"/>
      <c r="E7" s="3"/>
    </row>
    <row r="8" spans="1:5">
      <c r="B8" s="2" t="s">
        <v>14</v>
      </c>
      <c r="C8" s="3">
        <v>56100</v>
      </c>
      <c r="D8" s="3">
        <v>92</v>
      </c>
      <c r="E8" s="3">
        <v>3</v>
      </c>
    </row>
    <row r="9" spans="1:5">
      <c r="A9" s="2" t="s">
        <v>7</v>
      </c>
      <c r="B9" s="2"/>
      <c r="C9" s="3"/>
      <c r="D9" s="3"/>
      <c r="E9" s="3"/>
    </row>
    <row r="10" spans="1:5">
      <c r="A10" s="2" t="s">
        <v>8</v>
      </c>
      <c r="B10" s="2" t="s">
        <v>12</v>
      </c>
      <c r="C10" s="3">
        <v>71500</v>
      </c>
      <c r="D10" s="3">
        <v>0.5</v>
      </c>
      <c r="E10" s="3">
        <v>2</v>
      </c>
    </row>
    <row r="11" spans="1:5">
      <c r="A11" s="2" t="s">
        <v>9</v>
      </c>
      <c r="B11" s="2"/>
      <c r="C11" s="3"/>
      <c r="D11" s="3"/>
      <c r="E11" s="3"/>
    </row>
    <row r="12" spans="1:5">
      <c r="B12" s="2"/>
      <c r="C12" s="3"/>
      <c r="D12" s="3"/>
      <c r="E12" s="3"/>
    </row>
    <row r="13" spans="1:5">
      <c r="B13" s="2"/>
      <c r="C13" s="3"/>
      <c r="D13" s="3"/>
      <c r="E13" s="3"/>
    </row>
    <row r="14" spans="1:5">
      <c r="B14" s="2"/>
      <c r="C14" s="3"/>
      <c r="D14" s="3"/>
      <c r="E14" s="3"/>
    </row>
    <row r="15" spans="1:5">
      <c r="B15" s="2"/>
      <c r="C15" s="3"/>
      <c r="D15" s="3"/>
      <c r="E15" s="3"/>
    </row>
    <row r="16" spans="1:5">
      <c r="B16" s="2" t="s">
        <v>13</v>
      </c>
      <c r="C16" s="3">
        <v>77400</v>
      </c>
      <c r="D16" s="3">
        <v>7</v>
      </c>
      <c r="E16" s="3">
        <v>2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固定源二氧化碳排放因子</vt:lpstr>
      <vt:lpstr>移动源二氧化碳排放因子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 康 杰锋</cp:lastModifiedBy>
  <dcterms:created xsi:type="dcterms:W3CDTF">2021-05-09T14:20:17Z</dcterms:created>
  <dcterms:modified xsi:type="dcterms:W3CDTF">2021-07-07T11:42:15Z</dcterms:modified>
</cp:coreProperties>
</file>