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1. 일반직\7. 시설안전관리\24. 라이브셈(VOC, 시설개선 정리)\2025년\"/>
    </mc:Choice>
  </mc:AlternateContent>
  <bookViews>
    <workbookView xWindow="0" yWindow="0" windowWidth="28800" windowHeight="12255" activeTab="1"/>
  </bookViews>
  <sheets>
    <sheet name="일일업무처리결과" sheetId="1" r:id="rId1"/>
    <sheet name="통계" sheetId="2" r:id="rId2"/>
  </sheets>
  <definedNames>
    <definedName name="_xlnm._FilterDatabase" localSheetId="0" hidden="1">일일업무처리결과!$B$1:$K$1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9" i="1" l="1"/>
  <c r="G60" i="1"/>
  <c r="G61" i="1"/>
  <c r="G62" i="1"/>
  <c r="G63" i="1"/>
  <c r="G64" i="1"/>
  <c r="G65" i="1"/>
  <c r="G66" i="1"/>
  <c r="G67" i="1"/>
  <c r="G68" i="1"/>
  <c r="G69" i="1"/>
  <c r="G70" i="1"/>
  <c r="G71" i="1"/>
  <c r="G72" i="1"/>
  <c r="G73" i="1"/>
  <c r="G74" i="1"/>
  <c r="G75" i="1"/>
  <c r="G76" i="1"/>
  <c r="G77" i="1"/>
  <c r="G78" i="1"/>
  <c r="G79" i="1"/>
  <c r="G35" i="1" l="1"/>
  <c r="G36" i="1"/>
  <c r="G37" i="1"/>
  <c r="G38" i="1"/>
  <c r="G39" i="1"/>
  <c r="G40" i="1"/>
  <c r="G41" i="1"/>
  <c r="G42" i="1"/>
  <c r="G43" i="1"/>
  <c r="G44" i="1"/>
  <c r="G45" i="1"/>
  <c r="G46" i="1"/>
  <c r="G47" i="1"/>
  <c r="G48" i="1"/>
  <c r="G49" i="1"/>
  <c r="G50" i="1"/>
  <c r="G51" i="1"/>
  <c r="G52" i="1"/>
  <c r="G53" i="1"/>
  <c r="G54" i="1"/>
  <c r="G55" i="1"/>
  <c r="G56" i="1"/>
  <c r="G57" i="1"/>
  <c r="G58" i="1"/>
  <c r="G23" i="1" l="1"/>
  <c r="G24" i="1"/>
  <c r="G25" i="1"/>
  <c r="G26" i="1"/>
  <c r="G27" i="1"/>
  <c r="G28" i="1"/>
  <c r="G29" i="1"/>
  <c r="G30" i="1"/>
  <c r="G31" i="1"/>
  <c r="G32" i="1"/>
  <c r="G33" i="1"/>
  <c r="G34" i="1"/>
  <c r="G22" i="1"/>
  <c r="G2" i="1"/>
  <c r="G21" i="1" l="1"/>
  <c r="G20" i="1"/>
  <c r="G19" i="1"/>
  <c r="G18" i="1"/>
  <c r="G17" i="1"/>
  <c r="G16" i="1"/>
  <c r="G15" i="1"/>
  <c r="G14" i="1"/>
  <c r="G13" i="1"/>
  <c r="G12" i="1"/>
  <c r="G11" i="1"/>
  <c r="G10" i="1"/>
  <c r="G9" i="1"/>
  <c r="G8" i="1"/>
  <c r="G7" i="1"/>
  <c r="G6" i="1"/>
  <c r="G5" i="1"/>
  <c r="G4" i="1"/>
  <c r="G3" i="1" l="1"/>
  <c r="F43" i="2" l="1"/>
  <c r="F20" i="2" l="1"/>
  <c r="F35" i="2"/>
  <c r="F36" i="2"/>
  <c r="F19" i="2"/>
  <c r="C3" i="2"/>
  <c r="C4" i="2"/>
  <c r="C5" i="2"/>
  <c r="C6" i="2"/>
  <c r="C7" i="2"/>
  <c r="C8" i="2"/>
  <c r="C9" i="2"/>
  <c r="C10" i="2"/>
  <c r="C11" i="2"/>
  <c r="C12" i="2"/>
  <c r="C13" i="2"/>
  <c r="C2" i="2"/>
  <c r="F16" i="2" l="1"/>
  <c r="F17" i="2"/>
  <c r="F27" i="2" l="1"/>
  <c r="F26" i="2"/>
  <c r="F37" i="2"/>
  <c r="F5" i="2"/>
  <c r="F4" i="2"/>
  <c r="F32" i="2"/>
  <c r="F14" i="2"/>
  <c r="F7" i="2"/>
  <c r="F21" i="2"/>
  <c r="F15" i="2"/>
  <c r="F33" i="2"/>
  <c r="F42" i="2"/>
  <c r="F18" i="2"/>
  <c r="F22" i="2"/>
  <c r="F25" i="2"/>
  <c r="F23" i="2"/>
  <c r="F34" i="2"/>
  <c r="F9" i="2"/>
  <c r="F10" i="2"/>
  <c r="F24" i="2"/>
  <c r="F13" i="2"/>
  <c r="F12" i="2"/>
  <c r="F11" i="2"/>
  <c r="F6" i="2" l="1"/>
  <c r="F8" i="2"/>
  <c r="F30" i="2" l="1"/>
  <c r="F29" i="2"/>
  <c r="F2" i="2" l="1"/>
  <c r="F3" i="2"/>
  <c r="F28" i="2"/>
  <c r="F31" i="2"/>
  <c r="F38" i="2"/>
  <c r="F39" i="2"/>
  <c r="F40" i="2"/>
  <c r="F41" i="2"/>
  <c r="F44" i="2" l="1"/>
</calcChain>
</file>

<file path=xl/sharedStrings.xml><?xml version="1.0" encoding="utf-8"?>
<sst xmlns="http://schemas.openxmlformats.org/spreadsheetml/2006/main" count="539" uniqueCount="346">
  <si>
    <t>접수일자</t>
  </si>
  <si>
    <t>처리내용</t>
    <phoneticPr fontId="2" type="noConversion"/>
  </si>
  <si>
    <t>처리일자</t>
  </si>
  <si>
    <t>처리기간</t>
    <phoneticPr fontId="2" type="noConversion"/>
  </si>
  <si>
    <t>처리결과</t>
    <phoneticPr fontId="2" type="noConversion"/>
  </si>
  <si>
    <t>의견수용</t>
    <phoneticPr fontId="2" type="noConversion"/>
  </si>
  <si>
    <t>발생장소</t>
    <phoneticPr fontId="1" type="noConversion"/>
  </si>
  <si>
    <t>VOC 및 시설개선</t>
    <phoneticPr fontId="2" type="noConversion"/>
  </si>
  <si>
    <t>작업 후</t>
    <phoneticPr fontId="2" type="noConversion"/>
  </si>
  <si>
    <t>작업 전</t>
    <phoneticPr fontId="2" type="noConversion"/>
  </si>
  <si>
    <t>연번</t>
    <phoneticPr fontId="1" type="noConversion"/>
  </si>
  <si>
    <t>비고(지연사유, 추가사진)</t>
    <phoneticPr fontId="2" type="noConversion"/>
  </si>
  <si>
    <t>월</t>
    <phoneticPr fontId="1" type="noConversion"/>
  </si>
  <si>
    <t>년</t>
    <phoneticPr fontId="1" type="noConversion"/>
  </si>
  <si>
    <t>지하2층 기계실</t>
    <phoneticPr fontId="1" type="noConversion"/>
  </si>
  <si>
    <t>옥상</t>
    <phoneticPr fontId="1" type="noConversion"/>
  </si>
  <si>
    <t>지하1층 의무실</t>
    <phoneticPr fontId="1" type="noConversion"/>
  </si>
  <si>
    <t>지하1층 강사실</t>
    <phoneticPr fontId="1" type="noConversion"/>
  </si>
  <si>
    <t>지하1층 로비</t>
    <phoneticPr fontId="1" type="noConversion"/>
  </si>
  <si>
    <t>지하1층 여자화장실</t>
    <phoneticPr fontId="1" type="noConversion"/>
  </si>
  <si>
    <t>지하1층 남자화장실</t>
    <phoneticPr fontId="1" type="noConversion"/>
  </si>
  <si>
    <t>지하1층 시설사무실</t>
    <phoneticPr fontId="1" type="noConversion"/>
  </si>
  <si>
    <t>센터 전체</t>
    <phoneticPr fontId="1" type="noConversion"/>
  </si>
  <si>
    <t>승강기</t>
    <phoneticPr fontId="1" type="noConversion"/>
  </si>
  <si>
    <t>지하1층 전기실</t>
    <phoneticPr fontId="1" type="noConversion"/>
  </si>
  <si>
    <t>지하1층 외부</t>
    <phoneticPr fontId="1" type="noConversion"/>
  </si>
  <si>
    <t>지하1층 정화조</t>
    <phoneticPr fontId="1" type="noConversion"/>
  </si>
  <si>
    <t>합계</t>
    <phoneticPr fontId="1" type="noConversion"/>
  </si>
  <si>
    <t>지하1층 수영장(회원이용쪽)</t>
  </si>
  <si>
    <t>지하1층 GX1</t>
  </si>
  <si>
    <t>교체완료</t>
  </si>
  <si>
    <t>3층 강당</t>
    <phoneticPr fontId="1" type="noConversion"/>
  </si>
  <si>
    <t>3층 공조실</t>
    <phoneticPr fontId="1" type="noConversion"/>
  </si>
  <si>
    <t>지하1층 수영장(회원이용쪽)</t>
    <phoneticPr fontId="1" type="noConversion"/>
  </si>
  <si>
    <t>수리 완료</t>
  </si>
  <si>
    <t>지하1층 여자샤워장(화장실 포함)</t>
  </si>
  <si>
    <t>2층 강의실 2</t>
  </si>
  <si>
    <t>2층 다목적강당</t>
  </si>
  <si>
    <t>지하1층 남자샤워장(화장실 포함)</t>
  </si>
  <si>
    <t>고정 완료</t>
  </si>
  <si>
    <t>http://livesem.co.kr/uploads/survey/1547/86f7b41e973fa1bee6d34fbf895459cc.jpg</t>
    <phoneticPr fontId="8" type="noConversion"/>
  </si>
  <si>
    <t>1층 로비</t>
    <phoneticPr fontId="1" type="noConversion"/>
  </si>
  <si>
    <t>2층 남자화장실</t>
    <phoneticPr fontId="1" type="noConversion"/>
  </si>
  <si>
    <t>2층 여자화장실</t>
    <phoneticPr fontId="1" type="noConversion"/>
  </si>
  <si>
    <t>2층 다목적강당</t>
    <phoneticPr fontId="1" type="noConversion"/>
  </si>
  <si>
    <t>1층 남자화장실</t>
    <phoneticPr fontId="1" type="noConversion"/>
  </si>
  <si>
    <t>1층 여자화장실</t>
    <phoneticPr fontId="1" type="noConversion"/>
  </si>
  <si>
    <t>3층 여자화장실</t>
    <phoneticPr fontId="1" type="noConversion"/>
  </si>
  <si>
    <t>3층 남자화장실</t>
    <phoneticPr fontId="1" type="noConversion"/>
  </si>
  <si>
    <t>2층 강의실 1</t>
    <phoneticPr fontId="1" type="noConversion"/>
  </si>
  <si>
    <t>2층 강의실 2</t>
    <phoneticPr fontId="1" type="noConversion"/>
  </si>
  <si>
    <t>지하1층 수영장(선수반쪽)</t>
    <phoneticPr fontId="1" type="noConversion"/>
  </si>
  <si>
    <t>1층 주차장</t>
    <phoneticPr fontId="1" type="noConversion"/>
  </si>
  <si>
    <t>지하 주차장</t>
    <phoneticPr fontId="1" type="noConversion"/>
  </si>
  <si>
    <t>2층 로비</t>
    <phoneticPr fontId="1" type="noConversion"/>
  </si>
  <si>
    <t>1층 광장</t>
    <phoneticPr fontId="1" type="noConversion"/>
  </si>
  <si>
    <t>1층 별관</t>
    <phoneticPr fontId="1" type="noConversion"/>
  </si>
  <si>
    <t>1층 사무실</t>
    <phoneticPr fontId="1" type="noConversion"/>
  </si>
  <si>
    <t>1층 방재실</t>
    <phoneticPr fontId="1" type="noConversion"/>
  </si>
  <si>
    <t>1층 학부모회의실</t>
    <phoneticPr fontId="1" type="noConversion"/>
  </si>
  <si>
    <t>3층 로비</t>
    <phoneticPr fontId="1" type="noConversion"/>
  </si>
  <si>
    <t>1층 외부</t>
    <phoneticPr fontId="1" type="noConversion"/>
  </si>
  <si>
    <t>지하1층 GX1</t>
    <phoneticPr fontId="1" type="noConversion"/>
  </si>
  <si>
    <t>지하1층 GX2</t>
    <phoneticPr fontId="1" type="noConversion"/>
  </si>
  <si>
    <t>장소</t>
    <phoneticPr fontId="1" type="noConversion"/>
  </si>
  <si>
    <t>1월</t>
    <phoneticPr fontId="1" type="noConversion"/>
  </si>
  <si>
    <t>2월</t>
    <phoneticPr fontId="1" type="noConversion"/>
  </si>
  <si>
    <t>3월</t>
  </si>
  <si>
    <t>4월</t>
  </si>
  <si>
    <t>5월</t>
  </si>
  <si>
    <t>6월</t>
  </si>
  <si>
    <t>7월</t>
  </si>
  <si>
    <t>8월</t>
  </si>
  <si>
    <t>9월</t>
  </si>
  <si>
    <t>10월</t>
  </si>
  <si>
    <t>11월</t>
  </si>
  <si>
    <t>12월</t>
  </si>
  <si>
    <t>지하1층 남자화장실</t>
  </si>
  <si>
    <t>1층 여자화장실</t>
  </si>
  <si>
    <t>시설개선(건)</t>
    <phoneticPr fontId="1" type="noConversion"/>
  </si>
  <si>
    <t>지하 주차장</t>
  </si>
  <si>
    <t>재고정</t>
  </si>
  <si>
    <t>수리완료</t>
  </si>
  <si>
    <t>지하1층 여자화장실</t>
  </si>
  <si>
    <t>지하1층 수영장(선수반쪽)</t>
  </si>
  <si>
    <t>지하1층 직원휴게실</t>
    <phoneticPr fontId="1" type="noConversion"/>
  </si>
  <si>
    <t>3층 로비</t>
  </si>
  <si>
    <t>남자샤워장 벽 타일 파손 및 균열 발생</t>
  </si>
  <si>
    <t>물품 보관함 곰팡이로인한 교체필요</t>
  </si>
  <si>
    <t>50m 수영장 출입문 센서 브라켓 파손</t>
  </si>
  <si>
    <t>25m 수중청소기 운반차 용접부  파손</t>
  </si>
  <si>
    <t>출입구 트렌치 밀림으로 이탈</t>
  </si>
  <si>
    <t>남자탈의실 옷장 NO 26
밑창파손</t>
  </si>
  <si>
    <t>비상조명등 파손</t>
  </si>
  <si>
    <t>의자 바퀴 파손</t>
  </si>
  <si>
    <t>다목적강당 소방 싸이렌 파손</t>
  </si>
  <si>
    <t>3번째 마지막 고정형 거치대 파손</t>
  </si>
  <si>
    <t>50M 출입구 쪽 타일 들뜸</t>
  </si>
  <si>
    <t>남자 샤워장 S고리 녹발생</t>
  </si>
  <si>
    <t>2층 남자화장실 천장 텍스 탈락</t>
  </si>
  <si>
    <t>시간 재조정 완료</t>
  </si>
  <si>
    <t>타일 부착완료했습니다</t>
  </si>
  <si>
    <t>브라켓 제작 및 부착 완료</t>
  </si>
  <si>
    <t>들어가서 왼쪽 첫번째 양변기 누수 발생으로
밸브 재결합 후 정상 작동 확인</t>
  </si>
  <si>
    <t>용접 보수 완료</t>
  </si>
  <si>
    <t>트렌치 180도 회전 설치(끝 단면 밀착되게)</t>
  </si>
  <si>
    <t>결로로 확인하였습니다</t>
  </si>
  <si>
    <t>조면 재고정했습니다</t>
  </si>
  <si>
    <t>의자 3개 바퀴붓싱 교체 수리 완료</t>
  </si>
  <si>
    <t>파손품 교체 수리완료</t>
  </si>
  <si>
    <t>수정완료</t>
  </si>
  <si>
    <t>교쳬 완료</t>
  </si>
  <si>
    <t>스텐S고리로 전량(72개) 교체</t>
  </si>
  <si>
    <t>드레인</t>
  </si>
  <si>
    <t>http://www.livesem.co.kr/uploads/survey/1539/6142a4ea7e8127ab07b75d22cb85803f.jpg</t>
  </si>
  <si>
    <t>http://www.livesem.co.kr/uploads/survey/1525/c709ba4b762627961035a96fbe8d57e7.jpg</t>
  </si>
  <si>
    <t>http://www.livesem.co.kr/uploads/survey/1531/22dfda1cca033782adc167f0b3872cbb.jpg</t>
  </si>
  <si>
    <t>http://www.livesem.co.kr/uploads/survey/1529/a10d7192c03176a8723c141fca435c6c.jpg</t>
  </si>
  <si>
    <t>http://www.livesem.co.kr/uploads/survey/1508/9850247c7bf80e66a92daf4b5d8fe6f3.jpg</t>
  </si>
  <si>
    <t>http://www.livesem.co.kr/uploads/survey/1530/236ebe682dfeea663701d6d2dac32156.jpg</t>
  </si>
  <si>
    <t>http://www.livesem.co.kr/uploads/survey/1535/12822633a9a1d96dda05767ef6e946b1.jpg</t>
  </si>
  <si>
    <t>http://www.livesem.co.kr/uploads/survey/1532/c590fd808d2e478c9462e4ab176b1c0a.jpg</t>
  </si>
  <si>
    <t>http://www.livesem.co.kr/uploads/survey/1525/ce4b6f70a9f51b7a610733db72239cc8.jpg</t>
  </si>
  <si>
    <t>http://www.livesem.co.kr/uploads/survey/1539/9cb1e3d017ba98258738213a09da20dd.jpg</t>
  </si>
  <si>
    <t>http://www.livesem.co.kr/uploads/survey/1520/1f5e9d8b8e6e91d4d07b98eceda5782a.jpg</t>
  </si>
  <si>
    <t>http://www.livesem.co.kr/uploads/survey/1511/b898723bf1855d2f0dd2c16f262ae5b2.jpg</t>
  </si>
  <si>
    <t>http://www.livesem.co.kr/uploads/survey/1539/a3a64b47be2f3f05159d1e8a2f94efe9.jpg</t>
  </si>
  <si>
    <t>http://www.livesem.co.kr/uploads/survey/1523/3f40cc1deca6c4f01112bda43397ed89.jpg</t>
  </si>
  <si>
    <t>http://www.livesem.co.kr/uploads/survey/1531/6e5f170c458f6fcefba89ef17219d3ae.jpg</t>
  </si>
  <si>
    <t>http://www.livesem.co.kr/uploads/survey/1531/42443be73322ce88f487bb3aedec7312.jpg</t>
  </si>
  <si>
    <t>http://www.livesem.co.kr/uploads/survey/1530/2bb5aa4d95e8ac2d1b9bddd149744587.jpg</t>
  </si>
  <si>
    <t>http://www.livesem.co.kr/uploads/survey/1525/1c850d8acb623b714fea02b3b4a324ed.jpg</t>
  </si>
  <si>
    <t>http://www.livesem.co.kr/uploads/survey/1525/f1ec717271a7d770b00d9f1ba06d1478.jpg</t>
  </si>
  <si>
    <t>http://www.livesem.co.kr/uploads/survey/1526/45d9b0819cc1cbc8da59d75fcc40c936.jpg</t>
  </si>
  <si>
    <t>http://www.livesem.co.kr/uploads/survey/1531/3872488478bf540060ad1b403540fac1.jpg</t>
  </si>
  <si>
    <t>2층 다목적 강당 전자시계 시간동기화 필요</t>
    <phoneticPr fontId="1" type="noConversion"/>
  </si>
  <si>
    <t>양번기 누수발생(첫번쨰칸)</t>
    <phoneticPr fontId="1" type="noConversion"/>
  </si>
  <si>
    <t>지하1층. 여자화장실. 천정 누수</t>
    <phoneticPr fontId="1" type="noConversion"/>
  </si>
  <si>
    <t>여자 탈의장 천장 누수</t>
    <phoneticPr fontId="1" type="noConversion"/>
  </si>
  <si>
    <t>남자 샤워장 세면대(소변기 우측) 수량이 점점 적어지고 뜨거운 물이 점점 잘 나오지 않음</t>
    <phoneticPr fontId="1" type="noConversion"/>
  </si>
  <si>
    <t>여자 탈의장 전화 안됨</t>
    <phoneticPr fontId="1" type="noConversion"/>
  </si>
  <si>
    <t>GX1실 시계 시각 조정 요청</t>
    <phoneticPr fontId="1" type="noConversion"/>
  </si>
  <si>
    <t>비상조명등 파손</t>
    <phoneticPr fontId="1" type="noConversion"/>
  </si>
  <si>
    <t>2월 처리 예정</t>
    <phoneticPr fontId="1" type="noConversion"/>
  </si>
  <si>
    <t>지하1층 GX2</t>
  </si>
  <si>
    <t>지하2층 기계실</t>
  </si>
  <si>
    <t>지하1층 로비</t>
  </si>
  <si>
    <t>2층 남자화장실</t>
  </si>
  <si>
    <t>샤워장 2번째칸 마지막수전 중앙에 바닥면 튀어나옴</t>
  </si>
  <si>
    <t>S고리 녹발생</t>
  </si>
  <si>
    <t>공조기2호기 V벨트 파손</t>
  </si>
  <si>
    <t>샤워실 벽타일 탈락-정지태주임
(이전 타일탈락부 위쪽)</t>
  </si>
  <si>
    <t>여자샤워장 3번째칸첫번째 배수구 
모퉁이부분 타일이 깨졌습니다</t>
  </si>
  <si>
    <t>1층여자화장실 2번칸 변기 백시멘트 전체 파손</t>
  </si>
  <si>
    <t>마감처리 완료</t>
  </si>
  <si>
    <t>기수리 보유품으로 교체완료</t>
  </si>
  <si>
    <t>타일 부착완료</t>
  </si>
  <si>
    <t>파손부 백시멘트 보수</t>
  </si>
  <si>
    <t>백시멘트 보수</t>
  </si>
  <si>
    <t>수전헤드 거치대 7ea 교체완료</t>
  </si>
  <si>
    <t>천장 누수부 드레인 완료했습니다</t>
  </si>
  <si>
    <t>완전해체후 바닥 거푸집,몰탈 작업후 유가 재안착</t>
  </si>
  <si>
    <t>상단 레일베어링 피손건 교체 수리</t>
  </si>
  <si>
    <t>http://www.livesem.co.kr/uploads/survey/1531/5b0dfde34f378cd076fd70933889a83c.jpg</t>
  </si>
  <si>
    <t>http://www.livesem.co.kr/uploads/survey/1524/d397ace059cd9126679fc0b7ade20200.jpg</t>
  </si>
  <si>
    <t>http://www.livesem.co.kr/uploads/survey/1531/72237fe8b503bc996634777cf7bad4ab.jpg</t>
  </si>
  <si>
    <t>http://www.livesem.co.kr/uploads/survey/1544/167ef4ee92949f14a4ef3c83e8100dcb.jpg</t>
  </si>
  <si>
    <t>http://www.livesem.co.kr/uploads/survey/1528/b0f4d4ee13cd1589d65c299de48f1fd0.jpg</t>
  </si>
  <si>
    <t>http://www.livesem.co.kr/uploads/survey/1531/7d9bd1fbdd215477872bb488a0e01b5b.jpg</t>
  </si>
  <si>
    <t>http://www.livesem.co.kr</t>
  </si>
  <si>
    <t>http://www.livesem.co.kr/uploads/survey/1508/d9b47835ca8377e4d87025888326b1b6.jpg</t>
  </si>
  <si>
    <t>http://www.livesem.co.kr/uploads/survey/1531/1fc87bfc35e857b992fa9c9d97ccf4b3.jpg</t>
  </si>
  <si>
    <t>http://www.livesem.co.kr/uploads/survey/1531/6df7c83b4fd95ec072f7d258cacf2f9b.jpg</t>
  </si>
  <si>
    <t>http://www.livesem.co.kr/uploads/survey/1531/79f83cbf33a431c50d263f65fdc39bd8.jpg</t>
  </si>
  <si>
    <t>http://www.livesem.co.kr/uploads/survey/1531/286004b45bc443b2777625cb1d4dde69.jpg</t>
  </si>
  <si>
    <t>http://www.livesem.co.kr/uploads/survey/1512/f96a1367b3d6d2cb3c222273e456faf4.jpg</t>
  </si>
  <si>
    <t>http://www.livesem.co.kr/uploads/survey/2543/817ac8d7a22e91ec29469b1198e5cdf7.jpg</t>
  </si>
  <si>
    <t>http://www.livesem.co.kr/uploads/survey/2536/2809b6bc2f0569ff9aee3e1f1dcc8476.jpg</t>
  </si>
  <si>
    <t>http://www.livesem.co.kr/uploads/survey/2543/f4034055eb9cd5b56debc42157b944ad.jpg</t>
  </si>
  <si>
    <t>http://www.livesem.co.kr/uploads/survey/2556/9fbfd0d333aeab78dbd188f50ecb84af.jpg</t>
  </si>
  <si>
    <t>http://www.livesem.co.kr/uploads/survey/2540/2804f8351a8427ab0ea543041e04bfde.jpg</t>
  </si>
  <si>
    <t>http://www.livesem.co.kr/uploads/survey/2543/0dd1fcfdb675badb5187da6c9efe60de.jpg</t>
  </si>
  <si>
    <t>http://www.livesem.co.kr/uploads/survey/2520/b4fa4cc5e2ca8facb762895feed35b46.jpg</t>
  </si>
  <si>
    <t>http://www.livesem.co.kr/uploads/survey/2543/f3bf6818241264b337727e3f622de86b.jpg</t>
  </si>
  <si>
    <t>http://www.livesem.co.kr/uploads/survey/2524/43a7a4e96fa589996d7c21b1d1672658.jpg</t>
  </si>
  <si>
    <t>GX2실 앞쪽 미러볼 불빛 안나옴</t>
    <phoneticPr fontId="1" type="noConversion"/>
  </si>
  <si>
    <t>배수구 처짐</t>
    <phoneticPr fontId="1" type="noConversion"/>
  </si>
  <si>
    <t>3단연동문 고장</t>
    <phoneticPr fontId="1" type="noConversion"/>
  </si>
  <si>
    <t>2층남자화장실 천장 택스 처짐</t>
    <phoneticPr fontId="1" type="noConversion"/>
  </si>
  <si>
    <t>천장 누수</t>
    <phoneticPr fontId="1" type="noConversion"/>
  </si>
  <si>
    <t>샤워기 거치대 수리 필요</t>
    <phoneticPr fontId="1" type="noConversion"/>
  </si>
  <si>
    <t>말발굽고장</t>
  </si>
  <si>
    <t>필터교체필요</t>
  </si>
  <si>
    <t>필터청소필요</t>
  </si>
  <si>
    <t>제2강의실 의자 바퀴 2개 파손</t>
  </si>
  <si>
    <t>도어클로저 교체 필요</t>
  </si>
  <si>
    <t>비상조명등 커버 파손</t>
  </si>
  <si>
    <t>50m 선수반 여자샤워장 내 거울 교체 필요</t>
  </si>
  <si>
    <t>타일 들뜸</t>
  </si>
  <si>
    <t>콘센트 커버 탈락</t>
  </si>
  <si>
    <t>앰프 2개 -&gt; 4개연결 필요</t>
  </si>
  <si>
    <t>출입문 몰딩 탈락-이영순 주임</t>
  </si>
  <si>
    <t>여자샤워장 1번칸 화장실 잠금쇠 고장</t>
  </si>
  <si>
    <t>여자샤워장 벽타일 보수 필요</t>
  </si>
  <si>
    <t>의자 바퀴 수리 필요</t>
  </si>
  <si>
    <t>여자샤워장  두번째칸 화장실
위생용품함이 망가졌어요</t>
  </si>
  <si>
    <t>(탈의실 문과 맞닿은) 남자 샤워장 바닥 타일 줄눈 파손</t>
  </si>
  <si>
    <t>고정형 샤워수전 카트리지 교체 필요</t>
  </si>
  <si>
    <t>http://www.livesem.co.kr/uploads/survey/2551/d48f3b781a5e5a032a9e61ba78173f3a.jpg</t>
  </si>
  <si>
    <t>http://www.livesem.co.kr/uploads/survey/2540/ab5f397c18b91a519f0213fccb9ffcb2.jpg</t>
  </si>
  <si>
    <t>http://www.livesem.co.kr/uploads/survey/2556/fad25d4bb0861f88e6e6d7626ecb3a8a.jpg</t>
  </si>
  <si>
    <t>http://www.livesem.co.kr/uploads/survey/2529/c9b407373cd0bd907ed62f6c6457da53.jpg</t>
  </si>
  <si>
    <t>http://www.livesem.co.kr/uploads/survey/2541/9df7c67a43ecbcaedf9cd1238beb4791.jpg</t>
  </si>
  <si>
    <t>http://www.livesem.co.kr/uploads/survey/2523/b409de02fee267b548091f7d5e1f165b.jpg</t>
  </si>
  <si>
    <t>http://www.livesem.co.kr/uploads/survey/2540/e052237468b50157b193aedf26c2fb5a.jpg</t>
  </si>
  <si>
    <t>http://www.livesem.co.kr/uploads/survey/2551/e1e63733cd0ebefbd3bd2ef384046580.jpg</t>
  </si>
  <si>
    <t>http://www.livesem.co.kr/uploads/survey/2541/b8d8e135b9374c6bb2cb0dcb41205d39.jpg</t>
  </si>
  <si>
    <t>http://www.livesem.co.kr/uploads/survey/2542/006a49ab936b186be801b325edb23722.jpg</t>
  </si>
  <si>
    <t>http://www.livesem.co.kr/uploads/survey/2540/31bf31c6d60a79202510ed339455ed22.jpg</t>
  </si>
  <si>
    <t>http://www.livesem.co.kr/uploads/survey/2535/ed84deef7baf04d138522396c9158af3.jpg</t>
  </si>
  <si>
    <t>http://www.livesem.co.kr/uploads/survey/2543/e435ab38a58edfece0af9cd646cafab2.jpg</t>
  </si>
  <si>
    <t>http://www.livesem.co.kr/uploads/survey/2543/05a4d70fefd4c0a0b9095cfe9da2d72f.jpg</t>
  </si>
  <si>
    <t>http://www.livesem.co.kr/uploads/survey/2543/a1828708d352db992a68c688f74227a8.jpg</t>
  </si>
  <si>
    <t>http://www.livesem.co.kr/uploads/survey/2523/4c55f8008569dd58e47f118801325f78.jpeg</t>
  </si>
  <si>
    <t>http://www.livesem.co.kr/uploads/survey/2537/4ab4c2856b4145c6fc685d8f53a3a489.jpg</t>
  </si>
  <si>
    <t>http://www.livesem.co.kr/uploads/survey/2537/997ffa36f18ff5e9567c10d156463fd3.jpg</t>
  </si>
  <si>
    <t>설치완료</t>
  </si>
  <si>
    <t>청소완료</t>
  </si>
  <si>
    <t>전구 교체</t>
  </si>
  <si>
    <t>의자바퀴 수리 완료</t>
  </si>
  <si>
    <t>스위치 파손 교체 완료</t>
  </si>
  <si>
    <t>불편민원에 대한 사과 및 이행조치 설명</t>
  </si>
  <si>
    <t>물조절 밸브 교체
고무링 파손건 교체</t>
  </si>
  <si>
    <t>커버교체</t>
  </si>
  <si>
    <t>거울 교체 및 실리콘 코킹 완료</t>
  </si>
  <si>
    <t>바닥타일 보수 처리완료</t>
  </si>
  <si>
    <t>연결완료</t>
  </si>
  <si>
    <t>몰딩 타카 재고정</t>
  </si>
  <si>
    <t>샤워헤드 거치대 교체 완료</t>
  </si>
  <si>
    <t>잠금쇠 교체</t>
  </si>
  <si>
    <t>타일 파손부 메지보수</t>
  </si>
  <si>
    <t>바퀴수리 완료</t>
  </si>
  <si>
    <t>나사 재고정 완료</t>
  </si>
  <si>
    <t>신품교체완료</t>
  </si>
  <si>
    <t>메지보수완료</t>
  </si>
  <si>
    <t>수전카트리지 교체 완료</t>
  </si>
  <si>
    <t>http://www.livesem.co.kr/uploads/survey/1539/f90d3db84b9a8a75623780a69329fee9.jpg</t>
  </si>
  <si>
    <t>http://www.livesem.co.kr/uploads/survey/1528/2c34b0f387d331b1cbd6becd832fba2f.jpg</t>
  </si>
  <si>
    <t>http://www.livesem.co.kr/uploads/survey/1544/7cb9d0893a2368f1449b4062758b2420.jpg</t>
  </si>
  <si>
    <t>http://www.livesem.co.kr/uploads/survey/1517/a80ba393462eecd4b12e6a927186b988.jpg</t>
  </si>
  <si>
    <t>http://www.livesem.co.kr/uploads/survey/1529/6fc97f9af389d8baca62b6bee9c5228c.jpg</t>
  </si>
  <si>
    <t>http://www.livesem.co.kr/uploads/survey/1511/242a5b045212b1653241f71314222d88.jpg</t>
  </si>
  <si>
    <t>http://www.livesem.co.kr/uploads/survey/1533/56e8ed1578a343b13a09b83e6d4d0231.jpg</t>
  </si>
  <si>
    <t>http://www.livesem.co.kr/uploads/survey/1528/29eb7aa6cca57cffb483ee1322150416.jpg</t>
  </si>
  <si>
    <t>http://www.livesem.co.kr/uploads/survey/1508/6dfd9cbccd5062039264478a8d5372b3.jpg</t>
  </si>
  <si>
    <t>http://www.livesem.co.kr/uploads/survey/1539/b53e0b8566cc595335115ba2ea297b92.jpg</t>
  </si>
  <si>
    <t>http://www.livesem.co.kr/uploads/survey/1529/4e2adc14ec41d93b0679727cfe27d3ca.jpg</t>
  </si>
  <si>
    <t>http://www.livesem.co.kr/uploads/survey/1528/b496ee897e94af51fa07de93c34020e0.jpg</t>
  </si>
  <si>
    <t>http://www.livesem.co.kr/uploads/survey/1523/72e93862b2b5d96420fe156cac545d8b.jpg</t>
  </si>
  <si>
    <t>http://www.livesem.co.kr/uploads/survey/1531/73913fc1f8d9b3fcc5c6cff901e6748b.jpg</t>
  </si>
  <si>
    <t>http://www.livesem.co.kr/uploads/survey/1531/6ea91446baa1619d6cd381641a05993c.jpg</t>
  </si>
  <si>
    <t>http://www.livesem.co.kr/uploads/survey/1531/2f464fb5211eb1ea87df1e6516580317.jpg</t>
  </si>
  <si>
    <t>http://www.livesem.co.kr/uploads/survey/1531/b8b80db95e2e29a85ff4068916f78fc9.jpg</t>
  </si>
  <si>
    <t>http://www.livesem.co.kr/uploads/survey/1511/297c399a897203a673aabeccfc7e73db.jpg</t>
  </si>
  <si>
    <t>http://www.livesem.co.kr/uploads/survey/1531/b32dd4f0f9250ab8d48902e9fdc244fd.jpg</t>
  </si>
  <si>
    <t>http://www.livesem.co.kr/uploads/survey/1531/f58d6e6119b3608904e41820dc851ca6.jpg</t>
  </si>
  <si>
    <t>http://www.livesem.co.kr/uploads/survey/1525/f730dbb6b3876997b3f431ffc7d64fe3.jpg</t>
  </si>
  <si>
    <t>http://www.livesem.co.kr/uploads/survey/1525/8544f3be0745fe0d429ab7844af7326e.jpg</t>
  </si>
  <si>
    <t>3층 강당</t>
  </si>
  <si>
    <t>지하1층 여자화장실(장애)</t>
  </si>
  <si>
    <t>대기실 안내판 필요</t>
    <phoneticPr fontId="1" type="noConversion"/>
  </si>
  <si>
    <t>선수반 여자샤워장 조명 교체 필요</t>
    <phoneticPr fontId="1" type="noConversion"/>
  </si>
  <si>
    <t xml:space="preserve">지하1층  여자화장실  장애 전등 고장 </t>
    <phoneticPr fontId="1" type="noConversion"/>
  </si>
  <si>
    <t>어린이 수영 선생님이 너무 감정적으로 아이를 대하시고, 심지어 위협적으로 때리려는 행동을 하셔서 너무 놀랐습니다. 어린이에 대한 이해도가 낮으신 분 같습니다. 아이가 말을 안듣는다고 위협적으로 화를 내시는게 교육적이지 않다고 생각합니다. 게다가 몇년전 수영강사가 감정적으로 아이를 물속에 빠트려서 아이가 익사한 사건이 있었습니다. 그 분이 그러지 말라는 법이 있습니까? 사건이 터진후에는 되돌릴 수없습니다. 반드시 감정을 못다스리는 분은 아이를 가르치면 안된다고 생각합니다. 강하게 조치를 취해주십시오</t>
    <phoneticPr fontId="1" type="noConversion"/>
  </si>
  <si>
    <t>좌측 2번째칸 후레쉬밸브 누수</t>
    <phoneticPr fontId="1" type="noConversion"/>
  </si>
  <si>
    <t>여자샤워실 샤워헤드 고정 필요</t>
    <phoneticPr fontId="1" type="noConversion"/>
  </si>
  <si>
    <t>여  샤워장  장애인 화장실 문 맨위 나사 빠짐</t>
    <phoneticPr fontId="1" type="noConversion"/>
  </si>
  <si>
    <t>2층 여자화장실</t>
  </si>
  <si>
    <t>2층 강의실 1</t>
  </si>
  <si>
    <t>걸레받이 재고정필요</t>
  </si>
  <si>
    <t>남자샤워장 2곳 보수공사필요</t>
  </si>
  <si>
    <t>시스템 에어콘 남자탈의실 콘트롤러 표시창에 새로운 코드번호 'CH 05' 발생</t>
  </si>
  <si>
    <t>여자샤워실 ㅡ 샤워장 안 시계가 멈췄어요</t>
  </si>
  <si>
    <t>2층 남자 화장실</t>
  </si>
  <si>
    <t>4월 8일 화요일 13시15분경 손님 1명이
지하1층에서 지상2층 이용하기 위해 출입금지 안내문이 있으나 성큰 방면으로 나가셔서 외부에서 문이 잠김.
1층 외곽 청소중 지하1층에서 문좀 열어달라고 하셔서 열어드림.
통로에 출입금지 안내문이 있느나 2층 이동위해 성큰 출입 후 문이 잠김.
통로에 출입금지 표지 있느나, 성큰 안쪽에 나갈수 있는 통로 안내를 위한 연락처 기재 필요.</t>
  </si>
  <si>
    <t>50m 선수반 남자샤워장 거울 파손</t>
  </si>
  <si>
    <t>2층여자화장실 왼쪽3번째칸에서
물이 새어나옵니다</t>
  </si>
  <si>
    <t>강의실2 의자 수리 필요합니다.</t>
  </si>
  <si>
    <t>고정걸이 교체 필요</t>
  </si>
  <si>
    <t>메지작업필요</t>
  </si>
  <si>
    <t>잠금 장치설치 필요</t>
  </si>
  <si>
    <t>엠프 보관대 이동형 바퀴 부착 요청</t>
  </si>
  <si>
    <t>여자샤워장  벽걸이시계가 멈춰있어요</t>
  </si>
  <si>
    <t>큐비클 문탈락</t>
  </si>
  <si>
    <t>의자바퀴 교체필요</t>
  </si>
  <si>
    <t>선수반 출입문 강화도어  급속 닫힘으로 안전사고 우려
(힌지 유압 터짐)</t>
  </si>
  <si>
    <t>http://www.livesem.co.kr/uploads/survey/2551/d7887bff881ec63ba90eff900e22f7bf.jpg</t>
  </si>
  <si>
    <t>http://www.livesem.co.kr/uploads/survey/2537/734d4a669c2d4ec80d3d98999a6db4c6.jpg</t>
  </si>
  <si>
    <t>http://www.livesem.co.kr/uploads/survey/2537/90ba6d74d9627bafd8f46a11e9c9cb27.jpg</t>
  </si>
  <si>
    <t>http://www.livesem.co.kr/uploads/survey/2537/5abb46b7809498feaa9068af792e5eb2.jpg</t>
  </si>
  <si>
    <t>http://www.livesem.co.kr/uploads/survey/2524/a33ecd5e28a036a322e2b892bb5873ed.jpg</t>
  </si>
  <si>
    <t>http://www.livesem.co.kr/uploads/survey/2547/a701b2fb94ff2152bd018abab198f5eb.jpg</t>
  </si>
  <si>
    <t>http://www.livesem.co.kr/uploads/survey/2541/da06c61c3894a8933461206ab2e6d66b.jpg</t>
  </si>
  <si>
    <t>http://www.livesem.co.kr/uploads/survey/2523/01afe3b7acafe923978e27faee9ee0b6.jpeg</t>
  </si>
  <si>
    <t>http://www.livesem.co.kr/uploads/survey/2537/88af0470807de034a08ea3c5d20a2f45.jpg</t>
  </si>
  <si>
    <t>http://www.livesem.co.kr/uploads/survey/2537/17ac73cca72e2a989dd6ca1b4e09ca27.jpg</t>
  </si>
  <si>
    <t>http://www.livesem.co.kr/uploads/survey/2540/6c6cca35b77d0c983c0f933d35050f53.jpg</t>
  </si>
  <si>
    <t>http://www.livesem.co.kr/uploads/survey/2537/0b6cd2aa00dc11ce21a652f7ef486849.jpg</t>
  </si>
  <si>
    <t>http://www.livesem.co.kr/uploads/survey/2547/2306d50eb2b91670f154de4f10c0d591.jpg</t>
  </si>
  <si>
    <t>http://www.livesem.co.kr/uploads/survey/2522/960fe6e4a93d16f1e7e6df2ac1877464.jpg</t>
  </si>
  <si>
    <t>http://www.livesem.co.kr/uploads/survey/2541/99d9bbfb8e25bc8e363ea7f47e23c42d.jpg</t>
  </si>
  <si>
    <t>재고정완료</t>
  </si>
  <si>
    <t>메지 보수완료했습니다</t>
  </si>
  <si>
    <t>Ecu 교체</t>
  </si>
  <si>
    <t>건전지 교체 및 시간 재조정</t>
  </si>
  <si>
    <t>천장재 재고정</t>
  </si>
  <si>
    <t>안내문부착</t>
  </si>
  <si>
    <t>거울 교체완료</t>
  </si>
  <si>
    <t>테프론 및 재조립 완료</t>
  </si>
  <si>
    <t>작업완료</t>
  </si>
  <si>
    <t>보관대 높이 조정 및 바퀴 설치</t>
  </si>
  <si>
    <t>조치완료</t>
  </si>
  <si>
    <t>롤러 윤활제도포</t>
  </si>
  <si>
    <t>의자바퀴교체</t>
  </si>
  <si>
    <t>힌지교체완료</t>
  </si>
  <si>
    <t>http://www.livesem.co.kr/uploads/survey/1539/16c717a16a2d56ffd5183ac47f60aee7.jpg</t>
  </si>
  <si>
    <t>http://www.livesem.co.kr/uploads/survey/1525/16274e5e1057614ebf6d50302140b453.jpg</t>
  </si>
  <si>
    <t>http://www.livesem.co.kr/uploads/survey/1525/3eec0c6d81c6d7792a5a4fbc7c138540.jpg</t>
  </si>
  <si>
    <t>http://www.livesem.co.kr/uploads/survey/1525/e248203b554caac95a3f50337eb160a3.jpg</t>
  </si>
  <si>
    <t>http://www.livesem.co.kr/uploads/survey/1512/4da852bb6ad5fde47569301a00fe32ae.jpg</t>
  </si>
  <si>
    <t>http://www.livesem.co.kr/uploads/survey/1535/0f662c9af3bc3c3846bfb1a9ac57af45.jpg</t>
  </si>
  <si>
    <t>http://www.livesem.co.kr/uploads/survey/1529/daf8ecf9885413667ea4e7a8bed43e67.jpg</t>
  </si>
  <si>
    <t>http://www.livesem.co.kr/uploads/survey/1515/03c80fb2f0070e538ae8ecee40ecd1a5.jpg</t>
  </si>
  <si>
    <t>http://www.livesem.co.kr/uploads/survey/1511/8d002845bc7304d65ed62ae0669d8f10.jpg</t>
  </si>
  <si>
    <t>http://www.livesem.co.kr/uploads/survey/1525/a9fba19973d4ddad7a08235f409b1cd2.jpg</t>
  </si>
  <si>
    <t>http://www.livesem.co.kr/uploads/survey/1525/52e8bc2b8bbd36fb595745c68c180c05.jpg</t>
  </si>
  <si>
    <t>http://www.livesem.co.kr/uploads/survey/1528/4679b94222cd8322e4ad4600c1a240f4.jpg</t>
  </si>
  <si>
    <t>http://www.livesem.co.kr/uploads/survey/1524/7f555ebe7207cef12fee2a6991cc7075.jpg</t>
  </si>
  <si>
    <t>http://www.livesem.co.kr/uploads/survey/1531/6b64964d1594e346f326de26961a5d62.jpg</t>
  </si>
  <si>
    <t>http://www.livesem.co.kr/uploads/survey/1525/35ec1ed5179f6181fa42d28d8454ec1e.jpg</t>
  </si>
  <si>
    <t>http://www.livesem.co.kr/uploads/survey/1535/fafd32f7b153e37173f8b726ad451308.jpg</t>
  </si>
  <si>
    <t>http://www.livesem.co.kr/uploads/survey/1510/0a0c0a1b54a027e909e65ad87a176bce.jpg</t>
  </si>
  <si>
    <t>http://www.livesem.co.kr/uploads/survey/1529/c6a9d595d95ae9e3db07028bddb1e391.jpg</t>
  </si>
  <si>
    <t>건진지교체필요</t>
    <phoneticPr fontId="1" type="noConversion"/>
  </si>
  <si>
    <t xml:space="preserve">여자  화장실  맨 안쪽 화장실 문짝 떨어지고 샤워장 시계  멈췄습니다                </t>
    <phoneticPr fontId="1" type="noConversion"/>
  </si>
  <si>
    <t>거치대 재고정 필요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</si>
</sst>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10" x14ac:knownFonts="1">
    <font>
      <sz val="11"/>
      <color theme="1"/>
      <name val="맑은 고딕"/>
      <family val="2"/>
      <charset val="129"/>
      <scheme val="minor"/>
    </font>
    <font>
      <sz val="8"/>
      <name val="맑은 고딕"/>
      <family val="2"/>
      <charset val="129"/>
      <scheme val="minor"/>
    </font>
    <font>
      <sz val="8"/>
      <name val="맑은 고딕"/>
      <family val="3"/>
      <charset val="129"/>
    </font>
    <font>
      <sz val="12"/>
      <color theme="1"/>
      <name val="맑은 고딕"/>
      <family val="3"/>
      <charset val="129"/>
      <scheme val="minor"/>
    </font>
    <font>
      <sz val="12"/>
      <color indexed="8"/>
      <name val="맑은 고딕"/>
      <family val="3"/>
      <charset val="129"/>
    </font>
    <font>
      <b/>
      <sz val="12"/>
      <color theme="1"/>
      <name val="맑은 고딕"/>
      <family val="3"/>
      <charset val="129"/>
      <scheme val="minor"/>
    </font>
    <font>
      <b/>
      <sz val="12"/>
      <color indexed="8"/>
      <name val="맑은 고딕"/>
      <family val="3"/>
      <charset val="129"/>
      <scheme val="major"/>
    </font>
    <font>
      <b/>
      <sz val="12"/>
      <color indexed="8"/>
      <name val="맑은 고딕"/>
      <family val="3"/>
      <charset val="129"/>
    </font>
    <font>
      <sz val="8"/>
      <name val="돋움"/>
      <family val="3"/>
      <charset val="129"/>
    </font>
    <font>
      <u/>
      <sz val="11"/>
      <color theme="10"/>
      <name val="Calibri"/>
      <family val="2"/>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249977111117893"/>
        <bgColor indexed="64"/>
      </patternFill>
    </fill>
    <fill>
      <patternFill patternType="solid">
        <fgColor theme="0" tint="-0.249977111117893"/>
        <bgColor theme="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diagonal/>
    </border>
  </borders>
  <cellStyleXfs count="2">
    <xf numFmtId="0" fontId="0" fillId="0" borderId="0">
      <alignment vertical="center"/>
    </xf>
    <xf numFmtId="0" fontId="9" fillId="0" borderId="0" applyNumberFormat="0" applyFill="0" applyBorder="0" applyAlignment="0" applyProtection="0"/>
  </cellStyleXfs>
  <cellXfs count="24">
    <xf numFmtId="0" fontId="0" fillId="0" borderId="0" xfId="0">
      <alignment vertical="center"/>
    </xf>
    <xf numFmtId="0" fontId="0" fillId="0" borderId="0" xfId="0"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4" borderId="1" xfId="0" applyFill="1" applyBorder="1" applyAlignment="1">
      <alignment horizontal="center" vertical="center"/>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xf>
    <xf numFmtId="0" fontId="0" fillId="2" borderId="1" xfId="0" applyFill="1" applyBorder="1" applyAlignment="1">
      <alignment horizontal="center" vertical="center"/>
    </xf>
    <xf numFmtId="14" fontId="0" fillId="0" borderId="0" xfId="0" applyNumberFormat="1" applyAlignment="1">
      <alignment horizontal="center" vertical="center"/>
    </xf>
    <xf numFmtId="0" fontId="4" fillId="0" borderId="1" xfId="0" applyNumberFormat="1" applyFont="1" applyBorder="1" applyAlignment="1">
      <alignment horizontal="center" vertical="center"/>
    </xf>
    <xf numFmtId="0" fontId="0" fillId="3" borderId="0" xfId="0" applyFill="1" applyAlignment="1">
      <alignment horizontal="center" vertical="center"/>
    </xf>
    <xf numFmtId="0" fontId="6" fillId="6" borderId="2" xfId="0" applyFont="1" applyFill="1" applyBorder="1" applyAlignment="1">
      <alignment horizontal="center" vertical="center"/>
    </xf>
    <xf numFmtId="0" fontId="5" fillId="5" borderId="0" xfId="0" applyFont="1" applyFill="1" applyAlignment="1">
      <alignment horizontal="center" vertical="center"/>
    </xf>
    <xf numFmtId="14" fontId="6" fillId="6" borderId="2" xfId="0" applyNumberFormat="1" applyFont="1" applyFill="1" applyBorder="1" applyAlignment="1">
      <alignment horizontal="center" vertical="center"/>
    </xf>
    <xf numFmtId="0" fontId="7" fillId="5" borderId="2" xfId="0" applyNumberFormat="1" applyFont="1" applyFill="1" applyBorder="1" applyAlignment="1">
      <alignment horizontal="center" vertical="center"/>
    </xf>
    <xf numFmtId="0" fontId="7" fillId="5" borderId="2" xfId="0" applyFont="1" applyFill="1" applyBorder="1" applyAlignment="1">
      <alignment horizontal="center" vertical="center"/>
    </xf>
    <xf numFmtId="176" fontId="0" fillId="0" borderId="1" xfId="0" applyNumberFormat="1" applyBorder="1" applyAlignment="1">
      <alignment horizontal="center" vertical="center"/>
    </xf>
    <xf numFmtId="0" fontId="0" fillId="0" borderId="1" xfId="0" applyNumberFormat="1" applyBorder="1" applyAlignment="1">
      <alignment horizontal="center" vertical="center"/>
    </xf>
    <xf numFmtId="0" fontId="9" fillId="0" borderId="1" xfId="1" applyBorder="1" applyAlignment="1">
      <alignment horizontal="center" vertical="center"/>
    </xf>
    <xf numFmtId="0" fontId="0" fillId="0" borderId="1" xfId="0" applyBorder="1" applyAlignment="1"/>
    <xf numFmtId="14" fontId="0" fillId="0" borderId="1" xfId="0" applyNumberFormat="1" applyBorder="1" applyAlignment="1"/>
    <xf numFmtId="0" fontId="0" fillId="0" borderId="1" xfId="0" applyBorder="1" applyAlignment="1">
      <alignment horizontal="center" vertical="center" wrapText="1"/>
    </xf>
  </cellXfs>
  <cellStyles count="2">
    <cellStyle name="표준" xfId="0" builtinId="0"/>
    <cellStyle name="하이퍼링크" xfId="1" builtinId="8"/>
  </cellStyles>
  <dxfs count="0"/>
  <tableStyles count="0" defaultTableStyle="TableStyleMedium2" defaultPivotStyle="PivotStyleLight16"/>
  <colors>
    <mruColors>
      <color rgb="FFE03B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장소별 시설개선 건수</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bar"/>
        <c:grouping val="clustered"/>
        <c:varyColors val="0"/>
        <c:ser>
          <c:idx val="0"/>
          <c:order val="0"/>
          <c:tx>
            <c:strRef>
              <c:f>통계!$F$1</c:f>
              <c:strCache>
                <c:ptCount val="1"/>
                <c:pt idx="0">
                  <c:v>시설개선(건)</c:v>
                </c:pt>
              </c:strCache>
            </c:strRef>
          </c:tx>
          <c:spPr>
            <a:solidFill>
              <a:schemeClr val="accent1"/>
            </a:solidFill>
            <a:ln>
              <a:noFill/>
            </a:ln>
            <a:effectLst/>
          </c:spPr>
          <c:invertIfNegative val="0"/>
          <c:cat>
            <c:strRef>
              <c:f>통계!$E$2:$E$42</c:f>
              <c:strCache>
                <c:ptCount val="41"/>
                <c:pt idx="0">
                  <c:v>센터 전체</c:v>
                </c:pt>
                <c:pt idx="1">
                  <c:v>옥상</c:v>
                </c:pt>
                <c:pt idx="2">
                  <c:v>3층 남자화장실</c:v>
                </c:pt>
                <c:pt idx="3">
                  <c:v>3층 여자화장실</c:v>
                </c:pt>
                <c:pt idx="4">
                  <c:v>3층 강당</c:v>
                </c:pt>
                <c:pt idx="5">
                  <c:v>3층 로비</c:v>
                </c:pt>
                <c:pt idx="6">
                  <c:v>3층 공조실</c:v>
                </c:pt>
                <c:pt idx="7">
                  <c:v>2층 강의실 1</c:v>
                </c:pt>
                <c:pt idx="8">
                  <c:v>2층 강의실 2</c:v>
                </c:pt>
                <c:pt idx="9">
                  <c:v>2층 남자화장실</c:v>
                </c:pt>
                <c:pt idx="10">
                  <c:v>2층 여자화장실</c:v>
                </c:pt>
                <c:pt idx="11">
                  <c:v>2층 다목적강당</c:v>
                </c:pt>
                <c:pt idx="12">
                  <c:v>2층 로비</c:v>
                </c:pt>
                <c:pt idx="13">
                  <c:v>1층 외부</c:v>
                </c:pt>
                <c:pt idx="14">
                  <c:v>1층 학부모회의실</c:v>
                </c:pt>
                <c:pt idx="15">
                  <c:v>1층 사무실</c:v>
                </c:pt>
                <c:pt idx="16">
                  <c:v>1층 방재실</c:v>
                </c:pt>
                <c:pt idx="17">
                  <c:v>1층 남자화장실</c:v>
                </c:pt>
                <c:pt idx="18">
                  <c:v>1층 여자화장실</c:v>
                </c:pt>
                <c:pt idx="19">
                  <c:v>1층 로비</c:v>
                </c:pt>
                <c:pt idx="20">
                  <c:v>1층 광장</c:v>
                </c:pt>
                <c:pt idx="21">
                  <c:v>1층 주차장</c:v>
                </c:pt>
                <c:pt idx="22">
                  <c:v>1층 별관</c:v>
                </c:pt>
                <c:pt idx="23">
                  <c:v>지하 주차장</c:v>
                </c:pt>
                <c:pt idx="24">
                  <c:v>지하1층 여자샤워장(화장실 포함)</c:v>
                </c:pt>
                <c:pt idx="25">
                  <c:v>지하1층 남자샤워장(화장실 포함)</c:v>
                </c:pt>
                <c:pt idx="26">
                  <c:v>지하1층 의무실</c:v>
                </c:pt>
                <c:pt idx="27">
                  <c:v>지하1층 GX1</c:v>
                </c:pt>
                <c:pt idx="28">
                  <c:v>지하1층 GX2</c:v>
                </c:pt>
                <c:pt idx="29">
                  <c:v>지하1층 강사실</c:v>
                </c:pt>
                <c:pt idx="30">
                  <c:v>지하1층 로비</c:v>
                </c:pt>
                <c:pt idx="31">
                  <c:v>지하1층 수영장(회원이용쪽)</c:v>
                </c:pt>
                <c:pt idx="32">
                  <c:v>지하1층 수영장(선수반쪽)</c:v>
                </c:pt>
                <c:pt idx="33">
                  <c:v>지하1층 여자화장실</c:v>
                </c:pt>
                <c:pt idx="34">
                  <c:v>지하1층 남자화장실</c:v>
                </c:pt>
                <c:pt idx="35">
                  <c:v>지하1층 외부</c:v>
                </c:pt>
                <c:pt idx="36">
                  <c:v>지하1층 시설사무실</c:v>
                </c:pt>
                <c:pt idx="37">
                  <c:v>지하1층 정화조</c:v>
                </c:pt>
                <c:pt idx="38">
                  <c:v>지하1층 전기실</c:v>
                </c:pt>
                <c:pt idx="39">
                  <c:v>지하2층 기계실</c:v>
                </c:pt>
                <c:pt idx="40">
                  <c:v>승강기</c:v>
                </c:pt>
              </c:strCache>
            </c:strRef>
          </c:cat>
          <c:val>
            <c:numRef>
              <c:f>통계!$F$2:$F$42</c:f>
              <c:numCache>
                <c:formatCode>General</c:formatCode>
                <c:ptCount val="41"/>
                <c:pt idx="0">
                  <c:v>0</c:v>
                </c:pt>
                <c:pt idx="1">
                  <c:v>0</c:v>
                </c:pt>
                <c:pt idx="2">
                  <c:v>0</c:v>
                </c:pt>
                <c:pt idx="3">
                  <c:v>0</c:v>
                </c:pt>
                <c:pt idx="4">
                  <c:v>1</c:v>
                </c:pt>
                <c:pt idx="5">
                  <c:v>1</c:v>
                </c:pt>
                <c:pt idx="6">
                  <c:v>0</c:v>
                </c:pt>
                <c:pt idx="7">
                  <c:v>1</c:v>
                </c:pt>
                <c:pt idx="8">
                  <c:v>4</c:v>
                </c:pt>
                <c:pt idx="9">
                  <c:v>2</c:v>
                </c:pt>
                <c:pt idx="10">
                  <c:v>1</c:v>
                </c:pt>
                <c:pt idx="11">
                  <c:v>6</c:v>
                </c:pt>
                <c:pt idx="12">
                  <c:v>0</c:v>
                </c:pt>
                <c:pt idx="13">
                  <c:v>0</c:v>
                </c:pt>
                <c:pt idx="14">
                  <c:v>0</c:v>
                </c:pt>
                <c:pt idx="15">
                  <c:v>0</c:v>
                </c:pt>
                <c:pt idx="16">
                  <c:v>0</c:v>
                </c:pt>
                <c:pt idx="17">
                  <c:v>0</c:v>
                </c:pt>
                <c:pt idx="18">
                  <c:v>3</c:v>
                </c:pt>
                <c:pt idx="19">
                  <c:v>0</c:v>
                </c:pt>
                <c:pt idx="20">
                  <c:v>0</c:v>
                </c:pt>
                <c:pt idx="21">
                  <c:v>0</c:v>
                </c:pt>
                <c:pt idx="22">
                  <c:v>0</c:v>
                </c:pt>
                <c:pt idx="23">
                  <c:v>3</c:v>
                </c:pt>
                <c:pt idx="24">
                  <c:v>21</c:v>
                </c:pt>
                <c:pt idx="25">
                  <c:v>12</c:v>
                </c:pt>
                <c:pt idx="26">
                  <c:v>0</c:v>
                </c:pt>
                <c:pt idx="27">
                  <c:v>2</c:v>
                </c:pt>
                <c:pt idx="28">
                  <c:v>2</c:v>
                </c:pt>
                <c:pt idx="29">
                  <c:v>0</c:v>
                </c:pt>
                <c:pt idx="30">
                  <c:v>6</c:v>
                </c:pt>
                <c:pt idx="31">
                  <c:v>3</c:v>
                </c:pt>
                <c:pt idx="32">
                  <c:v>5</c:v>
                </c:pt>
                <c:pt idx="33">
                  <c:v>2</c:v>
                </c:pt>
                <c:pt idx="34">
                  <c:v>1</c:v>
                </c:pt>
                <c:pt idx="35">
                  <c:v>0</c:v>
                </c:pt>
                <c:pt idx="36">
                  <c:v>0</c:v>
                </c:pt>
                <c:pt idx="37">
                  <c:v>0</c:v>
                </c:pt>
                <c:pt idx="38">
                  <c:v>0</c:v>
                </c:pt>
                <c:pt idx="39">
                  <c:v>2</c:v>
                </c:pt>
                <c:pt idx="40">
                  <c:v>0</c:v>
                </c:pt>
              </c:numCache>
            </c:numRef>
          </c:val>
          <c:extLst>
            <c:ext xmlns:c16="http://schemas.microsoft.com/office/drawing/2014/chart" uri="{C3380CC4-5D6E-409C-BE32-E72D297353CC}">
              <c16:uniqueId val="{00000000-1926-4F0B-9949-E6D1511B0E21}"/>
            </c:ext>
          </c:extLst>
        </c:ser>
        <c:dLbls>
          <c:showLegendKey val="0"/>
          <c:showVal val="0"/>
          <c:showCatName val="0"/>
          <c:showSerName val="0"/>
          <c:showPercent val="0"/>
          <c:showBubbleSize val="0"/>
        </c:dLbls>
        <c:gapWidth val="182"/>
        <c:axId val="640105000"/>
        <c:axId val="640104344"/>
      </c:barChart>
      <c:catAx>
        <c:axId val="640105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40104344"/>
        <c:crosses val="autoZero"/>
        <c:auto val="1"/>
        <c:lblAlgn val="ctr"/>
        <c:lblOffset val="100"/>
        <c:noMultiLvlLbl val="0"/>
      </c:catAx>
      <c:valAx>
        <c:axId val="640104344"/>
        <c:scaling>
          <c:orientation val="minMax"/>
        </c:scaling>
        <c:delete val="0"/>
        <c:axPos val="b"/>
        <c:majorGridlines>
          <c:spPr>
            <a:ln w="9525" cap="flat" cmpd="sng" algn="ctr">
              <a:solidFill>
                <a:schemeClr val="tx1">
                  <a:lumMod val="15000"/>
                  <a:lumOff val="85000"/>
                </a:schemeClr>
              </a:solidFill>
              <a:round/>
            </a:ln>
            <a:effectLst/>
          </c:spPr>
        </c:majorGridlines>
        <c:numFmt formatCode="###&quot;건&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40105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월별 시설개선</a:t>
            </a:r>
            <a:r>
              <a:rPr lang="en-US" altLang="ko-KR" baseline="0"/>
              <a:t> </a:t>
            </a:r>
            <a:r>
              <a:rPr lang="ko-KR" altLang="en-US" baseline="0"/>
              <a:t>건수</a:t>
            </a:r>
            <a:endParaRPr lang="en-US" altLang="ko-K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통계!$C$1</c:f>
              <c:strCache>
                <c:ptCount val="1"/>
                <c:pt idx="0">
                  <c:v>시설개선(건)</c:v>
                </c:pt>
              </c:strCache>
            </c:strRef>
          </c:tx>
          <c:spPr>
            <a:solidFill>
              <a:schemeClr val="accent1"/>
            </a:solidFill>
            <a:ln>
              <a:noFill/>
            </a:ln>
            <a:effectLst/>
          </c:spPr>
          <c:invertIfNegative val="0"/>
          <c:cat>
            <c:numRef>
              <c:f>통계!$B$2:$B$13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통계!$C$2:$C$13</c:f>
              <c:numCache>
                <c:formatCode>0_ </c:formatCode>
                <c:ptCount val="12"/>
                <c:pt idx="0">
                  <c:v>21</c:v>
                </c:pt>
                <c:pt idx="1">
                  <c:v>12</c:v>
                </c:pt>
                <c:pt idx="2">
                  <c:v>24</c:v>
                </c:pt>
                <c:pt idx="3">
                  <c:v>21</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129-4AAB-BFC7-16A2EA10403F}"/>
            </c:ext>
          </c:extLst>
        </c:ser>
        <c:dLbls>
          <c:showLegendKey val="0"/>
          <c:showVal val="0"/>
          <c:showCatName val="0"/>
          <c:showSerName val="0"/>
          <c:showPercent val="0"/>
          <c:showBubbleSize val="0"/>
        </c:dLbls>
        <c:gapWidth val="219"/>
        <c:overlap val="-27"/>
        <c:axId val="631740848"/>
        <c:axId val="631743472"/>
      </c:barChart>
      <c:catAx>
        <c:axId val="631740848"/>
        <c:scaling>
          <c:orientation val="minMax"/>
        </c:scaling>
        <c:delete val="0"/>
        <c:axPos val="b"/>
        <c:numFmt formatCode="#\ &quot;월&quot;"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31743472"/>
        <c:crosses val="autoZero"/>
        <c:auto val="1"/>
        <c:lblAlgn val="ctr"/>
        <c:lblOffset val="100"/>
        <c:noMultiLvlLbl val="0"/>
      </c:catAx>
      <c:valAx>
        <c:axId val="631743472"/>
        <c:scaling>
          <c:orientation val="minMax"/>
        </c:scaling>
        <c:delete val="0"/>
        <c:axPos val="l"/>
        <c:majorGridlines>
          <c:spPr>
            <a:ln w="9525" cap="flat" cmpd="sng" algn="ctr">
              <a:solidFill>
                <a:schemeClr val="tx1">
                  <a:lumMod val="15000"/>
                  <a:lumOff val="85000"/>
                </a:schemeClr>
              </a:solidFill>
              <a:round/>
            </a:ln>
            <a:effectLst/>
          </c:spPr>
        </c:majorGridlines>
        <c:numFmt formatCode="##&quot;건&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31740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638175</xdr:colOff>
      <xdr:row>0</xdr:row>
      <xdr:rowOff>0</xdr:rowOff>
    </xdr:from>
    <xdr:to>
      <xdr:col>15</xdr:col>
      <xdr:colOff>0</xdr:colOff>
      <xdr:row>44</xdr:row>
      <xdr:rowOff>0</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13</xdr:row>
      <xdr:rowOff>85725</xdr:rowOff>
    </xdr:from>
    <xdr:to>
      <xdr:col>3</xdr:col>
      <xdr:colOff>571500</xdr:colOff>
      <xdr:row>26</xdr:row>
      <xdr:rowOff>104775</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ivesem.co.kr/uploads/survey/1547/86f7b41e973fa1bee6d34fbf895459cc.jpg" TargetMode="External"/><Relationship Id="rId13" Type="http://schemas.openxmlformats.org/officeDocument/2006/relationships/hyperlink" Target="http://livesem.co.kr/uploads/survey/1547/86f7b41e973fa1bee6d34fbf895459cc.jpg" TargetMode="External"/><Relationship Id="rId18" Type="http://schemas.openxmlformats.org/officeDocument/2006/relationships/hyperlink" Target="http://livesem.co.kr/uploads/survey/1547/86f7b41e973fa1bee6d34fbf895459cc.jpg" TargetMode="External"/><Relationship Id="rId3" Type="http://schemas.openxmlformats.org/officeDocument/2006/relationships/hyperlink" Target="http://livesem.co.kr/uploads/survey/1547/86f7b41e973fa1bee6d34fbf895459cc.jpg" TargetMode="External"/><Relationship Id="rId21" Type="http://schemas.openxmlformats.org/officeDocument/2006/relationships/hyperlink" Target="http://livesem.co.kr/uploads/survey/1547/86f7b41e973fa1bee6d34fbf895459cc.jpg" TargetMode="External"/><Relationship Id="rId7" Type="http://schemas.openxmlformats.org/officeDocument/2006/relationships/hyperlink" Target="http://livesem.co.kr/uploads/survey/1547/86f7b41e973fa1bee6d34fbf895459cc.jpg" TargetMode="External"/><Relationship Id="rId12" Type="http://schemas.openxmlformats.org/officeDocument/2006/relationships/hyperlink" Target="http://livesem.co.kr/uploads/survey/1547/86f7b41e973fa1bee6d34fbf895459cc.jpg" TargetMode="External"/><Relationship Id="rId17" Type="http://schemas.openxmlformats.org/officeDocument/2006/relationships/hyperlink" Target="http://livesem.co.kr/uploads/survey/1547/86f7b41e973fa1bee6d34fbf895459cc.jpg" TargetMode="External"/><Relationship Id="rId2" Type="http://schemas.openxmlformats.org/officeDocument/2006/relationships/hyperlink" Target="http://livesem.co.kr/uploads/survey/1547/86f7b41e973fa1bee6d34fbf895459cc.jpg" TargetMode="External"/><Relationship Id="rId16" Type="http://schemas.openxmlformats.org/officeDocument/2006/relationships/hyperlink" Target="http://livesem.co.kr/uploads/survey/1547/86f7b41e973fa1bee6d34fbf895459cc.jpg" TargetMode="External"/><Relationship Id="rId20" Type="http://schemas.openxmlformats.org/officeDocument/2006/relationships/hyperlink" Target="http://livesem.co.kr/uploads/survey/1547/86f7b41e973fa1bee6d34fbf895459cc.jpg" TargetMode="External"/><Relationship Id="rId1" Type="http://schemas.openxmlformats.org/officeDocument/2006/relationships/hyperlink" Target="http://livesem.co.kr/uploads/survey/1547/86f7b41e973fa1bee6d34fbf895459cc.jpg" TargetMode="External"/><Relationship Id="rId6" Type="http://schemas.openxmlformats.org/officeDocument/2006/relationships/hyperlink" Target="http://livesem.co.kr/uploads/survey/1547/86f7b41e973fa1bee6d34fbf895459cc.jpg" TargetMode="External"/><Relationship Id="rId11" Type="http://schemas.openxmlformats.org/officeDocument/2006/relationships/hyperlink" Target="http://livesem.co.kr/uploads/survey/1547/86f7b41e973fa1bee6d34fbf895459cc.jpg" TargetMode="External"/><Relationship Id="rId5" Type="http://schemas.openxmlformats.org/officeDocument/2006/relationships/hyperlink" Target="http://livesem.co.kr/uploads/survey/1547/86f7b41e973fa1bee6d34fbf895459cc.jpg" TargetMode="External"/><Relationship Id="rId15" Type="http://schemas.openxmlformats.org/officeDocument/2006/relationships/hyperlink" Target="http://livesem.co.kr/uploads/survey/1547/86f7b41e973fa1bee6d34fbf895459cc.jpg" TargetMode="External"/><Relationship Id="rId10" Type="http://schemas.openxmlformats.org/officeDocument/2006/relationships/hyperlink" Target="http://livesem.co.kr/uploads/survey/1547/86f7b41e973fa1bee6d34fbf895459cc.jpg" TargetMode="External"/><Relationship Id="rId19" Type="http://schemas.openxmlformats.org/officeDocument/2006/relationships/hyperlink" Target="http://livesem.co.kr/uploads/survey/1547/86f7b41e973fa1bee6d34fbf895459cc.jpg" TargetMode="External"/><Relationship Id="rId4" Type="http://schemas.openxmlformats.org/officeDocument/2006/relationships/hyperlink" Target="http://livesem.co.kr/uploads/survey/1547/86f7b41e973fa1bee6d34fbf895459cc.jpg" TargetMode="External"/><Relationship Id="rId9" Type="http://schemas.openxmlformats.org/officeDocument/2006/relationships/hyperlink" Target="http://livesem.co.kr/uploads/survey/1547/86f7b41e973fa1bee6d34fbf895459cc.jpg" TargetMode="External"/><Relationship Id="rId14" Type="http://schemas.openxmlformats.org/officeDocument/2006/relationships/hyperlink" Target="http://livesem.co.kr/uploads/survey/1547/86f7b41e973fa1bee6d34fbf895459cc.jpg"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0"/>
  <sheetViews>
    <sheetView zoomScale="70" zoomScaleNormal="70" workbookViewId="0">
      <pane ySplit="1" topLeftCell="A34" activePane="bottomLeft" state="frozen"/>
      <selection pane="bottomLeft" activeCell="G2" sqref="G2:G79"/>
    </sheetView>
  </sheetViews>
  <sheetFormatPr defaultRowHeight="16.5" x14ac:dyDescent="0.3"/>
  <cols>
    <col min="1" max="1" width="4.375" style="1" customWidth="1"/>
    <col min="2" max="2" width="14.75" style="10" customWidth="1"/>
    <col min="3" max="3" width="66.875" style="1" customWidth="1"/>
    <col min="4" max="4" width="58" style="12" customWidth="1"/>
    <col min="5" max="5" width="81" style="1" customWidth="1"/>
    <col min="6" max="6" width="21.25" style="10" bestFit="1" customWidth="1"/>
    <col min="7" max="7" width="16.25" customWidth="1"/>
    <col min="8" max="8" width="10" customWidth="1"/>
    <col min="9" max="9" width="75.625" bestFit="1" customWidth="1"/>
    <col min="10" max="10" width="78.625" bestFit="1" customWidth="1"/>
    <col min="11" max="11" width="35.125" bestFit="1" customWidth="1"/>
    <col min="12" max="12" width="16.625" customWidth="1"/>
  </cols>
  <sheetData>
    <row r="1" spans="1:11" ht="17.25" x14ac:dyDescent="0.3">
      <c r="A1" s="14" t="s">
        <v>10</v>
      </c>
      <c r="B1" s="15" t="s">
        <v>0</v>
      </c>
      <c r="C1" s="13" t="s">
        <v>7</v>
      </c>
      <c r="D1" s="13" t="s">
        <v>6</v>
      </c>
      <c r="E1" s="13" t="s">
        <v>1</v>
      </c>
      <c r="F1" s="15" t="s">
        <v>2</v>
      </c>
      <c r="G1" s="16" t="s">
        <v>3</v>
      </c>
      <c r="H1" s="17" t="s">
        <v>4</v>
      </c>
      <c r="I1" s="17" t="s">
        <v>9</v>
      </c>
      <c r="J1" s="17" t="s">
        <v>8</v>
      </c>
      <c r="K1" s="17" t="s">
        <v>11</v>
      </c>
    </row>
    <row r="2" spans="1:11" ht="17.25" x14ac:dyDescent="0.3">
      <c r="A2" s="2">
        <v>1</v>
      </c>
      <c r="B2" s="22">
        <v>45659</v>
      </c>
      <c r="C2" s="5" t="s">
        <v>97</v>
      </c>
      <c r="D2" s="5" t="s">
        <v>28</v>
      </c>
      <c r="E2" s="5" t="s">
        <v>143</v>
      </c>
      <c r="F2" s="22">
        <v>45659</v>
      </c>
      <c r="G2" s="11">
        <f>F2-B2+1</f>
        <v>1</v>
      </c>
      <c r="H2" s="3" t="s">
        <v>5</v>
      </c>
      <c r="I2" s="20" t="s">
        <v>40</v>
      </c>
      <c r="J2" s="21" t="s">
        <v>130</v>
      </c>
      <c r="K2" s="5"/>
    </row>
    <row r="3" spans="1:11" ht="17.25" x14ac:dyDescent="0.3">
      <c r="A3" s="2">
        <v>2</v>
      </c>
      <c r="B3" s="22">
        <v>45659</v>
      </c>
      <c r="C3" s="5" t="s">
        <v>135</v>
      </c>
      <c r="D3" s="5" t="s">
        <v>37</v>
      </c>
      <c r="E3" s="5" t="s">
        <v>100</v>
      </c>
      <c r="F3" s="22">
        <v>45660</v>
      </c>
      <c r="G3" s="11">
        <f>F3-B3+1</f>
        <v>2</v>
      </c>
      <c r="H3" s="3" t="s">
        <v>5</v>
      </c>
      <c r="I3" s="20" t="s">
        <v>40</v>
      </c>
      <c r="J3" s="21" t="s">
        <v>114</v>
      </c>
      <c r="K3" s="5"/>
    </row>
    <row r="4" spans="1:11" ht="17.25" x14ac:dyDescent="0.3">
      <c r="A4" s="2">
        <v>3</v>
      </c>
      <c r="B4" s="22">
        <v>45660</v>
      </c>
      <c r="C4" s="5" t="s">
        <v>87</v>
      </c>
      <c r="D4" s="5" t="s">
        <v>38</v>
      </c>
      <c r="E4" s="5" t="s">
        <v>101</v>
      </c>
      <c r="F4" s="22">
        <v>45663</v>
      </c>
      <c r="G4" s="11">
        <f t="shared" ref="G4:G67" si="0">F4-B4+1</f>
        <v>4</v>
      </c>
      <c r="H4" s="3" t="s">
        <v>5</v>
      </c>
      <c r="I4" s="20" t="s">
        <v>40</v>
      </c>
      <c r="J4" s="21" t="s">
        <v>115</v>
      </c>
      <c r="K4" s="5"/>
    </row>
    <row r="5" spans="1:11" ht="17.25" x14ac:dyDescent="0.3">
      <c r="A5" s="2">
        <v>4</v>
      </c>
      <c r="B5" s="22">
        <v>45662</v>
      </c>
      <c r="C5" s="5" t="s">
        <v>88</v>
      </c>
      <c r="D5" s="5" t="s">
        <v>35</v>
      </c>
      <c r="E5" s="5" t="s">
        <v>30</v>
      </c>
      <c r="F5" s="22">
        <v>45662</v>
      </c>
      <c r="G5" s="11">
        <f t="shared" si="0"/>
        <v>1</v>
      </c>
      <c r="H5" s="3" t="s">
        <v>5</v>
      </c>
      <c r="I5" s="20" t="s">
        <v>40</v>
      </c>
      <c r="J5" s="21" t="s">
        <v>116</v>
      </c>
      <c r="K5" s="5"/>
    </row>
    <row r="6" spans="1:11" ht="17.25" x14ac:dyDescent="0.3">
      <c r="A6" s="2">
        <v>5</v>
      </c>
      <c r="B6" s="22">
        <v>45663</v>
      </c>
      <c r="C6" s="5" t="s">
        <v>89</v>
      </c>
      <c r="D6" s="5" t="s">
        <v>84</v>
      </c>
      <c r="E6" s="5" t="s">
        <v>102</v>
      </c>
      <c r="F6" s="22">
        <v>45663</v>
      </c>
      <c r="G6" s="11">
        <f t="shared" si="0"/>
        <v>1</v>
      </c>
      <c r="H6" s="3" t="s">
        <v>5</v>
      </c>
      <c r="I6" s="20" t="s">
        <v>40</v>
      </c>
      <c r="J6" s="21" t="s">
        <v>117</v>
      </c>
      <c r="K6" s="5"/>
    </row>
    <row r="7" spans="1:11" ht="17.25" x14ac:dyDescent="0.3">
      <c r="A7" s="2">
        <v>6</v>
      </c>
      <c r="B7" s="22">
        <v>45664</v>
      </c>
      <c r="C7" s="5" t="s">
        <v>136</v>
      </c>
      <c r="D7" s="5" t="s">
        <v>78</v>
      </c>
      <c r="E7" s="5" t="s">
        <v>103</v>
      </c>
      <c r="F7" s="22">
        <v>45664</v>
      </c>
      <c r="G7" s="11">
        <f t="shared" si="0"/>
        <v>1</v>
      </c>
      <c r="H7" s="3" t="s">
        <v>5</v>
      </c>
      <c r="I7" s="20" t="s">
        <v>40</v>
      </c>
      <c r="J7" s="21" t="s">
        <v>118</v>
      </c>
      <c r="K7" s="5"/>
    </row>
    <row r="8" spans="1:11" ht="17.25" x14ac:dyDescent="0.3">
      <c r="A8" s="2">
        <v>7</v>
      </c>
      <c r="B8" s="22">
        <v>45664</v>
      </c>
      <c r="C8" s="5" t="s">
        <v>90</v>
      </c>
      <c r="D8" s="5" t="s">
        <v>28</v>
      </c>
      <c r="E8" s="5" t="s">
        <v>104</v>
      </c>
      <c r="F8" s="22">
        <v>45664</v>
      </c>
      <c r="G8" s="11">
        <f t="shared" si="0"/>
        <v>1</v>
      </c>
      <c r="H8" s="3" t="s">
        <v>5</v>
      </c>
      <c r="I8" s="20" t="s">
        <v>40</v>
      </c>
      <c r="J8" s="21" t="s">
        <v>119</v>
      </c>
      <c r="K8" s="5"/>
    </row>
    <row r="9" spans="1:11" ht="17.25" x14ac:dyDescent="0.3">
      <c r="A9" s="2">
        <v>8</v>
      </c>
      <c r="B9" s="22">
        <v>45664</v>
      </c>
      <c r="C9" s="5" t="s">
        <v>91</v>
      </c>
      <c r="D9" s="5" t="s">
        <v>80</v>
      </c>
      <c r="E9" s="5" t="s">
        <v>105</v>
      </c>
      <c r="F9" s="22">
        <v>45664</v>
      </c>
      <c r="G9" s="11">
        <f t="shared" si="0"/>
        <v>1</v>
      </c>
      <c r="H9" s="3" t="s">
        <v>5</v>
      </c>
      <c r="I9" s="20" t="s">
        <v>40</v>
      </c>
      <c r="J9" s="21" t="s">
        <v>120</v>
      </c>
      <c r="K9" s="5"/>
    </row>
    <row r="10" spans="1:11" ht="17.25" x14ac:dyDescent="0.3">
      <c r="A10" s="2">
        <v>9</v>
      </c>
      <c r="B10" s="22">
        <v>45666</v>
      </c>
      <c r="C10" s="5" t="s">
        <v>137</v>
      </c>
      <c r="D10" s="5" t="s">
        <v>83</v>
      </c>
      <c r="E10" s="5" t="s">
        <v>106</v>
      </c>
      <c r="F10" s="22">
        <v>45670</v>
      </c>
      <c r="G10" s="11">
        <f t="shared" si="0"/>
        <v>5</v>
      </c>
      <c r="H10" s="3" t="s">
        <v>5</v>
      </c>
      <c r="I10" s="20" t="s">
        <v>40</v>
      </c>
      <c r="J10" s="21" t="s">
        <v>121</v>
      </c>
      <c r="K10" s="5"/>
    </row>
    <row r="11" spans="1:11" ht="17.25" x14ac:dyDescent="0.3">
      <c r="A11" s="2">
        <v>10</v>
      </c>
      <c r="B11" s="22">
        <v>45668</v>
      </c>
      <c r="C11" s="5" t="s">
        <v>92</v>
      </c>
      <c r="D11" s="5" t="s">
        <v>38</v>
      </c>
      <c r="E11" s="5" t="s">
        <v>39</v>
      </c>
      <c r="F11" s="22">
        <v>45668</v>
      </c>
      <c r="G11" s="11">
        <f t="shared" si="0"/>
        <v>1</v>
      </c>
      <c r="H11" s="3" t="s">
        <v>5</v>
      </c>
      <c r="I11" s="20" t="s">
        <v>40</v>
      </c>
      <c r="J11" s="21" t="s">
        <v>122</v>
      </c>
      <c r="K11" s="5"/>
    </row>
    <row r="12" spans="1:11" ht="17.25" x14ac:dyDescent="0.3">
      <c r="A12" s="2">
        <v>11</v>
      </c>
      <c r="B12" s="22">
        <v>45671</v>
      </c>
      <c r="C12" s="5" t="s">
        <v>142</v>
      </c>
      <c r="D12" s="5" t="s">
        <v>37</v>
      </c>
      <c r="E12" s="5" t="s">
        <v>30</v>
      </c>
      <c r="F12" s="22">
        <v>45671</v>
      </c>
      <c r="G12" s="11">
        <f t="shared" si="0"/>
        <v>1</v>
      </c>
      <c r="H12" s="3" t="s">
        <v>5</v>
      </c>
      <c r="I12" s="20" t="s">
        <v>40</v>
      </c>
      <c r="J12" s="21" t="s">
        <v>123</v>
      </c>
      <c r="K12" s="5"/>
    </row>
    <row r="13" spans="1:11" ht="17.25" x14ac:dyDescent="0.3">
      <c r="A13" s="2">
        <v>12</v>
      </c>
      <c r="B13" s="22">
        <v>45671</v>
      </c>
      <c r="C13" s="5" t="s">
        <v>93</v>
      </c>
      <c r="D13" s="5" t="s">
        <v>86</v>
      </c>
      <c r="E13" s="5" t="s">
        <v>107</v>
      </c>
      <c r="F13" s="22">
        <v>45673</v>
      </c>
      <c r="G13" s="11">
        <f t="shared" si="0"/>
        <v>3</v>
      </c>
      <c r="H13" s="3" t="s">
        <v>5</v>
      </c>
      <c r="I13" s="20" t="s">
        <v>40</v>
      </c>
      <c r="J13" s="21" t="s">
        <v>124</v>
      </c>
      <c r="K13" s="5"/>
    </row>
    <row r="14" spans="1:11" ht="17.25" x14ac:dyDescent="0.3">
      <c r="A14" s="2">
        <v>13</v>
      </c>
      <c r="B14" s="22">
        <v>45672</v>
      </c>
      <c r="C14" s="5" t="s">
        <v>94</v>
      </c>
      <c r="D14" s="5" t="s">
        <v>36</v>
      </c>
      <c r="E14" s="5" t="s">
        <v>108</v>
      </c>
      <c r="F14" s="22">
        <v>45672</v>
      </c>
      <c r="G14" s="11">
        <f t="shared" si="0"/>
        <v>1</v>
      </c>
      <c r="H14" s="3" t="s">
        <v>5</v>
      </c>
      <c r="I14" s="20" t="s">
        <v>40</v>
      </c>
      <c r="J14" s="21" t="s">
        <v>125</v>
      </c>
      <c r="K14" s="5"/>
    </row>
    <row r="15" spans="1:11" ht="17.25" x14ac:dyDescent="0.3">
      <c r="A15" s="2">
        <v>14</v>
      </c>
      <c r="B15" s="22">
        <v>45672</v>
      </c>
      <c r="C15" s="5" t="s">
        <v>95</v>
      </c>
      <c r="D15" s="5" t="s">
        <v>37</v>
      </c>
      <c r="E15" s="5" t="s">
        <v>109</v>
      </c>
      <c r="F15" s="22">
        <v>45672</v>
      </c>
      <c r="G15" s="11">
        <f t="shared" si="0"/>
        <v>1</v>
      </c>
      <c r="H15" s="3" t="s">
        <v>5</v>
      </c>
      <c r="I15" s="20" t="s">
        <v>40</v>
      </c>
      <c r="J15" s="21" t="s">
        <v>126</v>
      </c>
      <c r="K15" s="5"/>
    </row>
    <row r="16" spans="1:11" ht="17.25" x14ac:dyDescent="0.3">
      <c r="A16" s="2">
        <v>15</v>
      </c>
      <c r="B16" s="22">
        <v>45673</v>
      </c>
      <c r="C16" s="5" t="s">
        <v>141</v>
      </c>
      <c r="D16" s="5" t="s">
        <v>29</v>
      </c>
      <c r="E16" s="5" t="s">
        <v>110</v>
      </c>
      <c r="F16" s="22">
        <v>45673</v>
      </c>
      <c r="G16" s="11">
        <f t="shared" si="0"/>
        <v>1</v>
      </c>
      <c r="H16" s="3" t="s">
        <v>5</v>
      </c>
      <c r="I16" s="20" t="s">
        <v>40</v>
      </c>
      <c r="J16" s="21" t="s">
        <v>127</v>
      </c>
      <c r="K16" s="5"/>
    </row>
    <row r="17" spans="1:11" ht="17.25" x14ac:dyDescent="0.3">
      <c r="A17" s="2">
        <v>16</v>
      </c>
      <c r="B17" s="22">
        <v>45673</v>
      </c>
      <c r="C17" s="5" t="s">
        <v>96</v>
      </c>
      <c r="D17" s="5" t="s">
        <v>35</v>
      </c>
      <c r="E17" s="5" t="s">
        <v>111</v>
      </c>
      <c r="F17" s="22">
        <v>45673</v>
      </c>
      <c r="G17" s="11">
        <f t="shared" si="0"/>
        <v>1</v>
      </c>
      <c r="H17" s="3" t="s">
        <v>5</v>
      </c>
      <c r="I17" s="20" t="s">
        <v>40</v>
      </c>
      <c r="J17" s="21" t="s">
        <v>128</v>
      </c>
      <c r="K17" s="5"/>
    </row>
    <row r="18" spans="1:11" ht="17.25" x14ac:dyDescent="0.3">
      <c r="A18" s="2">
        <v>17</v>
      </c>
      <c r="B18" s="22">
        <v>45677</v>
      </c>
      <c r="C18" s="5" t="s">
        <v>140</v>
      </c>
      <c r="D18" s="5" t="s">
        <v>35</v>
      </c>
      <c r="E18" s="5" t="s">
        <v>34</v>
      </c>
      <c r="F18" s="22">
        <v>45677</v>
      </c>
      <c r="G18" s="11">
        <f t="shared" si="0"/>
        <v>1</v>
      </c>
      <c r="H18" s="3" t="s">
        <v>5</v>
      </c>
      <c r="I18" s="20" t="s">
        <v>40</v>
      </c>
      <c r="J18" s="21" t="s">
        <v>129</v>
      </c>
      <c r="K18" s="5"/>
    </row>
    <row r="19" spans="1:11" ht="17.25" x14ac:dyDescent="0.3">
      <c r="A19" s="2">
        <v>18</v>
      </c>
      <c r="B19" s="22">
        <v>45678</v>
      </c>
      <c r="C19" s="5" t="s">
        <v>139</v>
      </c>
      <c r="D19" s="5" t="s">
        <v>38</v>
      </c>
      <c r="E19" s="5" t="s">
        <v>82</v>
      </c>
      <c r="F19" s="22">
        <v>45678</v>
      </c>
      <c r="G19" s="11">
        <f t="shared" si="0"/>
        <v>1</v>
      </c>
      <c r="H19" s="3" t="s">
        <v>5</v>
      </c>
      <c r="I19" s="20" t="s">
        <v>40</v>
      </c>
      <c r="J19" s="21" t="s">
        <v>131</v>
      </c>
      <c r="K19" s="5"/>
    </row>
    <row r="20" spans="1:11" ht="17.25" x14ac:dyDescent="0.3">
      <c r="A20" s="2">
        <v>19</v>
      </c>
      <c r="B20" s="22">
        <v>45680</v>
      </c>
      <c r="C20" s="5" t="s">
        <v>98</v>
      </c>
      <c r="D20" s="5" t="s">
        <v>38</v>
      </c>
      <c r="E20" s="5" t="s">
        <v>112</v>
      </c>
      <c r="F20" s="22">
        <v>45680</v>
      </c>
      <c r="G20" s="11">
        <f t="shared" si="0"/>
        <v>1</v>
      </c>
      <c r="H20" s="3" t="s">
        <v>5</v>
      </c>
      <c r="I20" s="20" t="s">
        <v>40</v>
      </c>
      <c r="J20" s="21" t="s">
        <v>132</v>
      </c>
      <c r="K20" s="5"/>
    </row>
    <row r="21" spans="1:11" ht="17.25" x14ac:dyDescent="0.3">
      <c r="A21" s="2">
        <v>20</v>
      </c>
      <c r="B21" s="22">
        <v>45680</v>
      </c>
      <c r="C21" s="5" t="s">
        <v>99</v>
      </c>
      <c r="D21" s="5" t="s">
        <v>77</v>
      </c>
      <c r="E21" s="5" t="s">
        <v>81</v>
      </c>
      <c r="F21" s="22">
        <v>45680</v>
      </c>
      <c r="G21" s="11">
        <f t="shared" si="0"/>
        <v>1</v>
      </c>
      <c r="H21" s="3" t="s">
        <v>5</v>
      </c>
      <c r="I21" s="20" t="s">
        <v>40</v>
      </c>
      <c r="J21" s="21" t="s">
        <v>133</v>
      </c>
      <c r="K21" s="5"/>
    </row>
    <row r="22" spans="1:11" ht="17.25" x14ac:dyDescent="0.3">
      <c r="A22" s="2">
        <v>21</v>
      </c>
      <c r="B22" s="22">
        <v>45680</v>
      </c>
      <c r="C22" s="23" t="s">
        <v>138</v>
      </c>
      <c r="D22" s="5" t="s">
        <v>35</v>
      </c>
      <c r="E22" s="5" t="s">
        <v>113</v>
      </c>
      <c r="F22" s="22">
        <v>45680</v>
      </c>
      <c r="G22" s="11">
        <f t="shared" si="0"/>
        <v>1</v>
      </c>
      <c r="H22" s="3" t="s">
        <v>5</v>
      </c>
      <c r="I22" s="20" t="s">
        <v>40</v>
      </c>
      <c r="J22" s="21" t="s">
        <v>134</v>
      </c>
      <c r="K22" s="5"/>
    </row>
    <row r="23" spans="1:11" ht="17.25" x14ac:dyDescent="0.3">
      <c r="A23" s="2">
        <v>22</v>
      </c>
      <c r="B23" s="22">
        <v>45689</v>
      </c>
      <c r="C23" s="5" t="s">
        <v>148</v>
      </c>
      <c r="D23" s="5" t="s">
        <v>35</v>
      </c>
      <c r="E23" s="5" t="s">
        <v>154</v>
      </c>
      <c r="F23" s="22">
        <v>45689</v>
      </c>
      <c r="G23" s="11">
        <f t="shared" si="0"/>
        <v>1</v>
      </c>
      <c r="H23" s="3" t="s">
        <v>5</v>
      </c>
      <c r="I23" s="21" t="s">
        <v>176</v>
      </c>
      <c r="J23" s="21" t="s">
        <v>163</v>
      </c>
      <c r="K23" s="4"/>
    </row>
    <row r="24" spans="1:11" ht="17.25" x14ac:dyDescent="0.3">
      <c r="A24" s="2">
        <v>23</v>
      </c>
      <c r="B24" s="22">
        <v>45693</v>
      </c>
      <c r="C24" s="5" t="s">
        <v>185</v>
      </c>
      <c r="D24" s="5" t="s">
        <v>144</v>
      </c>
      <c r="E24" s="5" t="s">
        <v>155</v>
      </c>
      <c r="F24" s="22">
        <v>45693</v>
      </c>
      <c r="G24" s="11">
        <f t="shared" si="0"/>
        <v>1</v>
      </c>
      <c r="H24" s="3" t="s">
        <v>5</v>
      </c>
      <c r="I24" s="21" t="s">
        <v>177</v>
      </c>
      <c r="J24" s="21" t="s">
        <v>164</v>
      </c>
      <c r="K24" s="4"/>
    </row>
    <row r="25" spans="1:11" ht="17.25" x14ac:dyDescent="0.3">
      <c r="A25" s="2">
        <v>24</v>
      </c>
      <c r="B25" s="22">
        <v>45698</v>
      </c>
      <c r="C25" s="5" t="s">
        <v>149</v>
      </c>
      <c r="D25" s="5" t="s">
        <v>35</v>
      </c>
      <c r="E25" s="5" t="s">
        <v>30</v>
      </c>
      <c r="F25" s="22">
        <v>45698</v>
      </c>
      <c r="G25" s="11">
        <f t="shared" si="0"/>
        <v>1</v>
      </c>
      <c r="H25" s="3" t="s">
        <v>5</v>
      </c>
      <c r="I25" s="21" t="s">
        <v>178</v>
      </c>
      <c r="J25" s="21" t="s">
        <v>165</v>
      </c>
      <c r="K25" s="4"/>
    </row>
    <row r="26" spans="1:11" ht="17.25" x14ac:dyDescent="0.3">
      <c r="A26" s="2">
        <v>25</v>
      </c>
      <c r="B26" s="22">
        <v>45698</v>
      </c>
      <c r="C26" s="5" t="s">
        <v>150</v>
      </c>
      <c r="D26" s="5" t="s">
        <v>145</v>
      </c>
      <c r="E26" s="5" t="s">
        <v>30</v>
      </c>
      <c r="F26" s="22">
        <v>45698</v>
      </c>
      <c r="G26" s="11">
        <f t="shared" si="0"/>
        <v>1</v>
      </c>
      <c r="H26" s="3" t="s">
        <v>5</v>
      </c>
      <c r="I26" s="21" t="s">
        <v>179</v>
      </c>
      <c r="J26" s="21" t="s">
        <v>166</v>
      </c>
      <c r="K26" s="4"/>
    </row>
    <row r="27" spans="1:11" ht="17.25" x14ac:dyDescent="0.3">
      <c r="A27" s="2">
        <v>26</v>
      </c>
      <c r="B27" s="22">
        <v>45699</v>
      </c>
      <c r="C27" s="5" t="s">
        <v>151</v>
      </c>
      <c r="D27" s="5" t="s">
        <v>146</v>
      </c>
      <c r="E27" s="5" t="s">
        <v>156</v>
      </c>
      <c r="F27" s="22">
        <v>45705</v>
      </c>
      <c r="G27" s="11">
        <f t="shared" si="0"/>
        <v>7</v>
      </c>
      <c r="H27" s="3" t="s">
        <v>5</v>
      </c>
      <c r="I27" s="21" t="s">
        <v>180</v>
      </c>
      <c r="J27" s="21" t="s">
        <v>167</v>
      </c>
      <c r="K27" s="4"/>
    </row>
    <row r="28" spans="1:11" ht="17.25" x14ac:dyDescent="0.3">
      <c r="A28" s="2">
        <v>27</v>
      </c>
      <c r="B28" s="22">
        <v>45707</v>
      </c>
      <c r="C28" s="5" t="s">
        <v>152</v>
      </c>
      <c r="D28" s="5" t="s">
        <v>35</v>
      </c>
      <c r="E28" s="5" t="s">
        <v>157</v>
      </c>
      <c r="F28" s="22">
        <v>45710</v>
      </c>
      <c r="G28" s="11">
        <f t="shared" si="0"/>
        <v>4</v>
      </c>
      <c r="H28" s="3" t="s">
        <v>5</v>
      </c>
      <c r="I28" s="21" t="s">
        <v>181</v>
      </c>
      <c r="J28" s="21" t="s">
        <v>168</v>
      </c>
      <c r="K28" s="4"/>
    </row>
    <row r="29" spans="1:11" ht="17.25" x14ac:dyDescent="0.3">
      <c r="A29" s="2">
        <v>28</v>
      </c>
      <c r="B29" s="22">
        <v>45709</v>
      </c>
      <c r="C29" s="5" t="s">
        <v>153</v>
      </c>
      <c r="D29" s="5" t="s">
        <v>78</v>
      </c>
      <c r="E29" s="5" t="s">
        <v>158</v>
      </c>
      <c r="F29" s="22">
        <v>45710</v>
      </c>
      <c r="G29" s="11">
        <f t="shared" si="0"/>
        <v>2</v>
      </c>
      <c r="H29" s="3" t="s">
        <v>5</v>
      </c>
      <c r="I29" s="21" t="s">
        <v>182</v>
      </c>
      <c r="J29" s="21" t="s">
        <v>170</v>
      </c>
      <c r="K29" s="4"/>
    </row>
    <row r="30" spans="1:11" ht="17.25" x14ac:dyDescent="0.3">
      <c r="A30" s="2">
        <v>29</v>
      </c>
      <c r="B30" s="22">
        <v>45709</v>
      </c>
      <c r="C30" s="5" t="s">
        <v>190</v>
      </c>
      <c r="D30" s="5" t="s">
        <v>35</v>
      </c>
      <c r="E30" s="5" t="s">
        <v>159</v>
      </c>
      <c r="F30" s="22">
        <v>45709</v>
      </c>
      <c r="G30" s="11">
        <f t="shared" si="0"/>
        <v>1</v>
      </c>
      <c r="H30" s="3" t="s">
        <v>5</v>
      </c>
      <c r="I30" s="21" t="s">
        <v>169</v>
      </c>
      <c r="J30" s="21" t="s">
        <v>171</v>
      </c>
      <c r="K30" s="4"/>
    </row>
    <row r="31" spans="1:11" ht="17.25" x14ac:dyDescent="0.3">
      <c r="A31" s="2">
        <v>30</v>
      </c>
      <c r="B31" s="22">
        <v>45712</v>
      </c>
      <c r="C31" s="5" t="s">
        <v>189</v>
      </c>
      <c r="D31" s="5" t="s">
        <v>35</v>
      </c>
      <c r="E31" s="5" t="s">
        <v>160</v>
      </c>
      <c r="F31" s="22">
        <v>45713</v>
      </c>
      <c r="G31" s="11">
        <f t="shared" si="0"/>
        <v>2</v>
      </c>
      <c r="H31" s="3" t="s">
        <v>5</v>
      </c>
      <c r="I31" s="21" t="s">
        <v>169</v>
      </c>
      <c r="J31" s="21" t="s">
        <v>172</v>
      </c>
      <c r="K31" s="4"/>
    </row>
    <row r="32" spans="1:11" ht="17.25" x14ac:dyDescent="0.3">
      <c r="A32" s="2">
        <v>31</v>
      </c>
      <c r="B32" s="22">
        <v>45713</v>
      </c>
      <c r="C32" s="23" t="s">
        <v>186</v>
      </c>
      <c r="D32" s="5" t="s">
        <v>35</v>
      </c>
      <c r="E32" s="5" t="s">
        <v>161</v>
      </c>
      <c r="F32" s="22">
        <v>45719</v>
      </c>
      <c r="G32" s="11">
        <f t="shared" si="0"/>
        <v>7</v>
      </c>
      <c r="H32" s="3" t="s">
        <v>5</v>
      </c>
      <c r="I32" s="21" t="s">
        <v>183</v>
      </c>
      <c r="J32" s="21" t="s">
        <v>173</v>
      </c>
      <c r="K32" s="4"/>
    </row>
    <row r="33" spans="1:11" ht="17.25" x14ac:dyDescent="0.3">
      <c r="A33" s="2">
        <v>32</v>
      </c>
      <c r="B33" s="22">
        <v>45714</v>
      </c>
      <c r="C33" s="5" t="s">
        <v>187</v>
      </c>
      <c r="D33" s="5" t="s">
        <v>35</v>
      </c>
      <c r="E33" s="5" t="s">
        <v>162</v>
      </c>
      <c r="F33" s="22">
        <v>45714</v>
      </c>
      <c r="G33" s="11">
        <f t="shared" si="0"/>
        <v>1</v>
      </c>
      <c r="H33" s="3" t="s">
        <v>5</v>
      </c>
      <c r="I33" s="21" t="s">
        <v>169</v>
      </c>
      <c r="J33" s="21" t="s">
        <v>174</v>
      </c>
      <c r="K33" s="4"/>
    </row>
    <row r="34" spans="1:11" ht="17.25" x14ac:dyDescent="0.3">
      <c r="A34" s="2">
        <v>33</v>
      </c>
      <c r="B34" s="22">
        <v>45716</v>
      </c>
      <c r="C34" s="5" t="s">
        <v>188</v>
      </c>
      <c r="D34" s="5" t="s">
        <v>147</v>
      </c>
      <c r="E34" s="5" t="s">
        <v>81</v>
      </c>
      <c r="F34" s="22">
        <v>45716</v>
      </c>
      <c r="G34" s="11">
        <f t="shared" si="0"/>
        <v>1</v>
      </c>
      <c r="H34" s="3" t="s">
        <v>5</v>
      </c>
      <c r="I34" s="21" t="s">
        <v>184</v>
      </c>
      <c r="J34" s="21" t="s">
        <v>175</v>
      </c>
      <c r="K34" s="4"/>
    </row>
    <row r="35" spans="1:11" ht="17.25" x14ac:dyDescent="0.3">
      <c r="A35" s="2">
        <v>34</v>
      </c>
      <c r="B35" s="22">
        <v>45722</v>
      </c>
      <c r="C35" s="5" t="s">
        <v>191</v>
      </c>
      <c r="D35" s="5" t="s">
        <v>37</v>
      </c>
      <c r="E35" s="5" t="s">
        <v>30</v>
      </c>
      <c r="F35" s="22">
        <v>45722</v>
      </c>
      <c r="G35" s="11">
        <f t="shared" si="0"/>
        <v>1</v>
      </c>
      <c r="H35" s="3" t="s">
        <v>5</v>
      </c>
      <c r="I35" s="21" t="s">
        <v>208</v>
      </c>
      <c r="J35" s="21" t="s">
        <v>246</v>
      </c>
      <c r="K35" s="4"/>
    </row>
    <row r="36" spans="1:11" ht="17.25" x14ac:dyDescent="0.3">
      <c r="A36" s="2">
        <v>35</v>
      </c>
      <c r="B36" s="22">
        <v>45722</v>
      </c>
      <c r="C36" s="5" t="s">
        <v>270</v>
      </c>
      <c r="D36" s="5" t="s">
        <v>146</v>
      </c>
      <c r="E36" s="5" t="s">
        <v>226</v>
      </c>
      <c r="F36" s="22">
        <v>45722</v>
      </c>
      <c r="G36" s="11">
        <f t="shared" si="0"/>
        <v>1</v>
      </c>
      <c r="H36" s="3" t="s">
        <v>5</v>
      </c>
      <c r="I36" s="21" t="s">
        <v>209</v>
      </c>
      <c r="J36" s="21" t="s">
        <v>247</v>
      </c>
      <c r="K36" s="4"/>
    </row>
    <row r="37" spans="1:11" ht="17.25" x14ac:dyDescent="0.3">
      <c r="A37" s="2">
        <v>36</v>
      </c>
      <c r="B37" s="22">
        <v>45722</v>
      </c>
      <c r="C37" s="5" t="s">
        <v>192</v>
      </c>
      <c r="D37" s="5" t="s">
        <v>145</v>
      </c>
      <c r="E37" s="5" t="s">
        <v>30</v>
      </c>
      <c r="F37" s="22">
        <v>45722</v>
      </c>
      <c r="G37" s="11">
        <f t="shared" si="0"/>
        <v>1</v>
      </c>
      <c r="H37" s="3" t="s">
        <v>5</v>
      </c>
      <c r="I37" s="21" t="s">
        <v>210</v>
      </c>
      <c r="J37" s="21" t="s">
        <v>248</v>
      </c>
      <c r="K37" s="4"/>
    </row>
    <row r="38" spans="1:11" ht="17.25" x14ac:dyDescent="0.3">
      <c r="A38" s="2">
        <v>37</v>
      </c>
      <c r="B38" s="22">
        <v>45722</v>
      </c>
      <c r="C38" s="5" t="s">
        <v>193</v>
      </c>
      <c r="D38" s="5" t="s">
        <v>268</v>
      </c>
      <c r="E38" s="5" t="s">
        <v>227</v>
      </c>
      <c r="F38" s="22">
        <v>45722</v>
      </c>
      <c r="G38" s="11">
        <f t="shared" si="0"/>
        <v>1</v>
      </c>
      <c r="H38" s="3" t="s">
        <v>5</v>
      </c>
      <c r="I38" s="21" t="s">
        <v>211</v>
      </c>
      <c r="J38" s="21" t="s">
        <v>249</v>
      </c>
      <c r="K38" s="4"/>
    </row>
    <row r="39" spans="1:11" ht="17.25" x14ac:dyDescent="0.3">
      <c r="A39" s="2">
        <v>38</v>
      </c>
      <c r="B39" s="22">
        <v>45722</v>
      </c>
      <c r="C39" s="5" t="s">
        <v>271</v>
      </c>
      <c r="D39" s="5" t="s">
        <v>84</v>
      </c>
      <c r="E39" s="5" t="s">
        <v>228</v>
      </c>
      <c r="F39" s="22">
        <v>45722</v>
      </c>
      <c r="G39" s="11">
        <f t="shared" si="0"/>
        <v>1</v>
      </c>
      <c r="H39" s="3" t="s">
        <v>5</v>
      </c>
      <c r="I39" s="21" t="s">
        <v>212</v>
      </c>
      <c r="J39" s="21" t="s">
        <v>250</v>
      </c>
      <c r="K39" s="4"/>
    </row>
    <row r="40" spans="1:11" ht="17.25" x14ac:dyDescent="0.3">
      <c r="A40" s="2">
        <v>39</v>
      </c>
      <c r="B40" s="22">
        <v>45722</v>
      </c>
      <c r="C40" s="5" t="s">
        <v>194</v>
      </c>
      <c r="D40" s="5" t="s">
        <v>36</v>
      </c>
      <c r="E40" s="5" t="s">
        <v>229</v>
      </c>
      <c r="F40" s="22">
        <v>45722</v>
      </c>
      <c r="G40" s="11">
        <f t="shared" si="0"/>
        <v>1</v>
      </c>
      <c r="H40" s="3" t="s">
        <v>5</v>
      </c>
      <c r="I40" s="21" t="s">
        <v>213</v>
      </c>
      <c r="J40" s="21" t="s">
        <v>251</v>
      </c>
      <c r="K40" s="4"/>
    </row>
    <row r="41" spans="1:11" ht="17.25" x14ac:dyDescent="0.3">
      <c r="A41" s="2">
        <v>40</v>
      </c>
      <c r="B41" s="22">
        <v>45723</v>
      </c>
      <c r="C41" s="5" t="s">
        <v>272</v>
      </c>
      <c r="D41" s="5" t="s">
        <v>269</v>
      </c>
      <c r="E41" s="5" t="s">
        <v>230</v>
      </c>
      <c r="F41" s="22">
        <v>45726</v>
      </c>
      <c r="G41" s="11">
        <f t="shared" si="0"/>
        <v>4</v>
      </c>
      <c r="H41" s="3" t="s">
        <v>5</v>
      </c>
      <c r="I41" s="21" t="s">
        <v>169</v>
      </c>
      <c r="J41" s="21" t="s">
        <v>252</v>
      </c>
      <c r="K41" s="4"/>
    </row>
    <row r="42" spans="1:11" ht="17.25" x14ac:dyDescent="0.3">
      <c r="A42" s="2">
        <v>41</v>
      </c>
      <c r="B42" s="22">
        <v>45723</v>
      </c>
      <c r="C42" s="5" t="s">
        <v>273</v>
      </c>
      <c r="D42" s="5" t="s">
        <v>146</v>
      </c>
      <c r="E42" s="5" t="s">
        <v>231</v>
      </c>
      <c r="F42" s="22">
        <v>45727</v>
      </c>
      <c r="G42" s="11">
        <f t="shared" si="0"/>
        <v>5</v>
      </c>
      <c r="H42" s="3" t="s">
        <v>5</v>
      </c>
      <c r="I42" s="21" t="s">
        <v>169</v>
      </c>
      <c r="J42" s="21" t="s">
        <v>169</v>
      </c>
      <c r="K42" s="4"/>
    </row>
    <row r="43" spans="1:11" ht="17.25" x14ac:dyDescent="0.3">
      <c r="A43" s="2">
        <v>42</v>
      </c>
      <c r="B43" s="22">
        <v>45726</v>
      </c>
      <c r="C43" s="5" t="s">
        <v>195</v>
      </c>
      <c r="D43" s="5" t="s">
        <v>146</v>
      </c>
      <c r="E43" s="5" t="s">
        <v>30</v>
      </c>
      <c r="F43" s="22">
        <v>45726</v>
      </c>
      <c r="G43" s="11">
        <f t="shared" si="0"/>
        <v>1</v>
      </c>
      <c r="H43" s="3" t="s">
        <v>5</v>
      </c>
      <c r="I43" s="21" t="s">
        <v>214</v>
      </c>
      <c r="J43" s="21" t="s">
        <v>253</v>
      </c>
      <c r="K43" s="4"/>
    </row>
    <row r="44" spans="1:11" ht="17.25" x14ac:dyDescent="0.3">
      <c r="A44" s="2">
        <v>43</v>
      </c>
      <c r="B44" s="22">
        <v>45727</v>
      </c>
      <c r="C44" s="5" t="s">
        <v>274</v>
      </c>
      <c r="D44" s="5" t="s">
        <v>78</v>
      </c>
      <c r="E44" s="5" t="s">
        <v>232</v>
      </c>
      <c r="F44" s="22">
        <v>45727</v>
      </c>
      <c r="G44" s="11">
        <f t="shared" si="0"/>
        <v>1</v>
      </c>
      <c r="H44" s="3" t="s">
        <v>5</v>
      </c>
      <c r="I44" s="21" t="s">
        <v>169</v>
      </c>
      <c r="J44" s="21" t="s">
        <v>254</v>
      </c>
      <c r="K44" s="4"/>
    </row>
    <row r="45" spans="1:11" ht="17.25" x14ac:dyDescent="0.3">
      <c r="A45" s="2">
        <v>44</v>
      </c>
      <c r="B45" s="22">
        <v>45728</v>
      </c>
      <c r="C45" s="5" t="s">
        <v>196</v>
      </c>
      <c r="D45" s="5" t="s">
        <v>37</v>
      </c>
      <c r="E45" s="5" t="s">
        <v>233</v>
      </c>
      <c r="F45" s="22">
        <v>45728</v>
      </c>
      <c r="G45" s="11">
        <f t="shared" si="0"/>
        <v>1</v>
      </c>
      <c r="H45" s="3" t="s">
        <v>5</v>
      </c>
      <c r="I45" s="21" t="s">
        <v>215</v>
      </c>
      <c r="J45" s="21" t="s">
        <v>255</v>
      </c>
      <c r="K45" s="4"/>
    </row>
    <row r="46" spans="1:11" ht="17.25" x14ac:dyDescent="0.3">
      <c r="A46" s="2">
        <v>45</v>
      </c>
      <c r="B46" s="22">
        <v>45728</v>
      </c>
      <c r="C46" s="5" t="s">
        <v>197</v>
      </c>
      <c r="D46" s="5" t="s">
        <v>84</v>
      </c>
      <c r="E46" s="5" t="s">
        <v>234</v>
      </c>
      <c r="F46" s="22">
        <v>45729</v>
      </c>
      <c r="G46" s="11">
        <f t="shared" si="0"/>
        <v>2</v>
      </c>
      <c r="H46" s="3" t="s">
        <v>5</v>
      </c>
      <c r="I46" s="21" t="s">
        <v>216</v>
      </c>
      <c r="J46" s="21" t="s">
        <v>256</v>
      </c>
      <c r="K46" s="4"/>
    </row>
    <row r="47" spans="1:11" ht="17.25" x14ac:dyDescent="0.3">
      <c r="A47" s="2">
        <v>46</v>
      </c>
      <c r="B47" s="22">
        <v>45729</v>
      </c>
      <c r="C47" s="5" t="s">
        <v>198</v>
      </c>
      <c r="D47" s="5" t="s">
        <v>28</v>
      </c>
      <c r="E47" s="5" t="s">
        <v>235</v>
      </c>
      <c r="F47" s="22">
        <v>45733</v>
      </c>
      <c r="G47" s="11">
        <f t="shared" si="0"/>
        <v>5</v>
      </c>
      <c r="H47" s="3" t="s">
        <v>5</v>
      </c>
      <c r="I47" s="21" t="s">
        <v>217</v>
      </c>
      <c r="J47" s="21" t="s">
        <v>169</v>
      </c>
      <c r="K47" s="4"/>
    </row>
    <row r="48" spans="1:11" ht="17.25" x14ac:dyDescent="0.3">
      <c r="A48" s="2">
        <v>47</v>
      </c>
      <c r="B48" s="22">
        <v>45729</v>
      </c>
      <c r="C48" s="5" t="s">
        <v>199</v>
      </c>
      <c r="D48" s="5" t="s">
        <v>146</v>
      </c>
      <c r="E48" s="5" t="s">
        <v>81</v>
      </c>
      <c r="F48" s="22">
        <v>45729</v>
      </c>
      <c r="G48" s="11">
        <f t="shared" si="0"/>
        <v>1</v>
      </c>
      <c r="H48" s="3" t="s">
        <v>5</v>
      </c>
      <c r="I48" s="21" t="s">
        <v>218</v>
      </c>
      <c r="J48" s="21" t="s">
        <v>257</v>
      </c>
      <c r="K48" s="4"/>
    </row>
    <row r="49" spans="1:11" ht="17.25" x14ac:dyDescent="0.3">
      <c r="A49" s="2">
        <v>48</v>
      </c>
      <c r="B49" s="22">
        <v>45729</v>
      </c>
      <c r="C49" s="5" t="s">
        <v>200</v>
      </c>
      <c r="D49" s="5" t="s">
        <v>29</v>
      </c>
      <c r="E49" s="5" t="s">
        <v>236</v>
      </c>
      <c r="F49" s="22">
        <v>45729</v>
      </c>
      <c r="G49" s="11">
        <f t="shared" si="0"/>
        <v>1</v>
      </c>
      <c r="H49" s="3" t="s">
        <v>5</v>
      </c>
      <c r="I49" s="21" t="s">
        <v>219</v>
      </c>
      <c r="J49" s="21" t="s">
        <v>258</v>
      </c>
      <c r="K49" s="4"/>
    </row>
    <row r="50" spans="1:11" ht="17.25" x14ac:dyDescent="0.3">
      <c r="A50" s="2">
        <v>49</v>
      </c>
      <c r="B50" s="22">
        <v>45731</v>
      </c>
      <c r="C50" s="5" t="s">
        <v>201</v>
      </c>
      <c r="D50" s="5" t="s">
        <v>35</v>
      </c>
      <c r="E50" s="5" t="s">
        <v>237</v>
      </c>
      <c r="F50" s="22">
        <v>45731</v>
      </c>
      <c r="G50" s="11">
        <f t="shared" si="0"/>
        <v>1</v>
      </c>
      <c r="H50" s="3" t="s">
        <v>5</v>
      </c>
      <c r="I50" s="21" t="s">
        <v>220</v>
      </c>
      <c r="J50" s="21" t="s">
        <v>259</v>
      </c>
      <c r="K50" s="4"/>
    </row>
    <row r="51" spans="1:11" ht="17.25" x14ac:dyDescent="0.3">
      <c r="A51" s="2">
        <v>50</v>
      </c>
      <c r="B51" s="22">
        <v>45732</v>
      </c>
      <c r="C51" s="5" t="s">
        <v>275</v>
      </c>
      <c r="D51" s="5" t="s">
        <v>35</v>
      </c>
      <c r="E51" s="5" t="s">
        <v>238</v>
      </c>
      <c r="F51" s="22">
        <v>45733</v>
      </c>
      <c r="G51" s="11">
        <f t="shared" si="0"/>
        <v>2</v>
      </c>
      <c r="H51" s="3" t="s">
        <v>5</v>
      </c>
      <c r="I51" s="21" t="s">
        <v>169</v>
      </c>
      <c r="J51" s="21" t="s">
        <v>260</v>
      </c>
      <c r="K51" s="4"/>
    </row>
    <row r="52" spans="1:11" ht="17.25" x14ac:dyDescent="0.3">
      <c r="A52" s="2">
        <v>51</v>
      </c>
      <c r="B52" s="22">
        <v>45733</v>
      </c>
      <c r="C52" s="5" t="s">
        <v>202</v>
      </c>
      <c r="D52" s="5" t="s">
        <v>35</v>
      </c>
      <c r="E52" s="5" t="s">
        <v>239</v>
      </c>
      <c r="F52" s="22">
        <v>45733</v>
      </c>
      <c r="G52" s="11">
        <f t="shared" si="0"/>
        <v>1</v>
      </c>
      <c r="H52" s="3" t="s">
        <v>5</v>
      </c>
      <c r="I52" s="21" t="s">
        <v>221</v>
      </c>
      <c r="J52" s="21" t="s">
        <v>261</v>
      </c>
      <c r="K52" s="4"/>
    </row>
    <row r="53" spans="1:11" ht="17.25" x14ac:dyDescent="0.3">
      <c r="A53" s="2">
        <v>52</v>
      </c>
      <c r="B53" s="22">
        <v>45733</v>
      </c>
      <c r="C53" s="5" t="s">
        <v>203</v>
      </c>
      <c r="D53" s="5" t="s">
        <v>35</v>
      </c>
      <c r="E53" s="5" t="s">
        <v>240</v>
      </c>
      <c r="F53" s="22">
        <v>45733</v>
      </c>
      <c r="G53" s="11">
        <f t="shared" si="0"/>
        <v>1</v>
      </c>
      <c r="H53" s="3" t="s">
        <v>5</v>
      </c>
      <c r="I53" s="21" t="s">
        <v>222</v>
      </c>
      <c r="J53" s="21" t="s">
        <v>262</v>
      </c>
      <c r="K53" s="4"/>
    </row>
    <row r="54" spans="1:11" ht="17.25" x14ac:dyDescent="0.3">
      <c r="A54" s="2">
        <v>53</v>
      </c>
      <c r="B54" s="22">
        <v>45733</v>
      </c>
      <c r="C54" s="5" t="s">
        <v>204</v>
      </c>
      <c r="D54" s="5" t="s">
        <v>36</v>
      </c>
      <c r="E54" s="5" t="s">
        <v>241</v>
      </c>
      <c r="F54" s="22">
        <v>45734</v>
      </c>
      <c r="G54" s="11">
        <f t="shared" si="0"/>
        <v>2</v>
      </c>
      <c r="H54" s="3" t="s">
        <v>5</v>
      </c>
      <c r="I54" s="21" t="s">
        <v>223</v>
      </c>
      <c r="J54" s="21" t="s">
        <v>263</v>
      </c>
      <c r="K54" s="4"/>
    </row>
    <row r="55" spans="1:11" ht="17.25" x14ac:dyDescent="0.3">
      <c r="A55" s="2">
        <v>54</v>
      </c>
      <c r="B55" s="22">
        <v>45734</v>
      </c>
      <c r="C55" s="5" t="s">
        <v>276</v>
      </c>
      <c r="D55" s="5" t="s">
        <v>35</v>
      </c>
      <c r="E55" s="5" t="s">
        <v>242</v>
      </c>
      <c r="F55" s="22">
        <v>45735</v>
      </c>
      <c r="G55" s="11">
        <f t="shared" si="0"/>
        <v>2</v>
      </c>
      <c r="H55" s="3" t="s">
        <v>5</v>
      </c>
      <c r="I55" s="21" t="s">
        <v>169</v>
      </c>
      <c r="J55" s="21" t="s">
        <v>264</v>
      </c>
      <c r="K55" s="4"/>
    </row>
    <row r="56" spans="1:11" ht="17.25" x14ac:dyDescent="0.3">
      <c r="A56" s="2">
        <v>55</v>
      </c>
      <c r="B56" s="22">
        <v>45734</v>
      </c>
      <c r="C56" s="5" t="s">
        <v>205</v>
      </c>
      <c r="D56" s="5" t="s">
        <v>35</v>
      </c>
      <c r="E56" s="5" t="s">
        <v>243</v>
      </c>
      <c r="F56" s="22">
        <v>45735</v>
      </c>
      <c r="G56" s="11">
        <f t="shared" si="0"/>
        <v>2</v>
      </c>
      <c r="H56" s="3" t="s">
        <v>5</v>
      </c>
      <c r="I56" s="21" t="s">
        <v>169</v>
      </c>
      <c r="J56" s="21" t="s">
        <v>265</v>
      </c>
      <c r="K56" s="4"/>
    </row>
    <row r="57" spans="1:11" ht="17.25" x14ac:dyDescent="0.3">
      <c r="A57" s="2">
        <v>56</v>
      </c>
      <c r="B57" s="22">
        <v>45736</v>
      </c>
      <c r="C57" s="5" t="s">
        <v>206</v>
      </c>
      <c r="D57" s="5" t="s">
        <v>38</v>
      </c>
      <c r="E57" s="5" t="s">
        <v>244</v>
      </c>
      <c r="F57" s="22">
        <v>45738</v>
      </c>
      <c r="G57" s="11">
        <f t="shared" si="0"/>
        <v>3</v>
      </c>
      <c r="H57" s="3" t="s">
        <v>5</v>
      </c>
      <c r="I57" s="21" t="s">
        <v>224</v>
      </c>
      <c r="J57" s="21" t="s">
        <v>266</v>
      </c>
      <c r="K57" s="4"/>
    </row>
    <row r="58" spans="1:11" ht="17.25" x14ac:dyDescent="0.3">
      <c r="A58" s="2">
        <v>57</v>
      </c>
      <c r="B58" s="22">
        <v>45741</v>
      </c>
      <c r="C58" s="5" t="s">
        <v>207</v>
      </c>
      <c r="D58" s="5" t="s">
        <v>38</v>
      </c>
      <c r="E58" s="5" t="s">
        <v>245</v>
      </c>
      <c r="F58" s="22">
        <v>45741</v>
      </c>
      <c r="G58" s="11">
        <f t="shared" si="0"/>
        <v>1</v>
      </c>
      <c r="H58" s="3" t="s">
        <v>5</v>
      </c>
      <c r="I58" s="21" t="s">
        <v>225</v>
      </c>
      <c r="J58" s="21" t="s">
        <v>267</v>
      </c>
      <c r="K58" s="4"/>
    </row>
    <row r="59" spans="1:11" ht="17.25" x14ac:dyDescent="0.3">
      <c r="A59" s="2">
        <v>58</v>
      </c>
      <c r="B59" s="22">
        <v>45748</v>
      </c>
      <c r="C59" s="5" t="s">
        <v>279</v>
      </c>
      <c r="D59" s="5" t="s">
        <v>37</v>
      </c>
      <c r="E59" s="5" t="s">
        <v>311</v>
      </c>
      <c r="F59" s="22">
        <v>45748</v>
      </c>
      <c r="G59" s="11">
        <f t="shared" si="0"/>
        <v>1</v>
      </c>
      <c r="H59" s="3" t="s">
        <v>5</v>
      </c>
      <c r="I59" s="21" t="s">
        <v>296</v>
      </c>
      <c r="J59" s="21" t="s">
        <v>325</v>
      </c>
      <c r="K59" s="4"/>
    </row>
    <row r="60" spans="1:11" ht="17.25" x14ac:dyDescent="0.3">
      <c r="A60" s="2">
        <v>59</v>
      </c>
      <c r="B60" s="22">
        <v>45750</v>
      </c>
      <c r="C60" s="5" t="s">
        <v>280</v>
      </c>
      <c r="D60" s="5" t="s">
        <v>38</v>
      </c>
      <c r="E60" s="5" t="s">
        <v>312</v>
      </c>
      <c r="F60" s="22">
        <v>45754</v>
      </c>
      <c r="G60" s="11">
        <f t="shared" si="0"/>
        <v>5</v>
      </c>
      <c r="H60" s="3" t="s">
        <v>5</v>
      </c>
      <c r="I60" s="21" t="s">
        <v>297</v>
      </c>
      <c r="J60" s="21" t="s">
        <v>326</v>
      </c>
      <c r="K60" s="4"/>
    </row>
    <row r="61" spans="1:11" ht="17.25" x14ac:dyDescent="0.3">
      <c r="A61" s="2">
        <v>60</v>
      </c>
      <c r="B61" s="22">
        <v>45750</v>
      </c>
      <c r="C61" s="5" t="s">
        <v>280</v>
      </c>
      <c r="D61" s="5" t="s">
        <v>38</v>
      </c>
      <c r="E61" s="5" t="s">
        <v>312</v>
      </c>
      <c r="F61" s="22">
        <v>45754</v>
      </c>
      <c r="G61" s="11">
        <f t="shared" si="0"/>
        <v>5</v>
      </c>
      <c r="H61" s="3" t="s">
        <v>5</v>
      </c>
      <c r="I61" s="21" t="s">
        <v>298</v>
      </c>
      <c r="J61" s="21" t="s">
        <v>327</v>
      </c>
      <c r="K61" s="4"/>
    </row>
    <row r="62" spans="1:11" ht="17.25" x14ac:dyDescent="0.3">
      <c r="A62" s="2">
        <v>61</v>
      </c>
      <c r="B62" s="22">
        <v>45751</v>
      </c>
      <c r="C62" s="5" t="s">
        <v>281</v>
      </c>
      <c r="D62" s="5" t="s">
        <v>38</v>
      </c>
      <c r="E62" s="5" t="s">
        <v>313</v>
      </c>
      <c r="F62" s="22">
        <v>45754</v>
      </c>
      <c r="G62" s="11">
        <f t="shared" si="0"/>
        <v>4</v>
      </c>
      <c r="H62" s="3" t="s">
        <v>5</v>
      </c>
      <c r="I62" s="21" t="s">
        <v>299</v>
      </c>
      <c r="J62" s="21" t="s">
        <v>328</v>
      </c>
      <c r="K62" s="4"/>
    </row>
    <row r="63" spans="1:11" ht="17.25" x14ac:dyDescent="0.3">
      <c r="A63" s="2">
        <v>62</v>
      </c>
      <c r="B63" s="22">
        <v>45752</v>
      </c>
      <c r="C63" s="5" t="s">
        <v>282</v>
      </c>
      <c r="D63" s="5" t="s">
        <v>35</v>
      </c>
      <c r="E63" s="5" t="s">
        <v>314</v>
      </c>
      <c r="F63" s="22">
        <v>45754</v>
      </c>
      <c r="G63" s="11">
        <f t="shared" si="0"/>
        <v>3</v>
      </c>
      <c r="H63" s="3" t="s">
        <v>5</v>
      </c>
      <c r="I63" s="21" t="s">
        <v>169</v>
      </c>
      <c r="J63" s="21" t="s">
        <v>169</v>
      </c>
      <c r="K63" s="4"/>
    </row>
    <row r="64" spans="1:11" ht="17.25" x14ac:dyDescent="0.3">
      <c r="A64" s="2">
        <v>63</v>
      </c>
      <c r="B64" s="22">
        <v>45754</v>
      </c>
      <c r="C64" s="5" t="s">
        <v>283</v>
      </c>
      <c r="D64" s="5" t="s">
        <v>147</v>
      </c>
      <c r="E64" s="5" t="s">
        <v>315</v>
      </c>
      <c r="F64" s="22">
        <v>45754</v>
      </c>
      <c r="G64" s="11">
        <f t="shared" si="0"/>
        <v>1</v>
      </c>
      <c r="H64" s="3" t="s">
        <v>5</v>
      </c>
      <c r="I64" s="21" t="s">
        <v>300</v>
      </c>
      <c r="J64" s="21" t="s">
        <v>329</v>
      </c>
      <c r="K64" s="4"/>
    </row>
    <row r="65" spans="1:11" ht="17.25" x14ac:dyDescent="0.3">
      <c r="A65" s="2">
        <v>64</v>
      </c>
      <c r="B65" s="22">
        <v>45755</v>
      </c>
      <c r="C65" s="5" t="s">
        <v>284</v>
      </c>
      <c r="D65" s="5" t="s">
        <v>80</v>
      </c>
      <c r="E65" s="5" t="s">
        <v>316</v>
      </c>
      <c r="F65" s="22">
        <v>45757</v>
      </c>
      <c r="G65" s="11">
        <f t="shared" si="0"/>
        <v>3</v>
      </c>
      <c r="H65" s="3" t="s">
        <v>5</v>
      </c>
      <c r="I65" s="21" t="s">
        <v>301</v>
      </c>
      <c r="J65" s="21" t="s">
        <v>330</v>
      </c>
      <c r="K65" s="4"/>
    </row>
    <row r="66" spans="1:11" ht="17.25" x14ac:dyDescent="0.3">
      <c r="A66" s="2">
        <v>65</v>
      </c>
      <c r="B66" s="22">
        <v>45757</v>
      </c>
      <c r="C66" s="5" t="s">
        <v>285</v>
      </c>
      <c r="D66" s="5" t="s">
        <v>84</v>
      </c>
      <c r="E66" s="5" t="s">
        <v>317</v>
      </c>
      <c r="F66" s="22">
        <v>45757</v>
      </c>
      <c r="G66" s="11">
        <f t="shared" si="0"/>
        <v>1</v>
      </c>
      <c r="H66" s="3" t="s">
        <v>5</v>
      </c>
      <c r="I66" s="21" t="s">
        <v>302</v>
      </c>
      <c r="J66" s="21" t="s">
        <v>331</v>
      </c>
      <c r="K66" s="4"/>
    </row>
    <row r="67" spans="1:11" ht="17.25" x14ac:dyDescent="0.3">
      <c r="A67" s="2">
        <v>66</v>
      </c>
      <c r="B67" s="22">
        <v>45757</v>
      </c>
      <c r="C67" s="5" t="s">
        <v>286</v>
      </c>
      <c r="D67" s="5" t="s">
        <v>277</v>
      </c>
      <c r="E67" s="5" t="s">
        <v>318</v>
      </c>
      <c r="F67" s="22">
        <v>45758</v>
      </c>
      <c r="G67" s="11">
        <f t="shared" si="0"/>
        <v>2</v>
      </c>
      <c r="H67" s="3" t="s">
        <v>5</v>
      </c>
      <c r="I67" s="21" t="s">
        <v>169</v>
      </c>
      <c r="J67" s="21" t="s">
        <v>332</v>
      </c>
      <c r="K67" s="4"/>
    </row>
    <row r="68" spans="1:11" ht="17.25" x14ac:dyDescent="0.3">
      <c r="A68" s="2">
        <v>67</v>
      </c>
      <c r="B68" s="22">
        <v>45758</v>
      </c>
      <c r="C68" s="5" t="s">
        <v>287</v>
      </c>
      <c r="D68" s="5" t="s">
        <v>36</v>
      </c>
      <c r="E68" s="5" t="s">
        <v>82</v>
      </c>
      <c r="F68" s="22">
        <v>45758</v>
      </c>
      <c r="G68" s="11">
        <f t="shared" ref="G68:G79" si="1">F68-B68+1</f>
        <v>1</v>
      </c>
      <c r="H68" s="3" t="s">
        <v>5</v>
      </c>
      <c r="I68" s="21" t="s">
        <v>303</v>
      </c>
      <c r="J68" s="21" t="s">
        <v>333</v>
      </c>
      <c r="K68" s="4"/>
    </row>
    <row r="69" spans="1:11" ht="17.25" x14ac:dyDescent="0.3">
      <c r="A69" s="2">
        <v>68</v>
      </c>
      <c r="B69" s="22">
        <v>45759</v>
      </c>
      <c r="C69" s="5" t="s">
        <v>288</v>
      </c>
      <c r="D69" s="5" t="s">
        <v>38</v>
      </c>
      <c r="E69" s="5" t="s">
        <v>30</v>
      </c>
      <c r="F69" s="22">
        <v>45759</v>
      </c>
      <c r="G69" s="11">
        <f t="shared" si="1"/>
        <v>1</v>
      </c>
      <c r="H69" s="3" t="s">
        <v>5</v>
      </c>
      <c r="I69" s="21" t="s">
        <v>304</v>
      </c>
      <c r="J69" s="21" t="s">
        <v>334</v>
      </c>
      <c r="K69" s="4"/>
    </row>
    <row r="70" spans="1:11" ht="17.25" x14ac:dyDescent="0.3">
      <c r="A70" s="2">
        <v>69</v>
      </c>
      <c r="B70" s="22">
        <v>45759</v>
      </c>
      <c r="C70" s="5" t="s">
        <v>289</v>
      </c>
      <c r="D70" s="5" t="s">
        <v>38</v>
      </c>
      <c r="E70" s="5" t="s">
        <v>319</v>
      </c>
      <c r="F70" s="22">
        <v>45759</v>
      </c>
      <c r="G70" s="11">
        <f t="shared" si="1"/>
        <v>1</v>
      </c>
      <c r="H70" s="3" t="s">
        <v>5</v>
      </c>
      <c r="I70" s="21" t="s">
        <v>305</v>
      </c>
      <c r="J70" s="21" t="s">
        <v>335</v>
      </c>
      <c r="K70" s="4"/>
    </row>
    <row r="71" spans="1:11" ht="17.25" x14ac:dyDescent="0.3">
      <c r="A71" s="2">
        <v>70</v>
      </c>
      <c r="B71" s="22">
        <v>45762</v>
      </c>
      <c r="C71" s="5" t="s">
        <v>290</v>
      </c>
      <c r="D71" s="5" t="s">
        <v>146</v>
      </c>
      <c r="E71" s="5" t="s">
        <v>226</v>
      </c>
      <c r="F71" s="22">
        <v>45762</v>
      </c>
      <c r="G71" s="11">
        <f t="shared" si="1"/>
        <v>1</v>
      </c>
      <c r="H71" s="3" t="s">
        <v>5</v>
      </c>
      <c r="I71" s="21" t="s">
        <v>306</v>
      </c>
      <c r="J71" s="21" t="s">
        <v>336</v>
      </c>
      <c r="K71" s="4"/>
    </row>
    <row r="72" spans="1:11" ht="17.25" x14ac:dyDescent="0.3">
      <c r="A72" s="2">
        <v>71</v>
      </c>
      <c r="B72" s="22">
        <v>45766</v>
      </c>
      <c r="C72" s="5" t="s">
        <v>291</v>
      </c>
      <c r="D72" s="5" t="s">
        <v>144</v>
      </c>
      <c r="E72" s="5" t="s">
        <v>320</v>
      </c>
      <c r="F72" s="22">
        <v>45766</v>
      </c>
      <c r="G72" s="11">
        <f t="shared" si="1"/>
        <v>1</v>
      </c>
      <c r="H72" s="3" t="s">
        <v>5</v>
      </c>
      <c r="I72" s="21" t="s">
        <v>169</v>
      </c>
      <c r="J72" s="21" t="s">
        <v>337</v>
      </c>
      <c r="K72" s="4"/>
    </row>
    <row r="73" spans="1:11" ht="17.25" x14ac:dyDescent="0.3">
      <c r="A73" s="2">
        <v>72</v>
      </c>
      <c r="B73" s="22">
        <v>45768</v>
      </c>
      <c r="C73" s="5" t="s">
        <v>292</v>
      </c>
      <c r="D73" s="5" t="s">
        <v>35</v>
      </c>
      <c r="E73" s="5" t="s">
        <v>82</v>
      </c>
      <c r="F73" s="22">
        <v>45772</v>
      </c>
      <c r="G73" s="11">
        <f t="shared" si="1"/>
        <v>5</v>
      </c>
      <c r="H73" s="3" t="s">
        <v>5</v>
      </c>
      <c r="I73" s="21" t="s">
        <v>169</v>
      </c>
      <c r="J73" s="21" t="s">
        <v>169</v>
      </c>
      <c r="K73" s="4"/>
    </row>
    <row r="74" spans="1:11" ht="17.25" x14ac:dyDescent="0.3">
      <c r="A74" s="2">
        <v>73</v>
      </c>
      <c r="B74" s="22">
        <v>45769</v>
      </c>
      <c r="C74" s="5" t="s">
        <v>343</v>
      </c>
      <c r="D74" s="5" t="s">
        <v>35</v>
      </c>
      <c r="E74" s="5" t="s">
        <v>82</v>
      </c>
      <c r="F74" s="22">
        <v>45772</v>
      </c>
      <c r="G74" s="11">
        <f t="shared" si="1"/>
        <v>4</v>
      </c>
      <c r="H74" s="3" t="s">
        <v>5</v>
      </c>
      <c r="I74" s="21" t="s">
        <v>169</v>
      </c>
      <c r="J74" s="21" t="s">
        <v>169</v>
      </c>
      <c r="K74" s="4"/>
    </row>
    <row r="75" spans="1:11" ht="17.25" x14ac:dyDescent="0.3">
      <c r="A75" s="2">
        <v>74</v>
      </c>
      <c r="B75" s="22">
        <v>45770</v>
      </c>
      <c r="C75" s="23" t="s">
        <v>344</v>
      </c>
      <c r="D75" s="5" t="s">
        <v>35</v>
      </c>
      <c r="E75" s="5" t="s">
        <v>321</v>
      </c>
      <c r="F75" s="22">
        <v>45772</v>
      </c>
      <c r="G75" s="11">
        <f t="shared" si="1"/>
        <v>3</v>
      </c>
      <c r="H75" s="3" t="s">
        <v>5</v>
      </c>
      <c r="I75" s="21" t="s">
        <v>169</v>
      </c>
      <c r="J75" s="21" t="s">
        <v>338</v>
      </c>
      <c r="K75" s="4"/>
    </row>
    <row r="76" spans="1:11" ht="17.25" x14ac:dyDescent="0.3">
      <c r="A76" s="2">
        <v>75</v>
      </c>
      <c r="B76" s="22">
        <v>45770</v>
      </c>
      <c r="C76" s="5" t="s">
        <v>345</v>
      </c>
      <c r="D76" s="5" t="s">
        <v>38</v>
      </c>
      <c r="E76" s="5" t="s">
        <v>30</v>
      </c>
      <c r="F76" s="22">
        <v>45771</v>
      </c>
      <c r="G76" s="11">
        <f t="shared" si="1"/>
        <v>2</v>
      </c>
      <c r="H76" s="3" t="s">
        <v>5</v>
      </c>
      <c r="I76" s="21" t="s">
        <v>307</v>
      </c>
      <c r="J76" s="21" t="s">
        <v>339</v>
      </c>
      <c r="K76" s="4"/>
    </row>
    <row r="77" spans="1:11" ht="17.25" x14ac:dyDescent="0.3">
      <c r="A77" s="2">
        <v>76</v>
      </c>
      <c r="B77" s="22">
        <v>45771</v>
      </c>
      <c r="C77" s="5" t="s">
        <v>293</v>
      </c>
      <c r="D77" s="5" t="s">
        <v>80</v>
      </c>
      <c r="E77" s="5" t="s">
        <v>322</v>
      </c>
      <c r="F77" s="22">
        <v>45771</v>
      </c>
      <c r="G77" s="11">
        <f t="shared" si="1"/>
        <v>1</v>
      </c>
      <c r="H77" s="3" t="s">
        <v>5</v>
      </c>
      <c r="I77" s="21" t="s">
        <v>308</v>
      </c>
      <c r="J77" s="21" t="s">
        <v>340</v>
      </c>
      <c r="K77" s="4"/>
    </row>
    <row r="78" spans="1:11" ht="17.25" x14ac:dyDescent="0.3">
      <c r="A78" s="2">
        <v>77</v>
      </c>
      <c r="B78" s="22">
        <v>45771</v>
      </c>
      <c r="C78" s="5" t="s">
        <v>294</v>
      </c>
      <c r="D78" s="5" t="s">
        <v>278</v>
      </c>
      <c r="E78" s="5" t="s">
        <v>323</v>
      </c>
      <c r="F78" s="22">
        <v>45771</v>
      </c>
      <c r="G78" s="11">
        <f t="shared" si="1"/>
        <v>1</v>
      </c>
      <c r="H78" s="3" t="s">
        <v>5</v>
      </c>
      <c r="I78" s="21" t="s">
        <v>309</v>
      </c>
      <c r="J78" s="21" t="s">
        <v>341</v>
      </c>
      <c r="K78" s="4"/>
    </row>
    <row r="79" spans="1:11" ht="17.25" x14ac:dyDescent="0.3">
      <c r="A79" s="2">
        <v>78</v>
      </c>
      <c r="B79" s="22">
        <v>45772</v>
      </c>
      <c r="C79" s="5" t="s">
        <v>295</v>
      </c>
      <c r="D79" s="5" t="s">
        <v>84</v>
      </c>
      <c r="E79" s="5" t="s">
        <v>324</v>
      </c>
      <c r="F79" s="22">
        <v>45772</v>
      </c>
      <c r="G79" s="11">
        <f t="shared" si="1"/>
        <v>1</v>
      </c>
      <c r="H79" s="3" t="s">
        <v>5</v>
      </c>
      <c r="I79" s="21" t="s">
        <v>310</v>
      </c>
      <c r="J79" s="21" t="s">
        <v>342</v>
      </c>
      <c r="K79" s="4"/>
    </row>
    <row r="80" spans="1:11" x14ac:dyDescent="0.3">
      <c r="D80" s="1"/>
    </row>
    <row r="81" spans="4:4" x14ac:dyDescent="0.3">
      <c r="D81" s="1"/>
    </row>
    <row r="82" spans="4:4" x14ac:dyDescent="0.3">
      <c r="D82" s="1"/>
    </row>
    <row r="83" spans="4:4" x14ac:dyDescent="0.3">
      <c r="D83" s="1"/>
    </row>
    <row r="84" spans="4:4" x14ac:dyDescent="0.3">
      <c r="D84" s="1"/>
    </row>
    <row r="85" spans="4:4" x14ac:dyDescent="0.3">
      <c r="D85" s="1"/>
    </row>
    <row r="86" spans="4:4" x14ac:dyDescent="0.3">
      <c r="D86" s="1"/>
    </row>
    <row r="87" spans="4:4" x14ac:dyDescent="0.3">
      <c r="D87" s="1"/>
    </row>
    <row r="88" spans="4:4" x14ac:dyDescent="0.3">
      <c r="D88" s="1"/>
    </row>
    <row r="89" spans="4:4" x14ac:dyDescent="0.3">
      <c r="D89" s="1"/>
    </row>
    <row r="90" spans="4:4" x14ac:dyDescent="0.3">
      <c r="D90" s="1"/>
    </row>
    <row r="91" spans="4:4" x14ac:dyDescent="0.3">
      <c r="D91" s="1"/>
    </row>
    <row r="92" spans="4:4" x14ac:dyDescent="0.3">
      <c r="D92" s="1"/>
    </row>
    <row r="93" spans="4:4" x14ac:dyDescent="0.3">
      <c r="D93" s="1"/>
    </row>
    <row r="94" spans="4:4" x14ac:dyDescent="0.3">
      <c r="D94" s="1"/>
    </row>
    <row r="95" spans="4:4" x14ac:dyDescent="0.3">
      <c r="D95" s="1"/>
    </row>
    <row r="96" spans="4:4" x14ac:dyDescent="0.3">
      <c r="D96" s="1"/>
    </row>
    <row r="97" spans="4:4" x14ac:dyDescent="0.3">
      <c r="D97" s="1"/>
    </row>
    <row r="98" spans="4:4" x14ac:dyDescent="0.3">
      <c r="D98" s="1"/>
    </row>
    <row r="99" spans="4:4" x14ac:dyDescent="0.3">
      <c r="D99" s="1"/>
    </row>
    <row r="100" spans="4:4" x14ac:dyDescent="0.3">
      <c r="D100" s="1"/>
    </row>
    <row r="101" spans="4:4" x14ac:dyDescent="0.3">
      <c r="D101" s="1"/>
    </row>
    <row r="102" spans="4:4" x14ac:dyDescent="0.3">
      <c r="D102" s="1"/>
    </row>
    <row r="103" spans="4:4" x14ac:dyDescent="0.3">
      <c r="D103" s="1"/>
    </row>
    <row r="104" spans="4:4" x14ac:dyDescent="0.3">
      <c r="D104" s="1"/>
    </row>
    <row r="105" spans="4:4" x14ac:dyDescent="0.3">
      <c r="D105" s="1"/>
    </row>
    <row r="106" spans="4:4" x14ac:dyDescent="0.3">
      <c r="D106" s="1"/>
    </row>
    <row r="107" spans="4:4" x14ac:dyDescent="0.3">
      <c r="D107" s="1"/>
    </row>
    <row r="108" spans="4:4" x14ac:dyDescent="0.3">
      <c r="D108" s="1"/>
    </row>
    <row r="109" spans="4:4" x14ac:dyDescent="0.3">
      <c r="D109" s="1"/>
    </row>
    <row r="110" spans="4:4" x14ac:dyDescent="0.3">
      <c r="D110" s="1"/>
    </row>
    <row r="111" spans="4:4" x14ac:dyDescent="0.3">
      <c r="D111" s="1"/>
    </row>
    <row r="112" spans="4:4" x14ac:dyDescent="0.3">
      <c r="D112" s="1"/>
    </row>
    <row r="113" spans="4:4" x14ac:dyDescent="0.3">
      <c r="D113" s="1"/>
    </row>
    <row r="114" spans="4:4" x14ac:dyDescent="0.3">
      <c r="D114" s="1"/>
    </row>
    <row r="115" spans="4:4" x14ac:dyDescent="0.3">
      <c r="D115" s="1"/>
    </row>
    <row r="116" spans="4:4" x14ac:dyDescent="0.3">
      <c r="D116" s="1"/>
    </row>
    <row r="117" spans="4:4" x14ac:dyDescent="0.3">
      <c r="D117" s="1"/>
    </row>
    <row r="118" spans="4:4" x14ac:dyDescent="0.3">
      <c r="D118" s="1"/>
    </row>
    <row r="119" spans="4:4" x14ac:dyDescent="0.3">
      <c r="D119" s="1"/>
    </row>
    <row r="120" spans="4:4" x14ac:dyDescent="0.3">
      <c r="D120" s="1"/>
    </row>
    <row r="121" spans="4:4" x14ac:dyDescent="0.3">
      <c r="D121" s="1"/>
    </row>
    <row r="122" spans="4:4" x14ac:dyDescent="0.3">
      <c r="D122" s="1"/>
    </row>
    <row r="123" spans="4:4" x14ac:dyDescent="0.3">
      <c r="D123" s="1"/>
    </row>
    <row r="124" spans="4:4" x14ac:dyDescent="0.3">
      <c r="D124" s="1"/>
    </row>
    <row r="125" spans="4:4" x14ac:dyDescent="0.3">
      <c r="D125" s="1"/>
    </row>
    <row r="126" spans="4:4" x14ac:dyDescent="0.3">
      <c r="D126" s="1"/>
    </row>
    <row r="127" spans="4:4" x14ac:dyDescent="0.3">
      <c r="D127" s="1"/>
    </row>
    <row r="128" spans="4:4" x14ac:dyDescent="0.3">
      <c r="D128" s="1"/>
    </row>
    <row r="129" spans="4:4" x14ac:dyDescent="0.3">
      <c r="D129" s="1"/>
    </row>
    <row r="130" spans="4:4" x14ac:dyDescent="0.3">
      <c r="D130" s="1"/>
    </row>
    <row r="131" spans="4:4" x14ac:dyDescent="0.3">
      <c r="D131" s="1"/>
    </row>
    <row r="132" spans="4:4" x14ac:dyDescent="0.3">
      <c r="D132" s="1"/>
    </row>
    <row r="133" spans="4:4" x14ac:dyDescent="0.3">
      <c r="D133" s="1"/>
    </row>
    <row r="134" spans="4:4" x14ac:dyDescent="0.3">
      <c r="D134" s="1"/>
    </row>
    <row r="135" spans="4:4" x14ac:dyDescent="0.3">
      <c r="D135" s="1"/>
    </row>
    <row r="136" spans="4:4" x14ac:dyDescent="0.3">
      <c r="D136" s="1"/>
    </row>
    <row r="137" spans="4:4" x14ac:dyDescent="0.3">
      <c r="D137" s="1"/>
    </row>
    <row r="138" spans="4:4" x14ac:dyDescent="0.3">
      <c r="D138" s="1"/>
    </row>
    <row r="139" spans="4:4" x14ac:dyDescent="0.3">
      <c r="D139" s="1"/>
    </row>
    <row r="140" spans="4:4" x14ac:dyDescent="0.3">
      <c r="D140" s="1"/>
    </row>
    <row r="141" spans="4:4" x14ac:dyDescent="0.3">
      <c r="D141" s="1"/>
    </row>
    <row r="142" spans="4:4" x14ac:dyDescent="0.3">
      <c r="D142" s="1"/>
    </row>
    <row r="143" spans="4:4" x14ac:dyDescent="0.3">
      <c r="D143" s="1"/>
    </row>
    <row r="144" spans="4:4" x14ac:dyDescent="0.3">
      <c r="D144" s="1"/>
    </row>
    <row r="145" spans="4:4" x14ac:dyDescent="0.3">
      <c r="D145" s="1"/>
    </row>
    <row r="146" spans="4:4" x14ac:dyDescent="0.3">
      <c r="D146" s="1"/>
    </row>
    <row r="147" spans="4:4" x14ac:dyDescent="0.3">
      <c r="D147" s="1"/>
    </row>
    <row r="148" spans="4:4" x14ac:dyDescent="0.3">
      <c r="D148" s="1"/>
    </row>
    <row r="149" spans="4:4" x14ac:dyDescent="0.3">
      <c r="D149" s="1"/>
    </row>
    <row r="150" spans="4:4" x14ac:dyDescent="0.3">
      <c r="D150" s="1"/>
    </row>
    <row r="151" spans="4:4" x14ac:dyDescent="0.3">
      <c r="D151" s="1"/>
    </row>
    <row r="152" spans="4:4" x14ac:dyDescent="0.3">
      <c r="D152" s="1"/>
    </row>
    <row r="153" spans="4:4" x14ac:dyDescent="0.3">
      <c r="D153" s="1"/>
    </row>
    <row r="154" spans="4:4" x14ac:dyDescent="0.3">
      <c r="D154" s="1"/>
    </row>
    <row r="155" spans="4:4" x14ac:dyDescent="0.3">
      <c r="D155" s="1"/>
    </row>
    <row r="156" spans="4:4" x14ac:dyDescent="0.3">
      <c r="D156" s="1"/>
    </row>
    <row r="157" spans="4:4" x14ac:dyDescent="0.3">
      <c r="D157" s="1"/>
    </row>
    <row r="158" spans="4:4" x14ac:dyDescent="0.3">
      <c r="D158" s="1"/>
    </row>
    <row r="159" spans="4:4" x14ac:dyDescent="0.3">
      <c r="D159" s="1"/>
    </row>
    <row r="160" spans="4:4" x14ac:dyDescent="0.3">
      <c r="D160" s="1"/>
    </row>
    <row r="161" spans="4:4" x14ac:dyDescent="0.3">
      <c r="D161" s="1"/>
    </row>
    <row r="162" spans="4:4" x14ac:dyDescent="0.3">
      <c r="D162" s="1"/>
    </row>
    <row r="163" spans="4:4" x14ac:dyDescent="0.3">
      <c r="D163" s="1"/>
    </row>
    <row r="164" spans="4:4" x14ac:dyDescent="0.3">
      <c r="D164" s="1"/>
    </row>
    <row r="165" spans="4:4" x14ac:dyDescent="0.3">
      <c r="D165" s="1"/>
    </row>
    <row r="166" spans="4:4" x14ac:dyDescent="0.3">
      <c r="D166" s="1"/>
    </row>
    <row r="167" spans="4:4" x14ac:dyDescent="0.3">
      <c r="D167" s="1"/>
    </row>
    <row r="168" spans="4:4" x14ac:dyDescent="0.3">
      <c r="D168" s="1"/>
    </row>
    <row r="169" spans="4:4" x14ac:dyDescent="0.3">
      <c r="D169" s="1"/>
    </row>
    <row r="170" spans="4:4" x14ac:dyDescent="0.3">
      <c r="D170" s="1"/>
    </row>
    <row r="171" spans="4:4" x14ac:dyDescent="0.3">
      <c r="D171" s="1"/>
    </row>
    <row r="172" spans="4:4" x14ac:dyDescent="0.3">
      <c r="D172" s="1"/>
    </row>
    <row r="173" spans="4:4" x14ac:dyDescent="0.3">
      <c r="D173" s="1"/>
    </row>
    <row r="174" spans="4:4" x14ac:dyDescent="0.3">
      <c r="D174" s="1"/>
    </row>
    <row r="175" spans="4:4" x14ac:dyDescent="0.3">
      <c r="D175" s="1"/>
    </row>
    <row r="176" spans="4:4" x14ac:dyDescent="0.3">
      <c r="D176" s="1"/>
    </row>
    <row r="177" spans="4:4" x14ac:dyDescent="0.3">
      <c r="D177" s="1"/>
    </row>
    <row r="178" spans="4:4" x14ac:dyDescent="0.3">
      <c r="D178" s="1"/>
    </row>
    <row r="179" spans="4:4" x14ac:dyDescent="0.3">
      <c r="D179" s="1"/>
    </row>
    <row r="180" spans="4:4" x14ac:dyDescent="0.3">
      <c r="D180" s="1"/>
    </row>
    <row r="181" spans="4:4" x14ac:dyDescent="0.3">
      <c r="D181" s="1"/>
    </row>
    <row r="182" spans="4:4" x14ac:dyDescent="0.3">
      <c r="D182" s="1"/>
    </row>
    <row r="183" spans="4:4" x14ac:dyDescent="0.3">
      <c r="D183" s="1"/>
    </row>
    <row r="184" spans="4:4" x14ac:dyDescent="0.3">
      <c r="D184" s="1"/>
    </row>
    <row r="185" spans="4:4" x14ac:dyDescent="0.3">
      <c r="D185" s="1"/>
    </row>
    <row r="186" spans="4:4" x14ac:dyDescent="0.3">
      <c r="D186" s="1"/>
    </row>
    <row r="187" spans="4:4" x14ac:dyDescent="0.3">
      <c r="D187" s="1"/>
    </row>
    <row r="188" spans="4:4" x14ac:dyDescent="0.3">
      <c r="D188" s="1"/>
    </row>
    <row r="189" spans="4:4" x14ac:dyDescent="0.3">
      <c r="D189" s="1"/>
    </row>
    <row r="190" spans="4:4" x14ac:dyDescent="0.3">
      <c r="D190" s="1"/>
    </row>
    <row r="191" spans="4:4" x14ac:dyDescent="0.3">
      <c r="D191" s="1"/>
    </row>
    <row r="192" spans="4:4" x14ac:dyDescent="0.3">
      <c r="D192" s="1"/>
    </row>
    <row r="193" spans="4:4" x14ac:dyDescent="0.3">
      <c r="D193" s="1"/>
    </row>
    <row r="194" spans="4:4" x14ac:dyDescent="0.3">
      <c r="D194" s="1"/>
    </row>
    <row r="195" spans="4:4" x14ac:dyDescent="0.3">
      <c r="D195" s="1"/>
    </row>
    <row r="196" spans="4:4" x14ac:dyDescent="0.3">
      <c r="D196" s="1"/>
    </row>
    <row r="197" spans="4:4" x14ac:dyDescent="0.3">
      <c r="D197" s="1"/>
    </row>
    <row r="198" spans="4:4" x14ac:dyDescent="0.3">
      <c r="D198" s="1"/>
    </row>
    <row r="199" spans="4:4" x14ac:dyDescent="0.3">
      <c r="D199" s="1"/>
    </row>
    <row r="200" spans="4:4" x14ac:dyDescent="0.3">
      <c r="D200" s="1"/>
    </row>
    <row r="201" spans="4:4" x14ac:dyDescent="0.3">
      <c r="D201" s="1"/>
    </row>
    <row r="202" spans="4:4" x14ac:dyDescent="0.3">
      <c r="D202" s="1"/>
    </row>
    <row r="203" spans="4:4" x14ac:dyDescent="0.3">
      <c r="D203" s="1"/>
    </row>
    <row r="204" spans="4:4" x14ac:dyDescent="0.3">
      <c r="D204" s="1"/>
    </row>
    <row r="205" spans="4:4" x14ac:dyDescent="0.3">
      <c r="D205" s="1"/>
    </row>
    <row r="206" spans="4:4" x14ac:dyDescent="0.3">
      <c r="D206" s="1"/>
    </row>
    <row r="207" spans="4:4" x14ac:dyDescent="0.3">
      <c r="D207" s="1"/>
    </row>
    <row r="208" spans="4:4" x14ac:dyDescent="0.3">
      <c r="D208" s="1"/>
    </row>
    <row r="209" spans="4:4" x14ac:dyDescent="0.3">
      <c r="D209" s="1"/>
    </row>
    <row r="210" spans="4:4" x14ac:dyDescent="0.3">
      <c r="D210" s="1"/>
    </row>
    <row r="211" spans="4:4" x14ac:dyDescent="0.3">
      <c r="D211" s="1"/>
    </row>
    <row r="212" spans="4:4" x14ac:dyDescent="0.3">
      <c r="D212" s="1"/>
    </row>
    <row r="213" spans="4:4" x14ac:dyDescent="0.3">
      <c r="D213" s="1"/>
    </row>
    <row r="214" spans="4:4" x14ac:dyDescent="0.3">
      <c r="D214" s="1"/>
    </row>
    <row r="215" spans="4:4" x14ac:dyDescent="0.3">
      <c r="D215" s="1"/>
    </row>
    <row r="216" spans="4:4" x14ac:dyDescent="0.3">
      <c r="D216" s="1"/>
    </row>
    <row r="217" spans="4:4" x14ac:dyDescent="0.3">
      <c r="D217" s="1"/>
    </row>
    <row r="218" spans="4:4" x14ac:dyDescent="0.3">
      <c r="D218" s="1"/>
    </row>
    <row r="219" spans="4:4" x14ac:dyDescent="0.3">
      <c r="D219" s="1"/>
    </row>
    <row r="220" spans="4:4" x14ac:dyDescent="0.3">
      <c r="D220" s="1"/>
    </row>
    <row r="221" spans="4:4" x14ac:dyDescent="0.3">
      <c r="D221" s="1"/>
    </row>
    <row r="222" spans="4:4" x14ac:dyDescent="0.3">
      <c r="D222" s="1"/>
    </row>
    <row r="223" spans="4:4" x14ac:dyDescent="0.3">
      <c r="D223" s="1"/>
    </row>
    <row r="224" spans="4:4" x14ac:dyDescent="0.3">
      <c r="D224" s="1"/>
    </row>
    <row r="225" spans="4:4" x14ac:dyDescent="0.3">
      <c r="D225" s="1"/>
    </row>
    <row r="226" spans="4:4" x14ac:dyDescent="0.3">
      <c r="D226" s="1"/>
    </row>
    <row r="227" spans="4:4" x14ac:dyDescent="0.3">
      <c r="D227" s="1"/>
    </row>
    <row r="228" spans="4:4" x14ac:dyDescent="0.3">
      <c r="D228" s="1"/>
    </row>
    <row r="229" spans="4:4" x14ac:dyDescent="0.3">
      <c r="D229" s="1"/>
    </row>
    <row r="230" spans="4:4" x14ac:dyDescent="0.3">
      <c r="D230" s="1"/>
    </row>
    <row r="231" spans="4:4" x14ac:dyDescent="0.3">
      <c r="D231" s="1"/>
    </row>
    <row r="232" spans="4:4" x14ac:dyDescent="0.3">
      <c r="D232" s="1"/>
    </row>
    <row r="233" spans="4:4" x14ac:dyDescent="0.3">
      <c r="D233" s="1"/>
    </row>
    <row r="234" spans="4:4" x14ac:dyDescent="0.3">
      <c r="D234" s="1"/>
    </row>
    <row r="235" spans="4:4" x14ac:dyDescent="0.3">
      <c r="D235" s="1"/>
    </row>
    <row r="236" spans="4:4" x14ac:dyDescent="0.3">
      <c r="D236" s="1"/>
    </row>
    <row r="237" spans="4:4" x14ac:dyDescent="0.3">
      <c r="D237" s="1"/>
    </row>
    <row r="238" spans="4:4" x14ac:dyDescent="0.3">
      <c r="D238" s="1"/>
    </row>
    <row r="239" spans="4:4" x14ac:dyDescent="0.3">
      <c r="D239" s="1"/>
    </row>
    <row r="240" spans="4:4" x14ac:dyDescent="0.3">
      <c r="D240" s="1"/>
    </row>
    <row r="241" spans="4:4" x14ac:dyDescent="0.3">
      <c r="D241" s="1"/>
    </row>
    <row r="242" spans="4:4" x14ac:dyDescent="0.3">
      <c r="D242" s="1"/>
    </row>
    <row r="243" spans="4:4" x14ac:dyDescent="0.3">
      <c r="D243" s="1"/>
    </row>
    <row r="244" spans="4:4" x14ac:dyDescent="0.3">
      <c r="D244" s="1"/>
    </row>
    <row r="245" spans="4:4" x14ac:dyDescent="0.3">
      <c r="D245" s="1"/>
    </row>
    <row r="246" spans="4:4" x14ac:dyDescent="0.3">
      <c r="D246" s="1"/>
    </row>
    <row r="247" spans="4:4" x14ac:dyDescent="0.3">
      <c r="D247" s="1"/>
    </row>
    <row r="248" spans="4:4" x14ac:dyDescent="0.3">
      <c r="D248" s="1"/>
    </row>
    <row r="249" spans="4:4" x14ac:dyDescent="0.3">
      <c r="D249" s="1"/>
    </row>
    <row r="250" spans="4:4" x14ac:dyDescent="0.3">
      <c r="D250" s="1"/>
    </row>
    <row r="251" spans="4:4" x14ac:dyDescent="0.3">
      <c r="D251" s="1"/>
    </row>
    <row r="252" spans="4:4" x14ac:dyDescent="0.3">
      <c r="D252" s="1"/>
    </row>
    <row r="253" spans="4:4" x14ac:dyDescent="0.3">
      <c r="D253" s="1"/>
    </row>
    <row r="254" spans="4:4" x14ac:dyDescent="0.3">
      <c r="D254" s="1"/>
    </row>
    <row r="255" spans="4:4" x14ac:dyDescent="0.3">
      <c r="D255" s="1"/>
    </row>
    <row r="256" spans="4:4" x14ac:dyDescent="0.3">
      <c r="D256" s="1"/>
    </row>
    <row r="257" spans="4:4" x14ac:dyDescent="0.3">
      <c r="D257" s="1"/>
    </row>
    <row r="258" spans="4:4" x14ac:dyDescent="0.3">
      <c r="D258" s="1"/>
    </row>
    <row r="259" spans="4:4" x14ac:dyDescent="0.3">
      <c r="D259" s="1"/>
    </row>
    <row r="260" spans="4:4" x14ac:dyDescent="0.3">
      <c r="D260" s="1"/>
    </row>
    <row r="261" spans="4:4" x14ac:dyDescent="0.3">
      <c r="D261" s="1"/>
    </row>
    <row r="262" spans="4:4" x14ac:dyDescent="0.3">
      <c r="D262" s="1"/>
    </row>
    <row r="263" spans="4:4" x14ac:dyDescent="0.3">
      <c r="D263" s="1"/>
    </row>
    <row r="264" spans="4:4" x14ac:dyDescent="0.3">
      <c r="D264" s="1"/>
    </row>
    <row r="265" spans="4:4" x14ac:dyDescent="0.3">
      <c r="D265" s="1"/>
    </row>
    <row r="266" spans="4:4" x14ac:dyDescent="0.3">
      <c r="D266" s="1"/>
    </row>
    <row r="267" spans="4:4" x14ac:dyDescent="0.3">
      <c r="D267" s="1"/>
    </row>
    <row r="268" spans="4:4" x14ac:dyDescent="0.3">
      <c r="D268" s="1"/>
    </row>
    <row r="269" spans="4:4" x14ac:dyDescent="0.3">
      <c r="D269" s="1"/>
    </row>
    <row r="270" spans="4:4" x14ac:dyDescent="0.3">
      <c r="D270" s="1"/>
    </row>
    <row r="271" spans="4:4" x14ac:dyDescent="0.3">
      <c r="D271" s="1"/>
    </row>
    <row r="272" spans="4:4" x14ac:dyDescent="0.3">
      <c r="D272" s="1"/>
    </row>
    <row r="273" spans="4:4" x14ac:dyDescent="0.3">
      <c r="D273" s="1"/>
    </row>
    <row r="274" spans="4:4" x14ac:dyDescent="0.3">
      <c r="D274" s="1"/>
    </row>
    <row r="275" spans="4:4" x14ac:dyDescent="0.3">
      <c r="D275" s="1"/>
    </row>
    <row r="276" spans="4:4" x14ac:dyDescent="0.3">
      <c r="D276" s="1"/>
    </row>
    <row r="277" spans="4:4" x14ac:dyDescent="0.3">
      <c r="D277" s="1"/>
    </row>
    <row r="278" spans="4:4" x14ac:dyDescent="0.3">
      <c r="D278" s="1"/>
    </row>
    <row r="279" spans="4:4" x14ac:dyDescent="0.3">
      <c r="D279" s="1"/>
    </row>
    <row r="280" spans="4:4" x14ac:dyDescent="0.3">
      <c r="D280" s="1"/>
    </row>
    <row r="281" spans="4:4" x14ac:dyDescent="0.3">
      <c r="D281" s="1"/>
    </row>
    <row r="282" spans="4:4" x14ac:dyDescent="0.3">
      <c r="D282" s="1"/>
    </row>
    <row r="283" spans="4:4" x14ac:dyDescent="0.3">
      <c r="D283" s="1"/>
    </row>
    <row r="284" spans="4:4" x14ac:dyDescent="0.3">
      <c r="D284" s="1"/>
    </row>
    <row r="285" spans="4:4" x14ac:dyDescent="0.3">
      <c r="D285" s="1"/>
    </row>
    <row r="286" spans="4:4" x14ac:dyDescent="0.3">
      <c r="D286" s="1"/>
    </row>
    <row r="287" spans="4:4" x14ac:dyDescent="0.3">
      <c r="D287" s="1"/>
    </row>
    <row r="288" spans="4:4" x14ac:dyDescent="0.3">
      <c r="D288" s="1"/>
    </row>
    <row r="289" spans="4:4" x14ac:dyDescent="0.3">
      <c r="D289" s="1"/>
    </row>
    <row r="290" spans="4:4" x14ac:dyDescent="0.3">
      <c r="D290" s="1"/>
    </row>
    <row r="291" spans="4:4" x14ac:dyDescent="0.3">
      <c r="D291" s="1"/>
    </row>
    <row r="292" spans="4:4" x14ac:dyDescent="0.3">
      <c r="D292" s="1"/>
    </row>
    <row r="293" spans="4:4" x14ac:dyDescent="0.3">
      <c r="D293" s="1"/>
    </row>
    <row r="294" spans="4:4" x14ac:dyDescent="0.3">
      <c r="D294" s="1"/>
    </row>
    <row r="295" spans="4:4" x14ac:dyDescent="0.3">
      <c r="D295" s="1"/>
    </row>
    <row r="296" spans="4:4" x14ac:dyDescent="0.3">
      <c r="D296" s="1"/>
    </row>
    <row r="297" spans="4:4" x14ac:dyDescent="0.3">
      <c r="D297" s="1"/>
    </row>
    <row r="298" spans="4:4" x14ac:dyDescent="0.3">
      <c r="D298" s="1"/>
    </row>
    <row r="299" spans="4:4" x14ac:dyDescent="0.3">
      <c r="D299" s="1"/>
    </row>
    <row r="300" spans="4:4" x14ac:dyDescent="0.3">
      <c r="D300" s="1"/>
    </row>
    <row r="301" spans="4:4" x14ac:dyDescent="0.3">
      <c r="D301" s="1"/>
    </row>
    <row r="302" spans="4:4" x14ac:dyDescent="0.3">
      <c r="D302" s="1"/>
    </row>
    <row r="303" spans="4:4" x14ac:dyDescent="0.3">
      <c r="D303" s="1"/>
    </row>
    <row r="304" spans="4:4" x14ac:dyDescent="0.3">
      <c r="D304" s="1"/>
    </row>
    <row r="305" spans="4:4" x14ac:dyDescent="0.3">
      <c r="D305" s="1"/>
    </row>
    <row r="306" spans="4:4" x14ac:dyDescent="0.3">
      <c r="D306" s="1"/>
    </row>
    <row r="307" spans="4:4" x14ac:dyDescent="0.3">
      <c r="D307" s="1"/>
    </row>
    <row r="308" spans="4:4" x14ac:dyDescent="0.3">
      <c r="D308" s="1"/>
    </row>
    <row r="309" spans="4:4" x14ac:dyDescent="0.3">
      <c r="D309" s="1"/>
    </row>
    <row r="310" spans="4:4" x14ac:dyDescent="0.3">
      <c r="D310" s="1"/>
    </row>
    <row r="311" spans="4:4" x14ac:dyDescent="0.3">
      <c r="D311" s="1"/>
    </row>
    <row r="312" spans="4:4" x14ac:dyDescent="0.3">
      <c r="D312" s="1"/>
    </row>
    <row r="313" spans="4:4" x14ac:dyDescent="0.3">
      <c r="D313" s="1"/>
    </row>
    <row r="314" spans="4:4" x14ac:dyDescent="0.3">
      <c r="D314" s="1"/>
    </row>
    <row r="315" spans="4:4" x14ac:dyDescent="0.3">
      <c r="D315" s="1"/>
    </row>
    <row r="316" spans="4:4" x14ac:dyDescent="0.3">
      <c r="D316" s="1"/>
    </row>
    <row r="317" spans="4:4" x14ac:dyDescent="0.3">
      <c r="D317" s="1"/>
    </row>
    <row r="318" spans="4:4" x14ac:dyDescent="0.3">
      <c r="D318" s="1"/>
    </row>
    <row r="319" spans="4:4" x14ac:dyDescent="0.3">
      <c r="D319" s="1"/>
    </row>
    <row r="320" spans="4:4" x14ac:dyDescent="0.3">
      <c r="D320" s="1"/>
    </row>
    <row r="321" spans="4:4" x14ac:dyDescent="0.3">
      <c r="D321" s="1"/>
    </row>
    <row r="322" spans="4:4" x14ac:dyDescent="0.3">
      <c r="D322" s="1"/>
    </row>
    <row r="323" spans="4:4" x14ac:dyDescent="0.3">
      <c r="D323" s="1"/>
    </row>
    <row r="324" spans="4:4" x14ac:dyDescent="0.3">
      <c r="D324" s="1"/>
    </row>
    <row r="325" spans="4:4" x14ac:dyDescent="0.3">
      <c r="D325" s="1"/>
    </row>
    <row r="326" spans="4:4" x14ac:dyDescent="0.3">
      <c r="D326" s="1"/>
    </row>
    <row r="327" spans="4:4" x14ac:dyDescent="0.3">
      <c r="D327" s="1"/>
    </row>
    <row r="328" spans="4:4" x14ac:dyDescent="0.3">
      <c r="D328" s="1"/>
    </row>
    <row r="329" spans="4:4" x14ac:dyDescent="0.3">
      <c r="D329" s="1"/>
    </row>
    <row r="330" spans="4:4" x14ac:dyDescent="0.3">
      <c r="D330" s="1"/>
    </row>
    <row r="331" spans="4:4" x14ac:dyDescent="0.3">
      <c r="D331" s="1"/>
    </row>
    <row r="332" spans="4:4" x14ac:dyDescent="0.3">
      <c r="D332" s="1"/>
    </row>
    <row r="333" spans="4:4" x14ac:dyDescent="0.3">
      <c r="D333" s="1"/>
    </row>
    <row r="334" spans="4:4" x14ac:dyDescent="0.3">
      <c r="D334" s="1"/>
    </row>
    <row r="335" spans="4:4" x14ac:dyDescent="0.3">
      <c r="D335" s="1"/>
    </row>
    <row r="336" spans="4:4" x14ac:dyDescent="0.3">
      <c r="D336" s="1"/>
    </row>
    <row r="337" spans="4:4" x14ac:dyDescent="0.3">
      <c r="D337" s="1"/>
    </row>
    <row r="338" spans="4:4" x14ac:dyDescent="0.3">
      <c r="D338" s="1"/>
    </row>
    <row r="339" spans="4:4" x14ac:dyDescent="0.3">
      <c r="D339" s="1"/>
    </row>
    <row r="340" spans="4:4" x14ac:dyDescent="0.3">
      <c r="D340" s="1"/>
    </row>
    <row r="341" spans="4:4" x14ac:dyDescent="0.3">
      <c r="D341" s="1"/>
    </row>
    <row r="342" spans="4:4" x14ac:dyDescent="0.3">
      <c r="D342" s="1"/>
    </row>
    <row r="343" spans="4:4" x14ac:dyDescent="0.3">
      <c r="D343" s="1"/>
    </row>
    <row r="344" spans="4:4" x14ac:dyDescent="0.3">
      <c r="D344" s="1"/>
    </row>
    <row r="345" spans="4:4" x14ac:dyDescent="0.3">
      <c r="D345" s="1"/>
    </row>
    <row r="346" spans="4:4" x14ac:dyDescent="0.3">
      <c r="D346" s="1"/>
    </row>
    <row r="347" spans="4:4" x14ac:dyDescent="0.3">
      <c r="D347" s="1"/>
    </row>
    <row r="348" spans="4:4" x14ac:dyDescent="0.3">
      <c r="D348" s="1"/>
    </row>
    <row r="349" spans="4:4" x14ac:dyDescent="0.3">
      <c r="D349" s="1"/>
    </row>
    <row r="350" spans="4:4" x14ac:dyDescent="0.3">
      <c r="D350" s="1"/>
    </row>
    <row r="351" spans="4:4" x14ac:dyDescent="0.3">
      <c r="D351" s="1"/>
    </row>
    <row r="352" spans="4:4" x14ac:dyDescent="0.3">
      <c r="D352" s="1"/>
    </row>
    <row r="353" spans="4:4" x14ac:dyDescent="0.3">
      <c r="D353" s="1"/>
    </row>
    <row r="354" spans="4:4" x14ac:dyDescent="0.3">
      <c r="D354" s="1"/>
    </row>
    <row r="355" spans="4:4" x14ac:dyDescent="0.3">
      <c r="D355" s="1"/>
    </row>
    <row r="356" spans="4:4" x14ac:dyDescent="0.3">
      <c r="D356" s="1"/>
    </row>
    <row r="357" spans="4:4" x14ac:dyDescent="0.3">
      <c r="D357" s="1"/>
    </row>
    <row r="358" spans="4:4" x14ac:dyDescent="0.3">
      <c r="D358" s="1"/>
    </row>
    <row r="359" spans="4:4" x14ac:dyDescent="0.3">
      <c r="D359" s="1"/>
    </row>
    <row r="360" spans="4:4" x14ac:dyDescent="0.3">
      <c r="D360" s="1"/>
    </row>
    <row r="361" spans="4:4" x14ac:dyDescent="0.3">
      <c r="D361" s="1"/>
    </row>
    <row r="362" spans="4:4" x14ac:dyDescent="0.3">
      <c r="D362" s="1"/>
    </row>
    <row r="363" spans="4:4" x14ac:dyDescent="0.3">
      <c r="D363" s="1"/>
    </row>
    <row r="364" spans="4:4" x14ac:dyDescent="0.3">
      <c r="D364" s="1"/>
    </row>
    <row r="365" spans="4:4" x14ac:dyDescent="0.3">
      <c r="D365" s="1"/>
    </row>
    <row r="366" spans="4:4" x14ac:dyDescent="0.3">
      <c r="D366" s="1"/>
    </row>
    <row r="367" spans="4:4" x14ac:dyDescent="0.3">
      <c r="D367" s="1"/>
    </row>
    <row r="368" spans="4:4" x14ac:dyDescent="0.3">
      <c r="D368" s="1"/>
    </row>
    <row r="369" spans="4:4" x14ac:dyDescent="0.3">
      <c r="D369" s="1"/>
    </row>
    <row r="370" spans="4:4" x14ac:dyDescent="0.3">
      <c r="D370" s="1"/>
    </row>
    <row r="371" spans="4:4" x14ac:dyDescent="0.3">
      <c r="D371" s="1"/>
    </row>
    <row r="372" spans="4:4" x14ac:dyDescent="0.3">
      <c r="D372" s="1"/>
    </row>
    <row r="373" spans="4:4" x14ac:dyDescent="0.3">
      <c r="D373" s="1"/>
    </row>
    <row r="374" spans="4:4" x14ac:dyDescent="0.3">
      <c r="D374" s="1"/>
    </row>
    <row r="375" spans="4:4" x14ac:dyDescent="0.3">
      <c r="D375" s="1"/>
    </row>
    <row r="376" spans="4:4" x14ac:dyDescent="0.3">
      <c r="D376" s="1"/>
    </row>
    <row r="377" spans="4:4" x14ac:dyDescent="0.3">
      <c r="D377" s="1"/>
    </row>
    <row r="378" spans="4:4" x14ac:dyDescent="0.3">
      <c r="D378" s="1"/>
    </row>
    <row r="379" spans="4:4" x14ac:dyDescent="0.3">
      <c r="D379" s="1"/>
    </row>
    <row r="380" spans="4:4" x14ac:dyDescent="0.3">
      <c r="D380" s="1"/>
    </row>
    <row r="381" spans="4:4" x14ac:dyDescent="0.3">
      <c r="D381" s="1"/>
    </row>
    <row r="382" spans="4:4" x14ac:dyDescent="0.3">
      <c r="D382" s="1"/>
    </row>
    <row r="383" spans="4:4" x14ac:dyDescent="0.3">
      <c r="D383" s="1"/>
    </row>
    <row r="384" spans="4:4" x14ac:dyDescent="0.3">
      <c r="D384" s="1"/>
    </row>
    <row r="385" spans="4:4" x14ac:dyDescent="0.3">
      <c r="D385" s="1"/>
    </row>
    <row r="386" spans="4:4" x14ac:dyDescent="0.3">
      <c r="D386" s="1"/>
    </row>
    <row r="387" spans="4:4" x14ac:dyDescent="0.3">
      <c r="D387" s="1"/>
    </row>
    <row r="388" spans="4:4" x14ac:dyDescent="0.3">
      <c r="D388" s="1"/>
    </row>
    <row r="389" spans="4:4" x14ac:dyDescent="0.3">
      <c r="D389" s="1"/>
    </row>
    <row r="390" spans="4:4" x14ac:dyDescent="0.3">
      <c r="D390" s="1"/>
    </row>
    <row r="391" spans="4:4" x14ac:dyDescent="0.3">
      <c r="D391" s="1"/>
    </row>
    <row r="392" spans="4:4" x14ac:dyDescent="0.3">
      <c r="D392" s="1"/>
    </row>
    <row r="393" spans="4:4" x14ac:dyDescent="0.3">
      <c r="D393" s="1"/>
    </row>
    <row r="394" spans="4:4" x14ac:dyDescent="0.3">
      <c r="D394" s="1"/>
    </row>
    <row r="395" spans="4:4" x14ac:dyDescent="0.3">
      <c r="D395" s="1"/>
    </row>
    <row r="396" spans="4:4" x14ac:dyDescent="0.3">
      <c r="D396" s="1"/>
    </row>
    <row r="397" spans="4:4" x14ac:dyDescent="0.3">
      <c r="D397" s="1"/>
    </row>
    <row r="398" spans="4:4" x14ac:dyDescent="0.3">
      <c r="D398" s="1"/>
    </row>
    <row r="399" spans="4:4" x14ac:dyDescent="0.3">
      <c r="D399" s="1"/>
    </row>
    <row r="400" spans="4:4" x14ac:dyDescent="0.3">
      <c r="D400" s="1"/>
    </row>
    <row r="401" spans="4:4" x14ac:dyDescent="0.3">
      <c r="D401" s="1"/>
    </row>
    <row r="402" spans="4:4" x14ac:dyDescent="0.3">
      <c r="D402" s="1"/>
    </row>
    <row r="403" spans="4:4" x14ac:dyDescent="0.3">
      <c r="D403" s="1"/>
    </row>
    <row r="404" spans="4:4" x14ac:dyDescent="0.3">
      <c r="D404" s="1"/>
    </row>
    <row r="405" spans="4:4" x14ac:dyDescent="0.3">
      <c r="D405" s="1"/>
    </row>
    <row r="406" spans="4:4" x14ac:dyDescent="0.3">
      <c r="D406" s="1"/>
    </row>
    <row r="407" spans="4:4" x14ac:dyDescent="0.3">
      <c r="D407" s="1"/>
    </row>
    <row r="408" spans="4:4" x14ac:dyDescent="0.3">
      <c r="D408" s="1"/>
    </row>
    <row r="409" spans="4:4" x14ac:dyDescent="0.3">
      <c r="D409" s="1"/>
    </row>
    <row r="410" spans="4:4" x14ac:dyDescent="0.3">
      <c r="D410" s="1"/>
    </row>
    <row r="411" spans="4:4" x14ac:dyDescent="0.3">
      <c r="D411" s="1"/>
    </row>
    <row r="412" spans="4:4" x14ac:dyDescent="0.3">
      <c r="D412" s="1"/>
    </row>
    <row r="413" spans="4:4" x14ac:dyDescent="0.3">
      <c r="D413" s="1"/>
    </row>
    <row r="414" spans="4:4" x14ac:dyDescent="0.3">
      <c r="D414" s="1"/>
    </row>
    <row r="415" spans="4:4" x14ac:dyDescent="0.3">
      <c r="D415" s="1"/>
    </row>
    <row r="416" spans="4:4" x14ac:dyDescent="0.3">
      <c r="D416" s="1"/>
    </row>
    <row r="417" spans="4:4" x14ac:dyDescent="0.3">
      <c r="D417" s="1"/>
    </row>
    <row r="418" spans="4:4" x14ac:dyDescent="0.3">
      <c r="D418" s="1"/>
    </row>
    <row r="419" spans="4:4" x14ac:dyDescent="0.3">
      <c r="D419" s="1"/>
    </row>
    <row r="420" spans="4:4" x14ac:dyDescent="0.3">
      <c r="D420" s="1"/>
    </row>
    <row r="421" spans="4:4" x14ac:dyDescent="0.3">
      <c r="D421" s="1"/>
    </row>
    <row r="422" spans="4:4" x14ac:dyDescent="0.3">
      <c r="D422" s="1"/>
    </row>
    <row r="423" spans="4:4" x14ac:dyDescent="0.3">
      <c r="D423" s="1"/>
    </row>
    <row r="424" spans="4:4" x14ac:dyDescent="0.3">
      <c r="D424" s="1"/>
    </row>
    <row r="425" spans="4:4" x14ac:dyDescent="0.3">
      <c r="D425" s="1"/>
    </row>
    <row r="426" spans="4:4" x14ac:dyDescent="0.3">
      <c r="D426" s="1"/>
    </row>
    <row r="427" spans="4:4" x14ac:dyDescent="0.3">
      <c r="D427" s="1"/>
    </row>
    <row r="428" spans="4:4" x14ac:dyDescent="0.3">
      <c r="D428" s="1"/>
    </row>
    <row r="429" spans="4:4" x14ac:dyDescent="0.3">
      <c r="D429" s="1"/>
    </row>
    <row r="430" spans="4:4" x14ac:dyDescent="0.3">
      <c r="D430" s="1"/>
    </row>
    <row r="431" spans="4:4" x14ac:dyDescent="0.3">
      <c r="D431" s="1"/>
    </row>
    <row r="432" spans="4:4" x14ac:dyDescent="0.3">
      <c r="D432" s="1"/>
    </row>
    <row r="433" spans="4:4" x14ac:dyDescent="0.3">
      <c r="D433" s="1"/>
    </row>
    <row r="434" spans="4:4" x14ac:dyDescent="0.3">
      <c r="D434" s="1"/>
    </row>
    <row r="435" spans="4:4" x14ac:dyDescent="0.3">
      <c r="D435" s="1"/>
    </row>
    <row r="436" spans="4:4" x14ac:dyDescent="0.3">
      <c r="D436" s="1"/>
    </row>
    <row r="437" spans="4:4" x14ac:dyDescent="0.3">
      <c r="D437" s="1"/>
    </row>
    <row r="438" spans="4:4" x14ac:dyDescent="0.3">
      <c r="D438" s="1"/>
    </row>
    <row r="439" spans="4:4" x14ac:dyDescent="0.3">
      <c r="D439" s="1"/>
    </row>
    <row r="440" spans="4:4" x14ac:dyDescent="0.3">
      <c r="D440" s="1"/>
    </row>
    <row r="441" spans="4:4" x14ac:dyDescent="0.3">
      <c r="D441" s="1"/>
    </row>
    <row r="442" spans="4:4" x14ac:dyDescent="0.3">
      <c r="D442" s="1"/>
    </row>
    <row r="443" spans="4:4" x14ac:dyDescent="0.3">
      <c r="D443" s="1"/>
    </row>
    <row r="444" spans="4:4" x14ac:dyDescent="0.3">
      <c r="D444" s="1"/>
    </row>
    <row r="445" spans="4:4" x14ac:dyDescent="0.3">
      <c r="D445" s="1"/>
    </row>
    <row r="446" spans="4:4" x14ac:dyDescent="0.3">
      <c r="D446" s="1"/>
    </row>
    <row r="447" spans="4:4" x14ac:dyDescent="0.3">
      <c r="D447" s="1"/>
    </row>
    <row r="448" spans="4:4" x14ac:dyDescent="0.3">
      <c r="D448" s="1"/>
    </row>
    <row r="449" spans="4:4" x14ac:dyDescent="0.3">
      <c r="D449" s="1"/>
    </row>
    <row r="450" spans="4:4" x14ac:dyDescent="0.3">
      <c r="D450" s="1"/>
    </row>
    <row r="451" spans="4:4" x14ac:dyDescent="0.3">
      <c r="D451" s="1"/>
    </row>
    <row r="452" spans="4:4" x14ac:dyDescent="0.3">
      <c r="D452" s="1"/>
    </row>
    <row r="453" spans="4:4" x14ac:dyDescent="0.3">
      <c r="D453" s="1"/>
    </row>
    <row r="454" spans="4:4" x14ac:dyDescent="0.3">
      <c r="D454" s="1"/>
    </row>
    <row r="455" spans="4:4" x14ac:dyDescent="0.3">
      <c r="D455" s="1"/>
    </row>
    <row r="456" spans="4:4" x14ac:dyDescent="0.3">
      <c r="D456" s="1"/>
    </row>
    <row r="457" spans="4:4" x14ac:dyDescent="0.3">
      <c r="D457" s="1"/>
    </row>
    <row r="458" spans="4:4" x14ac:dyDescent="0.3">
      <c r="D458" s="1"/>
    </row>
    <row r="459" spans="4:4" x14ac:dyDescent="0.3">
      <c r="D459" s="1"/>
    </row>
    <row r="460" spans="4:4" x14ac:dyDescent="0.3">
      <c r="D460" s="1"/>
    </row>
    <row r="461" spans="4:4" x14ac:dyDescent="0.3">
      <c r="D461" s="1"/>
    </row>
    <row r="462" spans="4:4" x14ac:dyDescent="0.3">
      <c r="D462" s="1"/>
    </row>
    <row r="463" spans="4:4" x14ac:dyDescent="0.3">
      <c r="D463" s="1"/>
    </row>
    <row r="464" spans="4:4" x14ac:dyDescent="0.3">
      <c r="D464" s="1"/>
    </row>
    <row r="465" spans="4:4" x14ac:dyDescent="0.3">
      <c r="D465" s="1"/>
    </row>
    <row r="466" spans="4:4" x14ac:dyDescent="0.3">
      <c r="D466" s="1"/>
    </row>
    <row r="467" spans="4:4" x14ac:dyDescent="0.3">
      <c r="D467" s="1"/>
    </row>
    <row r="468" spans="4:4" x14ac:dyDescent="0.3">
      <c r="D468" s="1"/>
    </row>
    <row r="469" spans="4:4" x14ac:dyDescent="0.3">
      <c r="D469" s="1"/>
    </row>
    <row r="470" spans="4:4" x14ac:dyDescent="0.3">
      <c r="D470" s="1"/>
    </row>
    <row r="471" spans="4:4" x14ac:dyDescent="0.3">
      <c r="D471" s="1"/>
    </row>
    <row r="472" spans="4:4" x14ac:dyDescent="0.3">
      <c r="D472" s="1"/>
    </row>
    <row r="473" spans="4:4" x14ac:dyDescent="0.3">
      <c r="D473" s="1"/>
    </row>
    <row r="474" spans="4:4" x14ac:dyDescent="0.3">
      <c r="D474" s="1"/>
    </row>
    <row r="475" spans="4:4" x14ac:dyDescent="0.3">
      <c r="D475" s="1"/>
    </row>
    <row r="476" spans="4:4" x14ac:dyDescent="0.3">
      <c r="D476" s="1"/>
    </row>
    <row r="477" spans="4:4" x14ac:dyDescent="0.3">
      <c r="D477" s="1"/>
    </row>
    <row r="478" spans="4:4" x14ac:dyDescent="0.3">
      <c r="D478" s="1"/>
    </row>
    <row r="479" spans="4:4" x14ac:dyDescent="0.3">
      <c r="D479" s="1"/>
    </row>
    <row r="480" spans="4:4" x14ac:dyDescent="0.3">
      <c r="D480" s="1"/>
    </row>
    <row r="481" spans="4:4" x14ac:dyDescent="0.3">
      <c r="D481" s="1"/>
    </row>
    <row r="482" spans="4:4" x14ac:dyDescent="0.3">
      <c r="D482" s="1"/>
    </row>
    <row r="483" spans="4:4" x14ac:dyDescent="0.3">
      <c r="D483" s="1"/>
    </row>
    <row r="484" spans="4:4" x14ac:dyDescent="0.3">
      <c r="D484" s="1"/>
    </row>
    <row r="485" spans="4:4" x14ac:dyDescent="0.3">
      <c r="D485" s="1"/>
    </row>
    <row r="486" spans="4:4" x14ac:dyDescent="0.3">
      <c r="D486" s="1"/>
    </row>
    <row r="487" spans="4:4" x14ac:dyDescent="0.3">
      <c r="D487" s="1"/>
    </row>
    <row r="488" spans="4:4" x14ac:dyDescent="0.3">
      <c r="D488" s="1"/>
    </row>
    <row r="489" spans="4:4" x14ac:dyDescent="0.3">
      <c r="D489" s="1"/>
    </row>
    <row r="490" spans="4:4" x14ac:dyDescent="0.3">
      <c r="D490" s="1"/>
    </row>
    <row r="491" spans="4:4" x14ac:dyDescent="0.3">
      <c r="D491" s="1"/>
    </row>
    <row r="492" spans="4:4" x14ac:dyDescent="0.3">
      <c r="D492" s="1"/>
    </row>
    <row r="493" spans="4:4" x14ac:dyDescent="0.3">
      <c r="D493" s="1"/>
    </row>
    <row r="494" spans="4:4" x14ac:dyDescent="0.3">
      <c r="D494" s="1"/>
    </row>
    <row r="495" spans="4:4" x14ac:dyDescent="0.3">
      <c r="D495" s="1"/>
    </row>
    <row r="496" spans="4:4" x14ac:dyDescent="0.3">
      <c r="D496" s="1"/>
    </row>
    <row r="497" spans="4:4" x14ac:dyDescent="0.3">
      <c r="D497" s="1"/>
    </row>
    <row r="498" spans="4:4" x14ac:dyDescent="0.3">
      <c r="D498" s="1"/>
    </row>
    <row r="499" spans="4:4" x14ac:dyDescent="0.3">
      <c r="D499" s="1"/>
    </row>
    <row r="500" spans="4:4" x14ac:dyDescent="0.3">
      <c r="D500" s="1"/>
    </row>
    <row r="501" spans="4:4" x14ac:dyDescent="0.3">
      <c r="D501" s="1"/>
    </row>
    <row r="502" spans="4:4" x14ac:dyDescent="0.3">
      <c r="D502" s="1"/>
    </row>
    <row r="503" spans="4:4" x14ac:dyDescent="0.3">
      <c r="D503" s="1"/>
    </row>
    <row r="504" spans="4:4" x14ac:dyDescent="0.3">
      <c r="D504" s="1"/>
    </row>
    <row r="505" spans="4:4" x14ac:dyDescent="0.3">
      <c r="D505" s="1"/>
    </row>
    <row r="506" spans="4:4" x14ac:dyDescent="0.3">
      <c r="D506" s="1"/>
    </row>
    <row r="507" spans="4:4" x14ac:dyDescent="0.3">
      <c r="D507" s="1"/>
    </row>
    <row r="508" spans="4:4" x14ac:dyDescent="0.3">
      <c r="D508" s="1"/>
    </row>
    <row r="509" spans="4:4" x14ac:dyDescent="0.3">
      <c r="D509" s="1"/>
    </row>
    <row r="510" spans="4:4" x14ac:dyDescent="0.3">
      <c r="D510" s="1"/>
    </row>
    <row r="511" spans="4:4" x14ac:dyDescent="0.3">
      <c r="D511" s="1"/>
    </row>
    <row r="512" spans="4:4" x14ac:dyDescent="0.3">
      <c r="D512" s="1"/>
    </row>
    <row r="513" spans="4:4" x14ac:dyDescent="0.3">
      <c r="D513" s="1"/>
    </row>
    <row r="514" spans="4:4" x14ac:dyDescent="0.3">
      <c r="D514" s="1"/>
    </row>
    <row r="515" spans="4:4" x14ac:dyDescent="0.3">
      <c r="D515" s="1"/>
    </row>
    <row r="516" spans="4:4" x14ac:dyDescent="0.3">
      <c r="D516" s="1"/>
    </row>
    <row r="517" spans="4:4" x14ac:dyDescent="0.3">
      <c r="D517" s="1"/>
    </row>
    <row r="518" spans="4:4" x14ac:dyDescent="0.3">
      <c r="D518" s="1"/>
    </row>
    <row r="519" spans="4:4" x14ac:dyDescent="0.3">
      <c r="D519" s="1"/>
    </row>
    <row r="520" spans="4:4" x14ac:dyDescent="0.3">
      <c r="D520" s="1"/>
    </row>
    <row r="521" spans="4:4" x14ac:dyDescent="0.3">
      <c r="D521" s="1"/>
    </row>
    <row r="522" spans="4:4" x14ac:dyDescent="0.3">
      <c r="D522" s="1"/>
    </row>
    <row r="523" spans="4:4" x14ac:dyDescent="0.3">
      <c r="D523" s="1"/>
    </row>
    <row r="524" spans="4:4" x14ac:dyDescent="0.3">
      <c r="D524" s="1"/>
    </row>
    <row r="525" spans="4:4" x14ac:dyDescent="0.3">
      <c r="D525" s="1"/>
    </row>
    <row r="526" spans="4:4" x14ac:dyDescent="0.3">
      <c r="D526" s="1"/>
    </row>
    <row r="527" spans="4:4" x14ac:dyDescent="0.3">
      <c r="D527" s="1"/>
    </row>
    <row r="528" spans="4:4" x14ac:dyDescent="0.3">
      <c r="D528" s="1"/>
    </row>
    <row r="529" spans="4:4" x14ac:dyDescent="0.3">
      <c r="D529" s="1"/>
    </row>
    <row r="530" spans="4:4" x14ac:dyDescent="0.3">
      <c r="D530" s="1"/>
    </row>
    <row r="531" spans="4:4" x14ac:dyDescent="0.3">
      <c r="D531" s="1"/>
    </row>
    <row r="532" spans="4:4" x14ac:dyDescent="0.3">
      <c r="D532" s="1"/>
    </row>
    <row r="533" spans="4:4" x14ac:dyDescent="0.3">
      <c r="D533" s="1"/>
    </row>
    <row r="534" spans="4:4" x14ac:dyDescent="0.3">
      <c r="D534" s="1"/>
    </row>
    <row r="535" spans="4:4" x14ac:dyDescent="0.3">
      <c r="D535" s="1"/>
    </row>
    <row r="536" spans="4:4" x14ac:dyDescent="0.3">
      <c r="D536" s="1"/>
    </row>
    <row r="537" spans="4:4" x14ac:dyDescent="0.3">
      <c r="D537" s="1"/>
    </row>
    <row r="538" spans="4:4" x14ac:dyDescent="0.3">
      <c r="D538" s="1"/>
    </row>
    <row r="539" spans="4:4" x14ac:dyDescent="0.3">
      <c r="D539" s="1"/>
    </row>
    <row r="540" spans="4:4" x14ac:dyDescent="0.3">
      <c r="D540" s="1"/>
    </row>
    <row r="541" spans="4:4" x14ac:dyDescent="0.3">
      <c r="D541" s="1"/>
    </row>
    <row r="542" spans="4:4" x14ac:dyDescent="0.3">
      <c r="D542" s="1"/>
    </row>
    <row r="543" spans="4:4" x14ac:dyDescent="0.3">
      <c r="D543" s="1"/>
    </row>
    <row r="544" spans="4:4" x14ac:dyDescent="0.3">
      <c r="D544" s="1"/>
    </row>
    <row r="545" spans="4:4" x14ac:dyDescent="0.3">
      <c r="D545" s="1"/>
    </row>
    <row r="546" spans="4:4" x14ac:dyDescent="0.3">
      <c r="D546" s="1"/>
    </row>
    <row r="547" spans="4:4" x14ac:dyDescent="0.3">
      <c r="D547" s="1"/>
    </row>
    <row r="548" spans="4:4" x14ac:dyDescent="0.3">
      <c r="D548" s="1"/>
    </row>
    <row r="549" spans="4:4" x14ac:dyDescent="0.3">
      <c r="D549" s="1"/>
    </row>
    <row r="550" spans="4:4" x14ac:dyDescent="0.3">
      <c r="D550" s="1"/>
    </row>
    <row r="551" spans="4:4" x14ac:dyDescent="0.3">
      <c r="D551" s="1"/>
    </row>
    <row r="552" spans="4:4" x14ac:dyDescent="0.3">
      <c r="D552" s="1"/>
    </row>
    <row r="553" spans="4:4" x14ac:dyDescent="0.3">
      <c r="D553" s="1"/>
    </row>
    <row r="554" spans="4:4" x14ac:dyDescent="0.3">
      <c r="D554" s="1"/>
    </row>
    <row r="555" spans="4:4" x14ac:dyDescent="0.3">
      <c r="D555" s="1"/>
    </row>
    <row r="556" spans="4:4" x14ac:dyDescent="0.3">
      <c r="D556" s="1"/>
    </row>
    <row r="557" spans="4:4" x14ac:dyDescent="0.3">
      <c r="D557" s="1"/>
    </row>
    <row r="558" spans="4:4" x14ac:dyDescent="0.3">
      <c r="D558" s="1"/>
    </row>
    <row r="559" spans="4:4" x14ac:dyDescent="0.3">
      <c r="D559" s="1"/>
    </row>
    <row r="560" spans="4:4" x14ac:dyDescent="0.3">
      <c r="D560" s="1"/>
    </row>
    <row r="561" spans="4:4" x14ac:dyDescent="0.3">
      <c r="D561" s="1"/>
    </row>
    <row r="562" spans="4:4" x14ac:dyDescent="0.3">
      <c r="D562" s="1"/>
    </row>
    <row r="563" spans="4:4" x14ac:dyDescent="0.3">
      <c r="D563" s="1"/>
    </row>
    <row r="564" spans="4:4" x14ac:dyDescent="0.3">
      <c r="D564" s="1"/>
    </row>
    <row r="565" spans="4:4" x14ac:dyDescent="0.3">
      <c r="D565" s="1"/>
    </row>
    <row r="566" spans="4:4" x14ac:dyDescent="0.3">
      <c r="D566" s="1"/>
    </row>
    <row r="567" spans="4:4" x14ac:dyDescent="0.3">
      <c r="D567" s="1"/>
    </row>
    <row r="568" spans="4:4" x14ac:dyDescent="0.3">
      <c r="D568" s="1"/>
    </row>
    <row r="569" spans="4:4" x14ac:dyDescent="0.3">
      <c r="D569" s="1"/>
    </row>
    <row r="570" spans="4:4" x14ac:dyDescent="0.3">
      <c r="D570" s="1"/>
    </row>
  </sheetData>
  <autoFilter ref="B1:K1"/>
  <phoneticPr fontId="1" type="noConversion"/>
  <hyperlinks>
    <hyperlink ref="I3" r:id="rId1"/>
    <hyperlink ref="I4" r:id="rId2"/>
    <hyperlink ref="I5" r:id="rId3"/>
    <hyperlink ref="I6" r:id="rId4"/>
    <hyperlink ref="I7" r:id="rId5"/>
    <hyperlink ref="I8" r:id="rId6"/>
    <hyperlink ref="I9" r:id="rId7"/>
    <hyperlink ref="I10" r:id="rId8"/>
    <hyperlink ref="I11" r:id="rId9"/>
    <hyperlink ref="I12" r:id="rId10"/>
    <hyperlink ref="I13" r:id="rId11"/>
    <hyperlink ref="I14" r:id="rId12"/>
    <hyperlink ref="I15" r:id="rId13"/>
    <hyperlink ref="I16" r:id="rId14"/>
    <hyperlink ref="I17" r:id="rId15"/>
    <hyperlink ref="I18" r:id="rId16"/>
    <hyperlink ref="I2" r:id="rId17"/>
    <hyperlink ref="I19" r:id="rId18"/>
    <hyperlink ref="I20" r:id="rId19"/>
    <hyperlink ref="I21" r:id="rId20"/>
    <hyperlink ref="I22" r:id="rId21"/>
  </hyperlinks>
  <pageMargins left="0.7" right="0.7" top="0.75" bottom="0.75" header="0.3" footer="0.3"/>
  <pageSetup paperSize="9" orientation="portrait"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tabSelected="1" zoomScale="70" zoomScaleNormal="70" workbookViewId="0">
      <selection activeCell="E49" sqref="E49"/>
    </sheetView>
  </sheetViews>
  <sheetFormatPr defaultRowHeight="16.5" x14ac:dyDescent="0.3"/>
  <cols>
    <col min="1" max="1" width="28.5" customWidth="1"/>
    <col min="2" max="2" width="3.5" bestFit="1" customWidth="1"/>
    <col min="3" max="3" width="20.5" customWidth="1"/>
    <col min="4" max="4" width="11.625" customWidth="1"/>
    <col min="5" max="5" width="31.5" bestFit="1" customWidth="1"/>
    <col min="6" max="6" width="11.25" customWidth="1"/>
    <col min="7" max="7" width="3.125" customWidth="1"/>
  </cols>
  <sheetData>
    <row r="1" spans="1:6" x14ac:dyDescent="0.3">
      <c r="A1" s="6" t="s">
        <v>13</v>
      </c>
      <c r="B1" s="6" t="s">
        <v>12</v>
      </c>
      <c r="C1" s="6" t="s">
        <v>79</v>
      </c>
      <c r="E1" s="9" t="s">
        <v>64</v>
      </c>
      <c r="F1" s="9" t="s">
        <v>79</v>
      </c>
    </row>
    <row r="2" spans="1:6" x14ac:dyDescent="0.3">
      <c r="A2" s="5">
        <v>2025</v>
      </c>
      <c r="B2" s="5">
        <v>1</v>
      </c>
      <c r="C2" s="18">
        <f>COUNTIFS(일일업무처리결과!$B:$B,"&gt;="&amp;DATE(A2,B2,1),일일업무처리결과!$B:$B,"&lt;="&amp;EOMONTH(DATE(A2,B2,1),0))</f>
        <v>21</v>
      </c>
      <c r="E2" s="8" t="s">
        <v>22</v>
      </c>
      <c r="F2" s="7">
        <f>COUNTIFS(일일업무처리결과!D:D,"*센터 전체*")</f>
        <v>0</v>
      </c>
    </row>
    <row r="3" spans="1:6" x14ac:dyDescent="0.3">
      <c r="A3" s="5">
        <v>2025</v>
      </c>
      <c r="B3" s="5">
        <v>2</v>
      </c>
      <c r="C3" s="18">
        <f>COUNTIFS(일일업무처리결과!$B:$B,"&gt;="&amp;DATE(A3,B3,1),일일업무처리결과!$B:$B,"&lt;="&amp;EOMONTH(DATE(A3,B3,1),0))</f>
        <v>12</v>
      </c>
      <c r="E3" s="8" t="s">
        <v>15</v>
      </c>
      <c r="F3" s="7">
        <f>COUNTIF(일일업무처리결과!D:D,"*옥상*")</f>
        <v>0</v>
      </c>
    </row>
    <row r="4" spans="1:6" x14ac:dyDescent="0.3">
      <c r="A4" s="5">
        <v>2025</v>
      </c>
      <c r="B4" s="5">
        <v>3</v>
      </c>
      <c r="C4" s="18">
        <f>COUNTIFS(일일업무처리결과!$B:$B,"&gt;="&amp;DATE(A4,B4,1),일일업무처리결과!$B:$B,"&lt;="&amp;EOMONTH(DATE(A4,B4,1),0))</f>
        <v>24</v>
      </c>
      <c r="E4" s="8" t="s">
        <v>48</v>
      </c>
      <c r="F4" s="7">
        <f>COUNTIF(일일업무처리결과!D:D,"3층 남자화장실")</f>
        <v>0</v>
      </c>
    </row>
    <row r="5" spans="1:6" x14ac:dyDescent="0.3">
      <c r="A5" s="5">
        <v>2025</v>
      </c>
      <c r="B5" s="5">
        <v>4</v>
      </c>
      <c r="C5" s="18">
        <f>COUNTIFS(일일업무처리결과!$B:$B,"&gt;="&amp;DATE(A5,B5,1),일일업무처리결과!$B:$B,"&lt;="&amp;EOMONTH(DATE(A5,B5,1),0))</f>
        <v>21</v>
      </c>
      <c r="E5" s="8" t="s">
        <v>47</v>
      </c>
      <c r="F5" s="7">
        <f>COUNTIF(일일업무처리결과!D:D,"3층 여자화장실")</f>
        <v>0</v>
      </c>
    </row>
    <row r="6" spans="1:6" x14ac:dyDescent="0.3">
      <c r="A6" s="5">
        <v>2025</v>
      </c>
      <c r="B6" s="5">
        <v>5</v>
      </c>
      <c r="C6" s="18">
        <f>COUNTIFS(일일업무처리결과!$B:$B,"&gt;="&amp;DATE(A6,B6,1),일일업무처리결과!$B:$B,"&lt;="&amp;EOMONTH(DATE(A6,B6,1),0))</f>
        <v>0</v>
      </c>
      <c r="E6" s="8" t="s">
        <v>31</v>
      </c>
      <c r="F6" s="7">
        <f>COUNTIF(일일업무처리결과!D:D,"*3층 강당*")</f>
        <v>1</v>
      </c>
    </row>
    <row r="7" spans="1:6" x14ac:dyDescent="0.3">
      <c r="A7" s="5">
        <v>2025</v>
      </c>
      <c r="B7" s="5">
        <v>6</v>
      </c>
      <c r="C7" s="18">
        <f>COUNTIFS(일일업무처리결과!$B:$B,"&gt;="&amp;DATE(A7,B7,1),일일업무처리결과!$B:$B,"&lt;="&amp;EOMONTH(DATE(A7,B7,1),0))</f>
        <v>0</v>
      </c>
      <c r="E7" s="8" t="s">
        <v>60</v>
      </c>
      <c r="F7" s="7">
        <f>COUNTIF(일일업무처리결과!D:D,"3층 로비")</f>
        <v>1</v>
      </c>
    </row>
    <row r="8" spans="1:6" x14ac:dyDescent="0.3">
      <c r="A8" s="5">
        <v>2025</v>
      </c>
      <c r="B8" s="5">
        <v>7</v>
      </c>
      <c r="C8" s="18">
        <f>COUNTIFS(일일업무처리결과!$B:$B,"&gt;="&amp;DATE(A8,B8,1),일일업무처리결과!$B:$B,"&lt;="&amp;EOMONTH(DATE(A8,B8,1),0))</f>
        <v>0</v>
      </c>
      <c r="E8" s="8" t="s">
        <v>32</v>
      </c>
      <c r="F8" s="7">
        <f>COUNTIF(일일업무처리결과!D:D,"*3층 공조실*")</f>
        <v>0</v>
      </c>
    </row>
    <row r="9" spans="1:6" x14ac:dyDescent="0.3">
      <c r="A9" s="5">
        <v>2025</v>
      </c>
      <c r="B9" s="5">
        <v>8</v>
      </c>
      <c r="C9" s="18">
        <f>COUNTIFS(일일업무처리결과!$B:$B,"&gt;="&amp;DATE(A9,B9,1),일일업무처리결과!$B:$B,"&lt;="&amp;EOMONTH(DATE(A9,B9,1),0))</f>
        <v>0</v>
      </c>
      <c r="E9" s="8" t="s">
        <v>49</v>
      </c>
      <c r="F9" s="7">
        <f>COUNTIF(일일업무처리결과!D:D,"*2층 강의실 1*")</f>
        <v>1</v>
      </c>
    </row>
    <row r="10" spans="1:6" x14ac:dyDescent="0.3">
      <c r="A10" s="5">
        <v>2025</v>
      </c>
      <c r="B10" s="5">
        <v>9</v>
      </c>
      <c r="C10" s="18">
        <f>COUNTIFS(일일업무처리결과!$B:$B,"&gt;="&amp;DATE(A10,B10,1),일일업무처리결과!$B:$B,"&lt;="&amp;EOMONTH(DATE(A10,B10,1),0))</f>
        <v>0</v>
      </c>
      <c r="E10" s="8" t="s">
        <v>50</v>
      </c>
      <c r="F10" s="7">
        <f>COUNTIF(일일업무처리결과!D:D,"*2층 강의실 2*")</f>
        <v>4</v>
      </c>
    </row>
    <row r="11" spans="1:6" x14ac:dyDescent="0.3">
      <c r="A11" s="5">
        <v>2025</v>
      </c>
      <c r="B11" s="5">
        <v>10</v>
      </c>
      <c r="C11" s="18">
        <f>COUNTIFS(일일업무처리결과!$B:$B,"&gt;="&amp;DATE(A11,B11,1),일일업무처리결과!$B:$B,"&lt;="&amp;EOMONTH(DATE(A11,B11,1),0))</f>
        <v>0</v>
      </c>
      <c r="E11" s="8" t="s">
        <v>42</v>
      </c>
      <c r="F11" s="7">
        <f>COUNTIF(일일업무처리결과!D:D,"*2층 남자화장실*")</f>
        <v>2</v>
      </c>
    </row>
    <row r="12" spans="1:6" x14ac:dyDescent="0.3">
      <c r="A12" s="5">
        <v>2025</v>
      </c>
      <c r="B12" s="5">
        <v>11</v>
      </c>
      <c r="C12" s="18">
        <f>COUNTIFS(일일업무처리결과!$B:$B,"&gt;="&amp;DATE(A12,B12,1),일일업무처리결과!$B:$B,"&lt;="&amp;EOMONTH(DATE(A12,B12,1),0))</f>
        <v>0</v>
      </c>
      <c r="E12" s="8" t="s">
        <v>43</v>
      </c>
      <c r="F12" s="7">
        <f>COUNTIF(일일업무처리결과!D:D,"*2층 여자화장실*")</f>
        <v>1</v>
      </c>
    </row>
    <row r="13" spans="1:6" x14ac:dyDescent="0.3">
      <c r="A13" s="5">
        <v>2025</v>
      </c>
      <c r="B13" s="5">
        <v>12</v>
      </c>
      <c r="C13" s="18">
        <f>COUNTIFS(일일업무처리결과!$B:$B,"&gt;="&amp;DATE(A13,B13,1),일일업무처리결과!$B:$B,"&lt;="&amp;EOMONTH(DATE(A13,B13,1),0))</f>
        <v>0</v>
      </c>
      <c r="E13" s="8" t="s">
        <v>44</v>
      </c>
      <c r="F13" s="7">
        <f>COUNTIF(일일업무처리결과!D:D,"*2층 다목적강당*")</f>
        <v>6</v>
      </c>
    </row>
    <row r="14" spans="1:6" x14ac:dyDescent="0.3">
      <c r="E14" s="8" t="s">
        <v>54</v>
      </c>
      <c r="F14" s="7">
        <f>COUNTIF(일일업무처리결과!D:D,"2층 로비")</f>
        <v>0</v>
      </c>
    </row>
    <row r="15" spans="1:6" x14ac:dyDescent="0.3">
      <c r="E15" s="8" t="s">
        <v>61</v>
      </c>
      <c r="F15" s="7">
        <f>COUNTIF(일일업무처리결과!D:D,"*1층 외부*")</f>
        <v>0</v>
      </c>
    </row>
    <row r="16" spans="1:6" x14ac:dyDescent="0.3">
      <c r="E16" s="8" t="s">
        <v>59</v>
      </c>
      <c r="F16" s="7">
        <f>COUNTIF(일일업무처리결과!D:D,"*1층 학부모회의실*")</f>
        <v>0</v>
      </c>
    </row>
    <row r="17" spans="5:6" x14ac:dyDescent="0.3">
      <c r="E17" s="8" t="s">
        <v>57</v>
      </c>
      <c r="F17" s="7">
        <f>COUNTIF(일일업무처리결과!D:D,"*1층 사무실*")</f>
        <v>0</v>
      </c>
    </row>
    <row r="18" spans="5:6" x14ac:dyDescent="0.3">
      <c r="E18" s="8" t="s">
        <v>58</v>
      </c>
      <c r="F18" s="7">
        <f>COUNTIF(일일업무처리결과!D:D,"*1층 방재실*")</f>
        <v>0</v>
      </c>
    </row>
    <row r="19" spans="5:6" x14ac:dyDescent="0.3">
      <c r="E19" s="8" t="s">
        <v>45</v>
      </c>
      <c r="F19" s="7">
        <f>COUNTIF(일일업무처리결과!D:D,"1층 남자화장실*")</f>
        <v>0</v>
      </c>
    </row>
    <row r="20" spans="5:6" x14ac:dyDescent="0.3">
      <c r="E20" s="8" t="s">
        <v>46</v>
      </c>
      <c r="F20" s="7">
        <f>COUNTIF(일일업무처리결과!D:D,"1층 여자화장실*")</f>
        <v>3</v>
      </c>
    </row>
    <row r="21" spans="5:6" x14ac:dyDescent="0.3">
      <c r="E21" s="8" t="s">
        <v>41</v>
      </c>
      <c r="F21" s="7">
        <f>COUNTIF(일일업무처리결과!D:D,"1층 로비")</f>
        <v>0</v>
      </c>
    </row>
    <row r="22" spans="5:6" x14ac:dyDescent="0.3">
      <c r="E22" s="8" t="s">
        <v>55</v>
      </c>
      <c r="F22" s="7">
        <f>COUNTIF(일일업무처리결과!D:D,"*1층 광장*")</f>
        <v>0</v>
      </c>
    </row>
    <row r="23" spans="5:6" x14ac:dyDescent="0.3">
      <c r="E23" s="8" t="s">
        <v>52</v>
      </c>
      <c r="F23" s="7">
        <f>COUNTIF(일일업무처리결과!D:D,"*1층 주차장*")</f>
        <v>0</v>
      </c>
    </row>
    <row r="24" spans="5:6" x14ac:dyDescent="0.3">
      <c r="E24" s="8" t="s">
        <v>56</v>
      </c>
      <c r="F24" s="7">
        <f>COUNTIF(일일업무처리결과!D:D,"*1층 별관*")</f>
        <v>0</v>
      </c>
    </row>
    <row r="25" spans="5:6" x14ac:dyDescent="0.3">
      <c r="E25" s="8" t="s">
        <v>53</v>
      </c>
      <c r="F25" s="7">
        <f>COUNTIF(일일업무처리결과!D:D,"*지하 주차장*")</f>
        <v>3</v>
      </c>
    </row>
    <row r="26" spans="5:6" x14ac:dyDescent="0.3">
      <c r="E26" s="5" t="s">
        <v>35</v>
      </c>
      <c r="F26" s="7">
        <f>COUNTIF(일일업무처리결과!D:D,"지하1층 여자샤워장(화장실 포함)")</f>
        <v>21</v>
      </c>
    </row>
    <row r="27" spans="5:6" x14ac:dyDescent="0.3">
      <c r="E27" s="5" t="s">
        <v>38</v>
      </c>
      <c r="F27" s="7">
        <f>COUNTIF(일일업무처리결과!D:D,"*지하1층 남자샤워장(화장실 포함)*")</f>
        <v>12</v>
      </c>
    </row>
    <row r="28" spans="5:6" x14ac:dyDescent="0.3">
      <c r="E28" s="8" t="s">
        <v>16</v>
      </c>
      <c r="F28" s="7">
        <f>COUNTIF(일일업무처리결과!D:D,"*지하1층 의무실*")</f>
        <v>0</v>
      </c>
    </row>
    <row r="29" spans="5:6" x14ac:dyDescent="0.3">
      <c r="E29" s="8" t="s">
        <v>62</v>
      </c>
      <c r="F29" s="7">
        <f>COUNTIF(일일업무처리결과!D:D,"*지하1층 GX1*")</f>
        <v>2</v>
      </c>
    </row>
    <row r="30" spans="5:6" x14ac:dyDescent="0.3">
      <c r="E30" s="8" t="s">
        <v>63</v>
      </c>
      <c r="F30" s="7">
        <f>COUNTIF(일일업무처리결과!D:D,"*지하1층 GX2*")</f>
        <v>2</v>
      </c>
    </row>
    <row r="31" spans="5:6" x14ac:dyDescent="0.3">
      <c r="E31" s="8" t="s">
        <v>17</v>
      </c>
      <c r="F31" s="7">
        <f>COUNTIF(일일업무처리결과!D:D,"*지하1층 강사실*")</f>
        <v>0</v>
      </c>
    </row>
    <row r="32" spans="5:6" x14ac:dyDescent="0.3">
      <c r="E32" s="8" t="s">
        <v>18</v>
      </c>
      <c r="F32" s="7">
        <f>COUNTIF(일일업무처리결과!D:D,"지하1층 로비")</f>
        <v>6</v>
      </c>
    </row>
    <row r="33" spans="5:6" x14ac:dyDescent="0.3">
      <c r="E33" s="8" t="s">
        <v>33</v>
      </c>
      <c r="F33" s="7">
        <f>COUNTIF(일일업무처리결과!D:D,"*지하1층 수영장(회원이용쪽)*")</f>
        <v>3</v>
      </c>
    </row>
    <row r="34" spans="5:6" x14ac:dyDescent="0.3">
      <c r="E34" s="8" t="s">
        <v>51</v>
      </c>
      <c r="F34" s="7">
        <f>COUNTIF(일일업무처리결과!D:D,"*지하1층 수영장(선수반쪽)*")</f>
        <v>5</v>
      </c>
    </row>
    <row r="35" spans="5:6" x14ac:dyDescent="0.3">
      <c r="E35" s="8" t="s">
        <v>19</v>
      </c>
      <c r="F35" s="7">
        <f>COUNTIF(일일업무처리결과!D:D,"지하1층 여자화장실*")</f>
        <v>2</v>
      </c>
    </row>
    <row r="36" spans="5:6" x14ac:dyDescent="0.3">
      <c r="E36" s="8" t="s">
        <v>20</v>
      </c>
      <c r="F36" s="7">
        <f>COUNTIF(일일업무처리결과!D:D,"지하1층 남자화장실*")</f>
        <v>1</v>
      </c>
    </row>
    <row r="37" spans="5:6" x14ac:dyDescent="0.3">
      <c r="E37" s="8" t="s">
        <v>25</v>
      </c>
      <c r="F37" s="7">
        <f>COUNTIF(일일업무처리결과!D:D,"지하1층 외부")</f>
        <v>0</v>
      </c>
    </row>
    <row r="38" spans="5:6" x14ac:dyDescent="0.3">
      <c r="E38" s="8" t="s">
        <v>21</v>
      </c>
      <c r="F38" s="7">
        <f>COUNTIF(일일업무처리결과!D:D,"*지하1층 시설사무실*")</f>
        <v>0</v>
      </c>
    </row>
    <row r="39" spans="5:6" x14ac:dyDescent="0.3">
      <c r="E39" s="8" t="s">
        <v>26</v>
      </c>
      <c r="F39" s="7">
        <f>COUNTIF(일일업무처리결과!D:D,"*지하1층 정화조*")</f>
        <v>0</v>
      </c>
    </row>
    <row r="40" spans="5:6" x14ac:dyDescent="0.3">
      <c r="E40" s="8" t="s">
        <v>24</v>
      </c>
      <c r="F40" s="7">
        <f>COUNTIF(일일업무처리결과!D:D,"*지하1층 전기실*")</f>
        <v>0</v>
      </c>
    </row>
    <row r="41" spans="5:6" x14ac:dyDescent="0.3">
      <c r="E41" s="8" t="s">
        <v>14</v>
      </c>
      <c r="F41" s="7">
        <f>COUNTIF(일일업무처리결과!D:D,"*지하2층 기계실*")</f>
        <v>2</v>
      </c>
    </row>
    <row r="42" spans="5:6" x14ac:dyDescent="0.3">
      <c r="E42" s="8" t="s">
        <v>23</v>
      </c>
      <c r="F42" s="7">
        <f>COUNTIF(일일업무처리결과!D:D,"*승강기*")</f>
        <v>0</v>
      </c>
    </row>
    <row r="43" spans="5:6" x14ac:dyDescent="0.3">
      <c r="E43" s="8" t="s">
        <v>85</v>
      </c>
      <c r="F43" s="7">
        <f>COUNTIF(일일업무처리결과!D:D,"*지하1층 직원휴게실*")</f>
        <v>0</v>
      </c>
    </row>
    <row r="44" spans="5:6" x14ac:dyDescent="0.3">
      <c r="E44" s="8" t="s">
        <v>27</v>
      </c>
      <c r="F44" s="4">
        <f>SUM(F2:F43)</f>
        <v>78</v>
      </c>
    </row>
    <row r="100" spans="2:13" x14ac:dyDescent="0.3">
      <c r="B100" s="5" t="s">
        <v>65</v>
      </c>
      <c r="C100" s="5" t="s">
        <v>66</v>
      </c>
      <c r="D100" s="5" t="s">
        <v>67</v>
      </c>
      <c r="E100" s="5" t="s">
        <v>68</v>
      </c>
      <c r="F100" s="5" t="s">
        <v>69</v>
      </c>
      <c r="G100" s="5" t="s">
        <v>70</v>
      </c>
      <c r="H100" s="5" t="s">
        <v>71</v>
      </c>
      <c r="I100" s="5" t="s">
        <v>72</v>
      </c>
      <c r="J100" s="5" t="s">
        <v>73</v>
      </c>
      <c r="K100" s="5" t="s">
        <v>74</v>
      </c>
      <c r="L100" s="5" t="s">
        <v>75</v>
      </c>
      <c r="M100" s="5" t="s">
        <v>76</v>
      </c>
    </row>
    <row r="101" spans="2:13" x14ac:dyDescent="0.3">
      <c r="B101" s="19">
        <v>44</v>
      </c>
      <c r="C101" s="19">
        <v>0</v>
      </c>
      <c r="D101" s="19">
        <v>0</v>
      </c>
      <c r="E101" s="19">
        <v>0</v>
      </c>
      <c r="F101" s="19">
        <v>0</v>
      </c>
      <c r="G101" s="19">
        <v>0</v>
      </c>
      <c r="H101" s="19">
        <v>0</v>
      </c>
      <c r="I101" s="19">
        <v>0</v>
      </c>
      <c r="J101" s="19">
        <v>0</v>
      </c>
      <c r="K101" s="19">
        <v>0</v>
      </c>
      <c r="L101" s="19">
        <v>0</v>
      </c>
      <c r="M101" s="19">
        <v>0</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일일업무처리결과</vt:lpstr>
      <vt:lpstr>통계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2023-07-07T01:29:23Z</dcterms:created>
  <dcterms:modified xsi:type="dcterms:W3CDTF">2025-05-08T02:27:48Z</dcterms:modified>
</cp:coreProperties>
</file>