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7\Damin\Tugas Besar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F27" i="1"/>
  <c r="E27" i="1"/>
  <c r="D27" i="1"/>
  <c r="C27" i="1"/>
  <c r="I13" i="1"/>
  <c r="K16" i="1"/>
  <c r="J24" i="1"/>
  <c r="G27" i="1" l="1"/>
  <c r="D28" i="1" l="1"/>
  <c r="E28" i="1"/>
  <c r="C28" i="1"/>
  <c r="F28" i="1"/>
  <c r="B28" i="1"/>
  <c r="B23" i="1"/>
  <c r="J2" i="1"/>
  <c r="I2" i="1"/>
  <c r="C26" i="1"/>
  <c r="D26" i="1"/>
  <c r="E26" i="1"/>
  <c r="F26" i="1"/>
  <c r="B26" i="1"/>
  <c r="R2" i="1"/>
  <c r="M27" i="1" l="1"/>
  <c r="M31" i="1"/>
  <c r="M35" i="1"/>
  <c r="M39" i="1"/>
  <c r="M43" i="1"/>
  <c r="M26" i="1"/>
  <c r="M34" i="1"/>
  <c r="M42" i="1"/>
  <c r="M28" i="1"/>
  <c r="M32" i="1"/>
  <c r="M36" i="1"/>
  <c r="M40" i="1"/>
  <c r="M44" i="1"/>
  <c r="M29" i="1"/>
  <c r="M33" i="1"/>
  <c r="M37" i="1"/>
  <c r="M41" i="1"/>
  <c r="M30" i="1"/>
  <c r="M38" i="1"/>
  <c r="J31" i="1"/>
  <c r="J35" i="1"/>
  <c r="J39" i="1"/>
  <c r="J43" i="1"/>
  <c r="J26" i="1"/>
  <c r="J28" i="1"/>
  <c r="J32" i="1"/>
  <c r="J36" i="1"/>
  <c r="J44" i="1"/>
  <c r="J30" i="1"/>
  <c r="J34" i="1"/>
  <c r="J38" i="1"/>
  <c r="J42" i="1"/>
  <c r="J27" i="1"/>
  <c r="J29" i="1"/>
  <c r="J33" i="1"/>
  <c r="J37" i="1"/>
  <c r="J41" i="1"/>
  <c r="J40" i="1"/>
  <c r="L29" i="1"/>
  <c r="L33" i="1"/>
  <c r="L37" i="1"/>
  <c r="L41" i="1"/>
  <c r="L34" i="1"/>
  <c r="L38" i="1"/>
  <c r="L26" i="1"/>
  <c r="L28" i="1"/>
  <c r="L32" i="1"/>
  <c r="L36" i="1"/>
  <c r="L40" i="1"/>
  <c r="L44" i="1"/>
  <c r="L31" i="1"/>
  <c r="L35" i="1"/>
  <c r="L39" i="1"/>
  <c r="L43" i="1"/>
  <c r="L27" i="1"/>
  <c r="L30" i="1"/>
  <c r="L42" i="1"/>
  <c r="G28" i="1"/>
  <c r="I44" i="1"/>
  <c r="I40" i="1"/>
  <c r="I36" i="1"/>
  <c r="I32" i="1"/>
  <c r="I28" i="1"/>
  <c r="I41" i="1"/>
  <c r="I33" i="1"/>
  <c r="I27" i="1"/>
  <c r="I43" i="1"/>
  <c r="I39" i="1"/>
  <c r="I35" i="1"/>
  <c r="I31" i="1"/>
  <c r="I26" i="1"/>
  <c r="I42" i="1"/>
  <c r="I38" i="1"/>
  <c r="I34" i="1"/>
  <c r="I30" i="1"/>
  <c r="I37" i="1"/>
  <c r="I29" i="1"/>
  <c r="K27" i="1"/>
  <c r="K26" i="1"/>
  <c r="K28" i="1"/>
  <c r="K32" i="1"/>
  <c r="K36" i="1"/>
  <c r="K40" i="1"/>
  <c r="K44" i="1"/>
  <c r="K29" i="1"/>
  <c r="K41" i="1"/>
  <c r="K31" i="1"/>
  <c r="K35" i="1"/>
  <c r="K39" i="1"/>
  <c r="K43" i="1"/>
  <c r="K30" i="1"/>
  <c r="K34" i="1"/>
  <c r="K38" i="1"/>
  <c r="K42" i="1"/>
  <c r="K33" i="1"/>
  <c r="K37" i="1"/>
  <c r="G22" i="1"/>
  <c r="G21" i="1"/>
  <c r="Q6" i="1"/>
  <c r="R6" i="1" s="1"/>
  <c r="Q10" i="1"/>
  <c r="R10" i="1" s="1"/>
  <c r="Q14" i="1"/>
  <c r="R14" i="1" s="1"/>
  <c r="Q18" i="1"/>
  <c r="R18" i="1" s="1"/>
  <c r="K4" i="1"/>
  <c r="L4" i="1" s="1"/>
  <c r="K8" i="1"/>
  <c r="L8" i="1" s="1"/>
  <c r="K12" i="1"/>
  <c r="L12" i="1" s="1"/>
  <c r="L16" i="1"/>
  <c r="K20" i="1"/>
  <c r="L20" i="1" s="1"/>
  <c r="C25" i="1"/>
  <c r="D25" i="1"/>
  <c r="E25" i="1"/>
  <c r="F25" i="1"/>
  <c r="B25" i="1"/>
  <c r="C24" i="1"/>
  <c r="D24" i="1"/>
  <c r="E24" i="1"/>
  <c r="F24" i="1"/>
  <c r="B24" i="1"/>
  <c r="C22" i="1"/>
  <c r="D22" i="1"/>
  <c r="E22" i="1"/>
  <c r="F22" i="1"/>
  <c r="C21" i="1"/>
  <c r="C23" i="1" s="1"/>
  <c r="K5" i="1" s="1"/>
  <c r="L5" i="1" s="1"/>
  <c r="D21" i="1"/>
  <c r="D23" i="1" s="1"/>
  <c r="M3" i="1" s="1"/>
  <c r="N3" i="1" s="1"/>
  <c r="E21" i="1"/>
  <c r="E23" i="1" s="1"/>
  <c r="F21" i="1"/>
  <c r="F23" i="1" s="1"/>
  <c r="Q3" i="1" s="1"/>
  <c r="R3" i="1" s="1"/>
  <c r="B22" i="1"/>
  <c r="B21" i="1"/>
  <c r="I45" i="1" l="1"/>
  <c r="B29" i="1" s="1"/>
  <c r="M45" i="1"/>
  <c r="F29" i="1" s="1"/>
  <c r="L45" i="1"/>
  <c r="E29" i="1" s="1"/>
  <c r="K45" i="1"/>
  <c r="D29" i="1" s="1"/>
  <c r="J45" i="1"/>
  <c r="C29" i="1" s="1"/>
  <c r="O5" i="1"/>
  <c r="P5" i="1" s="1"/>
  <c r="O9" i="1"/>
  <c r="P9" i="1" s="1"/>
  <c r="O13" i="1"/>
  <c r="P13" i="1" s="1"/>
  <c r="O17" i="1"/>
  <c r="P17" i="1" s="1"/>
  <c r="O2" i="1"/>
  <c r="O4" i="1"/>
  <c r="P4" i="1" s="1"/>
  <c r="O16" i="1"/>
  <c r="P16" i="1" s="1"/>
  <c r="O6" i="1"/>
  <c r="P6" i="1" s="1"/>
  <c r="O10" i="1"/>
  <c r="P10" i="1" s="1"/>
  <c r="O14" i="1"/>
  <c r="P14" i="1" s="1"/>
  <c r="O18" i="1"/>
  <c r="P18" i="1" s="1"/>
  <c r="O8" i="1"/>
  <c r="P8" i="1" s="1"/>
  <c r="O20" i="1"/>
  <c r="P20" i="1" s="1"/>
  <c r="O3" i="1"/>
  <c r="P3" i="1" s="1"/>
  <c r="O7" i="1"/>
  <c r="P7" i="1" s="1"/>
  <c r="O11" i="1"/>
  <c r="P11" i="1" s="1"/>
  <c r="O15" i="1"/>
  <c r="P15" i="1" s="1"/>
  <c r="O19" i="1"/>
  <c r="P19" i="1" s="1"/>
  <c r="O12" i="1"/>
  <c r="P12" i="1" s="1"/>
  <c r="M10" i="1"/>
  <c r="N10" i="1" s="1"/>
  <c r="K19" i="1"/>
  <c r="L19" i="1" s="1"/>
  <c r="K15" i="1"/>
  <c r="L15" i="1" s="1"/>
  <c r="K11" i="1"/>
  <c r="L11" i="1" s="1"/>
  <c r="K7" i="1"/>
  <c r="L7" i="1" s="1"/>
  <c r="K3" i="1"/>
  <c r="L3" i="1" s="1"/>
  <c r="M2" i="1"/>
  <c r="M17" i="1"/>
  <c r="N17" i="1" s="1"/>
  <c r="M13" i="1"/>
  <c r="N13" i="1" s="1"/>
  <c r="M9" i="1"/>
  <c r="N9" i="1" s="1"/>
  <c r="M5" i="1"/>
  <c r="N5" i="1" s="1"/>
  <c r="Q2" i="1"/>
  <c r="Q17" i="1"/>
  <c r="R17" i="1" s="1"/>
  <c r="Q13" i="1"/>
  <c r="R13" i="1" s="1"/>
  <c r="Q9" i="1"/>
  <c r="R9" i="1" s="1"/>
  <c r="Q5" i="1"/>
  <c r="R5" i="1" s="1"/>
  <c r="M18" i="1"/>
  <c r="N18" i="1" s="1"/>
  <c r="M6" i="1"/>
  <c r="N6" i="1" s="1"/>
  <c r="K18" i="1"/>
  <c r="L18" i="1" s="1"/>
  <c r="K14" i="1"/>
  <c r="L14" i="1" s="1"/>
  <c r="K10" i="1"/>
  <c r="L10" i="1" s="1"/>
  <c r="K6" i="1"/>
  <c r="L6" i="1" s="1"/>
  <c r="M20" i="1"/>
  <c r="N20" i="1" s="1"/>
  <c r="M16" i="1"/>
  <c r="N16" i="1" s="1"/>
  <c r="M12" i="1"/>
  <c r="N12" i="1" s="1"/>
  <c r="M8" i="1"/>
  <c r="N8" i="1" s="1"/>
  <c r="M4" i="1"/>
  <c r="N4" i="1" s="1"/>
  <c r="Q20" i="1"/>
  <c r="R20" i="1" s="1"/>
  <c r="Q16" i="1"/>
  <c r="R16" i="1" s="1"/>
  <c r="Q12" i="1"/>
  <c r="R12" i="1" s="1"/>
  <c r="Q8" i="1"/>
  <c r="R8" i="1" s="1"/>
  <c r="Q4" i="1"/>
  <c r="R4" i="1" s="1"/>
  <c r="M14" i="1"/>
  <c r="N14" i="1" s="1"/>
  <c r="K2" i="1"/>
  <c r="K17" i="1"/>
  <c r="L17" i="1" s="1"/>
  <c r="K13" i="1"/>
  <c r="L13" i="1" s="1"/>
  <c r="K9" i="1"/>
  <c r="L9" i="1" s="1"/>
  <c r="M19" i="1"/>
  <c r="N19" i="1" s="1"/>
  <c r="M15" i="1"/>
  <c r="N15" i="1" s="1"/>
  <c r="M11" i="1"/>
  <c r="N11" i="1" s="1"/>
  <c r="M7" i="1"/>
  <c r="N7" i="1" s="1"/>
  <c r="Q19" i="1"/>
  <c r="R19" i="1" s="1"/>
  <c r="Q15" i="1"/>
  <c r="R15" i="1" s="1"/>
  <c r="Q11" i="1"/>
  <c r="R11" i="1" s="1"/>
  <c r="Q7" i="1"/>
  <c r="R7" i="1" s="1"/>
  <c r="G29" i="1" l="1"/>
  <c r="Q22" i="1"/>
  <c r="Q21" i="1"/>
  <c r="M22" i="1"/>
  <c r="N2" i="1"/>
  <c r="M21" i="1"/>
  <c r="I3" i="1"/>
  <c r="J3" i="1" s="1"/>
  <c r="I7" i="1"/>
  <c r="J7" i="1" s="1"/>
  <c r="I11" i="1"/>
  <c r="J11" i="1" s="1"/>
  <c r="I15" i="1"/>
  <c r="J15" i="1" s="1"/>
  <c r="I19" i="1"/>
  <c r="J19" i="1" s="1"/>
  <c r="I6" i="1"/>
  <c r="J6" i="1" s="1"/>
  <c r="I18" i="1"/>
  <c r="J18" i="1" s="1"/>
  <c r="I4" i="1"/>
  <c r="J4" i="1" s="1"/>
  <c r="I8" i="1"/>
  <c r="J8" i="1" s="1"/>
  <c r="I12" i="1"/>
  <c r="J12" i="1" s="1"/>
  <c r="I16" i="1"/>
  <c r="J16" i="1" s="1"/>
  <c r="I20" i="1"/>
  <c r="J20" i="1" s="1"/>
  <c r="I14" i="1"/>
  <c r="J14" i="1" s="1"/>
  <c r="I5" i="1"/>
  <c r="J5" i="1" s="1"/>
  <c r="I9" i="1"/>
  <c r="J9" i="1" s="1"/>
  <c r="J13" i="1"/>
  <c r="I17" i="1"/>
  <c r="J17" i="1" s="1"/>
  <c r="I10" i="1"/>
  <c r="J10" i="1" s="1"/>
  <c r="L2" i="1"/>
  <c r="K22" i="1"/>
  <c r="K21" i="1"/>
  <c r="O21" i="1"/>
  <c r="P2" i="1"/>
  <c r="O22" i="1"/>
  <c r="I22" i="1" l="1"/>
  <c r="I21" i="1"/>
  <c r="L21" i="1"/>
  <c r="L24" i="1" s="1"/>
  <c r="L22" i="1"/>
  <c r="R21" i="1"/>
  <c r="R22" i="1"/>
  <c r="P22" i="1"/>
  <c r="P21" i="1"/>
  <c r="N21" i="1"/>
  <c r="N22" i="1"/>
  <c r="J22" i="1" l="1"/>
  <c r="J21" i="1"/>
  <c r="N24" i="1"/>
  <c r="R24" i="1"/>
  <c r="P24" i="1"/>
</calcChain>
</file>

<file path=xl/sharedStrings.xml><?xml version="1.0" encoding="utf-8"?>
<sst xmlns="http://schemas.openxmlformats.org/spreadsheetml/2006/main" count="49" uniqueCount="31">
  <si>
    <t>ATR1</t>
  </si>
  <si>
    <t>ATR2</t>
  </si>
  <si>
    <t>ATR3</t>
  </si>
  <si>
    <t>ATR4</t>
  </si>
  <si>
    <t>ATR5</t>
  </si>
  <si>
    <t>CLASS</t>
  </si>
  <si>
    <t>NEGATIVE</t>
  </si>
  <si>
    <t>POSITIVE</t>
  </si>
  <si>
    <t xml:space="preserve">SUM </t>
  </si>
  <si>
    <t>COUNT (n)</t>
  </si>
  <si>
    <t>AVERAGE (MEAN)</t>
  </si>
  <si>
    <t>VARIANCE</t>
  </si>
  <si>
    <t>STANDAR DEVIASI (s)</t>
  </si>
  <si>
    <t>EXPECTATION</t>
  </si>
  <si>
    <t>MAXIMIZATION</t>
  </si>
  <si>
    <t>x-mean atr1</t>
  </si>
  <si>
    <t>(x-mean)2 atr2</t>
  </si>
  <si>
    <t>x-mean atr2</t>
  </si>
  <si>
    <t>x-mean atr3</t>
  </si>
  <si>
    <t>(x-mean)2 atr3</t>
  </si>
  <si>
    <t>x-mean atr 4</t>
  </si>
  <si>
    <t>(x-mean)2 atr4</t>
  </si>
  <si>
    <t>x-mean atr5</t>
  </si>
  <si>
    <t>(x-mean)2 atr5</t>
  </si>
  <si>
    <t>LIKELIHOOD</t>
  </si>
  <si>
    <t>STANDAR DEVIASI2 (s2)</t>
  </si>
  <si>
    <t>ekp*xi 2</t>
  </si>
  <si>
    <t>ekp*xi 3</t>
  </si>
  <si>
    <t>ekp*xi 4</t>
  </si>
  <si>
    <t>ekp*xi 5</t>
  </si>
  <si>
    <t>ekp*xi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</si>
</sst>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D40" sqref="D40"/>
    </sheetView>
  </sheetViews>
  <sheetFormatPr defaultRowHeight="15" x14ac:dyDescent="0.25"/>
  <cols>
    <col min="1" max="1" width="20.140625" customWidth="1"/>
    <col min="2" max="2" width="11.7109375" customWidth="1"/>
    <col min="3" max="4" width="11.42578125" customWidth="1"/>
    <col min="5" max="5" width="13.140625" customWidth="1"/>
    <col min="6" max="6" width="11.140625" customWidth="1"/>
    <col min="7" max="7" width="12.85546875" customWidth="1"/>
    <col min="9" max="9" width="12.7109375" bestFit="1" customWidth="1"/>
    <col min="10" max="10" width="17.85546875" customWidth="1"/>
    <col min="11" max="11" width="19" customWidth="1"/>
    <col min="12" max="12" width="15.28515625" customWidth="1"/>
    <col min="13" max="13" width="16.140625" customWidth="1"/>
    <col min="14" max="14" width="14.85546875" customWidth="1"/>
    <col min="15" max="15" width="17.140625" customWidth="1"/>
    <col min="16" max="16" width="15.140625" customWidth="1"/>
    <col min="17" max="17" width="17" customWidth="1"/>
    <col min="18" max="18" width="17.2851562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15</v>
      </c>
      <c r="J1" s="4" t="s">
        <v>16</v>
      </c>
      <c r="K1" s="1" t="s">
        <v>17</v>
      </c>
      <c r="L1" s="4" t="s">
        <v>16</v>
      </c>
      <c r="M1" s="1" t="s">
        <v>18</v>
      </c>
      <c r="N1" s="4" t="s">
        <v>19</v>
      </c>
      <c r="O1" s="1" t="s">
        <v>20</v>
      </c>
      <c r="P1" s="4" t="s">
        <v>21</v>
      </c>
      <c r="Q1" s="1" t="s">
        <v>22</v>
      </c>
      <c r="R1" s="4" t="s">
        <v>23</v>
      </c>
    </row>
    <row r="2" spans="1:18" x14ac:dyDescent="0.25">
      <c r="A2" s="1">
        <v>1</v>
      </c>
      <c r="B2" s="1">
        <v>1777.345</v>
      </c>
      <c r="C2" s="1">
        <v>268.375</v>
      </c>
      <c r="D2" s="1">
        <v>389.76499999999999</v>
      </c>
      <c r="E2" s="1">
        <v>118.04524000000001</v>
      </c>
      <c r="F2" s="1">
        <v>234.14</v>
      </c>
      <c r="G2" s="1" t="s">
        <v>6</v>
      </c>
      <c r="I2" s="1">
        <f>B2-$B$23</f>
        <v>504.99986315789465</v>
      </c>
      <c r="J2" s="4">
        <f>I2^2</f>
        <v>255024.86178949234</v>
      </c>
      <c r="K2" s="1">
        <f>C2-$C$23</f>
        <v>-44.964736842105197</v>
      </c>
      <c r="L2" s="4">
        <f>K2^2</f>
        <v>2021.8275592797725</v>
      </c>
      <c r="M2" s="1">
        <f>D2-$D$23</f>
        <v>-485.45973684210526</v>
      </c>
      <c r="N2" s="4">
        <f>M2^2</f>
        <v>235671.15609480609</v>
      </c>
      <c r="O2" s="1">
        <f>E2-$E$23</f>
        <v>11.222620421052625</v>
      </c>
      <c r="P2" s="4">
        <f>O2^2</f>
        <v>125.94720911502739</v>
      </c>
      <c r="Q2" s="1">
        <f>F2-$F$23</f>
        <v>-18.339476315789511</v>
      </c>
      <c r="R2" s="4">
        <f>Q2^2</f>
        <v>336.33639153740444</v>
      </c>
    </row>
    <row r="3" spans="1:18" x14ac:dyDescent="0.25">
      <c r="A3" s="1">
        <v>2</v>
      </c>
      <c r="B3" s="1">
        <v>1434.7774999999999</v>
      </c>
      <c r="C3" s="1">
        <v>310.02625</v>
      </c>
      <c r="D3" s="1">
        <v>1779.9875</v>
      </c>
      <c r="E3" s="1">
        <v>169.87143</v>
      </c>
      <c r="F3" s="1">
        <v>235.86375000000001</v>
      </c>
      <c r="G3" s="1" t="s">
        <v>7</v>
      </c>
      <c r="I3" s="1">
        <f t="shared" ref="I3:I20" si="0">B3-$B$23</f>
        <v>162.43236315789454</v>
      </c>
      <c r="J3" s="4">
        <f t="shared" ref="J3:J20" si="1">I3^2</f>
        <v>26384.272601058135</v>
      </c>
      <c r="K3" s="1">
        <f t="shared" ref="K3:K20" si="2">C3-$C$23</f>
        <v>-3.313486842105192</v>
      </c>
      <c r="L3" s="4">
        <f t="shared" ref="L3:L20" si="3">K3^2</f>
        <v>10.979195052804238</v>
      </c>
      <c r="M3" s="1">
        <f t="shared" ref="M3:M20" si="4">D3-$D$23</f>
        <v>904.76276315789471</v>
      </c>
      <c r="N3" s="4">
        <f t="shared" ref="N3:N20" si="5">M3^2</f>
        <v>818595.65759710863</v>
      </c>
      <c r="O3" s="1">
        <f t="shared" ref="O3:O20" si="6">E3-$E$23</f>
        <v>63.048810421052622</v>
      </c>
      <c r="P3" s="4">
        <f t="shared" ref="P3:P20" si="7">O3^2</f>
        <v>3975.1524955098334</v>
      </c>
      <c r="Q3" s="1">
        <f t="shared" ref="Q3:Q20" si="8">F3-$F$23</f>
        <v>-16.615726315789487</v>
      </c>
      <c r="R3" s="4">
        <f t="shared" ref="R3:R20" si="9">Q3^2</f>
        <v>276.08236100121928</v>
      </c>
    </row>
    <row r="4" spans="1:18" x14ac:dyDescent="0.25">
      <c r="A4" s="1">
        <v>3</v>
      </c>
      <c r="B4" s="1">
        <v>827.24125000000004</v>
      </c>
      <c r="C4" s="1">
        <v>293.07125000000002</v>
      </c>
      <c r="D4" s="1">
        <v>164.73249999999999</v>
      </c>
      <c r="E4" s="1">
        <v>139.93929</v>
      </c>
      <c r="F4" s="1">
        <v>288.10874999999999</v>
      </c>
      <c r="G4" s="1" t="s">
        <v>6</v>
      </c>
      <c r="I4" s="1">
        <f t="shared" si="0"/>
        <v>-445.10388684210534</v>
      </c>
      <c r="J4" s="4">
        <f t="shared" si="1"/>
        <v>198117.47008194972</v>
      </c>
      <c r="K4" s="1">
        <f t="shared" si="2"/>
        <v>-20.268486842105176</v>
      </c>
      <c r="L4" s="4">
        <f t="shared" si="3"/>
        <v>410.81155886859062</v>
      </c>
      <c r="M4" s="1">
        <f t="shared" si="4"/>
        <v>-710.49223684210529</v>
      </c>
      <c r="N4" s="4">
        <f t="shared" si="5"/>
        <v>504799.21861289826</v>
      </c>
      <c r="O4" s="1">
        <f t="shared" si="6"/>
        <v>33.116670421052618</v>
      </c>
      <c r="P4" s="4">
        <f t="shared" si="7"/>
        <v>1096.7138597766213</v>
      </c>
      <c r="Q4" s="1">
        <f t="shared" si="8"/>
        <v>35.629273684210489</v>
      </c>
      <c r="R4" s="4">
        <f t="shared" si="9"/>
        <v>1269.4451432643741</v>
      </c>
    </row>
    <row r="5" spans="1:18" x14ac:dyDescent="0.25">
      <c r="A5" s="1">
        <v>4</v>
      </c>
      <c r="B5" s="1">
        <v>1196.6438000000001</v>
      </c>
      <c r="C5" s="1">
        <v>188.55</v>
      </c>
      <c r="D5" s="1">
        <v>723.40125</v>
      </c>
      <c r="E5" s="1">
        <v>207.15714</v>
      </c>
      <c r="F5" s="1">
        <v>196.33750000000001</v>
      </c>
      <c r="G5" s="1" t="s">
        <v>7</v>
      </c>
      <c r="I5" s="1">
        <f t="shared" si="0"/>
        <v>-75.70133684210532</v>
      </c>
      <c r="J5" s="4">
        <f>I5^2</f>
        <v>5730.6923996818923</v>
      </c>
      <c r="K5" s="1">
        <f t="shared" si="2"/>
        <v>-124.78973684210519</v>
      </c>
      <c r="L5" s="4">
        <f t="shared" si="3"/>
        <v>15572.478421121865</v>
      </c>
      <c r="M5" s="1">
        <f t="shared" si="4"/>
        <v>-151.82348684210524</v>
      </c>
      <c r="N5" s="4">
        <f t="shared" si="5"/>
        <v>23050.371156894904</v>
      </c>
      <c r="O5" s="1">
        <f t="shared" si="6"/>
        <v>100.33452042105262</v>
      </c>
      <c r="P5" s="4">
        <f t="shared" si="7"/>
        <v>10067.015988122625</v>
      </c>
      <c r="Q5" s="1">
        <f t="shared" si="8"/>
        <v>-56.141976315789492</v>
      </c>
      <c r="R5" s="4">
        <f t="shared" si="9"/>
        <v>3151.9215046426684</v>
      </c>
    </row>
    <row r="6" spans="1:18" x14ac:dyDescent="0.25">
      <c r="A6" s="1">
        <v>5</v>
      </c>
      <c r="B6" s="1">
        <v>607.79624999999999</v>
      </c>
      <c r="C6" s="1">
        <v>278.95</v>
      </c>
      <c r="D6" s="1">
        <v>361.3125</v>
      </c>
      <c r="E6" s="1">
        <v>71.627381</v>
      </c>
      <c r="F6" s="1">
        <v>89.722499999999997</v>
      </c>
      <c r="G6" s="1" t="s">
        <v>6</v>
      </c>
      <c r="I6" s="1">
        <f t="shared" si="0"/>
        <v>-664.54888684210539</v>
      </c>
      <c r="J6" s="4">
        <f t="shared" si="1"/>
        <v>441625.2230030814</v>
      </c>
      <c r="K6" s="1">
        <f t="shared" si="2"/>
        <v>-34.389736842105208</v>
      </c>
      <c r="L6" s="4">
        <f t="shared" si="3"/>
        <v>1182.6540000692482</v>
      </c>
      <c r="M6" s="1">
        <f t="shared" si="4"/>
        <v>-513.91223684210524</v>
      </c>
      <c r="N6" s="4">
        <f t="shared" si="5"/>
        <v>264105.78717605607</v>
      </c>
      <c r="O6" s="1">
        <f t="shared" si="6"/>
        <v>-35.195238578947382</v>
      </c>
      <c r="P6" s="4">
        <f t="shared" si="7"/>
        <v>1238.7048186290262</v>
      </c>
      <c r="Q6" s="1">
        <f t="shared" si="8"/>
        <v>-162.7569763157895</v>
      </c>
      <c r="R6" s="4">
        <f t="shared" si="9"/>
        <v>26489.833339458466</v>
      </c>
    </row>
    <row r="7" spans="1:18" x14ac:dyDescent="0.25">
      <c r="A7" s="1">
        <v>6</v>
      </c>
      <c r="B7" s="1">
        <v>254.39875000000001</v>
      </c>
      <c r="C7" s="1">
        <v>303.99374999999998</v>
      </c>
      <c r="D7" s="1">
        <v>1386.8225</v>
      </c>
      <c r="E7" s="1">
        <v>52.770237999999999</v>
      </c>
      <c r="F7" s="1">
        <v>97.157499999999999</v>
      </c>
      <c r="G7" s="1" t="s">
        <v>7</v>
      </c>
      <c r="I7" s="1">
        <f t="shared" si="0"/>
        <v>-1017.9463868421053</v>
      </c>
      <c r="J7" s="4">
        <f t="shared" si="1"/>
        <v>1036214.8464848971</v>
      </c>
      <c r="K7" s="1">
        <f t="shared" si="2"/>
        <v>-9.3459868421052192</v>
      </c>
      <c r="L7" s="4">
        <f t="shared" si="3"/>
        <v>87.347470052803885</v>
      </c>
      <c r="M7" s="1">
        <f t="shared" si="4"/>
        <v>511.59776315789475</v>
      </c>
      <c r="N7" s="4">
        <f t="shared" si="5"/>
        <v>261732.27126816136</v>
      </c>
      <c r="O7" s="1">
        <f t="shared" si="6"/>
        <v>-54.052381578947383</v>
      </c>
      <c r="P7" s="4">
        <f t="shared" si="7"/>
        <v>2921.6599543561306</v>
      </c>
      <c r="Q7" s="1">
        <f t="shared" si="8"/>
        <v>-155.3219763157895</v>
      </c>
      <c r="R7" s="4">
        <f t="shared" si="9"/>
        <v>24124.916326642673</v>
      </c>
    </row>
    <row r="8" spans="1:18" x14ac:dyDescent="0.25">
      <c r="A8" s="1">
        <v>7</v>
      </c>
      <c r="B8" s="1">
        <v>1832.4963</v>
      </c>
      <c r="C8" s="1">
        <v>269.255</v>
      </c>
      <c r="D8" s="1">
        <v>154.05500000000001</v>
      </c>
      <c r="E8" s="1">
        <v>74.470237999999995</v>
      </c>
      <c r="F8" s="1">
        <v>158.16125</v>
      </c>
      <c r="G8" s="1" t="s">
        <v>6</v>
      </c>
      <c r="I8" s="1">
        <f t="shared" si="0"/>
        <v>560.15116315789464</v>
      </c>
      <c r="J8" s="4">
        <f t="shared" si="1"/>
        <v>313769.32558714232</v>
      </c>
      <c r="K8" s="1">
        <f t="shared" si="2"/>
        <v>-44.084736842105201</v>
      </c>
      <c r="L8" s="4">
        <f t="shared" si="3"/>
        <v>1943.4640224376676</v>
      </c>
      <c r="M8" s="1">
        <f t="shared" si="4"/>
        <v>-721.16973684210529</v>
      </c>
      <c r="N8" s="4">
        <f t="shared" si="5"/>
        <v>520085.7893369114</v>
      </c>
      <c r="O8" s="1">
        <f t="shared" si="6"/>
        <v>-32.352381578947387</v>
      </c>
      <c r="P8" s="4">
        <f t="shared" si="7"/>
        <v>1046.6765938298142</v>
      </c>
      <c r="Q8" s="1">
        <f t="shared" si="8"/>
        <v>-94.318226315789502</v>
      </c>
      <c r="R8" s="4">
        <f t="shared" si="9"/>
        <v>8895.9278153564883</v>
      </c>
    </row>
    <row r="9" spans="1:18" x14ac:dyDescent="0.25">
      <c r="A9" s="1">
        <v>8</v>
      </c>
      <c r="B9" s="1">
        <v>590.62</v>
      </c>
      <c r="C9" s="1">
        <v>415.63749999999999</v>
      </c>
      <c r="D9" s="1">
        <v>1781.3175000000001</v>
      </c>
      <c r="E9" s="1">
        <v>101.23571</v>
      </c>
      <c r="F9" s="1">
        <v>141.77625</v>
      </c>
      <c r="G9" s="1" t="s">
        <v>7</v>
      </c>
      <c r="I9" s="1">
        <f t="shared" si="0"/>
        <v>-681.72513684210537</v>
      </c>
      <c r="J9" s="4">
        <f t="shared" si="1"/>
        <v>464749.16220238729</v>
      </c>
      <c r="K9" s="1">
        <f t="shared" si="2"/>
        <v>102.29776315789479</v>
      </c>
      <c r="L9" s="4">
        <f t="shared" si="3"/>
        <v>10464.832347108737</v>
      </c>
      <c r="M9" s="1">
        <f t="shared" si="4"/>
        <v>906.09276315789486</v>
      </c>
      <c r="N9" s="4">
        <f t="shared" si="5"/>
        <v>821004.09544710896</v>
      </c>
      <c r="O9" s="1">
        <f t="shared" si="6"/>
        <v>-5.5869095789473846</v>
      </c>
      <c r="P9" s="4">
        <f t="shared" si="7"/>
        <v>31.213558643334043</v>
      </c>
      <c r="Q9" s="1">
        <f t="shared" si="8"/>
        <v>-110.70322631578949</v>
      </c>
      <c r="R9" s="4">
        <f t="shared" si="9"/>
        <v>12255.204316724907</v>
      </c>
    </row>
    <row r="10" spans="1:18" x14ac:dyDescent="0.25">
      <c r="A10" s="1">
        <v>9</v>
      </c>
      <c r="B10" s="1">
        <v>2080.165</v>
      </c>
      <c r="C10" s="1">
        <v>397.38749999999999</v>
      </c>
      <c r="D10" s="1">
        <v>380.59750000000003</v>
      </c>
      <c r="E10" s="1">
        <v>108.98929</v>
      </c>
      <c r="F10" s="1">
        <v>338.5575</v>
      </c>
      <c r="G10" s="1" t="s">
        <v>6</v>
      </c>
      <c r="I10" s="1">
        <f t="shared" si="0"/>
        <v>807.81986315789459</v>
      </c>
      <c r="J10" s="4">
        <f t="shared" si="1"/>
        <v>652572.9313124395</v>
      </c>
      <c r="K10" s="1">
        <f t="shared" si="2"/>
        <v>84.047763157894792</v>
      </c>
      <c r="L10" s="4">
        <f t="shared" si="3"/>
        <v>7064.0264918455769</v>
      </c>
      <c r="M10" s="1">
        <f t="shared" si="4"/>
        <v>-494.62723684210522</v>
      </c>
      <c r="N10" s="4">
        <f t="shared" si="5"/>
        <v>244656.10342605604</v>
      </c>
      <c r="O10" s="1">
        <f t="shared" si="6"/>
        <v>2.1666704210526149</v>
      </c>
      <c r="P10" s="4">
        <f t="shared" si="7"/>
        <v>4.6944607134643155</v>
      </c>
      <c r="Q10" s="1">
        <f t="shared" si="8"/>
        <v>86.078023684210507</v>
      </c>
      <c r="R10" s="4">
        <f t="shared" si="9"/>
        <v>7409.4261613795052</v>
      </c>
    </row>
    <row r="11" spans="1:18" x14ac:dyDescent="0.25">
      <c r="A11" s="1">
        <v>10</v>
      </c>
      <c r="B11" s="1">
        <v>551.55375000000004</v>
      </c>
      <c r="C11" s="1">
        <v>605.86</v>
      </c>
      <c r="D11" s="1">
        <v>2514.7674999999999</v>
      </c>
      <c r="E11" s="1">
        <v>91.788094999999998</v>
      </c>
      <c r="F11" s="1">
        <v>140.80625000000001</v>
      </c>
      <c r="G11" s="1" t="s">
        <v>7</v>
      </c>
      <c r="I11" s="1">
        <f t="shared" si="0"/>
        <v>-720.79138684210534</v>
      </c>
      <c r="J11" s="4">
        <f t="shared" si="1"/>
        <v>519540.22334576555</v>
      </c>
      <c r="K11" s="1">
        <f t="shared" si="2"/>
        <v>292.52026315789482</v>
      </c>
      <c r="L11" s="4">
        <f t="shared" si="3"/>
        <v>85568.104357964039</v>
      </c>
      <c r="M11" s="1">
        <f t="shared" si="4"/>
        <v>1639.5427631578946</v>
      </c>
      <c r="N11" s="4">
        <f t="shared" si="5"/>
        <v>2688100.4722234239</v>
      </c>
      <c r="O11" s="1">
        <f t="shared" si="6"/>
        <v>-15.034524578947384</v>
      </c>
      <c r="P11" s="4">
        <f t="shared" si="7"/>
        <v>226.03692931497301</v>
      </c>
      <c r="Q11" s="1">
        <f t="shared" si="8"/>
        <v>-111.67322631578949</v>
      </c>
      <c r="R11" s="4">
        <f t="shared" si="9"/>
        <v>12470.909475777538</v>
      </c>
    </row>
    <row r="12" spans="1:18" x14ac:dyDescent="0.25">
      <c r="A12" s="1">
        <v>11</v>
      </c>
      <c r="B12" s="1">
        <v>4558.7712000000001</v>
      </c>
      <c r="C12" s="1">
        <v>1146.2874999999999</v>
      </c>
      <c r="D12" s="1">
        <v>333.17874999999998</v>
      </c>
      <c r="E12" s="1">
        <v>61.238095000000001</v>
      </c>
      <c r="F12" s="1">
        <v>1327.6487999999999</v>
      </c>
      <c r="G12" s="1" t="s">
        <v>6</v>
      </c>
      <c r="I12" s="1">
        <f t="shared" si="0"/>
        <v>3286.4260631578945</v>
      </c>
      <c r="J12" s="4">
        <f t="shared" si="1"/>
        <v>10800596.268603498</v>
      </c>
      <c r="K12" s="1">
        <f t="shared" si="2"/>
        <v>832.94776315789477</v>
      </c>
      <c r="L12" s="4">
        <f t="shared" si="3"/>
        <v>693801.9761497404</v>
      </c>
      <c r="M12" s="1">
        <f t="shared" si="4"/>
        <v>-542.04598684210532</v>
      </c>
      <c r="N12" s="4">
        <f t="shared" si="5"/>
        <v>293813.85185163183</v>
      </c>
      <c r="O12" s="1">
        <f t="shared" si="6"/>
        <v>-45.584524578947381</v>
      </c>
      <c r="P12" s="4">
        <f t="shared" si="7"/>
        <v>2077.9488810886578</v>
      </c>
      <c r="Q12" s="1">
        <f t="shared" si="8"/>
        <v>1075.1693236842104</v>
      </c>
      <c r="R12" s="4">
        <f t="shared" si="9"/>
        <v>1155989.0745915624</v>
      </c>
    </row>
    <row r="13" spans="1:18" x14ac:dyDescent="0.25">
      <c r="A13" s="1">
        <v>12</v>
      </c>
      <c r="B13" s="1">
        <v>1860.1337000000001</v>
      </c>
      <c r="C13" s="1">
        <v>369.29750000000001</v>
      </c>
      <c r="D13" s="1">
        <v>3321.1487999999999</v>
      </c>
      <c r="E13" s="1">
        <v>147.27143000000001</v>
      </c>
      <c r="F13" s="1">
        <v>264.02125000000001</v>
      </c>
      <c r="G13" s="1" t="s">
        <v>7</v>
      </c>
      <c r="I13" s="1">
        <f>B13-$B$23</f>
        <v>587.78856315789471</v>
      </c>
      <c r="J13" s="4">
        <f t="shared" si="1"/>
        <v>345495.39497922239</v>
      </c>
      <c r="K13" s="1">
        <f t="shared" si="2"/>
        <v>55.957763157894817</v>
      </c>
      <c r="L13" s="4">
        <f t="shared" si="3"/>
        <v>3131.2712576350505</v>
      </c>
      <c r="M13" s="1">
        <f t="shared" si="4"/>
        <v>2445.9240631578946</v>
      </c>
      <c r="N13" s="4">
        <f t="shared" si="5"/>
        <v>5982544.5227348246</v>
      </c>
      <c r="O13" s="1">
        <f t="shared" si="6"/>
        <v>40.448810421052627</v>
      </c>
      <c r="P13" s="4">
        <f t="shared" si="7"/>
        <v>1636.1062644782555</v>
      </c>
      <c r="Q13" s="1">
        <f t="shared" si="8"/>
        <v>11.541773684210511</v>
      </c>
      <c r="R13" s="4">
        <f t="shared" si="9"/>
        <v>133.21253977753429</v>
      </c>
    </row>
    <row r="14" spans="1:18" x14ac:dyDescent="0.25">
      <c r="A14" s="1">
        <v>13</v>
      </c>
      <c r="B14" s="1">
        <v>694.02374999999995</v>
      </c>
      <c r="C14" s="1">
        <v>184.95875000000001</v>
      </c>
      <c r="D14" s="1">
        <v>494.2475</v>
      </c>
      <c r="E14" s="1">
        <v>109.60833</v>
      </c>
      <c r="F14" s="1">
        <v>308.69375000000002</v>
      </c>
      <c r="G14" s="1" t="s">
        <v>6</v>
      </c>
      <c r="I14" s="1">
        <f t="shared" si="0"/>
        <v>-578.32138684210543</v>
      </c>
      <c r="J14" s="4">
        <f t="shared" si="1"/>
        <v>334455.62647897616</v>
      </c>
      <c r="K14" s="1">
        <f t="shared" si="2"/>
        <v>-128.38098684210519</v>
      </c>
      <c r="L14" s="4">
        <f t="shared" si="3"/>
        <v>16481.677782552786</v>
      </c>
      <c r="M14" s="1">
        <f t="shared" si="4"/>
        <v>-380.97723684210524</v>
      </c>
      <c r="N14" s="4">
        <f t="shared" si="5"/>
        <v>145143.65499184554</v>
      </c>
      <c r="O14" s="1">
        <f t="shared" si="6"/>
        <v>2.7857104210526131</v>
      </c>
      <c r="P14" s="4">
        <f t="shared" si="7"/>
        <v>7.7601825499611268</v>
      </c>
      <c r="Q14" s="1">
        <f t="shared" si="8"/>
        <v>56.214273684210525</v>
      </c>
      <c r="R14" s="4">
        <f t="shared" si="9"/>
        <v>3160.0445658433241</v>
      </c>
    </row>
    <row r="15" spans="1:18" x14ac:dyDescent="0.25">
      <c r="A15" s="1">
        <v>14</v>
      </c>
      <c r="B15" s="1">
        <v>830.25750000000005</v>
      </c>
      <c r="C15" s="1">
        <v>132.35124999999999</v>
      </c>
      <c r="D15" s="1">
        <v>1491.0462</v>
      </c>
      <c r="E15" s="1">
        <v>104.22262000000001</v>
      </c>
      <c r="F15" s="1">
        <v>240.9325</v>
      </c>
      <c r="G15" s="1" t="s">
        <v>7</v>
      </c>
      <c r="I15" s="1">
        <f t="shared" si="0"/>
        <v>-442.08763684210533</v>
      </c>
      <c r="J15" s="4">
        <f t="shared" si="1"/>
        <v>195441.47864863719</v>
      </c>
      <c r="K15" s="1">
        <f t="shared" si="2"/>
        <v>-180.9884868421052</v>
      </c>
      <c r="L15" s="4">
        <f t="shared" si="3"/>
        <v>32756.832369394888</v>
      </c>
      <c r="M15" s="1">
        <f t="shared" si="4"/>
        <v>615.82146315789475</v>
      </c>
      <c r="N15" s="4">
        <f t="shared" si="5"/>
        <v>379236.07448593032</v>
      </c>
      <c r="O15" s="1">
        <f t="shared" si="6"/>
        <v>-2.5999995789473758</v>
      </c>
      <c r="P15" s="4">
        <f t="shared" si="7"/>
        <v>6.7599978105265315</v>
      </c>
      <c r="Q15" s="1">
        <f t="shared" si="8"/>
        <v>-11.546976315789493</v>
      </c>
      <c r="R15" s="4">
        <f t="shared" si="9"/>
        <v>133.33266203740351</v>
      </c>
    </row>
    <row r="16" spans="1:18" x14ac:dyDescent="0.25">
      <c r="A16" s="1">
        <v>15</v>
      </c>
      <c r="B16" s="1">
        <v>1100.9438</v>
      </c>
      <c r="C16" s="1">
        <v>292.77875</v>
      </c>
      <c r="D16" s="1">
        <v>543.47</v>
      </c>
      <c r="E16" s="1">
        <v>169.06429</v>
      </c>
      <c r="F16" s="1">
        <v>225.8125</v>
      </c>
      <c r="G16" s="1" t="s">
        <v>6</v>
      </c>
      <c r="I16" s="1">
        <f t="shared" si="0"/>
        <v>-171.40133684210537</v>
      </c>
      <c r="J16" s="4">
        <f t="shared" si="1"/>
        <v>29378.418271260867</v>
      </c>
      <c r="K16" s="1">
        <f>C16-$C$23</f>
        <v>-20.560986842105194</v>
      </c>
      <c r="L16" s="4">
        <f t="shared" si="3"/>
        <v>422.75417992122294</v>
      </c>
      <c r="M16" s="1">
        <f t="shared" si="4"/>
        <v>-331.75473684210522</v>
      </c>
      <c r="N16" s="4">
        <f t="shared" si="5"/>
        <v>110061.20541717448</v>
      </c>
      <c r="O16" s="1">
        <f t="shared" si="6"/>
        <v>62.241670421052618</v>
      </c>
      <c r="P16" s="4">
        <f t="shared" si="7"/>
        <v>3874.0255368029361</v>
      </c>
      <c r="Q16" s="1">
        <f t="shared" si="8"/>
        <v>-26.666976315789498</v>
      </c>
      <c r="R16" s="4">
        <f t="shared" si="9"/>
        <v>711.12762582687799</v>
      </c>
    </row>
    <row r="17" spans="1:18" x14ac:dyDescent="0.25">
      <c r="A17" s="1">
        <v>16</v>
      </c>
      <c r="B17" s="1">
        <v>1183.3074999999999</v>
      </c>
      <c r="C17" s="1">
        <v>155.08375000000001</v>
      </c>
      <c r="D17" s="1">
        <v>314.35250000000002</v>
      </c>
      <c r="E17" s="1">
        <v>113.49285999999999</v>
      </c>
      <c r="F17" s="1">
        <v>91.858750000000001</v>
      </c>
      <c r="G17" s="1" t="s">
        <v>7</v>
      </c>
      <c r="I17" s="1">
        <f t="shared" si="0"/>
        <v>-89.037636842105485</v>
      </c>
      <c r="J17" s="4">
        <f t="shared" si="1"/>
        <v>7927.7007744266602</v>
      </c>
      <c r="K17" s="1">
        <f t="shared" si="2"/>
        <v>-158.25598684210519</v>
      </c>
      <c r="L17" s="4">
        <f t="shared" si="3"/>
        <v>25044.957371368571</v>
      </c>
      <c r="M17" s="1">
        <f t="shared" si="4"/>
        <v>-560.87223684210517</v>
      </c>
      <c r="N17" s="4">
        <f t="shared" si="5"/>
        <v>314577.66606026649</v>
      </c>
      <c r="O17" s="1">
        <f t="shared" si="6"/>
        <v>6.6702404210526112</v>
      </c>
      <c r="P17" s="4">
        <f t="shared" si="7"/>
        <v>44.492107274644113</v>
      </c>
      <c r="Q17" s="1">
        <f t="shared" si="8"/>
        <v>-160.62072631578951</v>
      </c>
      <c r="R17" s="4">
        <f t="shared" si="9"/>
        <v>25799.017722211756</v>
      </c>
    </row>
    <row r="18" spans="1:18" x14ac:dyDescent="0.25">
      <c r="A18" s="1">
        <v>17</v>
      </c>
      <c r="B18" s="1">
        <v>1198.6938</v>
      </c>
      <c r="C18" s="1">
        <v>65.217500000000001</v>
      </c>
      <c r="D18" s="1">
        <v>111.71</v>
      </c>
      <c r="E18" s="1">
        <v>70.184523999999996</v>
      </c>
      <c r="F18" s="1">
        <v>154.86125000000001</v>
      </c>
      <c r="G18" s="1" t="s">
        <v>6</v>
      </c>
      <c r="I18" s="1">
        <f t="shared" si="0"/>
        <v>-73.651336842105366</v>
      </c>
      <c r="J18" s="4">
        <f t="shared" si="1"/>
        <v>5424.5194186292674</v>
      </c>
      <c r="K18" s="1">
        <f t="shared" si="2"/>
        <v>-248.1222368421052</v>
      </c>
      <c r="L18" s="4">
        <f t="shared" si="3"/>
        <v>61564.644415529743</v>
      </c>
      <c r="M18" s="1">
        <f t="shared" si="4"/>
        <v>-763.51473684210521</v>
      </c>
      <c r="N18" s="4">
        <f t="shared" si="5"/>
        <v>582954.75337506912</v>
      </c>
      <c r="O18" s="1">
        <f t="shared" si="6"/>
        <v>-36.638095578947386</v>
      </c>
      <c r="P18" s="4">
        <f t="shared" si="7"/>
        <v>1342.350047652084</v>
      </c>
      <c r="Q18" s="1">
        <f t="shared" si="8"/>
        <v>-97.618226315789485</v>
      </c>
      <c r="R18" s="4">
        <f t="shared" si="9"/>
        <v>9529.3181090406943</v>
      </c>
    </row>
    <row r="19" spans="1:18" x14ac:dyDescent="0.25">
      <c r="A19" s="1">
        <v>18</v>
      </c>
      <c r="B19" s="1">
        <v>638.22749999999996</v>
      </c>
      <c r="C19" s="1">
        <v>78.385000000000005</v>
      </c>
      <c r="D19" s="1">
        <v>258.26749999999998</v>
      </c>
      <c r="E19" s="1">
        <v>46.638095</v>
      </c>
      <c r="F19" s="1">
        <v>94.7</v>
      </c>
      <c r="G19" s="1" t="s">
        <v>7</v>
      </c>
      <c r="I19" s="1">
        <f t="shared" si="0"/>
        <v>-634.11763684210541</v>
      </c>
      <c r="J19" s="4">
        <f t="shared" si="1"/>
        <v>402105.17735421628</v>
      </c>
      <c r="K19" s="1">
        <f t="shared" si="2"/>
        <v>-234.95473684210521</v>
      </c>
      <c r="L19" s="4">
        <f t="shared" si="3"/>
        <v>55203.728364542912</v>
      </c>
      <c r="M19" s="1">
        <f t="shared" si="4"/>
        <v>-616.9572368421052</v>
      </c>
      <c r="N19" s="4">
        <f t="shared" si="5"/>
        <v>380636.23209184548</v>
      </c>
      <c r="O19" s="1">
        <f t="shared" si="6"/>
        <v>-60.184524578947382</v>
      </c>
      <c r="P19" s="4">
        <f t="shared" si="7"/>
        <v>3622.1769987939215</v>
      </c>
      <c r="Q19" s="1">
        <f t="shared" si="8"/>
        <v>-157.77947631578951</v>
      </c>
      <c r="R19" s="4">
        <f t="shared" si="9"/>
        <v>24894.363146484782</v>
      </c>
    </row>
    <row r="20" spans="1:18" x14ac:dyDescent="0.25">
      <c r="A20" s="1">
        <v>19</v>
      </c>
      <c r="B20" s="1">
        <v>957.16125</v>
      </c>
      <c r="C20" s="1">
        <v>197.98875000000001</v>
      </c>
      <c r="D20" s="1">
        <v>125.09</v>
      </c>
      <c r="E20" s="1">
        <v>72.015476000000007</v>
      </c>
      <c r="F20" s="1">
        <v>167.95</v>
      </c>
      <c r="G20" s="1" t="s">
        <v>6</v>
      </c>
      <c r="I20" s="1">
        <f t="shared" si="0"/>
        <v>-315.18388684210538</v>
      </c>
      <c r="J20" s="4">
        <f t="shared" si="1"/>
        <v>99340.882524897082</v>
      </c>
      <c r="K20" s="1">
        <f t="shared" si="2"/>
        <v>-115.35098684210519</v>
      </c>
      <c r="L20" s="4">
        <f t="shared" si="3"/>
        <v>13305.850165447524</v>
      </c>
      <c r="M20" s="1">
        <f t="shared" si="4"/>
        <v>-750.13473684210521</v>
      </c>
      <c r="N20" s="4">
        <f t="shared" si="5"/>
        <v>562702.12341717444</v>
      </c>
      <c r="O20" s="1">
        <f t="shared" si="6"/>
        <v>-34.807143578947375</v>
      </c>
      <c r="P20" s="4">
        <f t="shared" si="7"/>
        <v>1211.5372441254574</v>
      </c>
      <c r="Q20" s="1">
        <f t="shared" si="8"/>
        <v>-84.529476315789509</v>
      </c>
      <c r="R20" s="4">
        <f t="shared" si="9"/>
        <v>7145.2323662216195</v>
      </c>
    </row>
    <row r="21" spans="1:18" x14ac:dyDescent="0.25">
      <c r="A21" s="5" t="s">
        <v>8</v>
      </c>
      <c r="B21" s="2">
        <f>SUM(B2:B20)</f>
        <v>24174.5576</v>
      </c>
      <c r="C21" s="2">
        <f t="shared" ref="C21:F21" si="10">SUM(C2:C20)</f>
        <v>5953.454999999999</v>
      </c>
      <c r="D21" s="2">
        <f t="shared" si="10"/>
        <v>16629.27</v>
      </c>
      <c r="E21" s="2">
        <f t="shared" si="10"/>
        <v>2029.6297720000002</v>
      </c>
      <c r="F21" s="2">
        <f t="shared" si="10"/>
        <v>4797.1100500000002</v>
      </c>
      <c r="G21" s="2">
        <f t="shared" ref="G21" si="11">SUM(G2:G20)</f>
        <v>0</v>
      </c>
      <c r="H21" s="3"/>
      <c r="I21" s="2">
        <f t="shared" ref="I21" si="12">SUM(I2:I20)</f>
        <v>-2.1600499167107046E-12</v>
      </c>
      <c r="J21" s="2">
        <f t="shared" ref="J21" si="13">SUM(J2:J20)</f>
        <v>16133894.475861657</v>
      </c>
      <c r="K21" s="2">
        <f t="shared" ref="K21" si="14">SUM(K2:K20)</f>
        <v>1.2789769243681803E-12</v>
      </c>
      <c r="L21" s="2">
        <f>SUM(L2:L20)</f>
        <v>1026040.2174799342</v>
      </c>
      <c r="M21" s="2">
        <f t="shared" ref="M21" si="15">SUM(M2:M20)</f>
        <v>0</v>
      </c>
      <c r="N21" s="2">
        <f t="shared" ref="N21" si="16">SUM(N2:N20)</f>
        <v>15133471.006765189</v>
      </c>
      <c r="O21" s="2">
        <f t="shared" ref="O21" si="17">SUM(O2:O20)</f>
        <v>-2.6290081223123707E-13</v>
      </c>
      <c r="P21" s="2">
        <f t="shared" ref="P21" si="18">SUM(P2:P20)</f>
        <v>34556.973128587299</v>
      </c>
      <c r="Q21" s="2">
        <f t="shared" ref="Q21" si="19">SUM(Q2:Q20)</f>
        <v>-5.9685589803848416E-13</v>
      </c>
      <c r="R21" s="2">
        <f t="shared" ref="R21" si="20">SUM(R2:R20)</f>
        <v>1324174.726164792</v>
      </c>
    </row>
    <row r="22" spans="1:18" x14ac:dyDescent="0.25">
      <c r="A22" s="6" t="s">
        <v>9</v>
      </c>
      <c r="B22" s="1">
        <f>COUNT(B2:B20)</f>
        <v>19</v>
      </c>
      <c r="C22" s="1">
        <f t="shared" ref="C22:R22" si="21">COUNT(C2:C20)</f>
        <v>19</v>
      </c>
      <c r="D22" s="1">
        <f t="shared" si="21"/>
        <v>19</v>
      </c>
      <c r="E22" s="1">
        <f t="shared" si="21"/>
        <v>19</v>
      </c>
      <c r="F22" s="1">
        <f t="shared" si="21"/>
        <v>19</v>
      </c>
      <c r="G22" s="1">
        <f t="shared" si="21"/>
        <v>0</v>
      </c>
      <c r="I22" s="1">
        <f>COUNT(I2:I20)</f>
        <v>19</v>
      </c>
      <c r="J22" s="1">
        <f t="shared" si="21"/>
        <v>19</v>
      </c>
      <c r="K22" s="1">
        <f t="shared" si="21"/>
        <v>19</v>
      </c>
      <c r="L22" s="1">
        <f t="shared" si="21"/>
        <v>19</v>
      </c>
      <c r="M22" s="1">
        <f t="shared" si="21"/>
        <v>19</v>
      </c>
      <c r="N22" s="1">
        <f t="shared" si="21"/>
        <v>19</v>
      </c>
      <c r="O22" s="1">
        <f t="shared" si="21"/>
        <v>19</v>
      </c>
      <c r="P22" s="1">
        <f t="shared" si="21"/>
        <v>19</v>
      </c>
      <c r="Q22" s="1">
        <f t="shared" si="21"/>
        <v>19</v>
      </c>
      <c r="R22" s="1">
        <f t="shared" si="21"/>
        <v>19</v>
      </c>
    </row>
    <row r="23" spans="1:18" x14ac:dyDescent="0.25">
      <c r="A23" s="6" t="s">
        <v>10</v>
      </c>
      <c r="B23" s="1">
        <f>B21/B22</f>
        <v>1272.3451368421054</v>
      </c>
      <c r="C23" s="1">
        <f t="shared" ref="C23:F23" si="22">C21/C22</f>
        <v>313.3397368421052</v>
      </c>
      <c r="D23" s="1">
        <f t="shared" si="22"/>
        <v>875.22473684210524</v>
      </c>
      <c r="E23" s="1">
        <f t="shared" si="22"/>
        <v>106.82261957894738</v>
      </c>
      <c r="F23" s="1">
        <f t="shared" si="22"/>
        <v>252.4794763157895</v>
      </c>
      <c r="G23" s="1"/>
    </row>
    <row r="24" spans="1:18" ht="15.75" thickBot="1" x14ac:dyDescent="0.3">
      <c r="A24" s="6" t="s">
        <v>11</v>
      </c>
      <c r="B24" s="1">
        <f>VAR(B2:B20)</f>
        <v>896327.470881204</v>
      </c>
      <c r="C24" s="1">
        <f t="shared" ref="C24:F24" si="23">VAR(C2:C20)</f>
        <v>57002.234304440855</v>
      </c>
      <c r="D24" s="1">
        <f t="shared" si="23"/>
        <v>840748.3892647326</v>
      </c>
      <c r="E24" s="1">
        <f t="shared" si="23"/>
        <v>1919.8318404770689</v>
      </c>
      <c r="F24" s="1">
        <f t="shared" si="23"/>
        <v>73565.262564710662</v>
      </c>
      <c r="G24" s="1"/>
      <c r="J24">
        <f>J21/(J22-1)</f>
        <v>896327.47088120319</v>
      </c>
      <c r="L24">
        <f t="shared" ref="L24:R24" si="24">L21/(L22-1)</f>
        <v>57002.23430444079</v>
      </c>
      <c r="N24">
        <f t="shared" si="24"/>
        <v>840748.38926473272</v>
      </c>
      <c r="P24">
        <f t="shared" si="24"/>
        <v>1919.8318404770721</v>
      </c>
      <c r="R24">
        <f t="shared" si="24"/>
        <v>73565.262564710662</v>
      </c>
    </row>
    <row r="25" spans="1:18" x14ac:dyDescent="0.25">
      <c r="A25" s="6" t="s">
        <v>12</v>
      </c>
      <c r="B25" s="1">
        <f>_xlfn.STDEV.S(B2:B20)</f>
        <v>946.74572662421031</v>
      </c>
      <c r="C25" s="1">
        <f t="shared" ref="C25:F25" si="25">_xlfn.STDEV.S(C2:C20)</f>
        <v>238.75140691614962</v>
      </c>
      <c r="D25" s="1">
        <f t="shared" si="25"/>
        <v>916.92332790955459</v>
      </c>
      <c r="E25" s="1">
        <f t="shared" si="25"/>
        <v>43.815885709147416</v>
      </c>
      <c r="F25" s="1">
        <f t="shared" si="25"/>
        <v>271.22916982638623</v>
      </c>
      <c r="G25" s="1"/>
      <c r="I25" s="7" t="s">
        <v>30</v>
      </c>
      <c r="J25" s="8" t="s">
        <v>26</v>
      </c>
      <c r="K25" s="8" t="s">
        <v>27</v>
      </c>
      <c r="L25" s="8" t="s">
        <v>28</v>
      </c>
      <c r="M25" s="9" t="s">
        <v>29</v>
      </c>
    </row>
    <row r="26" spans="1:18" x14ac:dyDescent="0.25">
      <c r="A26" s="6" t="s">
        <v>25</v>
      </c>
      <c r="B26" s="1">
        <f>B25^2</f>
        <v>896327.470881204</v>
      </c>
      <c r="C26" s="1">
        <f t="shared" ref="C26:F26" si="26">C25^2</f>
        <v>57002.234304440855</v>
      </c>
      <c r="D26" s="1">
        <f t="shared" si="26"/>
        <v>840748.3892647326</v>
      </c>
      <c r="E26" s="1">
        <f t="shared" si="26"/>
        <v>1919.8318404770687</v>
      </c>
      <c r="F26" s="1">
        <f t="shared" si="26"/>
        <v>73565.262564710662</v>
      </c>
      <c r="G26" s="1"/>
      <c r="I26" s="10">
        <f>B28*B2</f>
        <v>355.46927786480035</v>
      </c>
      <c r="J26" s="1">
        <f>C28*C2</f>
        <v>53.674988039946008</v>
      </c>
      <c r="K26" s="1">
        <f t="shared" ref="J26:L26" si="27">D28*D2</f>
        <v>77.952985471799195</v>
      </c>
      <c r="L26" s="1">
        <f t="shared" si="27"/>
        <v>23.60904360590942</v>
      </c>
      <c r="M26" s="11">
        <f>F28*F2</f>
        <v>46.827991272605452</v>
      </c>
    </row>
    <row r="27" spans="1:18" x14ac:dyDescent="0.25">
      <c r="A27" s="6" t="s">
        <v>24</v>
      </c>
      <c r="B27" s="1">
        <f>EXP(-0.5*B26*I21)</f>
        <v>1.0000009680565081</v>
      </c>
      <c r="C27" s="1">
        <f>EXP(-0.5*K21*C26)</f>
        <v>0.99999996354772946</v>
      </c>
      <c r="D27" s="1">
        <f>EXP(-0.5*M21*D26)</f>
        <v>1</v>
      </c>
      <c r="E27" s="1">
        <f>EXP(-0.5*O21*E26)</f>
        <v>1.0000000002523626</v>
      </c>
      <c r="F27" s="1">
        <f>EXP(-0.5*R21*Q26)</f>
        <v>1</v>
      </c>
      <c r="G27" s="2">
        <f>SUM(B27:F27)</f>
        <v>5.0000009318565999</v>
      </c>
      <c r="I27" s="10">
        <f>B28*B3</f>
        <v>286.9557243088222</v>
      </c>
      <c r="J27" s="1">
        <f>C28*C3</f>
        <v>62.005236183770137</v>
      </c>
      <c r="K27" s="1">
        <f>D28*D3</f>
        <v>355.99743365228835</v>
      </c>
      <c r="L27" s="1">
        <f>E28*E3</f>
        <v>33.974279676742491</v>
      </c>
      <c r="M27" s="11">
        <f>F28*F3</f>
        <v>47.172741208353955</v>
      </c>
    </row>
    <row r="28" spans="1:18" x14ac:dyDescent="0.25">
      <c r="A28" s="6" t="s">
        <v>13</v>
      </c>
      <c r="B28" s="1">
        <f>B27/G27</f>
        <v>0.20000015633700849</v>
      </c>
      <c r="C28" s="1">
        <f>C27/G27</f>
        <v>0.1999999554352902</v>
      </c>
      <c r="D28" s="1">
        <f>D27/G27</f>
        <v>0.19999996272574294</v>
      </c>
      <c r="E28" s="1">
        <f>E27/G27</f>
        <v>0.19999996277621546</v>
      </c>
      <c r="F28" s="1">
        <f>F27/G27</f>
        <v>0.19999996272574294</v>
      </c>
      <c r="G28" s="2">
        <f>SUM(B28:F28)</f>
        <v>1</v>
      </c>
      <c r="I28" s="10">
        <f>B28*B4</f>
        <v>165.44837932842233</v>
      </c>
      <c r="J28" s="1">
        <f t="shared" ref="J28:L28" si="28">C28*C4</f>
        <v>58.614236939364794</v>
      </c>
      <c r="K28" s="1">
        <f t="shared" si="28"/>
        <v>32.946493859718444</v>
      </c>
      <c r="L28" s="1">
        <f t="shared" si="28"/>
        <v>27.98785279093002</v>
      </c>
      <c r="M28" s="11">
        <f>F28*F4</f>
        <v>57.621739260960389</v>
      </c>
    </row>
    <row r="29" spans="1:18" x14ac:dyDescent="0.25">
      <c r="A29" s="6" t="s">
        <v>14</v>
      </c>
      <c r="B29" s="1">
        <f>I45/B28</f>
        <v>24174.557599999996</v>
      </c>
      <c r="C29" s="1">
        <f>J45/C28</f>
        <v>5953.4549999999981</v>
      </c>
      <c r="D29" s="1">
        <f>K45/D28</f>
        <v>16629.269999999997</v>
      </c>
      <c r="E29" s="1">
        <f>L45/E28</f>
        <v>2029.6297720000002</v>
      </c>
      <c r="F29" s="1">
        <f>M45/F28</f>
        <v>4797.1100500000002</v>
      </c>
      <c r="G29" s="2">
        <f>SUM(B29:F29)</f>
        <v>53584.022421999995</v>
      </c>
      <c r="I29" s="10">
        <f>B28*B5</f>
        <v>239.32894707971192</v>
      </c>
      <c r="J29" s="1">
        <f t="shared" ref="J29:L29" si="29">C28*C5</f>
        <v>37.70999159732397</v>
      </c>
      <c r="K29" s="1">
        <f t="shared" si="29"/>
        <v>144.68022303575586</v>
      </c>
      <c r="L29" s="1">
        <f t="shared" si="29"/>
        <v>41.431420288827255</v>
      </c>
      <c r="M29" s="11">
        <f>F28*F5</f>
        <v>39.267492681665559</v>
      </c>
    </row>
    <row r="30" spans="1:18" x14ac:dyDescent="0.25">
      <c r="I30" s="10">
        <f>B28*B6</f>
        <v>121.55934502104749</v>
      </c>
      <c r="J30" s="1">
        <f t="shared" ref="J30:L30" si="30">C28*C6</f>
        <v>55.789987568674199</v>
      </c>
      <c r="K30" s="1">
        <f t="shared" si="30"/>
        <v>72.262486532344994</v>
      </c>
      <c r="L30" s="1">
        <f t="shared" si="30"/>
        <v>14.325473533757803</v>
      </c>
      <c r="M30" s="11">
        <f>F28*F6</f>
        <v>17.944496655660469</v>
      </c>
    </row>
    <row r="31" spans="1:18" x14ac:dyDescent="0.25">
      <c r="I31" s="10">
        <f>B28*B7</f>
        <v>50.879789771939542</v>
      </c>
      <c r="J31" s="1">
        <f t="shared" ref="J31:L31" si="31">C28*C7</f>
        <v>60.798736452606747</v>
      </c>
      <c r="K31" s="1">
        <f t="shared" si="31"/>
        <v>277.36444830722166</v>
      </c>
      <c r="L31" s="1">
        <f t="shared" si="31"/>
        <v>10.554045635692031</v>
      </c>
      <c r="M31" s="11">
        <f>F28*F7</f>
        <v>19.431496378526369</v>
      </c>
    </row>
    <row r="32" spans="1:18" x14ac:dyDescent="0.25">
      <c r="I32" s="10">
        <f>B28*B8</f>
        <v>366.49954648698963</v>
      </c>
      <c r="J32" s="1">
        <f t="shared" ref="J32:L32" si="32">C28*C8</f>
        <v>53.85098800072906</v>
      </c>
      <c r="K32" s="1">
        <f t="shared" si="32"/>
        <v>30.810994257714331</v>
      </c>
      <c r="L32" s="1">
        <f t="shared" si="32"/>
        <v>14.894044827935904</v>
      </c>
      <c r="M32" s="11">
        <f>F28*F8</f>
        <v>31.632244104656909</v>
      </c>
    </row>
    <row r="33" spans="9:13" x14ac:dyDescent="0.25">
      <c r="I33" s="10">
        <f>B28*B9</f>
        <v>118.12409233576396</v>
      </c>
      <c r="J33" s="1">
        <f t="shared" ref="J33:L33" si="33">C28*C9</f>
        <v>83.127481477235435</v>
      </c>
      <c r="K33" s="1">
        <f t="shared" si="33"/>
        <v>356.26343360271363</v>
      </c>
      <c r="L33" s="1">
        <f t="shared" si="33"/>
        <v>20.247138231623744</v>
      </c>
      <c r="M33" s="11">
        <f>F28*F9</f>
        <v>28.355244715395614</v>
      </c>
    </row>
    <row r="34" spans="9:13" x14ac:dyDescent="0.25">
      <c r="I34" s="10">
        <f>B28*B10</f>
        <v>416.03332520677327</v>
      </c>
      <c r="J34" s="1">
        <f t="shared" ref="J34:L34" si="34">C28*C10</f>
        <v>79.477482290541388</v>
      </c>
      <c r="K34" s="1">
        <f t="shared" si="34"/>
        <v>76.119485813510948</v>
      </c>
      <c r="L34" s="1">
        <f t="shared" si="34"/>
        <v>21.79785394300615</v>
      </c>
      <c r="M34" s="11">
        <f>F28*F10</f>
        <v>67.711487380520722</v>
      </c>
    </row>
    <row r="35" spans="9:13" x14ac:dyDescent="0.25">
      <c r="I35" s="10">
        <f>B28*B11</f>
        <v>110.3108362282633</v>
      </c>
      <c r="J35" s="1">
        <f t="shared" ref="J35:L35" si="35">C28*C11</f>
        <v>121.17197300002492</v>
      </c>
      <c r="K35" s="1">
        <f t="shared" si="35"/>
        <v>502.95340626390976</v>
      </c>
      <c r="L35" s="1">
        <f t="shared" si="35"/>
        <v>18.357615583299729</v>
      </c>
      <c r="M35" s="11">
        <f>F28*F11</f>
        <v>28.161244751551642</v>
      </c>
    </row>
    <row r="36" spans="9:13" x14ac:dyDescent="0.25">
      <c r="I36" s="10">
        <f>B28*B12</f>
        <v>911.75495270465183</v>
      </c>
      <c r="J36" s="1">
        <f t="shared" ref="J36:L36" si="36">C28*C12</f>
        <v>229.2574489160302</v>
      </c>
      <c r="K36" s="1">
        <f t="shared" si="36"/>
        <v>66.635737581009622</v>
      </c>
      <c r="L36" s="1">
        <f t="shared" si="36"/>
        <v>12.247616720486347</v>
      </c>
      <c r="M36" s="11">
        <f>F28*F12</f>
        <v>265.52971051287733</v>
      </c>
    </row>
    <row r="37" spans="9:13" x14ac:dyDescent="0.25">
      <c r="I37" s="10">
        <f>B28*B13</f>
        <v>372.02703080773807</v>
      </c>
      <c r="J37" s="1">
        <f t="shared" ref="J37:L37" si="37">C28*C13</f>
        <v>73.859483542364089</v>
      </c>
      <c r="K37" s="1">
        <f t="shared" si="37"/>
        <v>664.22963620664586</v>
      </c>
      <c r="L37" s="1">
        <f t="shared" si="37"/>
        <v>29.454280518000022</v>
      </c>
      <c r="M37" s="11">
        <f>F28*F13</f>
        <v>52.804240158804063</v>
      </c>
    </row>
    <row r="38" spans="9:13" x14ac:dyDescent="0.25">
      <c r="I38" s="10">
        <f>B28*B14</f>
        <v>138.8048585015969</v>
      </c>
      <c r="J38" s="1">
        <f t="shared" ref="J38:L38" si="38">C28*C14</f>
        <v>36.991741757366981</v>
      </c>
      <c r="K38" s="1">
        <f t="shared" si="38"/>
        <v>98.849481577291641</v>
      </c>
      <c r="L38" s="1">
        <f t="shared" si="38"/>
        <v>21.921661919963139</v>
      </c>
      <c r="M38" s="11">
        <f>F28*F14</f>
        <v>61.738738493669814</v>
      </c>
    </row>
    <row r="39" spans="9:13" x14ac:dyDescent="0.25">
      <c r="I39" s="10">
        <f>B28*B15</f>
        <v>166.05162979997382</v>
      </c>
      <c r="J39" s="1">
        <f t="shared" ref="J39:L39" si="39">C28*C15</f>
        <v>26.470244101804951</v>
      </c>
      <c r="K39" s="1">
        <f t="shared" si="39"/>
        <v>298.20918442236064</v>
      </c>
      <c r="L39" s="1">
        <f t="shared" si="39"/>
        <v>20.84452012043965</v>
      </c>
      <c r="M39" s="11">
        <f>F28*F15</f>
        <v>48.18649101942006</v>
      </c>
    </row>
    <row r="40" spans="9:13" x14ac:dyDescent="0.25">
      <c r="I40" s="10">
        <f>B28*B16</f>
        <v>220.1889321182602</v>
      </c>
      <c r="J40" s="1">
        <f t="shared" ref="J40:L40" si="40">C28*C16</f>
        <v>58.555736952399968</v>
      </c>
      <c r="K40" s="1">
        <f t="shared" si="40"/>
        <v>108.69397974255952</v>
      </c>
      <c r="L40" s="1">
        <f t="shared" si="40"/>
        <v>33.812851706787292</v>
      </c>
      <c r="M40" s="11">
        <f>F28*F16</f>
        <v>45.162491583006826</v>
      </c>
    </row>
    <row r="41" spans="9:13" x14ac:dyDescent="0.25">
      <c r="I41" s="10">
        <f>B28*B17</f>
        <v>236.66168499475464</v>
      </c>
      <c r="J41" s="1">
        <f t="shared" ref="J41:L41" si="41">C28*C17</f>
        <v>31.016743088737687</v>
      </c>
      <c r="K41" s="1">
        <f t="shared" si="41"/>
        <v>62.870488282744112</v>
      </c>
      <c r="L41" s="1">
        <f t="shared" si="41"/>
        <v>22.698567775366232</v>
      </c>
      <c r="M41" s="11">
        <f>F28*F17</f>
        <v>18.371746576033338</v>
      </c>
    </row>
    <row r="42" spans="9:13" x14ac:dyDescent="0.25">
      <c r="I42" s="10">
        <f>B28*B18</f>
        <v>239.73894740020279</v>
      </c>
      <c r="J42" s="1">
        <f t="shared" ref="J42:L42" si="42">C28*C18</f>
        <v>13.043497093601038</v>
      </c>
      <c r="K42" s="1">
        <f t="shared" si="42"/>
        <v>22.341995836092742</v>
      </c>
      <c r="L42" s="1">
        <f t="shared" si="42"/>
        <v>14.036902187466399</v>
      </c>
      <c r="M42" s="11">
        <f>F28*F18</f>
        <v>30.97224422766196</v>
      </c>
    </row>
    <row r="43" spans="9:13" x14ac:dyDescent="0.25">
      <c r="I43" s="10">
        <f>B28*B19</f>
        <v>127.64559977857807</v>
      </c>
      <c r="J43" s="1">
        <f t="shared" ref="J43:L43" si="43">C28*C19</f>
        <v>15.676996506795223</v>
      </c>
      <c r="K43" s="1">
        <f t="shared" si="43"/>
        <v>51.653490373270813</v>
      </c>
      <c r="L43" s="1">
        <f t="shared" si="43"/>
        <v>9.3276172639536004</v>
      </c>
      <c r="M43" s="11">
        <f>F28*F19</f>
        <v>18.939996470127856</v>
      </c>
    </row>
    <row r="44" spans="9:13" x14ac:dyDescent="0.25">
      <c r="I44" s="10">
        <f>B28*B20</f>
        <v>191.43239963972647</v>
      </c>
      <c r="J44" s="1">
        <f t="shared" ref="J44:L44" si="44">C28*C20</f>
        <v>39.597741176688814</v>
      </c>
      <c r="K44" s="1">
        <f t="shared" si="44"/>
        <v>25.017995337363185</v>
      </c>
      <c r="L44" s="1">
        <f t="shared" si="44"/>
        <v>14.403092519311439</v>
      </c>
      <c r="M44" s="11">
        <f>F28*F20</f>
        <v>33.589993739788525</v>
      </c>
    </row>
    <row r="45" spans="9:13" ht="15.75" thickBot="1" x14ac:dyDescent="0.3">
      <c r="I45" s="12">
        <f>SUM(I26:I44)</f>
        <v>4834.9152993780162</v>
      </c>
      <c r="J45" s="13">
        <f t="shared" ref="J45:L45" si="45">SUM(J26:J44)</f>
        <v>1190.6907346860053</v>
      </c>
      <c r="K45" s="13">
        <f t="shared" si="45"/>
        <v>3325.8533801563149</v>
      </c>
      <c r="L45" s="13">
        <f t="shared" si="45"/>
        <v>405.9258788494987</v>
      </c>
      <c r="M45" s="14">
        <f>SUM(M26:M44)</f>
        <v>959.42183119128697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3BB54-5727-4FE6-80FF-D5A44A389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Kania Lydia</cp:lastModifiedBy>
  <dcterms:created xsi:type="dcterms:W3CDTF">2018-11-15T15:13:16Z</dcterms:created>
  <dcterms:modified xsi:type="dcterms:W3CDTF">2018-11-22T17:04:59Z</dcterms:modified>
</cp:coreProperties>
</file>