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27c7e3d1b79bc7/Desktop/"/>
    </mc:Choice>
  </mc:AlternateContent>
  <xr:revisionPtr revIDLastSave="1388" documentId="14_{ECB27983-CCE5-46A5-961D-778C37A81BA3}" xr6:coauthVersionLast="47" xr6:coauthVersionMax="47" xr10:uidLastSave="{C0F80640-3047-4C73-A1B5-B6E95AA44FA8}"/>
  <bookViews>
    <workbookView xWindow="-120" yWindow="-120" windowWidth="29040" windowHeight="15720" activeTab="5" xr2:uid="{00000000-000D-0000-FFFF-FFFF00000000}"/>
  </bookViews>
  <sheets>
    <sheet name="Crowdfunding" sheetId="1" r:id="rId1"/>
    <sheet name="Stacked-column Pivot" sheetId="5" r:id="rId2"/>
    <sheet name="count per Sub-Cat." sheetId="7" r:id="rId3"/>
    <sheet name="chart line graph" sheetId="6" r:id="rId4"/>
    <sheet name="Goal amount Vs Outcome" sheetId="25" r:id="rId5"/>
    <sheet name="Statistical Analysis" sheetId="38" r:id="rId6"/>
  </sheets>
  <definedNames>
    <definedName name="_xlnm._FilterDatabase" localSheetId="0" hidden="1">Crowdfunding!$B$1:$T$1001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38" l="1"/>
  <c r="O3" i="38"/>
  <c r="I9" i="38"/>
  <c r="I8" i="38"/>
  <c r="I6" i="38"/>
  <c r="I5" i="38"/>
  <c r="I4" i="38"/>
  <c r="I3" i="38"/>
  <c r="D10" i="25"/>
  <c r="C10" i="25"/>
  <c r="B10" i="25"/>
  <c r="D13" i="25"/>
  <c r="D12" i="25"/>
  <c r="D11" i="25"/>
  <c r="D9" i="25"/>
  <c r="D8" i="25"/>
  <c r="D7" i="25"/>
  <c r="D6" i="25"/>
  <c r="D4" i="25"/>
  <c r="C13" i="25"/>
  <c r="C4" i="25"/>
  <c r="C7" i="25"/>
  <c r="C11" i="25"/>
  <c r="C12" i="25"/>
  <c r="C9" i="25"/>
  <c r="C8" i="25"/>
  <c r="C6" i="25"/>
  <c r="C5" i="25"/>
  <c r="D3" i="25"/>
  <c r="C3" i="25"/>
  <c r="B13" i="25"/>
  <c r="B12" i="25"/>
  <c r="B11" i="25"/>
  <c r="B9" i="25"/>
  <c r="B8" i="25"/>
  <c r="B7" i="25"/>
  <c r="B6" i="25"/>
  <c r="B5" i="25"/>
  <c r="B4" i="25"/>
  <c r="B3" i="25"/>
  <c r="B2" i="25"/>
  <c r="E10" i="25" l="1"/>
  <c r="F10" i="25" s="1"/>
  <c r="E3" i="25"/>
  <c r="H3" i="25" s="1"/>
  <c r="E9" i="25"/>
  <c r="H9" i="25" s="1"/>
  <c r="E11" i="25"/>
  <c r="G11" i="25" s="1"/>
  <c r="E6" i="25"/>
  <c r="H6" i="25" s="1"/>
  <c r="E4" i="25"/>
  <c r="G4" i="25" s="1"/>
  <c r="E8" i="25"/>
  <c r="G3" i="25"/>
  <c r="E7" i="25"/>
  <c r="H7" i="25" s="1"/>
  <c r="E13" i="25"/>
  <c r="G13" i="25" s="1"/>
  <c r="E12" i="25"/>
  <c r="F12" i="25" s="1"/>
  <c r="H3" i="1"/>
  <c r="H4" i="1"/>
  <c r="H5" i="1"/>
  <c r="H6" i="1"/>
  <c r="H2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2" i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 s="1"/>
  <c r="R82" i="1" a="1"/>
  <c r="R82" i="1" s="1"/>
  <c r="R83" i="1" a="1"/>
  <c r="R83" i="1" s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 s="1"/>
  <c r="R90" i="1" a="1"/>
  <c r="R90" i="1" s="1"/>
  <c r="R91" i="1" a="1"/>
  <c r="R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R98" i="1" a="1"/>
  <c r="R98" i="1" s="1"/>
  <c r="R99" i="1" a="1"/>
  <c r="R99" i="1" s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 s="1"/>
  <c r="R106" i="1" a="1"/>
  <c r="R106" i="1" s="1"/>
  <c r="R107" i="1" a="1"/>
  <c r="R107" i="1" s="1"/>
  <c r="R108" i="1" a="1"/>
  <c r="R108" i="1" s="1"/>
  <c r="R109" i="1" a="1"/>
  <c r="R109" i="1" s="1"/>
  <c r="R110" i="1" a="1"/>
  <c r="R110" i="1" s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 s="1"/>
  <c r="R117" i="1" a="1"/>
  <c r="R117" i="1" s="1"/>
  <c r="R118" i="1" a="1"/>
  <c r="R118" i="1" s="1"/>
  <c r="R119" i="1" a="1"/>
  <c r="R119" i="1" s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 s="1"/>
  <c r="R129" i="1" a="1"/>
  <c r="R129" i="1" s="1"/>
  <c r="R130" i="1" a="1"/>
  <c r="R130" i="1" s="1"/>
  <c r="R131" i="1" a="1"/>
  <c r="R131" i="1" s="1"/>
  <c r="R132" i="1" a="1"/>
  <c r="R132" i="1" s="1"/>
  <c r="R133" i="1" a="1"/>
  <c r="R133" i="1" s="1"/>
  <c r="R134" i="1" a="1"/>
  <c r="R134" i="1" s="1"/>
  <c r="R135" i="1" a="1"/>
  <c r="R135" i="1" s="1"/>
  <c r="R136" i="1" a="1"/>
  <c r="R136" i="1" s="1"/>
  <c r="R137" i="1" a="1"/>
  <c r="R137" i="1" s="1"/>
  <c r="R138" i="1" a="1"/>
  <c r="R138" i="1" s="1"/>
  <c r="R139" i="1" a="1"/>
  <c r="R139" i="1" s="1"/>
  <c r="R140" i="1" a="1"/>
  <c r="R140" i="1" s="1"/>
  <c r="R141" i="1" a="1"/>
  <c r="R141" i="1" s="1"/>
  <c r="R142" i="1" a="1"/>
  <c r="R142" i="1" s="1"/>
  <c r="R143" i="1" a="1"/>
  <c r="R143" i="1" s="1"/>
  <c r="R144" i="1" a="1"/>
  <c r="R144" i="1" s="1"/>
  <c r="R145" i="1" a="1"/>
  <c r="R145" i="1" s="1"/>
  <c r="R146" i="1" a="1"/>
  <c r="R146" i="1" s="1"/>
  <c r="R147" i="1" a="1"/>
  <c r="R147" i="1" s="1"/>
  <c r="R148" i="1" a="1"/>
  <c r="R148" i="1" s="1"/>
  <c r="R149" i="1" a="1"/>
  <c r="R149" i="1" s="1"/>
  <c r="R150" i="1" a="1"/>
  <c r="R150" i="1" s="1"/>
  <c r="R151" i="1" a="1"/>
  <c r="R151" i="1" s="1"/>
  <c r="R152" i="1" a="1"/>
  <c r="R152" i="1" s="1"/>
  <c r="R153" i="1" a="1"/>
  <c r="R153" i="1" s="1"/>
  <c r="R154" i="1" a="1"/>
  <c r="R154" i="1" s="1"/>
  <c r="R155" i="1" a="1"/>
  <c r="R155" i="1" s="1"/>
  <c r="R156" i="1" a="1"/>
  <c r="R156" i="1" s="1"/>
  <c r="R157" i="1" a="1"/>
  <c r="R157" i="1" s="1"/>
  <c r="R158" i="1" a="1"/>
  <c r="R158" i="1" s="1"/>
  <c r="R159" i="1" a="1"/>
  <c r="R159" i="1" s="1"/>
  <c r="R160" i="1" a="1"/>
  <c r="R160" i="1" s="1"/>
  <c r="R161" i="1" a="1"/>
  <c r="R161" i="1" s="1"/>
  <c r="R162" i="1" a="1"/>
  <c r="R162" i="1" s="1"/>
  <c r="R163" i="1" a="1"/>
  <c r="R163" i="1" s="1"/>
  <c r="R164" i="1" a="1"/>
  <c r="R164" i="1" s="1"/>
  <c r="R165" i="1" a="1"/>
  <c r="R165" i="1" s="1"/>
  <c r="R166" i="1" a="1"/>
  <c r="R166" i="1" s="1"/>
  <c r="R167" i="1" a="1"/>
  <c r="R167" i="1" s="1"/>
  <c r="R168" i="1" a="1"/>
  <c r="R168" i="1" s="1"/>
  <c r="R169" i="1" a="1"/>
  <c r="R169" i="1" s="1"/>
  <c r="R170" i="1" a="1"/>
  <c r="R170" i="1" s="1"/>
  <c r="R171" i="1" a="1"/>
  <c r="R171" i="1" s="1"/>
  <c r="R172" i="1" a="1"/>
  <c r="R172" i="1" s="1"/>
  <c r="R173" i="1" a="1"/>
  <c r="R173" i="1" s="1"/>
  <c r="R174" i="1" a="1"/>
  <c r="R174" i="1" s="1"/>
  <c r="R175" i="1" a="1"/>
  <c r="R175" i="1" s="1"/>
  <c r="R176" i="1" a="1"/>
  <c r="R176" i="1" s="1"/>
  <c r="R177" i="1" a="1"/>
  <c r="R177" i="1" s="1"/>
  <c r="R178" i="1" a="1"/>
  <c r="R178" i="1" s="1"/>
  <c r="R179" i="1" a="1"/>
  <c r="R179" i="1" s="1"/>
  <c r="R180" i="1" a="1"/>
  <c r="R180" i="1" s="1"/>
  <c r="R181" i="1" a="1"/>
  <c r="R181" i="1" s="1"/>
  <c r="R182" i="1" a="1"/>
  <c r="R182" i="1" s="1"/>
  <c r="R183" i="1" a="1"/>
  <c r="R183" i="1" s="1"/>
  <c r="R184" i="1" a="1"/>
  <c r="R184" i="1" s="1"/>
  <c r="R185" i="1" a="1"/>
  <c r="R185" i="1" s="1"/>
  <c r="R186" i="1" a="1"/>
  <c r="R186" i="1" s="1"/>
  <c r="R187" i="1" a="1"/>
  <c r="R187" i="1" s="1"/>
  <c r="R188" i="1" a="1"/>
  <c r="R188" i="1" s="1"/>
  <c r="R189" i="1" a="1"/>
  <c r="R189" i="1" s="1"/>
  <c r="R190" i="1" a="1"/>
  <c r="R190" i="1" s="1"/>
  <c r="R191" i="1" a="1"/>
  <c r="R191" i="1" s="1"/>
  <c r="R192" i="1" a="1"/>
  <c r="R192" i="1" s="1"/>
  <c r="R193" i="1" a="1"/>
  <c r="R193" i="1" s="1"/>
  <c r="R194" i="1" a="1"/>
  <c r="R194" i="1" s="1"/>
  <c r="R195" i="1" a="1"/>
  <c r="R195" i="1" s="1"/>
  <c r="R196" i="1" a="1"/>
  <c r="R196" i="1" s="1"/>
  <c r="R197" i="1" a="1"/>
  <c r="R197" i="1" s="1"/>
  <c r="R198" i="1" a="1"/>
  <c r="R198" i="1" s="1"/>
  <c r="R199" i="1" a="1"/>
  <c r="R199" i="1" s="1"/>
  <c r="R200" i="1" a="1"/>
  <c r="R200" i="1" s="1"/>
  <c r="R201" i="1" a="1"/>
  <c r="R201" i="1" s="1"/>
  <c r="R202" i="1" a="1"/>
  <c r="R202" i="1" s="1"/>
  <c r="R203" i="1" a="1"/>
  <c r="R203" i="1" s="1"/>
  <c r="R204" i="1" a="1"/>
  <c r="R204" i="1" s="1"/>
  <c r="R205" i="1" a="1"/>
  <c r="R205" i="1" s="1"/>
  <c r="R206" i="1" a="1"/>
  <c r="R206" i="1" s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 s="1"/>
  <c r="R213" i="1" a="1"/>
  <c r="R213" i="1" s="1"/>
  <c r="R214" i="1" a="1"/>
  <c r="R214" i="1" s="1"/>
  <c r="R215" i="1" a="1"/>
  <c r="R215" i="1" s="1"/>
  <c r="R216" i="1" a="1"/>
  <c r="R216" i="1" s="1"/>
  <c r="R217" i="1" a="1"/>
  <c r="R217" i="1" s="1"/>
  <c r="R218" i="1" a="1"/>
  <c r="R218" i="1" s="1"/>
  <c r="R219" i="1" a="1"/>
  <c r="R219" i="1" s="1"/>
  <c r="R220" i="1" a="1"/>
  <c r="R220" i="1" s="1"/>
  <c r="R221" i="1" a="1"/>
  <c r="R221" i="1" s="1"/>
  <c r="R222" i="1" a="1"/>
  <c r="R222" i="1" s="1"/>
  <c r="R223" i="1" a="1"/>
  <c r="R223" i="1" s="1"/>
  <c r="R224" i="1" a="1"/>
  <c r="R224" i="1" s="1"/>
  <c r="R225" i="1" a="1"/>
  <c r="R225" i="1" s="1"/>
  <c r="R226" i="1" a="1"/>
  <c r="R226" i="1" s="1"/>
  <c r="R227" i="1" a="1"/>
  <c r="R227" i="1" s="1"/>
  <c r="R228" i="1" a="1"/>
  <c r="R228" i="1" s="1"/>
  <c r="R229" i="1" a="1"/>
  <c r="R229" i="1" s="1"/>
  <c r="R230" i="1" a="1"/>
  <c r="R230" i="1" s="1"/>
  <c r="R231" i="1" a="1"/>
  <c r="R231" i="1" s="1"/>
  <c r="R232" i="1" a="1"/>
  <c r="R232" i="1" s="1"/>
  <c r="R233" i="1" a="1"/>
  <c r="R233" i="1" s="1"/>
  <c r="R234" i="1" a="1"/>
  <c r="R234" i="1" s="1"/>
  <c r="R235" i="1" a="1"/>
  <c r="R235" i="1" s="1"/>
  <c r="R236" i="1" a="1"/>
  <c r="R236" i="1" s="1"/>
  <c r="R237" i="1" a="1"/>
  <c r="R237" i="1" s="1"/>
  <c r="R238" i="1" a="1"/>
  <c r="R238" i="1" s="1"/>
  <c r="R239" i="1" a="1"/>
  <c r="R239" i="1" s="1"/>
  <c r="R240" i="1" a="1"/>
  <c r="R240" i="1" s="1"/>
  <c r="R241" i="1" a="1"/>
  <c r="R241" i="1" s="1"/>
  <c r="R242" i="1" a="1"/>
  <c r="R242" i="1" s="1"/>
  <c r="R243" i="1" a="1"/>
  <c r="R243" i="1" s="1"/>
  <c r="R244" i="1" a="1"/>
  <c r="R244" i="1" s="1"/>
  <c r="R245" i="1" a="1"/>
  <c r="R245" i="1" s="1"/>
  <c r="R246" i="1" a="1"/>
  <c r="R246" i="1" s="1"/>
  <c r="R247" i="1" a="1"/>
  <c r="R247" i="1" s="1"/>
  <c r="R248" i="1" a="1"/>
  <c r="R248" i="1" s="1"/>
  <c r="R249" i="1" a="1"/>
  <c r="R249" i="1" s="1"/>
  <c r="R250" i="1" a="1"/>
  <c r="R250" i="1" s="1"/>
  <c r="R251" i="1" a="1"/>
  <c r="R251" i="1" s="1"/>
  <c r="R252" i="1" a="1"/>
  <c r="R252" i="1" s="1"/>
  <c r="R253" i="1" a="1"/>
  <c r="R253" i="1" s="1"/>
  <c r="R254" i="1" a="1"/>
  <c r="R254" i="1" s="1"/>
  <c r="R255" i="1" a="1"/>
  <c r="R255" i="1" s="1"/>
  <c r="R256" i="1" a="1"/>
  <c r="R256" i="1" s="1"/>
  <c r="R257" i="1" a="1"/>
  <c r="R257" i="1" s="1"/>
  <c r="R258" i="1" a="1"/>
  <c r="R258" i="1" s="1"/>
  <c r="R259" i="1" a="1"/>
  <c r="R259" i="1" s="1"/>
  <c r="R260" i="1" a="1"/>
  <c r="R260" i="1" s="1"/>
  <c r="R261" i="1" a="1"/>
  <c r="R261" i="1" s="1"/>
  <c r="R262" i="1" a="1"/>
  <c r="R262" i="1" s="1"/>
  <c r="R263" i="1" a="1"/>
  <c r="R263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3" i="1" a="1"/>
  <c r="R3" i="1" s="1"/>
  <c r="R4" i="1" a="1"/>
  <c r="R4" i="1" s="1"/>
  <c r="R5" i="1" a="1"/>
  <c r="R5" i="1" s="1"/>
  <c r="R2" i="1" a="1"/>
  <c r="R2" i="1" s="1"/>
  <c r="F3" i="1"/>
  <c r="F4" i="1"/>
  <c r="F6" i="1"/>
  <c r="F7" i="1"/>
  <c r="F8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14" i="1"/>
  <c r="F15" i="1"/>
  <c r="F16" i="1"/>
  <c r="F17" i="1"/>
  <c r="F18" i="1"/>
  <c r="F19" i="1"/>
  <c r="F20" i="1"/>
  <c r="F21" i="1"/>
  <c r="F22" i="1"/>
  <c r="F23" i="1"/>
  <c r="F24" i="1"/>
  <c r="F25" i="1"/>
  <c r="F9" i="1"/>
  <c r="F10" i="1"/>
  <c r="F11" i="1"/>
  <c r="F12" i="1"/>
  <c r="F13" i="1"/>
  <c r="F2" i="1"/>
  <c r="F5" i="1"/>
  <c r="D2" i="25"/>
  <c r="C2" i="25"/>
  <c r="G10" i="25" l="1"/>
  <c r="H10" i="25"/>
  <c r="G9" i="25"/>
  <c r="F9" i="25"/>
  <c r="F3" i="25"/>
  <c r="H13" i="25"/>
  <c r="F11" i="25"/>
  <c r="F6" i="25"/>
  <c r="H11" i="25"/>
  <c r="G6" i="25"/>
  <c r="F4" i="25"/>
  <c r="G12" i="25"/>
  <c r="H12" i="25"/>
  <c r="G7" i="25"/>
  <c r="H8" i="25"/>
  <c r="G8" i="25"/>
  <c r="F8" i="25"/>
  <c r="F7" i="25"/>
  <c r="H4" i="25"/>
  <c r="F13" i="25"/>
  <c r="D5" i="25"/>
  <c r="E2" i="25"/>
  <c r="E5" i="25" l="1"/>
  <c r="F2" i="25"/>
  <c r="H2" i="25"/>
  <c r="G2" i="25"/>
  <c r="G5" i="25" l="1"/>
  <c r="F5" i="25"/>
  <c r="H5" i="2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C8511-EF9E-4D6F-98FC-DFE43F853230}" sourceFile="C:\Users\wmbug\OneDrive\Desktop\CrowdfundingBook Module 1 Challenge.xlsx" keepAlive="1" name="CrowdfundingBook Module 1 Challenge" type="5" refreshedVersion="8" background="1">
    <dbPr connection="Provider=Microsoft.ACE.OLEDB.12.0;User ID=Admin;Data Source=C:\Users\wmbug\OneDrive\Desktop\CrowdfundingBook Module 1 Challenge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rowdfunding$" commandType="3"/>
  </connection>
  <connection id="2" xr16:uid="{E7D61420-5526-44B3-BA1C-E01039400547}" keepAlive="1" name="Query - CrowdfundingBook Module 1 Challenge xlsx" description="Connection to the 'CrowdfundingBook Module 1 Challenge xlsx' query in the workbook." type="5" refreshedVersion="0" background="1" saveData="1">
    <dbPr connection="Provider=Microsoft.Mashup.OleDb.1;Data Source=$Workbook$;Location=&quot;CrowdfundingBook Module 1 Challenge xlsx&quot;;Extended Properties=&quot;&quot;" command="SELECT * FROM [CrowdfundingBook Module 1 Challenge xlsx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<sst xmlns="http://schemas.openxmlformats.org/spreadsheetml/2006/main" count="7066" uniqueCount="2118">
  <si>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</si>
  <si>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</si>
  <si>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</si>
  <si>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</si>
  <si>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</si>
  <si>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</si>
  <si>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</si>
  <si>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</si>
  <si>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</si>
  <si>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</si>
  <si>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</si>
  <si>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</si>
  <si>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</si>
  <si>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</si>
  <si>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</si>
  <si>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</si>
  <si>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</si>
  <si>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</si>
  <si>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</si>
  <si>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</si>
  <si>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</si>
  <si>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</si>
  <si>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</si>
  <si>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</si>
  <si>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</si>
  <si>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</si>
  <si>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</si>
  <si>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</si>
  <si>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</si>
  <si>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</si>
  <si>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</si>
  <si>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</si>
  <si>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</si>
  <si>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</si>
  <si>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</si>
  <si>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</si>
  <si>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</si>
  <si>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</si>
  <si>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</si>
  <si>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</si>
  <si>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</si>
  <si>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</si>
  <si>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</si>
  <si>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</si>
  <si>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</si>
  <si>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</si>
  <si>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</si>
  <si>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</si>
  <si>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</si>
  <si>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</si>
  <si>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</si>
  <si>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</si>
  <si>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</si>
  <si>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</si>
  <si>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</si>
  <si>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</si>
  <si>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</si>
  <si>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</si>
  <si>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</si>
  <si>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</si>
  <si>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</si>
  <si>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</si>
  <si>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</si>
  <si>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</si>
  <si>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</si>
  <si>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</si>
  <si>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</si>
  <si>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</si>
  <si>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</si>
  <si>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</si>
  <si>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</si>
  <si>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</si>
  <si>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</si>
  <si>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</si>
  <si>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</si>
  <si>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</si>
  <si>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</si>
  <si>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</si>
  <si>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</si>
  <si>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</si>
  <si>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</si>
  <si>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</si>
  <si>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</si>
  <si>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</si>
  <si>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</si>
  <si>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</si>
  <si>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</si>
  <si>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</si>
  <si>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</si>
  <si>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</si>
  <si>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</si>
  <si>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</si>
  <si>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</si>
  <si>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</si>
  <si>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</si>
  <si>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</si>
  <si>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</si>
  <si>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</si>
  <si>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</si>
  <si>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</si>
  <si>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</si>
  <si>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</si>
  <si>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</si>
  <si>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</si>
  <si>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</si>
  <si>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</si>
  <si>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</si>
  <si>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</si>
  <si>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</si>
  <si>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</si>
  <si>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</si>
  <si>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</si>
  <si>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</si>
  <si>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</si>
  <si>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</si>
  <si>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</si>
  <si>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</si>
  <si>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</si>
  <si>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</si>
  <si>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</si>
  <si>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</si>
  <si>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</si>
  <si>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</si>
  <si>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</si>
  <si>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</si>
  <si>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</si>
  <si>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</si>
  <si>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</si>
  <si>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</si>
  <si>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</si>
  <si>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</si>
  <si>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</si>
  <si>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</si>
  <si>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</si>
  <si>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</si>
  <si>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</si>
  <si>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</si>
  <si>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</si>
  <si>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</si>
  <si>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</si>
  <si>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</si>
  <si>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</si>
  <si>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</si>
  <si>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</si>
  <si>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</si>
  <si>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</si>
  <si>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</si>
  <si>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</si>
  <si>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</si>
  <si>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</si>
  <si>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</si>
  <si>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</si>
  <si>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</si>
  <si>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</si>
  <si>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</si>
  <si>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</si>
  <si>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</si>
  <si>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</si>
  <si>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</si>
  <si>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</si>
  <si>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</si>
  <si>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</si>
  <si>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</si>
  <si>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</si>
  <si>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</si>
  <si>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</si>
  <si>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</si>
  <si>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</si>
  <si>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</si>
  <si>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</si>
  <si>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</si>
  <si>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</si>
  <si>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</si>
  <si>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</si>
  <si>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</si>
  <si>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</si>
  <si>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</si>
  <si>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</si>
  <si>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</si>
  <si>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</si>
  <si>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</si>
  <si>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</si>
  <si>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</si>
  <si>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</si>
  <si>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</si>
  <si>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</si>
  <si>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</si>
  <si>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</si>
  <si>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</si>
  <si>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</si>
  <si>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</si>
  <si>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</si>
  <si>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</si>
  <si>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</si>
  <si>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</si>
  <si>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</si>
  <si>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</si>
  <si>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</si>
  <si>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</si>
  <si>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</si>
  <si>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</si>
  <si>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</si>
  <si>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</si>
  <si>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</si>
  <si>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</si>
  <si>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</si>
  <si>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</si>
  <si>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</si>
  <si>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</si>
  <si>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</si>
  <si>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</si>
  <si>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</si>
  <si>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</si>
  <si>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</si>
  <si>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</si>
  <si>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</si>
  <si>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</si>
  <si>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</si>
  <si>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</si>
  <si>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</si>
  <si>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</si>
  <si>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</si>
  <si>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</si>
  <si>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</si>
  <si>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</si>
  <si>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</si>
  <si>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</si>
  <si>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</si>
  <si>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</si>
  <si>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</si>
  <si>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</si>
  <si>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</si>
  <si>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</si>
  <si>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</si>
  <si>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</si>
  <si>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</si>
  <si>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</si>
  <si>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</si>
  <si>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</si>
  <si>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</si>
  <si>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</si>
  <si>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</si>
  <si>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</si>
  <si>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</si>
  <si>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</si>
  <si>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</si>
  <si>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</si>
  <si>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</si>
  <si>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</si>
  <si>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</si>
  <si>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</si>
  <si>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</si>
  <si>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</si>
  <si>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</si>
  <si>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</si>
  <si>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</si>
  <si>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</si>
  <si>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</si>
  <si>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</si>
  <si>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</si>
  <si>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</si>
  <si>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</si>
  <si>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</si>
  <si>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</si>
  <si>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</si>
  <si>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</si>
  <si>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</si>
  <si>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</si>
  <si>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</si>
  <si>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</si>
  <si>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</si>
  <si>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</si>
  <si>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</si>
  <si>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</si>
  <si>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</si>
  <si>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</si>
  <si>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</si>
  <si>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</si>
  <si>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</si>
  <si>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</si>
  <si>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</si>
  <si>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</si>
  <si>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</si>
  <si>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</si>
  <si>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</si>
  <si>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</si>
  <si>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</si>
  <si>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</si>
  <si>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</si>
  <si>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</si>
  <si>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</si>
  <si>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</si>
  <si>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</si>
  <si>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</si>
  <si>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</si>
  <si>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</si>
  <si>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</si>
  <si>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</si>
  <si>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</si>
  <si>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</si>
  <si>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</si>
  <si>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</si>
  <si>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</si>
  <si>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</si>
  <si>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</si>
  <si>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</si>
  <si>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</si>
  <si>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</si>
  <si>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</si>
  <si>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</si>
  <si>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</si>
  <si>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</si>
  <si>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</si>
  <si>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</si>
  <si>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</si>
  <si>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</si>
  <si>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</si>
  <si>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</si>
  <si>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</si>
  <si>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</si>
  <si>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</si>
  <si>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</si>
  <si>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</si>
  <si>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</si>
  <si>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</si>
  <si>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</si>
  <si>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</si>
  <si>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</si>
  <si>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</si>
  <si>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</si>
  <si>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</si>
  <si>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</si>
  <si>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</si>
  <si>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</si>
  <si>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</si>
  <si>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</si>
  <si>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</si>
  <si>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</si>
  <si>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</si>
  <si>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</si>
  <si>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</si>
  <si>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</si>
  <si>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</si>
  <si>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</si>
  <si>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</si>
  <si>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</si>
  <si>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</si>
  <si>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</si>
  <si>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</si>
  <si>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</si>
  <si>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</si>
  <si>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</si>
  <si>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</si>
  <si>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</si>
  <si>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</si>
  <si>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</si>
  <si>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</si>
  <si>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</si>
  <si>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</si>
  <si>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</si>
  <si>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</si>
  <si>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</si>
  <si>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</si>
  <si>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</si>
  <si>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</si>
  <si>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</si>
  <si>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</si>
  <si>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</si>
  <si>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</si>
  <si>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</si>
  <si>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</si>
  <si>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</si>
  <si>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</si>
  <si>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</si>
  <si>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</si>
  <si>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</si>
  <si>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</si>
  <si>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</si>
  <si>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</si>
  <si>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</si>
  <si>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</si>
  <si>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</si>
  <si>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</si>
  <si>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</si>
  <si>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</si>
  <si>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</si>
  <si>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</si>
  <si>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</si>
  <si>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</si>
  <si>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</si>
  <si>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</si>
  <si>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</si>
  <si>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</si>
  <si>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</si>
  <si>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</si>
  <si>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</si>
  <si>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</si>
  <si>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</si>
  <si>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</si>
  <si>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</si>
  <si>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</si>
  <si>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</si>
  <si>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</si>
  <si>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</si>
  <si>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</si>
  <si>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</si>
  <si>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</si>
  <si>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</si>
  <si>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</si>
  <si>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</si>
  <si>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</si>
  <si>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</si>
  <si>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</si>
  <si>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</si>
  <si>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</si>
  <si>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</si>
  <si>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</si>
  <si>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</si>
  <si>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</si>
  <si>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</si>
  <si>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</si>
  <si>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</si>
  <si>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</si>
  <si>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</si>
  <si>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</si>
  <si>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</si>
  <si>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</si>
  <si>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</si>
  <si>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</si>
  <si>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</si>
  <si>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</si>
  <si>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</si>
  <si>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</si>
  <si>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</si>
  <si>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</si>
  <si>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</si>
  <si>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</si>
  <si>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</si>
  <si>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</si>
  <si>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</si>
  <si>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</si>
  <si>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</si>
  <si>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</si>
  <si>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</si>
  <si>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</si>
  <si>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</si>
  <si>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</si>
  <si>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</si>
  <si>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</si>
  <si>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</si>
  <si>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</si>
  <si>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</si>
  <si>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</si>
  <si>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</si>
  <si>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</si>
  <si>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</si>
  <si>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</si>
  <si>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</si>
  <si>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</si>
  <si>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</si>
  <si>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</si>
  <si>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</si>
  <si>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</si>
  <si>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</si>
  <si>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</si>
  <si>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</si>
  <si>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</si>
  <si>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</si>
  <si>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</si>
  <si>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</si>
  <si>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</si>
  <si>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</si>
  <si>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</si>
  <si>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</si>
  <si>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</si>
  <si>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</si>
  <si>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</si>
  <si>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</si>
  <si>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</si>
  <si>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</si>
  <si>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</si>
  <si>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</si>
  <si>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</si>
  <si>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</si>
  <si>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</si>
  <si>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</si>
  <si>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</si>
  <si>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</si>
  <si>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</si>
  <si>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</si>
  <si>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</si>
  <si>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</si>
  <si>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</si>
  <si>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</si>
  <si>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</si>
  <si>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</si>
  <si>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</si>
  <si>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</si>
  <si>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</si>
  <si>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</si>
  <si>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</si>
  <si>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</si>
  <si>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</si>
  <si>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</si>
  <si>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</si>
  <si>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</si>
  <si>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</si>
  <si>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</si>
  <si>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</si>
  <si>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</si>
  <si>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</si>
  <si>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</si>
  <si>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</si>
  <si>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</si>
  <si>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</si>
  <si>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</si>
  <si>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</si>
  <si>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</si>
  <si>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</si>
  <si>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</si>
  <si>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</si>
  <si>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</si>
  <si>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</si>
  <si>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</si>
  <si>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</si>
  <si>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</si>
  <si>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</si>
  <si>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</si>
  <si>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</si>
  <si>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</si>
  <si>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</si>
  <si>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</si>
  <si>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</si>
  <si>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</si>
  <si>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</si>
  <si>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</si>
  <si>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</si>
  <si>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</si>
  <si>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</si>
  <si>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</si>
  <si>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</si>
  <si>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</si>
  <si>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</si>
  <si>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</si>
  <si>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</si>
  <si>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</si>
  <si>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</si>
  <si>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</si>
  <si>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</si>
  <si>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</si>
  <si>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</si>
  <si>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</si>
  <si>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</si>
  <si>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</si>
  <si>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</si>
  <si>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</si>
  <si>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</si>
  <si>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</si>
  <si>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</si>
  <si>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</si>
  <si>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</si>
  <si>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</si>
  <si>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</si>
  <si>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</si>
  <si>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</si>
  <si>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</si>
  <si>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</si>
  <si>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</si>
  <si>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</si>
  <si>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</si>
  <si>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</si>
  <si>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</si>
  <si>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</si>
  <si>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</si>
  <si>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</si>
  <si>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</si>
  <si>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</si>
  <si>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</si>
  <si>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</si>
  <si>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</si>
  <si>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</si>
  <si>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</si>
  <si>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</si>
  <si>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</si>
  <si>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</si>
  <si>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</si>
  <si>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</si>
  <si>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</si>
  <si>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</si>
  <si>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</si>
  <si>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</si>
  <si>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</si>
  <si>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</si>
  <si>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</si>
  <si>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</si>
  <si>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</si>
  <si>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</si>
  <si>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</si>
  <si>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</si>
  <si>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</si>
  <si>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</si>
  <si>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</si>
  <si>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</si>
  <si>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</si>
  <si>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</si>
  <si>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</si>
  <si>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</si>
  <si>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</si>
  <si>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</si>
  <si>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</si>
  <si>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</si>
  <si>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</si>
  <si>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</si>
  <si>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</si>
  <si>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</si>
  <si>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</si>
  <si>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</si>
  <si>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</si>
  <si>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</si>
  <si>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</si>
  <si>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</si>
  <si>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</si>
  <si>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</si>
  <si>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</si>
  <si>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</si>
  <si>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</si>
  <si>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</si>
  <si>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</si>
  <si>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</si>
  <si>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</si>
  <si>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</si>
  <si>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</si>
  <si>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</si>
  <si>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</si>
  <si>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</si>
  <si>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</si>
  <si>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</si>
  <si>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</si>
  <si>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</si>
  <si>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</si>
  <si>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</si>
  <si>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</si>
  <si>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</si>
  <si>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</si>
  <si>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</si>
  <si>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</si>
  <si>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</si>
  <si>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</si>
  <si>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</si>
  <si>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</si>
  <si>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</si>
  <si>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</si>
  <si>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</si>
  <si>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</si>
  <si>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</si>
  <si>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</si>
  <si>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</si>
  <si>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</si>
  <si>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</si>
  <si>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</si>
  <si>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</si>
  <si>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</si>
  <si>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</si>
  <si>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</si>
  <si>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</si>
  <si>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</si>
  <si>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</si>
  <si>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</si>
  <si>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</si>
  <si>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</si>
  <si>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</si>
  <si>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</si>
  <si>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</si>
  <si>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</si>
  <si>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</si>
  <si>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</si>
  <si>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</si>
  <si>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</si>
  <si>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</si>
  <si>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</si>
  <si>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</si>
  <si>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</si>
  <si>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</si>
  <si>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</si>
  <si>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</si>
  <si>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</si>
  <si>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</si>
  <si>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</si>
  <si>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</si>
  <si>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</si>
  <si>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</si>
  <si>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</si>
  <si>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</si>
  <si>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</si>
  <si>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</si>
  <si>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</si>
  <si>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</si>
  <si>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</si>
  <si>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</si>
  <si>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</si>
  <si>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</si>
  <si>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</si>
  <si>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</si>
  <si>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</si>
  <si>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</si>
  <si>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</si>
  <si>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</si>
  <si>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</si>
  <si>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</si>
  <si>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</si>
  <si>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</si>
  <si>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</si>
  <si>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</si>
  <si>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</si>
  <si>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</si>
  <si>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</si>
  <si>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</si>
  <si>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</si>
  <si>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</si>
  <si>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</si>
  <si>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</si>
  <si>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</si>
  <si>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</si>
  <si>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</si>
  <si>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</si>
  <si>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</si>
  <si>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</si>
  <si>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</si>
  <si>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</si>
  <si>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</si>
  <si>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</si>
  <si>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</si>
  <si>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</si>
  <si>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</si>
  <si>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</si>
  <si>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</si>
  <si>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</si>
  <si>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</si>
  <si>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</si>
  <si>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</si>
  <si>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</si>
  <si>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</si>
  <si>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</si>
  <si>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</si>
  <si>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</si>
  <si>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</si>
  <si>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</si>
  <si>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</si>
  <si>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</si>
  <si>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</si>
  <si>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</si>
  <si>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</si>
  <si>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</si>
  <si>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</si>
  <si>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</si>
  <si>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</si>
  <si>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</si>
  <si>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</si>
  <si>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</si>
  <si>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</si>
  <si>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</si>
  <si>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</si>
  <si>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</si>
  <si>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</si>
  <si>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</si>
  <si>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</si>
  <si>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</si>
  <si>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</si>
  <si>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</si>
  <si>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</si>
  <si>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</si>
  <si>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</si>
  <si>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</si>
  <si>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</si>
  <si>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</si>
  <si>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</si>
  <si>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</si>
  <si>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</si>
  <si>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</si>
  <si>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</si>
  <si>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</si>
  <si>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</si>
  <si>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</si>
  <si>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</si>
  <si>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</si>
  <si>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</si>
  <si>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</si>
  <si>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</si>
  <si>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</si>
  <si>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</si>
  <si>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</si>
  <si>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</si>
  <si>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</si>
  <si>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</si>
  <si>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</si>
  <si>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</si>
  <si>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</si>
  <si>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</si>
  <si>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</si>
  <si>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</si>
  <si>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</si>
  <si>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</si>
  <si>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</si>
  <si>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</si>
  <si>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</si>
  <si>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</si>
  <si>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</si>
  <si>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</si>
  <si>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</si>
  <si>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</si>
  <si>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</si>
  <si>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</si>
  <si>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</si>
  <si>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</si>
  <si>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</si>
  <si>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</si>
  <si>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</si>
  <si>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</si>
  <si>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</si>
  <si>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</si>
  <si>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</si>
  <si>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</si>
  <si>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</si>
  <si>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</si>
  <si>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</si>
  <si>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</si>
  <si>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</si>
  <si>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</si>
  <si>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</si>
  <si>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</si>
  <si>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</si>
  <si>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</si>
  <si>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</si>
  <si>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</si>
  <si>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</si>
  <si>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</si>
  <si>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</si>
  <si>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</si>
  <si>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</si>
  <si>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</si>
  <si>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</si>
  <si>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</si>
  <si>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</si>
  <si>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</si>
  <si>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</si>
  <si>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</si>
  <si>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</si>
  <si>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</si>
  <si>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</si>
  <si>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</si>
  <si>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</si>
  <si>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</si>
  <si>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</si>
  <si>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</si>
  <si>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</si>
  <si>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</si>
  <si>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</si>
  <si>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</si>
  <si>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</si>
  <si>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</si>
  <si>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</si>
  <si>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</si>
  <si>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</si>
  <si>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</si>
  <si>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</si>
  <si>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</si>
  <si>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</si>
  <si>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</si>
  <si>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</si>
  <si>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</si>
  <si>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</si>
  <si>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</si>
  <si>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</si>
  <si>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</si>
  <si>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</si>
  <si>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</si>
  <si>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</si>
  <si>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</si>
  <si>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</si>
  <si>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</si>
  <si>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</si>
  <si>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</si>
  <si>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</si>
  <si>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</si>
  <si>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</si>
  <si>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</si>
  <si>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</si>
  <si>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</si>
  <si>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</si>
  <si>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</si>
  <si>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</si>
  <si>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</si>
  <si>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</si>
  <si>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</si>
  <si>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</si>
  <si>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</si>
  <si>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</si>
  <si>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</si>
  <si>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</si>
  <si>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</si>
  <si>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</si>
  <si>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</si>
  <si>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</si>
  <si>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</si>
  <si>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</si>
  <si>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</si>
  <si>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</si>
  <si>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</si>
  <si>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</si>
  <si>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</si>
  <si>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</si>
  <si>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</si>
  <si>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</si>
  <si>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</si>
  <si>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</si>
  <si>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</si>
  <si>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</si>
  <si>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</si>
  <si>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</si>
  <si>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</si>
  <si>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</si>
  <si>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</si>
  <si>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</si>
  <si>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</si>
  <si>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</si>
  <si>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</si>
  <si>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</si>
  <si>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</si>
  <si>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</si>
  <si>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</si>
  <si>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</si>
  <si>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</si>
  <si>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</si>
  <si>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</si>
  <si>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</si>
  <si>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</si>
  <si>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</si>
  <si>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</si>
  <si>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</si>
  <si>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</si>
  <si>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</si>
  <si>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</si>
  <si>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</si>
  <si>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</si>
  <si>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</si>
  <si>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</si>
  <si>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</si>
  <si>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</si>
  <si>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</si>
  <si>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</si>
  <si>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</si>
  <si>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</si>
  <si>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</si>
  <si>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</si>
  <si>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</si>
  <si>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</si>
  <si>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</si>
  <si>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</si>
  <si>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</si>
  <si>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</si>
  <si>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</si>
  <si>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</si>
  <si>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</si>
  <si>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</si>
  <si>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</si>
  <si>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</si>
  <si>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</si>
  <si>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</si>
  <si>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</si>
  <si>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</si>
  <si>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</si>
  <si>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</si>
  <si>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</si>
  <si>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</si>
  <si>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</si>
  <si>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</si>
  <si>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</si>
  <si>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</si>
  <si>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</si>
  <si>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</si>
  <si>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</si>
  <si>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</si>
  <si>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</si>
  <si>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</si>
  <si>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</si>
  <si>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</si>
  <si>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</si>
  <si>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</si>
  <si>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</si>
  <si>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</si>
  <si>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</si>
  <si>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</si>
  <si>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</si>
  <si>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</si>
  <si>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</si>
  <si>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</si>
  <si>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</si>
  <si>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</si>
  <si>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</si>
  <si>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</si>
  <si>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</si>
  <si>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</si>
  <si>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</si>
  <si>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</si>
  <si>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</si>
  <si>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</si>
  <si>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</si>
  <si>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</si>
  <si>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</si>
  <si>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</si>
  <si>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</si>
  <si>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</si>
  <si>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</si>
  <si>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</si>
  <si>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</si>
  <si>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</si>
  <si>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</si>
  <si>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</si>
  <si>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</si>
  <si>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</si>
  <si>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</si>
  <si>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</si>
  <si>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</si>
  <si>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</si>
  <si>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</si>
  <si>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</si>
  <si>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</si>
  <si>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</si>
  <si>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</si>
  <si>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</si>
  <si>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</si>
  <si>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</si>
  <si>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</si>
  <si>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</si>
  <si>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</si>
  <si>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</si>
  <si>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</si>
  <si>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</si>
  <si>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</si>
  <si>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</si>
  <si>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</si>
  <si>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</si>
  <si>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</si>
  <si>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</si>
  <si>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</si>
  <si>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</si>
  <si>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</si>
  <si>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</si>
  <si>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</si>
  <si>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</si>
  <si>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</si>
  <si>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</si>
  <si>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</si>
  <si>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</si>
  <si>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</si>
  <si>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</si>
  <si>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</si>
  <si>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</si>
  <si>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</si>
  <si>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</si>
  <si>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</si>
  <si>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</si>
  <si>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</si>
  <si>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</si>
  <si>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</si>
  <si>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</si>
  <si>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</si>
  <si>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</si>
  <si>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</si>
  <si>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</si>
  <si>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</si>
  <si>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</si>
  <si>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</si>
  <si>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</si>
  <si>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</si>
  <si>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</si>
  <si>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</si>
  <si>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</si>
  <si>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</si>
  <si>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</si>
  <si>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</si>
  <si>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</si>
  <si>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</si>
  <si>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</si>
  <si>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</si>
  <si>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</si>
  <si>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</si>
  <si>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</si>
  <si>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</si>
  <si>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</si>
  <si>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</si>
  <si>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</si>
  <si>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</si>
  <si>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</si>
  <si>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</si>
  <si>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</si>
  <si>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</si>
  <si>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</si>
  <si>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</si>
  <si>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</si>
  <si>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</si>
  <si>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</si>
  <si>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</si>
  <si>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</si>
  <si>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</si>
  <si>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</si>
  <si>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</si>
  <si>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</si>
  <si>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</si>
  <si>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</si>
  <si>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</si>
  <si>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</si>
  <si>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</si>
  <si>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</si>
  <si>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</si>
  <si>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</si>
  <si>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</si>
  <si>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</si>
  <si>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</si>
  <si>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</si>
  <si>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</si>
  <si>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</si>
  <si>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</si>
  <si>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</si>
  <si>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</si>
  <si>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</si>
  <si>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</si>
  <si>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</si>
  <si>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</si>
  <si>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</si>
  <si>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</si>
  <si>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</si>
  <si>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</si>
  <si>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</si>
  <si>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</si>
  <si>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</si>
  <si>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</si>
  <si>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</si>
  <si>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</si>
  <si>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</si>
  <si>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</si>
  <si>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</si>
  <si>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</si>
  <si>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</si>
  <si>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</si>
  <si>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</si>
  <si>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</si>
  <si>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</si>
  <si>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</si>
  <si>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</si>
  <si>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</si>
  <si>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</si>
  <si>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</si>
  <si>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</si>
  <si>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</si>
  <si>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</si>
  <si>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</si>
  <si>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</si>
  <si>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</si>
  <si>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</si>
  <si>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</si>
  <si>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</si>
  <si>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</si>
  <si>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</si>
  <si>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</si>
  <si>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</si>
  <si>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</si>
  <si>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</si>
  <si>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</si>
  <si>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</si>
  <si>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</si>
  <si>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</si>
  <si>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</si>
  <si>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</si>
  <si>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</si>
  <si>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</si>
  <si>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</si>
  <si>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</si>
  <si>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</si>
  <si>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</si>
  <si>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</si>
  <si>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</si>
  <si>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</si>
  <si>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</si>
  <si>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</si>
  <si>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</si>
  <si>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</si>
  <si>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</si>
  <si>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</si>
  <si>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</si>
  <si>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</si>
  <si>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</si>
  <si>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</si>
  <si>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</si>
  <si>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</si>
  <si>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</si>
  <si>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</si>
  <si>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</si>
  <si>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</si>
  <si>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</si>
  <si>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</si>
  <si>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</si>
  <si>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</si>
  <si>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</si>
  <si>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</si>
  <si>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</si>
  <si>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</si>
  <si>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</si>
  <si>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</si>
  <si>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</si>
  <si>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</si>
  <si>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</si>
  <si>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</si>
  <si>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</si>
  <si>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</si>
  <si>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</si>
  <si>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</si>
  <si>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</si>
  <si>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</si>
  <si>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</si>
  <si>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</si>
  <si>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</si>
  <si>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</si>
  <si>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</si>
  <si>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</si>
  <si>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</si>
  <si>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</si>
  <si>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</si>
  <si>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</si>
  <si>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</si>
  <si>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</si>
  <si>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</si>
  <si>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</si>
  <si>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</si>
  <si>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</si>
  <si>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</si>
  <si>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</si>
  <si>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</si>
  <si>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</si>
  <si>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</si>
  <si>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</si>
  <si>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</si>
  <si>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</si>
  <si>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</si>
  <si>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</si>
  <si>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</si>
  <si>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</si>
  <si>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</si>
  <si>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</si>
  <si>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</si>
  <si>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</si>
  <si>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</si>
  <si>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</si>
  <si>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</si>
  <si>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</si>
  <si>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</si>
  <si>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</si>
  <si>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</si>
  <si>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</si>
  <si>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</si>
  <si>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</si>
  <si>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</si>
  <si>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</si>
  <si>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</si>
  <si>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</si>
  <si>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</si>
  <si>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</si>
  <si>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</si>
  <si>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</si>
  <si>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</si>
  <si>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</si>
  <si>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</si>
  <si>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</si>
  <si>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</si>
  <si>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</si>
  <si>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</si>
  <si>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</si>
  <si>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</si>
  <si>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</si>
  <si>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</si>
  <si>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</si>
  <si>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</si>
  <si>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</si>
  <si>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</si>
  <si>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</si>
  <si>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</si>
  <si>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</si>
  <si>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</si>
  <si>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</si>
  <si>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</si>
  <si>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</si>
  <si>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</si>
  <si>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</si>
  <si>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</si>
  <si>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</si>
  <si>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</si>
  <si>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</si>
  <si>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</si>
  <si>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</si>
  <si>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</si>
  <si>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</si>
  <si>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</si>
  <si>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</si>
  <si>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</si>
  <si>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</si>
  <si>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</si>
  <si>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</si>
  <si>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</si>
  <si>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</si>
  <si>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</si>
  <si>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</si>
  <si>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</si>
  <si>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</si>
  <si>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</si>
  <si>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</si>
  <si>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</si>
  <si>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</si>
  <si>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</si>
  <si>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</si>
  <si>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</si>
  <si>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</si>
  <si>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</si>
  <si>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</si>
  <si>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</si>
  <si>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</si>
  <si>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</si>
  <si>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</si>
  <si>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</si>
  <si>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</si>
  <si>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</si>
  <si>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</si>
  <si>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</si>
  <si>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</si>
  <si>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</si>
  <si>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</si>
  <si>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</si>
  <si>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</si>
  <si>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</si>
  <si>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</si>
  <si>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</si>
  <si>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</si>
  <si>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</si>
  <si>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</si>
  <si>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</si>
  <si>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</si>
  <si>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</si>
  <si>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</si>
  <si>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</si>
  <si>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</si>
  <si>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</si>
  <si>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</si>
  <si>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</si>
  <si>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</si>
  <si>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</si>
  <si>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</si>
  <si>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</si>
  <si>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</si>
  <si>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</si>
  <si>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</si>
  <si>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</si>
  <si>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</si>
  <si>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</si>
  <si>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</si>
  <si>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</si>
  <si>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</si>
  <si>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</si>
  <si>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</si>
  <si>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</si>
  <si>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</si>
  <si>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</si>
  <si>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</si>
  <si>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</si>
  <si>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</si>
  <si>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</si>
  <si>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</si>
  <si>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</si>
  <si>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</si>
  <si>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</si>
  <si>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</si>
  <si>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</si>
  <si>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</si>
  <si>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</si>
  <si>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</si>
  <si>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</si>
  <si>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</si>
  <si>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</si>
  <si>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</si>
  <si>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</si>
  <si>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</si>
  <si>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</si>
  <si>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</si>
  <si>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</si>
  <si>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</si>
  <si>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</si>
  <si>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</si>
  <si>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</si>
  <si>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</si>
  <si>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</si>
  <si>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</si>
  <si>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</si>
  <si>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</si>
  <si>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</si>
  <si>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</si>
  <si>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</si>
  <si>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</si>
  <si>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</si>
  <si>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</si>
  <si>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</si>
  <si>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</si>
  <si>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</si>
  <si>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</si>
  <si>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</si>
  <si>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</si>
  <si>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</si>
  <si>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</si>
  <si>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</si>
  <si>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</si>
  <si>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</si>
  <si>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</si>
  <si>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</si>
  <si>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</si>
  <si>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</si>
  <si>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</si>
  <si>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</si>
  <si>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</si>
  <si>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</si>
  <si>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</si>
  <si>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</si>
  <si>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</si>
  <si>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</si>
  <si>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</si>
  <si>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</si>
  <si>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</si>
  <si>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</si>
  <si>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</si>
  <si>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</si>
  <si>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</si>
  <si>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</si>
  <si>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</si>
  <si>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</si>
  <si>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</si>
  <si>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</si>
  <si>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</si>
  <si>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</si>
  <si>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</si>
  <si>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</si>
  <si>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</si>
  <si>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</si>
  <si>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</si>
  <si>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</si>
  <si>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</si>
  <si>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</si>
  <si>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</si>
  <si>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</si>
  <si>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</si>
  <si>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</si>
  <si>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</si>
  <si>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</si>
  <si>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</si>
  <si>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</si>
  <si>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</si>
  <si>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</si>
  <si>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</si>
  <si>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</si>
  <si>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</si>
  <si>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</si>
  <si>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</si>
  <si>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</si>
  <si>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</si>
  <si>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</si>
  <si>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</si>
  <si>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</si>
  <si>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</si>
  <si>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</si>
  <si>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</si>
  <si>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</si>
  <si>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</si>
  <si>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</si>
  <si>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</si>
  <si>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</si>
  <si>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</si>
  <si>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</si>
  <si>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</si>
  <si>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</si>
  <si>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</si>
  <si>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</si>
  <si>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</si>
  <si>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</si>
  <si>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</si>
  <si>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</si>
  <si>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</si>
  <si>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</si>
  <si>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</si>
  <si>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</si>
  <si>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</si>
  <si>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</si>
  <si>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</si>
  <si>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</si>
  <si>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</si>
  <si>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</si>
  <si>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</si>
  <si>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</si>
  <si>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</si>
  <si>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</si>
  <si>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</si>
  <si>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</si>
  <si>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</si>
  <si>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</si>
  <si>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</si>
  <si>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</si>
  <si>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</si>
  <si>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</si>
  <si>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</si>
  <si>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</si>
  <si>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</si>
  <si>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</si>
  <si>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</si>
  <si>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</si>
  <si>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</si>
  <si>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</si>
  <si>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</si>
  <si>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</si>
  <si>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</si>
  <si>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</si>
  <si>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</si>
  <si>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</si>
  <si>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</si>
  <si>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</si>
  <si>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</si>
  <si>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</si>
  <si>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</si>
  <si>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</si>
  <si>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</si>
  <si>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</si>
  <si>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</si>
  <si>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</si>
  <si>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</si>
  <si>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</si>
  <si>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</si>
  <si>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</si>
  <si>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</si>
  <si>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</si>
  <si>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</si>
  <si>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</si>
  <si>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</si>
  <si>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</si>
  <si>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</si>
  <si>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</si>
  <si>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</si>
  <si>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</si>
  <si>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</si>
  <si>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</si>
  <si>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</si>
  <si>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</si>
  <si>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</si>
  <si>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</si>
  <si>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</si>
  <si>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</si>
  <si>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</si>
  <si>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</si>
  <si>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</si>
  <si>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</si>
  <si>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</si>
  <si>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</si>
  <si>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</si>
  <si>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</si>
  <si>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</si>
  <si>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</si>
  <si>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</si>
  <si>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</si>
  <si>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</si>
  <si>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</si>
  <si>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</si>
  <si>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</si>
  <si>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</si>
  <si>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</si>
  <si>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</si>
  <si>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</si>
  <si>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</si>
  <si>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</si>
  <si>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</si>
  <si>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</si>
  <si>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</si>
  <si>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</si>
  <si>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</si>
  <si>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</si>
  <si>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</si>
  <si>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</si>
  <si>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</si>
  <si>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</si>
  <si>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</si>
  <si>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</si>
  <si>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</si>
  <si>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</si>
  <si>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</si>
  <si>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</si>
  <si>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</si>
  <si>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</si>
  <si>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</si>
  <si>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</si>
  <si>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</si>
  <si>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</si>
  <si>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</si>
  <si>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</si>
  <si>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</si>
  <si>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</si>
  <si>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</si>
  <si>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</si>
  <si>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</si>
  <si>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</si>
  <si>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</si>
  <si>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</si>
  <si>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</si>
  <si>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</si>
  <si>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</si>
  <si>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</si>
  <si>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</si>
  <si>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</si>
  <si>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</si>
  <si>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</si>
  <si>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</si>
  <si>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</si>
  <si>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</si>
  <si>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</si>
  <si>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</si>
  <si>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</si>
  <si>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</si>
  <si>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</si>
  <si>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</si>
  <si>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</si>
  <si>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</si>
  <si>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</si>
  <si>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</si>
  <si>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</si>
  <si>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</si>
  <si>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</si>
  <si>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</si>
  <si>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</si>
  <si>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</si>
  <si>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</si>
  <si>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</si>
  <si>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</si>
  <si>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</si>
  <si>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</si>
  <si>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</si>
  <si>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</si>
  <si>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</si>
  <si>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</si>
  <si>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</si>
  <si>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</si>
  <si>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</si>
  <si>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</si>
  <si>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</si>
  <si>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</si>
  <si>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</si>
  <si>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</si>
  <si>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</si>
  <si>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</si>
  <si>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</si>
  <si>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</si>
  <si>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</si>
  <si>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</si>
  <si>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</si>
  <si>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</si>
  <si>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</si>
  <si>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</si>
  <si>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</si>
  <si>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</si>
  <si>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</si>
  <si>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</si>
  <si>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</si>
  <si>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</si>
  <si>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</si>
  <si>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</si>
  <si>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</si>
  <si>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</si>
  <si>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</si>
  <si>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</si>
  <si>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</si>
  <si>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</si>
  <si>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</si>
  <si>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</si>
  <si>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</si>
  <si>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</si>
  <si>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</si>
  <si>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</si>
  <si>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</si>
  <si>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</si>
  <si>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</si>
  <si>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</si>
  <si>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</si>
  <si>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</si>
  <si>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</si>
  <si>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</si>
  <si>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</si>
  <si>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</si>
  <si>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</si>
  <si>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</si>
  <si>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</si>
  <si>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</si>
  <si>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</si>
  <si>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</si>
  <si>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</si>
  <si>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</si>
  <si>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</si>
  <si>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</si>
  <si>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</si>
  <si>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</si>
  <si>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</si>
  <si>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</si>
  <si>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</si>
  <si>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</si>
  <si>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</si>
  <si>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</si>
  <si>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</si>
  <si>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</si>
  <si>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</si>
  <si>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</si>
  <si>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</si>
  <si>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</si>
  <si>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</si>
  <si>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</si>
  <si>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</si>
  <si>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</si>
  <si>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</si>
  <si>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</si>
  <si>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</si>
  <si>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</si>
  <si>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</si>
  <si>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</si>
  <si>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</si>
  <si>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</si>
  <si>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</si>
  <si>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</si>
  <si>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</si>
  <si>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</si>
  <si>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</si>
  <si>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</si>
  <si>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</si>
  <si>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</si>
  <si>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</si>
  <si>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</si>
  <si>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</si>
  <si>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</si>
  <si>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</si>
  <si>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</si>
  <si>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</si>
  <si>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</si>
  <si>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</si>
  <si>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</si>
  <si>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</si>
  <si>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</si>
  <si>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</si>
  <si>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</si>
  <si>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</si>
  <si>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</si>
  <si>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</si>
  <si>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</si>
  <si>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</si>
  <si>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</si>
  <si>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</si>
  <si>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</si>
  <si>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</si>
  <si>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</si>
  <si>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</si>
  <si>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</si>
  <si>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</si>
  <si>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</si>
  <si>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</si>
  <si>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</si>
  <si>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</si>
  <si>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</si>
  <si>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</si>
  <si>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</si>
  <si>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</si>
  <si>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</si>
  <si>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</si>
  <si>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</si>
  <si>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</si>
  <si>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</si>
  <si>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</si>
  <si>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</si>
  <si>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</si>
  <si>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</si>
  <si>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</si>
  <si>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</si>
  <si>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</si>
  <si>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</si>
  <si>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</si>
  <si>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</si>
  <si>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</si>
  <si>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</si>
  <si>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</si>
  <si>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</si>
  <si>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</si>
  <si>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</si>
  <si>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</si>
  <si>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</si>
  <si>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</si>
  <si>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</si>
  <si>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</si>
  <si>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</si>
  <si>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</si>
  <si>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</si>
  <si>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</si>
  <si>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</si>
  <si>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</si>
  <si>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</si>
  <si>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</si>
  <si>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</si>
  <si>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</si>
  <si>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</si>
  <si>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</si>
  <si>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</si>
  <si>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</si>
  <si>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</si>
  <si>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</si>
  <si>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</si>
  <si>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</si>
  <si>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</si>
  <si>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</si>
  <si>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</si>
  <si>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</si>
  <si>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</si>
  <si>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</si>
  <si>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</si>
  <si>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</si>
  <si>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</si>
  <si>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</si>
  <si>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</si>
  <si>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</si>
  <si>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</si>
  <si>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</si>
  <si>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</si>
  <si>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</si>
  <si>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</si>
  <si>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</si>
  <si>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</si>
  <si>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</si>
  <si>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</si>
  <si>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</si>
  <si>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</si>
  <si>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</si>
  <si>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</si>
  <si>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</si>
  <si>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</si>
  <si>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</si>
  <si>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</si>
  <si>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</si>
  <si>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</si>
  <si>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</si>
  <si>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</si>
  <si>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</si>
  <si>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</si>
  <si>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</si>
  <si>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</si>
  <si>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</si>
  <si>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</si>
  <si>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</si>
  <si>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</si>
  <si>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</si>
  <si>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</si>
  <si>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</si>
  <si>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</si>
  <si>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</si>
  <si>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</si>
  <si>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</si>
  <si>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</si>
  <si>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</si>
  <si>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</si>
  <si>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</si>
  <si>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</si>
  <si>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</si>
  <si>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</si>
  <si>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</si>
  <si>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</si>
  <si>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</si>
  <si>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</si>
  <si>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</si>
  <si>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</si>
  <si>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</si>
  <si>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</si>
  <si>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</si>
  <si>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</si>
  <si>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</si>
  <si>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</si>
  <si>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</si>
  <si>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</si>
  <si>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</si>
  <si>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</si>
  <si>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</si>
  <si>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</si>
  <si>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</si>
  <si>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</si>
  <si>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</si>
  <si>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</si>
  <si>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</si>
  <si>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</si>
  <si>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</si>
  <si>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</si>
  <si>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</si>
  <si>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</si>
  <si>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</si>
  <si>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</si>
  <si>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</si>
  <si>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</si>
  <si>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</si>
  <si>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</si>
  <si>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</si>
  <si>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</si>
  <si>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</si>
  <si>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</si>
  <si>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</si>
  <si>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</si>
  <si>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</si>
  <si>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</si>
  <si>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</si>
  <si>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</si>
  <si>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</si>
  <si>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</si>
  <si>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</si>
  <si>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</si>
  <si>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</si>
  <si>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</si>
  <si>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</si>
  <si>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</si>
  <si>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</si>
  <si>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</si>
  <si>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</si>
  <si>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</si>
  <si>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</si>
  <si>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</si>
  <si>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</si>
  <si>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</si>
  <si>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</si>
  <si>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</si>
  <si>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</si>
  <si>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</si>
  <si>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</si>
  <si>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</si>
  <si>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</si>
  <si>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</si>
  <si>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</si>
  <si>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</si>
  <si>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</si>
  <si>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</si>
  <si>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</si>
  <si>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</si>
  <si>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</si>
  <si>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</si>
  <si>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</si>
  <si>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</si>
  <si>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</si>
  <si>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</si>
  <si>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</si>
  <si>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</si>
  <si>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</si>
  <si>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</si>
  <si>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</si>
  <si>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</si>
  <si>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</si>
  <si>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</si>
  <si>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</si>
  <si>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</si>
  <si>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</si>
  <si>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</si>
  <si>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</si>
  <si>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</si>
  <si>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</si>
  <si>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</si>
  <si>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</si>
  <si>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</si>
  <si>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</si>
  <si>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</si>
  <si>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</si>
  <si>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</si>
  <si>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</si>
  <si>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</si>
  <si>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</si>
  <si>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</si>
  <si>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</si>
  <si>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</si>
  <si>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</si>
  <si>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</si>
  <si>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</si>
  <si>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</si>
  <si>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</si>
  <si>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</si>
  <si>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</si>
  <si>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</si>
  <si>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</si>
  <si>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</si>
  <si>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</si>
  <si>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</si>
  <si>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</si>
  <si>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</si>
  <si>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</si>
  <si>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</si>
  <si>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</si>
  <si>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</si>
  <si>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</si>
  <si>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</si>
  <si>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</si>
  <si>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</si>
  <si>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</si>
  <si>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</si>
  <si>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</si>
  <si>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</si>
  <si>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</si>
  <si>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</si>
  <si>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</si>
  <si>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</si>
  <si>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</si>
  <si>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</si>
  <si>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</si>
  <si>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</si>
  <si>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</si>
  <si>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</si>
  <si>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</si>
  <si>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</si>
  <si>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</si>
  <si>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</si>
  <si>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</si>
  <si>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</si>
  <si>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</si>
  <si>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</si>
  <si>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</si>
  <si>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</si>
  <si>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</si>
  <si>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</si>
  <si>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Parent Category</t>
  </si>
  <si>
    <t>Sub-Category</t>
  </si>
  <si>
    <t>Category and Sub-Category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</si>
  <si>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</si>
  <si>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</si>
  <si>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</si>
  <si>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</si>
  <si>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</si>
  <si>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</si>
  <si>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</si>
  <si>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</si>
  <si>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Grand Total</t>
  </si>
  <si>
    <t>(All)</t>
  </si>
  <si>
    <t>Count of outcome</t>
  </si>
  <si>
    <t>animation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</si>
  <si>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</si>
  <si>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</si>
  <si>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</si>
  <si>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</si>
  <si>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</si>
  <si>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</si>
  <si>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</si>
  <si>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</si>
  <si>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</si>
  <si>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</si>
  <si>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</si>
  <si>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</si>
  <si>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</si>
  <si>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</si>
  <si>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</si>
  <si>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</si>
  <si>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</si>
  <si>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</si>
  <si>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</si>
  <si>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</si>
  <si>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</si>
  <si>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</si>
  <si>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</si>
  <si>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 Conversion</t>
  </si>
  <si>
    <t>Years (Date created Conversion)</t>
  </si>
  <si>
    <t>Months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</si>
  <si>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</si>
  <si>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</si>
  <si>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</si>
  <si>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</si>
  <si>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</si>
  <si>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</si>
  <si>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</si>
  <si>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</si>
  <si>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</si>
  <si>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</si>
  <si>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</si>
  <si>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</si>
  <si>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 Failed</t>
  </si>
  <si>
    <t>Total Projects</t>
  </si>
  <si>
    <t>(Multiple Items)</t>
  </si>
  <si>
    <t>Goal</t>
  </si>
  <si>
    <t>Number Successful</t>
  </si>
  <si>
    <t>Number Canceled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</si>
  <si>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</si>
  <si>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</si>
  <si>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</si>
  <si>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</si>
  <si>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</si>
  <si>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</si>
  <si>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</si>
  <si>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</si>
  <si>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</si>
  <si>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</si>
  <si>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</si>
  <si>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</si>
  <si>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</si>
  <si>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50000</t>
  </si>
  <si>
    <t>Variance</t>
  </si>
  <si>
    <t>35000 to 39999</t>
  </si>
  <si>
    <t>Mean</t>
  </si>
  <si>
    <t xml:space="preserve"> </t>
  </si>
  <si>
    <t>Median</t>
  </si>
  <si>
    <t>Min</t>
  </si>
  <si>
    <t>Max</t>
  </si>
  <si>
    <t>Standard Deviation</t>
  </si>
  <si>
    <t xml:space="preserve">The Mean better summarizes the data because it takes into account the total numbers provided and gives and average of it. The Medain </t>
  </si>
  <si>
    <t xml:space="preserve">would not give a good summary because it would just give us information regarding the middle vvalues or center of the data provided which would </t>
  </si>
  <si>
    <t>not really explain what was going on with the data as a whole.</t>
  </si>
  <si>
    <t>There seem to be more variability with the successful out come as shown on the scatter plot. This makes sence because the total number of suuccessful campaigns</t>
  </si>
  <si>
    <t>was more that the failed campaingns.</t>
  </si>
  <si>
    <t>Total Number of Successful backers</t>
  </si>
  <si>
    <t>Total Numner of Failed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</si>
</sst>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0" fontId="0" fillId="0" borderId="0" xfId="0" pivotButton="1"/>
    <xf numFmtId="14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Module 1Challenge.xlsx]Stacked-column Pivot!PivotTable3</c:name>
    <c:fmtId val="11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'Stacked-column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'Stacked-column Pivot'!$A$5:$A$13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'Stacked-column Pivot'!$B$5:$B$13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3">
                  <c:v>2</c:v>
                </c:pt>
                <c:pt idx="5">
                  <c:v>1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4-48D1-BCEF-EEAA7A764CAC}"/>
            </c:ext>
          </c:extLst>
        </c:ser>
        <c:ser>
          <c:idx val="1"/>
          <c:order val="1"/>
          <c:tx>
            <c:strRef>
              <c:f>'Stacked-column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'Stacked-column Pivot'!$A$5:$A$13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'Stacked-column Pivot'!$C$5:$C$13</c:f>
              <c:numCache>
                <c:formatCode>General</c:formatCode>
                <c:ptCount val="8"/>
                <c:pt idx="0">
                  <c:v>12</c:v>
                </c:pt>
                <c:pt idx="1">
                  <c:v>4</c:v>
                </c:pt>
                <c:pt idx="2">
                  <c:v>2</c:v>
                </c:pt>
                <c:pt idx="3">
                  <c:v>23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  <c:pt idx="7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54-48D1-BCEF-EEAA7A764CAC}"/>
            </c:ext>
          </c:extLst>
        </c:ser>
        <c:ser>
          <c:idx val="2"/>
          <c:order val="2"/>
          <c:tx>
            <c:strRef>
              <c:f>'Stacked-column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'Stacked-column Pivot'!$A$5:$A$13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'Stacked-column Pivot'!$D$5:$D$13</c:f>
              <c:numCache>
                <c:formatCode>General</c:formatCode>
                <c:ptCount val="8"/>
                <c:pt idx="0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54-48D1-BCEF-EEAA7A764CAC}"/>
            </c:ext>
          </c:extLst>
        </c:ser>
        <c:ser>
          <c:idx val="3"/>
          <c:order val="3"/>
          <c:tx>
            <c:strRef>
              <c:f>'Stacked-column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'Stacked-column Pivot'!$A$5:$A$13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'Stacked-column Pivot'!$E$5:$E$13</c:f>
              <c:numCache>
                <c:formatCode>General</c:formatCode>
                <c:ptCount val="8"/>
                <c:pt idx="0">
                  <c:v>26</c:v>
                </c:pt>
                <c:pt idx="1">
                  <c:v>3</c:v>
                </c:pt>
                <c:pt idx="2">
                  <c:v>13</c:v>
                </c:pt>
                <c:pt idx="3">
                  <c:v>27</c:v>
                </c:pt>
                <c:pt idx="4">
                  <c:v>9</c:v>
                </c:pt>
                <c:pt idx="5">
                  <c:v>12</c:v>
                </c:pt>
                <c:pt idx="6">
                  <c:v>23</c:v>
                </c:pt>
                <c:pt idx="7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454-48D1-BCEF-EEAA7A764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9018719"/>
        <c:axId val="770515887"/>
      </c:barChart>
      <c:catAx>
        <c:axId val="75901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515887"/>
        <c:crosses val="autoZero"/>
        <c:auto val="1"/>
        <c:lblAlgn val="ctr"/>
        <c:lblOffset val="100"/>
        <c:noMultiLvlLbl val="0"/>
      </c:catAx>
      <c:valAx>
        <c:axId val="77051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1871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Module 1Challenge.xlsx]count per Sub-Cat.!PivotTable1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 per Sub-Cat.'!$B$4:$B$5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 per Sub-Cat.'!$A$6:$A$29</c:f>
              <c:strCache>
                <c:ptCount val="23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fiction</c:v>
                </c:pt>
                <c:pt idx="5">
                  <c:v>food trucks</c:v>
                </c:pt>
                <c:pt idx="6">
                  <c:v>indie rock</c:v>
                </c:pt>
                <c:pt idx="7">
                  <c:v>jazz</c:v>
                </c:pt>
                <c:pt idx="8">
                  <c:v>metal</c:v>
                </c:pt>
                <c:pt idx="9">
                  <c:v>mobile games</c:v>
                </c:pt>
                <c:pt idx="10">
                  <c:v>nonfiction</c:v>
                </c:pt>
                <c:pt idx="11">
                  <c:v>photography books</c:v>
                </c:pt>
                <c:pt idx="12">
                  <c:v>plays</c:v>
                </c:pt>
                <c:pt idx="13">
                  <c:v>radio &amp; podcasts</c:v>
                </c:pt>
                <c:pt idx="14">
                  <c:v>rock</c:v>
                </c:pt>
                <c:pt idx="15">
                  <c:v>science fiction</c:v>
                </c:pt>
                <c:pt idx="16">
                  <c:v>shorts</c:v>
                </c:pt>
                <c:pt idx="17">
                  <c:v>television</c:v>
                </c:pt>
                <c:pt idx="18">
                  <c:v>translations</c:v>
                </c:pt>
                <c:pt idx="19">
                  <c:v>video games</c:v>
                </c:pt>
                <c:pt idx="20">
                  <c:v>wearables</c:v>
                </c:pt>
                <c:pt idx="21">
                  <c:v>web</c:v>
                </c:pt>
                <c:pt idx="22">
                  <c:v>world music</c:v>
                </c:pt>
              </c:strCache>
            </c:strRef>
          </c:cat>
          <c:val>
            <c:numRef>
              <c:f>'count per Sub-Cat.'!$B$6:$B$29</c:f>
              <c:numCache>
                <c:formatCode>General</c:formatCode>
                <c:ptCount val="23"/>
                <c:pt idx="2">
                  <c:v>1</c:v>
                </c:pt>
                <c:pt idx="4">
                  <c:v>1</c:v>
                </c:pt>
                <c:pt idx="5">
                  <c:v>2</c:v>
                </c:pt>
                <c:pt idx="12">
                  <c:v>7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05-4A50-9DCA-7DA7DA3F9BE1}"/>
            </c:ext>
          </c:extLst>
        </c:ser>
        <c:ser>
          <c:idx val="1"/>
          <c:order val="1"/>
          <c:tx>
            <c:strRef>
              <c:f>'count per Sub-Cat.'!$C$4:$C$5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 per Sub-Cat.'!$A$6:$A$29</c:f>
              <c:strCache>
                <c:ptCount val="23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fiction</c:v>
                </c:pt>
                <c:pt idx="5">
                  <c:v>food trucks</c:v>
                </c:pt>
                <c:pt idx="6">
                  <c:v>indie rock</c:v>
                </c:pt>
                <c:pt idx="7">
                  <c:v>jazz</c:v>
                </c:pt>
                <c:pt idx="8">
                  <c:v>metal</c:v>
                </c:pt>
                <c:pt idx="9">
                  <c:v>mobile games</c:v>
                </c:pt>
                <c:pt idx="10">
                  <c:v>nonfiction</c:v>
                </c:pt>
                <c:pt idx="11">
                  <c:v>photography books</c:v>
                </c:pt>
                <c:pt idx="12">
                  <c:v>plays</c:v>
                </c:pt>
                <c:pt idx="13">
                  <c:v>radio &amp; podcasts</c:v>
                </c:pt>
                <c:pt idx="14">
                  <c:v>rock</c:v>
                </c:pt>
                <c:pt idx="15">
                  <c:v>science fiction</c:v>
                </c:pt>
                <c:pt idx="16">
                  <c:v>shorts</c:v>
                </c:pt>
                <c:pt idx="17">
                  <c:v>television</c:v>
                </c:pt>
                <c:pt idx="18">
                  <c:v>translations</c:v>
                </c:pt>
                <c:pt idx="19">
                  <c:v>video games</c:v>
                </c:pt>
                <c:pt idx="20">
                  <c:v>wearables</c:v>
                </c:pt>
                <c:pt idx="21">
                  <c:v>web</c:v>
                </c:pt>
                <c:pt idx="22">
                  <c:v>world music</c:v>
                </c:pt>
              </c:strCache>
            </c:strRef>
          </c:cat>
          <c:val>
            <c:numRef>
              <c:f>'count per Sub-Cat.'!$C$6:$C$29</c:f>
              <c:numCache>
                <c:formatCode>General</c:formatCode>
                <c:ptCount val="23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33</c:v>
                </c:pt>
                <c:pt idx="14">
                  <c:v>11</c:v>
                </c:pt>
                <c:pt idx="15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6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05-4A50-9DCA-7DA7DA3F9BE1}"/>
            </c:ext>
          </c:extLst>
        </c:ser>
        <c:ser>
          <c:idx val="2"/>
          <c:order val="2"/>
          <c:tx>
            <c:strRef>
              <c:f>'count per Sub-Cat.'!$D$4:$D$5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'count per Sub-Cat.'!$A$6:$A$29</c:f>
              <c:strCache>
                <c:ptCount val="23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fiction</c:v>
                </c:pt>
                <c:pt idx="5">
                  <c:v>food trucks</c:v>
                </c:pt>
                <c:pt idx="6">
                  <c:v>indie rock</c:v>
                </c:pt>
                <c:pt idx="7">
                  <c:v>jazz</c:v>
                </c:pt>
                <c:pt idx="8">
                  <c:v>metal</c:v>
                </c:pt>
                <c:pt idx="9">
                  <c:v>mobile games</c:v>
                </c:pt>
                <c:pt idx="10">
                  <c:v>nonfiction</c:v>
                </c:pt>
                <c:pt idx="11">
                  <c:v>photography books</c:v>
                </c:pt>
                <c:pt idx="12">
                  <c:v>plays</c:v>
                </c:pt>
                <c:pt idx="13">
                  <c:v>radio &amp; podcasts</c:v>
                </c:pt>
                <c:pt idx="14">
                  <c:v>rock</c:v>
                </c:pt>
                <c:pt idx="15">
                  <c:v>science fiction</c:v>
                </c:pt>
                <c:pt idx="16">
                  <c:v>shorts</c:v>
                </c:pt>
                <c:pt idx="17">
                  <c:v>television</c:v>
                </c:pt>
                <c:pt idx="18">
                  <c:v>translations</c:v>
                </c:pt>
                <c:pt idx="19">
                  <c:v>video games</c:v>
                </c:pt>
                <c:pt idx="20">
                  <c:v>wearables</c:v>
                </c:pt>
                <c:pt idx="21">
                  <c:v>web</c:v>
                </c:pt>
                <c:pt idx="22">
                  <c:v>world music</c:v>
                </c:pt>
              </c:strCache>
            </c:strRef>
          </c:cat>
          <c:val>
            <c:numRef>
              <c:f>'count per Sub-Cat.'!$D$6:$D$29</c:f>
              <c:numCache>
                <c:formatCode>General</c:formatCode>
                <c:ptCount val="23"/>
                <c:pt idx="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05-4A50-9DCA-7DA7DA3F9BE1}"/>
            </c:ext>
          </c:extLst>
        </c:ser>
        <c:ser>
          <c:idx val="3"/>
          <c:order val="3"/>
          <c:tx>
            <c:strRef>
              <c:f>'count per Sub-Cat.'!$E$4:$E$5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'count per Sub-Cat.'!$A$6:$A$29</c:f>
              <c:strCache>
                <c:ptCount val="23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fiction</c:v>
                </c:pt>
                <c:pt idx="5">
                  <c:v>food trucks</c:v>
                </c:pt>
                <c:pt idx="6">
                  <c:v>indie rock</c:v>
                </c:pt>
                <c:pt idx="7">
                  <c:v>jazz</c:v>
                </c:pt>
                <c:pt idx="8">
                  <c:v>metal</c:v>
                </c:pt>
                <c:pt idx="9">
                  <c:v>mobile games</c:v>
                </c:pt>
                <c:pt idx="10">
                  <c:v>nonfiction</c:v>
                </c:pt>
                <c:pt idx="11">
                  <c:v>photography books</c:v>
                </c:pt>
                <c:pt idx="12">
                  <c:v>plays</c:v>
                </c:pt>
                <c:pt idx="13">
                  <c:v>radio &amp; podcasts</c:v>
                </c:pt>
                <c:pt idx="14">
                  <c:v>rock</c:v>
                </c:pt>
                <c:pt idx="15">
                  <c:v>science fiction</c:v>
                </c:pt>
                <c:pt idx="16">
                  <c:v>shorts</c:v>
                </c:pt>
                <c:pt idx="17">
                  <c:v>television</c:v>
                </c:pt>
                <c:pt idx="18">
                  <c:v>translations</c:v>
                </c:pt>
                <c:pt idx="19">
                  <c:v>video games</c:v>
                </c:pt>
                <c:pt idx="20">
                  <c:v>wearables</c:v>
                </c:pt>
                <c:pt idx="21">
                  <c:v>web</c:v>
                </c:pt>
                <c:pt idx="22">
                  <c:v>world music</c:v>
                </c:pt>
              </c:strCache>
            </c:strRef>
          </c:cat>
          <c:val>
            <c:numRef>
              <c:f>'count per Sub-Cat.'!$E$6:$E$29</c:f>
              <c:numCache>
                <c:formatCode>General</c:formatCode>
                <c:ptCount val="23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7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9</c:v>
                </c:pt>
                <c:pt idx="12">
                  <c:v>46</c:v>
                </c:pt>
                <c:pt idx="13">
                  <c:v>2</c:v>
                </c:pt>
                <c:pt idx="14">
                  <c:v>13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9</c:v>
                </c:pt>
                <c:pt idx="20">
                  <c:v>12</c:v>
                </c:pt>
                <c:pt idx="21">
                  <c:v>11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05-4A50-9DCA-7DA7DA3F9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9992992"/>
        <c:axId val="1520875136"/>
      </c:barChart>
      <c:catAx>
        <c:axId val="120999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875136"/>
        <c:crosses val="autoZero"/>
        <c:auto val="1"/>
        <c:lblAlgn val="ctr"/>
        <c:lblOffset val="100"/>
        <c:noMultiLvlLbl val="0"/>
      </c:catAx>
      <c:valAx>
        <c:axId val="152087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9929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Module 1Challenge.xlsx]chart line graph!PivotTable3</c:name>
    <c:fmtId val="1"/>
  </c:pivotSource>
  <c:chart>
    <c:autoTitleDeleted val="0"/>
    <c:pivotFmts>
      <c:pivotFmt>
        <c:idx val="0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'chart 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'chart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'chart 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4-4134-959C-1BF9EF1A6579}"/>
            </c:ext>
          </c:extLst>
        </c:ser>
        <c:ser>
          <c:idx val="1"/>
          <c:order val="1"/>
          <c:tx>
            <c:strRef>
              <c:f>'chart 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'chart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'chart 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4-4134-959C-1BF9EF1A6579}"/>
            </c:ext>
          </c:extLst>
        </c:ser>
        <c:ser>
          <c:idx val="2"/>
          <c:order val="2"/>
          <c:tx>
            <c:strRef>
              <c:f>'chart line 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'chart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'chart line graph'!$D$6:$D$18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43-49D4-B18E-CD4927A7C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9781728"/>
        <c:axId val="477073664"/>
      </c:lineChart>
      <c:catAx>
        <c:axId val="15497817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73664"/>
        <c:crosses val="autoZero"/>
        <c:auto val="1"/>
        <c:lblAlgn val="ctr"/>
        <c:lblOffset val="100"/>
        <c:noMultiLvlLbl val="0"/>
      </c:catAx>
      <c:valAx>
        <c:axId val="4770736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78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amount Vs Outcome'!$B$1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'Goal amount Vs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amount Vs Outcome'!$B$2:$B$13</c:f>
              <c:numCache>
                <c:formatCode>General</c:formatCode>
                <c:ptCount val="12"/>
                <c:pt idx="0">
                  <c:v>30</c:v>
                </c:pt>
                <c:pt idx="1">
                  <c:v>185</c:v>
                </c:pt>
                <c:pt idx="2">
                  <c:v>157</c:v>
                </c:pt>
                <c:pt idx="3">
                  <c:v>2</c:v>
                </c:pt>
                <c:pt idx="4">
                  <c:v>10</c:v>
                </c:pt>
                <c:pt idx="5">
                  <c:v>5</c:v>
                </c:pt>
                <c:pt idx="6">
                  <c:v>10</c:v>
                </c:pt>
                <c:pt idx="7">
                  <c:v>7</c:v>
                </c:pt>
                <c:pt idx="8">
                  <c:v>7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3-4B61-8189-A5F4B477A2C5}"/>
            </c:ext>
          </c:extLst>
        </c:ser>
        <c:ser>
          <c:idx val="1"/>
          <c:order val="1"/>
          <c:tx>
            <c:strRef>
              <c:f>'Goal amount Vs Outcome'!$C$1</c:f>
              <c:strCache>
                <c:ptCount val="1"/>
                <c:pt idx="0">
                  <c:v>Number 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'Goal amount Vs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amount Vs Outcome'!$C$2:$C$13</c:f>
              <c:numCache>
                <c:formatCode>General</c:formatCode>
                <c:ptCount val="12"/>
                <c:pt idx="0">
                  <c:v>20</c:v>
                </c:pt>
                <c:pt idx="1">
                  <c:v>37</c:v>
                </c:pt>
                <c:pt idx="2">
                  <c:v>125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C3-4B61-8189-A5F4B477A2C5}"/>
            </c:ext>
          </c:extLst>
        </c:ser>
        <c:ser>
          <c:idx val="2"/>
          <c:order val="2"/>
          <c:tx>
            <c:strRef>
              <c:f>'Goal amount Vs Outcome'!$D$1</c:f>
              <c:strCache>
                <c:ptCount val="1"/>
                <c:pt idx="0">
                  <c:v>Number Canceled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'Goal amount Vs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amount Vs Outcome'!$D$2:$D$13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C3-4B61-8189-A5F4B477A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954112"/>
        <c:axId val="1385962208"/>
      </c:lineChart>
      <c:catAx>
        <c:axId val="426954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962208"/>
        <c:crosses val="autoZero"/>
        <c:auto val="1"/>
        <c:lblAlgn val="ctr"/>
        <c:lblOffset val="100"/>
        <c:noMultiLvlLbl val="0"/>
      </c:catAx>
      <c:valAx>
        <c:axId val="138596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95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'Statistical Analysis'!$B$1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'Statistical Analysis'!$A$2:$A$566</c:f>
              <c:strCache>
                <c:ptCount val="565"/>
                <c:pt idx="0">
                  <c:v>successful</c:v>
                </c:pt>
                <c:pt idx="1">
                  <c:v>successful</c:v>
                </c:pt>
                <c:pt idx="2">
                  <c:v>successful</c:v>
                </c:pt>
                <c:pt idx="3">
                  <c:v>successful</c:v>
                </c:pt>
                <c:pt idx="4">
                  <c:v>successful</c:v>
                </c:pt>
                <c:pt idx="5">
                  <c:v>successful</c:v>
                </c:pt>
                <c:pt idx="6">
                  <c:v>successful</c:v>
                </c:pt>
                <c:pt idx="7">
                  <c:v>successful</c:v>
                </c:pt>
                <c:pt idx="8">
                  <c:v>successful</c:v>
                </c:pt>
                <c:pt idx="9">
                  <c:v>successful</c:v>
                </c:pt>
                <c:pt idx="10">
                  <c:v>successful</c:v>
                </c:pt>
                <c:pt idx="11">
                  <c:v>successful</c:v>
                </c:pt>
                <c:pt idx="12">
                  <c:v>successful</c:v>
                </c:pt>
                <c:pt idx="13">
                  <c:v>successful</c:v>
                </c:pt>
                <c:pt idx="14">
                  <c:v>successful</c:v>
                </c:pt>
                <c:pt idx="15">
                  <c:v>successful</c:v>
                </c:pt>
                <c:pt idx="16">
                  <c:v>successful</c:v>
                </c:pt>
                <c:pt idx="17">
                  <c:v>successful</c:v>
                </c:pt>
                <c:pt idx="18">
                  <c:v>successful</c:v>
                </c:pt>
                <c:pt idx="19">
                  <c:v>successful</c:v>
                </c:pt>
                <c:pt idx="20">
                  <c:v>successful</c:v>
                </c:pt>
                <c:pt idx="21">
                  <c:v>successful</c:v>
                </c:pt>
                <c:pt idx="22">
                  <c:v>successful</c:v>
                </c:pt>
                <c:pt idx="23">
                  <c:v>successful</c:v>
                </c:pt>
                <c:pt idx="24">
                  <c:v>successful</c:v>
                </c:pt>
                <c:pt idx="25">
                  <c:v>successful</c:v>
                </c:pt>
                <c:pt idx="26">
                  <c:v>successful</c:v>
                </c:pt>
                <c:pt idx="27">
                  <c:v>successful</c:v>
                </c:pt>
                <c:pt idx="28">
                  <c:v>successful</c:v>
                </c:pt>
                <c:pt idx="29">
                  <c:v>successful</c:v>
                </c:pt>
                <c:pt idx="30">
                  <c:v>successful</c:v>
                </c:pt>
                <c:pt idx="31">
                  <c:v>successful</c:v>
                </c:pt>
                <c:pt idx="32">
                  <c:v>successful</c:v>
                </c:pt>
                <c:pt idx="33">
                  <c:v>successful</c:v>
                </c:pt>
                <c:pt idx="34">
                  <c:v>successful</c:v>
                </c:pt>
                <c:pt idx="35">
                  <c:v>successful</c:v>
                </c:pt>
                <c:pt idx="36">
                  <c:v>successful</c:v>
                </c:pt>
                <c:pt idx="37">
                  <c:v>successful</c:v>
                </c:pt>
                <c:pt idx="38">
                  <c:v>successful</c:v>
                </c:pt>
                <c:pt idx="39">
                  <c:v>successful</c:v>
                </c:pt>
                <c:pt idx="40">
                  <c:v>successful</c:v>
                </c:pt>
                <c:pt idx="41">
                  <c:v>successful</c:v>
                </c:pt>
                <c:pt idx="42">
                  <c:v>successful</c:v>
                </c:pt>
                <c:pt idx="43">
                  <c:v>successful</c:v>
                </c:pt>
                <c:pt idx="44">
                  <c:v>successful</c:v>
                </c:pt>
                <c:pt idx="45">
                  <c:v>successful</c:v>
                </c:pt>
                <c:pt idx="46">
                  <c:v>successful</c:v>
                </c:pt>
                <c:pt idx="47">
                  <c:v>successful</c:v>
                </c:pt>
                <c:pt idx="48">
                  <c:v>successful</c:v>
                </c:pt>
                <c:pt idx="49">
                  <c:v>successful</c:v>
                </c:pt>
                <c:pt idx="50">
                  <c:v>successful</c:v>
                </c:pt>
                <c:pt idx="51">
                  <c:v>successful</c:v>
                </c:pt>
                <c:pt idx="52">
                  <c:v>successful</c:v>
                </c:pt>
                <c:pt idx="53">
                  <c:v>successful</c:v>
                </c:pt>
                <c:pt idx="54">
                  <c:v>successful</c:v>
                </c:pt>
                <c:pt idx="55">
                  <c:v>successful</c:v>
                </c:pt>
                <c:pt idx="56">
                  <c:v>successful</c:v>
                </c:pt>
                <c:pt idx="57">
                  <c:v>successful</c:v>
                </c:pt>
                <c:pt idx="58">
                  <c:v>successful</c:v>
                </c:pt>
                <c:pt idx="59">
                  <c:v>successful</c:v>
                </c:pt>
                <c:pt idx="60">
                  <c:v>successful</c:v>
                </c:pt>
                <c:pt idx="61">
                  <c:v>successful</c:v>
                </c:pt>
                <c:pt idx="62">
                  <c:v>successful</c:v>
                </c:pt>
                <c:pt idx="63">
                  <c:v>successful</c:v>
                </c:pt>
                <c:pt idx="64">
                  <c:v>successful</c:v>
                </c:pt>
                <c:pt idx="65">
                  <c:v>successful</c:v>
                </c:pt>
                <c:pt idx="66">
                  <c:v>successful</c:v>
                </c:pt>
                <c:pt idx="67">
                  <c:v>successful</c:v>
                </c:pt>
                <c:pt idx="68">
                  <c:v>successful</c:v>
                </c:pt>
                <c:pt idx="69">
                  <c:v>successful</c:v>
                </c:pt>
                <c:pt idx="70">
                  <c:v>successful</c:v>
                </c:pt>
                <c:pt idx="71">
                  <c:v>successful</c:v>
                </c:pt>
                <c:pt idx="72">
                  <c:v>successful</c:v>
                </c:pt>
                <c:pt idx="73">
                  <c:v>successful</c:v>
                </c:pt>
                <c:pt idx="74">
                  <c:v>successful</c:v>
                </c:pt>
                <c:pt idx="75">
                  <c:v>successful</c:v>
                </c:pt>
                <c:pt idx="76">
                  <c:v>successful</c:v>
                </c:pt>
                <c:pt idx="77">
                  <c:v>successful</c:v>
                </c:pt>
                <c:pt idx="78">
                  <c:v>successful</c:v>
                </c:pt>
                <c:pt idx="79">
                  <c:v>successful</c:v>
                </c:pt>
                <c:pt idx="80">
                  <c:v>successful</c:v>
                </c:pt>
                <c:pt idx="81">
                  <c:v>successful</c:v>
                </c:pt>
                <c:pt idx="82">
                  <c:v>successful</c:v>
                </c:pt>
                <c:pt idx="83">
                  <c:v>successful</c:v>
                </c:pt>
                <c:pt idx="84">
                  <c:v>successful</c:v>
                </c:pt>
                <c:pt idx="85">
                  <c:v>successful</c:v>
                </c:pt>
                <c:pt idx="86">
                  <c:v>successful</c:v>
                </c:pt>
                <c:pt idx="87">
                  <c:v>successful</c:v>
                </c:pt>
                <c:pt idx="88">
                  <c:v>successful</c:v>
                </c:pt>
                <c:pt idx="89">
                  <c:v>successful</c:v>
                </c:pt>
                <c:pt idx="90">
                  <c:v>successful</c:v>
                </c:pt>
                <c:pt idx="91">
                  <c:v>successful</c:v>
                </c:pt>
                <c:pt idx="92">
                  <c:v>successful</c:v>
                </c:pt>
                <c:pt idx="93">
                  <c:v>successful</c:v>
                </c:pt>
                <c:pt idx="94">
                  <c:v>successful</c:v>
                </c:pt>
                <c:pt idx="95">
                  <c:v>successful</c:v>
                </c:pt>
                <c:pt idx="96">
                  <c:v>successful</c:v>
                </c:pt>
                <c:pt idx="97">
                  <c:v>successful</c:v>
                </c:pt>
                <c:pt idx="98">
                  <c:v>successful</c:v>
                </c:pt>
                <c:pt idx="99">
                  <c:v>successful</c:v>
                </c:pt>
                <c:pt idx="100">
                  <c:v>successful</c:v>
                </c:pt>
                <c:pt idx="101">
                  <c:v>successful</c:v>
                </c:pt>
                <c:pt idx="102">
                  <c:v>successful</c:v>
                </c:pt>
                <c:pt idx="103">
                  <c:v>successful</c:v>
                </c:pt>
                <c:pt idx="104">
                  <c:v>successful</c:v>
                </c:pt>
                <c:pt idx="105">
                  <c:v>successful</c:v>
                </c:pt>
                <c:pt idx="106">
                  <c:v>successful</c:v>
                </c:pt>
                <c:pt idx="107">
                  <c:v>successful</c:v>
                </c:pt>
                <c:pt idx="108">
                  <c:v>successful</c:v>
                </c:pt>
                <c:pt idx="109">
                  <c:v>successful</c:v>
                </c:pt>
                <c:pt idx="110">
                  <c:v>successful</c:v>
                </c:pt>
                <c:pt idx="111">
                  <c:v>successful</c:v>
                </c:pt>
                <c:pt idx="112">
                  <c:v>successful</c:v>
                </c:pt>
                <c:pt idx="113">
                  <c:v>successful</c:v>
                </c:pt>
                <c:pt idx="114">
                  <c:v>successful</c:v>
                </c:pt>
                <c:pt idx="115">
                  <c:v>successful</c:v>
                </c:pt>
                <c:pt idx="116">
                  <c:v>successful</c:v>
                </c:pt>
                <c:pt idx="117">
                  <c:v>successful</c:v>
                </c:pt>
                <c:pt idx="118">
                  <c:v>successful</c:v>
                </c:pt>
                <c:pt idx="119">
                  <c:v>successful</c:v>
                </c:pt>
                <c:pt idx="120">
                  <c:v>successful</c:v>
                </c:pt>
                <c:pt idx="121">
                  <c:v>successful</c:v>
                </c:pt>
                <c:pt idx="122">
                  <c:v>successful</c:v>
                </c:pt>
                <c:pt idx="123">
                  <c:v>successful</c:v>
                </c:pt>
                <c:pt idx="124">
                  <c:v>successful</c:v>
                </c:pt>
                <c:pt idx="125">
                  <c:v>successful</c:v>
                </c:pt>
                <c:pt idx="126">
                  <c:v>successful</c:v>
                </c:pt>
                <c:pt idx="127">
                  <c:v>successful</c:v>
                </c:pt>
                <c:pt idx="128">
                  <c:v>successful</c:v>
                </c:pt>
                <c:pt idx="129">
                  <c:v>successful</c:v>
                </c:pt>
                <c:pt idx="130">
                  <c:v>successful</c:v>
                </c:pt>
                <c:pt idx="131">
                  <c:v>successful</c:v>
                </c:pt>
                <c:pt idx="132">
                  <c:v>successful</c:v>
                </c:pt>
                <c:pt idx="133">
                  <c:v>successful</c:v>
                </c:pt>
                <c:pt idx="134">
                  <c:v>successful</c:v>
                </c:pt>
                <c:pt idx="135">
                  <c:v>successful</c:v>
                </c:pt>
                <c:pt idx="136">
                  <c:v>successful</c:v>
                </c:pt>
                <c:pt idx="137">
                  <c:v>successful</c:v>
                </c:pt>
                <c:pt idx="138">
                  <c:v>successful</c:v>
                </c:pt>
                <c:pt idx="139">
                  <c:v>successful</c:v>
                </c:pt>
                <c:pt idx="140">
                  <c:v>successful</c:v>
                </c:pt>
                <c:pt idx="141">
                  <c:v>successful</c:v>
                </c:pt>
                <c:pt idx="142">
                  <c:v>successful</c:v>
                </c:pt>
                <c:pt idx="143">
                  <c:v>successful</c:v>
                </c:pt>
                <c:pt idx="144">
                  <c:v>successful</c:v>
                </c:pt>
                <c:pt idx="145">
                  <c:v>successful</c:v>
                </c:pt>
                <c:pt idx="146">
                  <c:v>successful</c:v>
                </c:pt>
                <c:pt idx="147">
                  <c:v>successful</c:v>
                </c:pt>
                <c:pt idx="148">
                  <c:v>successful</c:v>
                </c:pt>
                <c:pt idx="149">
                  <c:v>successful</c:v>
                </c:pt>
                <c:pt idx="150">
                  <c:v>successful</c:v>
                </c:pt>
                <c:pt idx="151">
                  <c:v>successful</c:v>
                </c:pt>
                <c:pt idx="152">
                  <c:v>successful</c:v>
                </c:pt>
                <c:pt idx="153">
                  <c:v>successful</c:v>
                </c:pt>
                <c:pt idx="154">
                  <c:v>successful</c:v>
                </c:pt>
                <c:pt idx="155">
                  <c:v>successful</c:v>
                </c:pt>
                <c:pt idx="156">
                  <c:v>successful</c:v>
                </c:pt>
                <c:pt idx="157">
                  <c:v>successful</c:v>
                </c:pt>
                <c:pt idx="158">
                  <c:v>successful</c:v>
                </c:pt>
                <c:pt idx="159">
                  <c:v>successful</c:v>
                </c:pt>
                <c:pt idx="160">
                  <c:v>successful</c:v>
                </c:pt>
                <c:pt idx="161">
                  <c:v>successful</c:v>
                </c:pt>
                <c:pt idx="162">
                  <c:v>successful</c:v>
                </c:pt>
                <c:pt idx="163">
                  <c:v>successful</c:v>
                </c:pt>
                <c:pt idx="164">
                  <c:v>successful</c:v>
                </c:pt>
                <c:pt idx="165">
                  <c:v>successful</c:v>
                </c:pt>
                <c:pt idx="166">
                  <c:v>successful</c:v>
                </c:pt>
                <c:pt idx="167">
                  <c:v>successful</c:v>
                </c:pt>
                <c:pt idx="168">
                  <c:v>successful</c:v>
                </c:pt>
                <c:pt idx="169">
                  <c:v>successful</c:v>
                </c:pt>
                <c:pt idx="170">
                  <c:v>successful</c:v>
                </c:pt>
                <c:pt idx="171">
                  <c:v>successful</c:v>
                </c:pt>
                <c:pt idx="172">
                  <c:v>successful</c:v>
                </c:pt>
                <c:pt idx="173">
                  <c:v>successful</c:v>
                </c:pt>
                <c:pt idx="174">
                  <c:v>successful</c:v>
                </c:pt>
                <c:pt idx="175">
                  <c:v>successful</c:v>
                </c:pt>
                <c:pt idx="176">
                  <c:v>successful</c:v>
                </c:pt>
                <c:pt idx="177">
                  <c:v>successful</c:v>
                </c:pt>
                <c:pt idx="178">
                  <c:v>successful</c:v>
                </c:pt>
                <c:pt idx="179">
                  <c:v>successful</c:v>
                </c:pt>
                <c:pt idx="180">
                  <c:v>successful</c:v>
                </c:pt>
                <c:pt idx="181">
                  <c:v>successful</c:v>
                </c:pt>
                <c:pt idx="182">
                  <c:v>successful</c:v>
                </c:pt>
                <c:pt idx="183">
                  <c:v>successful</c:v>
                </c:pt>
                <c:pt idx="184">
                  <c:v>successful</c:v>
                </c:pt>
                <c:pt idx="185">
                  <c:v>successful</c:v>
                </c:pt>
                <c:pt idx="186">
                  <c:v>successful</c:v>
                </c:pt>
                <c:pt idx="187">
                  <c:v>successful</c:v>
                </c:pt>
                <c:pt idx="188">
                  <c:v>successful</c:v>
                </c:pt>
                <c:pt idx="189">
                  <c:v>successful</c:v>
                </c:pt>
                <c:pt idx="190">
                  <c:v>successful</c:v>
                </c:pt>
                <c:pt idx="191">
                  <c:v>successful</c:v>
                </c:pt>
                <c:pt idx="192">
                  <c:v>successful</c:v>
                </c:pt>
                <c:pt idx="193">
                  <c:v>successful</c:v>
                </c:pt>
                <c:pt idx="194">
                  <c:v>successful</c:v>
                </c:pt>
                <c:pt idx="195">
                  <c:v>successful</c:v>
                </c:pt>
                <c:pt idx="196">
                  <c:v>successful</c:v>
                </c:pt>
                <c:pt idx="197">
                  <c:v>successful</c:v>
                </c:pt>
                <c:pt idx="198">
                  <c:v>successful</c:v>
                </c:pt>
                <c:pt idx="199">
                  <c:v>successful</c:v>
                </c:pt>
                <c:pt idx="200">
                  <c:v>successful</c:v>
                </c:pt>
                <c:pt idx="201">
                  <c:v>successful</c:v>
                </c:pt>
                <c:pt idx="202">
                  <c:v>successful</c:v>
                </c:pt>
                <c:pt idx="203">
                  <c:v>successful</c:v>
                </c:pt>
                <c:pt idx="204">
                  <c:v>successful</c:v>
                </c:pt>
                <c:pt idx="205">
                  <c:v>successful</c:v>
                </c:pt>
                <c:pt idx="206">
                  <c:v>successful</c:v>
                </c:pt>
                <c:pt idx="207">
                  <c:v>successful</c:v>
                </c:pt>
                <c:pt idx="208">
                  <c:v>successful</c:v>
                </c:pt>
                <c:pt idx="209">
                  <c:v>successful</c:v>
                </c:pt>
                <c:pt idx="210">
                  <c:v>successful</c:v>
                </c:pt>
                <c:pt idx="211">
                  <c:v>successful</c:v>
                </c:pt>
                <c:pt idx="212">
                  <c:v>successful</c:v>
                </c:pt>
                <c:pt idx="213">
                  <c:v>successful</c:v>
                </c:pt>
                <c:pt idx="214">
                  <c:v>successful</c:v>
                </c:pt>
                <c:pt idx="215">
                  <c:v>successful</c:v>
                </c:pt>
                <c:pt idx="216">
                  <c:v>successful</c:v>
                </c:pt>
                <c:pt idx="217">
                  <c:v>successful</c:v>
                </c:pt>
                <c:pt idx="218">
                  <c:v>successful</c:v>
                </c:pt>
                <c:pt idx="219">
                  <c:v>successful</c:v>
                </c:pt>
                <c:pt idx="220">
                  <c:v>successful</c:v>
                </c:pt>
                <c:pt idx="221">
                  <c:v>successful</c:v>
                </c:pt>
                <c:pt idx="222">
                  <c:v>successful</c:v>
                </c:pt>
                <c:pt idx="223">
                  <c:v>successful</c:v>
                </c:pt>
                <c:pt idx="224">
                  <c:v>successful</c:v>
                </c:pt>
                <c:pt idx="225">
                  <c:v>successful</c:v>
                </c:pt>
                <c:pt idx="226">
                  <c:v>successful</c:v>
                </c:pt>
                <c:pt idx="227">
                  <c:v>successful</c:v>
                </c:pt>
                <c:pt idx="228">
                  <c:v>successful</c:v>
                </c:pt>
                <c:pt idx="229">
                  <c:v>successful</c:v>
                </c:pt>
                <c:pt idx="230">
                  <c:v>successful</c:v>
                </c:pt>
                <c:pt idx="231">
                  <c:v>successful</c:v>
                </c:pt>
                <c:pt idx="232">
                  <c:v>successful</c:v>
                </c:pt>
                <c:pt idx="233">
                  <c:v>successful</c:v>
                </c:pt>
                <c:pt idx="234">
                  <c:v>successful</c:v>
                </c:pt>
                <c:pt idx="235">
                  <c:v>successful</c:v>
                </c:pt>
                <c:pt idx="236">
                  <c:v>successful</c:v>
                </c:pt>
                <c:pt idx="237">
                  <c:v>successful</c:v>
                </c:pt>
                <c:pt idx="238">
                  <c:v>successful</c:v>
                </c:pt>
                <c:pt idx="239">
                  <c:v>successful</c:v>
                </c:pt>
                <c:pt idx="240">
                  <c:v>successful</c:v>
                </c:pt>
                <c:pt idx="241">
                  <c:v>successful</c:v>
                </c:pt>
                <c:pt idx="242">
                  <c:v>successful</c:v>
                </c:pt>
                <c:pt idx="243">
                  <c:v>successful</c:v>
                </c:pt>
                <c:pt idx="244">
                  <c:v>successful</c:v>
                </c:pt>
                <c:pt idx="245">
                  <c:v>successful</c:v>
                </c:pt>
                <c:pt idx="246">
                  <c:v>successful</c:v>
                </c:pt>
                <c:pt idx="247">
                  <c:v>successful</c:v>
                </c:pt>
                <c:pt idx="248">
                  <c:v>successful</c:v>
                </c:pt>
                <c:pt idx="249">
                  <c:v>successful</c:v>
                </c:pt>
                <c:pt idx="250">
                  <c:v>successful</c:v>
                </c:pt>
                <c:pt idx="251">
                  <c:v>successful</c:v>
                </c:pt>
                <c:pt idx="252">
                  <c:v>successful</c:v>
                </c:pt>
                <c:pt idx="253">
                  <c:v>successful</c:v>
                </c:pt>
                <c:pt idx="254">
                  <c:v>successful</c:v>
                </c:pt>
                <c:pt idx="255">
                  <c:v>successful</c:v>
                </c:pt>
                <c:pt idx="256">
                  <c:v>successful</c:v>
                </c:pt>
                <c:pt idx="257">
                  <c:v>successful</c:v>
                </c:pt>
                <c:pt idx="258">
                  <c:v>successful</c:v>
                </c:pt>
                <c:pt idx="259">
                  <c:v>successful</c:v>
                </c:pt>
                <c:pt idx="260">
                  <c:v>successful</c:v>
                </c:pt>
                <c:pt idx="261">
                  <c:v>successful</c:v>
                </c:pt>
                <c:pt idx="262">
                  <c:v>successful</c:v>
                </c:pt>
                <c:pt idx="263">
                  <c:v>successful</c:v>
                </c:pt>
                <c:pt idx="264">
                  <c:v>successful</c:v>
                </c:pt>
                <c:pt idx="265">
                  <c:v>successful</c:v>
                </c:pt>
                <c:pt idx="266">
                  <c:v>successful</c:v>
                </c:pt>
                <c:pt idx="267">
                  <c:v>successful</c:v>
                </c:pt>
                <c:pt idx="268">
                  <c:v>successful</c:v>
                </c:pt>
                <c:pt idx="269">
                  <c:v>successful</c:v>
                </c:pt>
                <c:pt idx="270">
                  <c:v>successful</c:v>
                </c:pt>
                <c:pt idx="271">
                  <c:v>successful</c:v>
                </c:pt>
                <c:pt idx="272">
                  <c:v>successful</c:v>
                </c:pt>
                <c:pt idx="273">
                  <c:v>successful</c:v>
                </c:pt>
                <c:pt idx="274">
                  <c:v>successful</c:v>
                </c:pt>
                <c:pt idx="275">
                  <c:v>successful</c:v>
                </c:pt>
                <c:pt idx="276">
                  <c:v>successful</c:v>
                </c:pt>
                <c:pt idx="277">
                  <c:v>successful</c:v>
                </c:pt>
                <c:pt idx="278">
                  <c:v>successful</c:v>
                </c:pt>
                <c:pt idx="279">
                  <c:v>successful</c:v>
                </c:pt>
                <c:pt idx="280">
                  <c:v>successful</c:v>
                </c:pt>
                <c:pt idx="281">
                  <c:v>successful</c:v>
                </c:pt>
                <c:pt idx="282">
                  <c:v>successful</c:v>
                </c:pt>
                <c:pt idx="283">
                  <c:v>successful</c:v>
                </c:pt>
                <c:pt idx="284">
                  <c:v>successful</c:v>
                </c:pt>
                <c:pt idx="285">
                  <c:v>successful</c:v>
                </c:pt>
                <c:pt idx="286">
                  <c:v>successful</c:v>
                </c:pt>
                <c:pt idx="287">
                  <c:v>successful</c:v>
                </c:pt>
                <c:pt idx="288">
                  <c:v>successful</c:v>
                </c:pt>
                <c:pt idx="289">
                  <c:v>successful</c:v>
                </c:pt>
                <c:pt idx="290">
                  <c:v>successful</c:v>
                </c:pt>
                <c:pt idx="291">
                  <c:v>successful</c:v>
                </c:pt>
                <c:pt idx="292">
                  <c:v>successful</c:v>
                </c:pt>
                <c:pt idx="293">
                  <c:v>successful</c:v>
                </c:pt>
                <c:pt idx="294">
                  <c:v>successful</c:v>
                </c:pt>
                <c:pt idx="295">
                  <c:v>successful</c:v>
                </c:pt>
                <c:pt idx="296">
                  <c:v>successful</c:v>
                </c:pt>
                <c:pt idx="297">
                  <c:v>successful</c:v>
                </c:pt>
                <c:pt idx="298">
                  <c:v>successful</c:v>
                </c:pt>
                <c:pt idx="299">
                  <c:v>successful</c:v>
                </c:pt>
                <c:pt idx="300">
                  <c:v>successful</c:v>
                </c:pt>
                <c:pt idx="301">
                  <c:v>successful</c:v>
                </c:pt>
                <c:pt idx="302">
                  <c:v>successful</c:v>
                </c:pt>
                <c:pt idx="303">
                  <c:v>successful</c:v>
                </c:pt>
                <c:pt idx="304">
                  <c:v>successful</c:v>
                </c:pt>
                <c:pt idx="305">
                  <c:v>successful</c:v>
                </c:pt>
                <c:pt idx="306">
                  <c:v>successful</c:v>
                </c:pt>
                <c:pt idx="307">
                  <c:v>successful</c:v>
                </c:pt>
                <c:pt idx="308">
                  <c:v>successful</c:v>
                </c:pt>
                <c:pt idx="309">
                  <c:v>successful</c:v>
                </c:pt>
                <c:pt idx="310">
                  <c:v>successful</c:v>
                </c:pt>
                <c:pt idx="311">
                  <c:v>successful</c:v>
                </c:pt>
                <c:pt idx="312">
                  <c:v>successful</c:v>
                </c:pt>
                <c:pt idx="313">
                  <c:v>successful</c:v>
                </c:pt>
                <c:pt idx="314">
                  <c:v>successful</c:v>
                </c:pt>
                <c:pt idx="315">
                  <c:v>successful</c:v>
                </c:pt>
                <c:pt idx="316">
                  <c:v>successful</c:v>
                </c:pt>
                <c:pt idx="317">
                  <c:v>successful</c:v>
                </c:pt>
                <c:pt idx="318">
                  <c:v>successful</c:v>
                </c:pt>
                <c:pt idx="319">
                  <c:v>successful</c:v>
                </c:pt>
                <c:pt idx="320">
                  <c:v>successful</c:v>
                </c:pt>
                <c:pt idx="321">
                  <c:v>successful</c:v>
                </c:pt>
                <c:pt idx="322">
                  <c:v>successful</c:v>
                </c:pt>
                <c:pt idx="323">
                  <c:v>successful</c:v>
                </c:pt>
                <c:pt idx="324">
                  <c:v>successful</c:v>
                </c:pt>
                <c:pt idx="325">
                  <c:v>successful</c:v>
                </c:pt>
                <c:pt idx="326">
                  <c:v>successful</c:v>
                </c:pt>
                <c:pt idx="327">
                  <c:v>successful</c:v>
                </c:pt>
                <c:pt idx="328">
                  <c:v>successful</c:v>
                </c:pt>
                <c:pt idx="329">
                  <c:v>successful</c:v>
                </c:pt>
                <c:pt idx="330">
                  <c:v>successful</c:v>
                </c:pt>
                <c:pt idx="331">
                  <c:v>successful</c:v>
                </c:pt>
                <c:pt idx="332">
                  <c:v>successful</c:v>
                </c:pt>
                <c:pt idx="333">
                  <c:v>successful</c:v>
                </c:pt>
                <c:pt idx="334">
                  <c:v>successful</c:v>
                </c:pt>
                <c:pt idx="335">
                  <c:v>successful</c:v>
                </c:pt>
                <c:pt idx="336">
                  <c:v>successful</c:v>
                </c:pt>
                <c:pt idx="337">
                  <c:v>successful</c:v>
                </c:pt>
                <c:pt idx="338">
                  <c:v>successful</c:v>
                </c:pt>
                <c:pt idx="339">
                  <c:v>successful</c:v>
                </c:pt>
                <c:pt idx="340">
                  <c:v>successful</c:v>
                </c:pt>
                <c:pt idx="341">
                  <c:v>successful</c:v>
                </c:pt>
                <c:pt idx="342">
                  <c:v>successful</c:v>
                </c:pt>
                <c:pt idx="343">
                  <c:v>successful</c:v>
                </c:pt>
                <c:pt idx="344">
                  <c:v>successful</c:v>
                </c:pt>
                <c:pt idx="345">
                  <c:v>successful</c:v>
                </c:pt>
                <c:pt idx="346">
                  <c:v>successful</c:v>
                </c:pt>
                <c:pt idx="347">
                  <c:v>successful</c:v>
                </c:pt>
                <c:pt idx="348">
                  <c:v>successful</c:v>
                </c:pt>
                <c:pt idx="349">
                  <c:v>successful</c:v>
                </c:pt>
                <c:pt idx="350">
                  <c:v>successful</c:v>
                </c:pt>
                <c:pt idx="351">
                  <c:v>successful</c:v>
                </c:pt>
                <c:pt idx="352">
                  <c:v>successful</c:v>
                </c:pt>
                <c:pt idx="353">
                  <c:v>successful</c:v>
                </c:pt>
                <c:pt idx="354">
                  <c:v>successful</c:v>
                </c:pt>
                <c:pt idx="355">
                  <c:v>successful</c:v>
                </c:pt>
                <c:pt idx="356">
                  <c:v>successful</c:v>
                </c:pt>
                <c:pt idx="357">
                  <c:v>successful</c:v>
                </c:pt>
                <c:pt idx="358">
                  <c:v>successful</c:v>
                </c:pt>
                <c:pt idx="359">
                  <c:v>successful</c:v>
                </c:pt>
                <c:pt idx="360">
                  <c:v>successful</c:v>
                </c:pt>
                <c:pt idx="361">
                  <c:v>successful</c:v>
                </c:pt>
                <c:pt idx="362">
                  <c:v>successful</c:v>
                </c:pt>
                <c:pt idx="363">
                  <c:v>successful</c:v>
                </c:pt>
                <c:pt idx="364">
                  <c:v>successful</c:v>
                </c:pt>
                <c:pt idx="365">
                  <c:v>successful</c:v>
                </c:pt>
                <c:pt idx="366">
                  <c:v>successful</c:v>
                </c:pt>
                <c:pt idx="367">
                  <c:v>successful</c:v>
                </c:pt>
                <c:pt idx="368">
                  <c:v>successful</c:v>
                </c:pt>
                <c:pt idx="369">
                  <c:v>successful</c:v>
                </c:pt>
                <c:pt idx="370">
                  <c:v>successful</c:v>
                </c:pt>
                <c:pt idx="371">
                  <c:v>successful</c:v>
                </c:pt>
                <c:pt idx="372">
                  <c:v>successful</c:v>
                </c:pt>
                <c:pt idx="373">
                  <c:v>successful</c:v>
                </c:pt>
                <c:pt idx="374">
                  <c:v>successful</c:v>
                </c:pt>
                <c:pt idx="375">
                  <c:v>successful</c:v>
                </c:pt>
                <c:pt idx="376">
                  <c:v>successful</c:v>
                </c:pt>
                <c:pt idx="377">
                  <c:v>successful</c:v>
                </c:pt>
                <c:pt idx="378">
                  <c:v>successful</c:v>
                </c:pt>
                <c:pt idx="379">
                  <c:v>successful</c:v>
                </c:pt>
                <c:pt idx="380">
                  <c:v>successful</c:v>
                </c:pt>
                <c:pt idx="381">
                  <c:v>successful</c:v>
                </c:pt>
                <c:pt idx="382">
                  <c:v>successful</c:v>
                </c:pt>
                <c:pt idx="383">
                  <c:v>successful</c:v>
                </c:pt>
                <c:pt idx="384">
                  <c:v>successful</c:v>
                </c:pt>
                <c:pt idx="385">
                  <c:v>successful</c:v>
                </c:pt>
                <c:pt idx="386">
                  <c:v>successful</c:v>
                </c:pt>
                <c:pt idx="387">
                  <c:v>successful</c:v>
                </c:pt>
                <c:pt idx="388">
                  <c:v>successful</c:v>
                </c:pt>
                <c:pt idx="389">
                  <c:v>successful</c:v>
                </c:pt>
                <c:pt idx="390">
                  <c:v>successful</c:v>
                </c:pt>
                <c:pt idx="391">
                  <c:v>successful</c:v>
                </c:pt>
                <c:pt idx="392">
                  <c:v>successful</c:v>
                </c:pt>
                <c:pt idx="393">
                  <c:v>successful</c:v>
                </c:pt>
                <c:pt idx="394">
                  <c:v>successful</c:v>
                </c:pt>
                <c:pt idx="395">
                  <c:v>successful</c:v>
                </c:pt>
                <c:pt idx="396">
                  <c:v>successful</c:v>
                </c:pt>
                <c:pt idx="397">
                  <c:v>successful</c:v>
                </c:pt>
                <c:pt idx="398">
                  <c:v>successful</c:v>
                </c:pt>
                <c:pt idx="399">
                  <c:v>successful</c:v>
                </c:pt>
                <c:pt idx="400">
                  <c:v>successful</c:v>
                </c:pt>
                <c:pt idx="401">
                  <c:v>successful</c:v>
                </c:pt>
                <c:pt idx="402">
                  <c:v>successful</c:v>
                </c:pt>
                <c:pt idx="403">
                  <c:v>successful</c:v>
                </c:pt>
                <c:pt idx="404">
                  <c:v>successful</c:v>
                </c:pt>
                <c:pt idx="405">
                  <c:v>successful</c:v>
                </c:pt>
                <c:pt idx="406">
                  <c:v>successful</c:v>
                </c:pt>
                <c:pt idx="407">
                  <c:v>successful</c:v>
                </c:pt>
                <c:pt idx="408">
                  <c:v>successful</c:v>
                </c:pt>
                <c:pt idx="409">
                  <c:v>successful</c:v>
                </c:pt>
                <c:pt idx="410">
                  <c:v>successful</c:v>
                </c:pt>
                <c:pt idx="411">
                  <c:v>successful</c:v>
                </c:pt>
                <c:pt idx="412">
                  <c:v>successful</c:v>
                </c:pt>
                <c:pt idx="413">
                  <c:v>successful</c:v>
                </c:pt>
                <c:pt idx="414">
                  <c:v>successful</c:v>
                </c:pt>
                <c:pt idx="415">
                  <c:v>successful</c:v>
                </c:pt>
                <c:pt idx="416">
                  <c:v>successful</c:v>
                </c:pt>
                <c:pt idx="417">
                  <c:v>successful</c:v>
                </c:pt>
                <c:pt idx="418">
                  <c:v>successful</c:v>
                </c:pt>
                <c:pt idx="419">
                  <c:v>successful</c:v>
                </c:pt>
                <c:pt idx="420">
                  <c:v>successful</c:v>
                </c:pt>
                <c:pt idx="421">
                  <c:v>successful</c:v>
                </c:pt>
                <c:pt idx="422">
                  <c:v>successful</c:v>
                </c:pt>
                <c:pt idx="423">
                  <c:v>successful</c:v>
                </c:pt>
                <c:pt idx="424">
                  <c:v>successful</c:v>
                </c:pt>
                <c:pt idx="425">
                  <c:v>successful</c:v>
                </c:pt>
                <c:pt idx="426">
                  <c:v>successful</c:v>
                </c:pt>
                <c:pt idx="427">
                  <c:v>successful</c:v>
                </c:pt>
                <c:pt idx="428">
                  <c:v>successful</c:v>
                </c:pt>
                <c:pt idx="429">
                  <c:v>successful</c:v>
                </c:pt>
                <c:pt idx="430">
                  <c:v>successful</c:v>
                </c:pt>
                <c:pt idx="431">
                  <c:v>successful</c:v>
                </c:pt>
                <c:pt idx="432">
                  <c:v>successful</c:v>
                </c:pt>
                <c:pt idx="433">
                  <c:v>successful</c:v>
                </c:pt>
                <c:pt idx="434">
                  <c:v>successful</c:v>
                </c:pt>
                <c:pt idx="435">
                  <c:v>successful</c:v>
                </c:pt>
                <c:pt idx="436">
                  <c:v>successful</c:v>
                </c:pt>
                <c:pt idx="437">
                  <c:v>successful</c:v>
                </c:pt>
                <c:pt idx="438">
                  <c:v>successful</c:v>
                </c:pt>
                <c:pt idx="439">
                  <c:v>successful</c:v>
                </c:pt>
                <c:pt idx="440">
                  <c:v>successful</c:v>
                </c:pt>
                <c:pt idx="441">
                  <c:v>successful</c:v>
                </c:pt>
                <c:pt idx="442">
                  <c:v>successful</c:v>
                </c:pt>
                <c:pt idx="443">
                  <c:v>successful</c:v>
                </c:pt>
                <c:pt idx="444">
                  <c:v>successful</c:v>
                </c:pt>
                <c:pt idx="445">
                  <c:v>successful</c:v>
                </c:pt>
                <c:pt idx="446">
                  <c:v>successful</c:v>
                </c:pt>
                <c:pt idx="447">
                  <c:v>successful</c:v>
                </c:pt>
                <c:pt idx="448">
                  <c:v>successful</c:v>
                </c:pt>
                <c:pt idx="449">
                  <c:v>successful</c:v>
                </c:pt>
                <c:pt idx="450">
                  <c:v>successful</c:v>
                </c:pt>
                <c:pt idx="451">
                  <c:v>successful</c:v>
                </c:pt>
                <c:pt idx="452">
                  <c:v>successful</c:v>
                </c:pt>
                <c:pt idx="453">
                  <c:v>successful</c:v>
                </c:pt>
                <c:pt idx="454">
                  <c:v>successful</c:v>
                </c:pt>
                <c:pt idx="455">
                  <c:v>successful</c:v>
                </c:pt>
                <c:pt idx="456">
                  <c:v>successful</c:v>
                </c:pt>
                <c:pt idx="457">
                  <c:v>successful</c:v>
                </c:pt>
                <c:pt idx="458">
                  <c:v>successful</c:v>
                </c:pt>
                <c:pt idx="459">
                  <c:v>successful</c:v>
                </c:pt>
                <c:pt idx="460">
                  <c:v>successful</c:v>
                </c:pt>
                <c:pt idx="461">
                  <c:v>successful</c:v>
                </c:pt>
                <c:pt idx="462">
                  <c:v>successful</c:v>
                </c:pt>
                <c:pt idx="463">
                  <c:v>successful</c:v>
                </c:pt>
                <c:pt idx="464">
                  <c:v>successful</c:v>
                </c:pt>
                <c:pt idx="465">
                  <c:v>successful</c:v>
                </c:pt>
                <c:pt idx="466">
                  <c:v>successful</c:v>
                </c:pt>
                <c:pt idx="467">
                  <c:v>successful</c:v>
                </c:pt>
                <c:pt idx="468">
                  <c:v>successful</c:v>
                </c:pt>
                <c:pt idx="469">
                  <c:v>successful</c:v>
                </c:pt>
                <c:pt idx="470">
                  <c:v>successful</c:v>
                </c:pt>
                <c:pt idx="471">
                  <c:v>successful</c:v>
                </c:pt>
                <c:pt idx="472">
                  <c:v>successful</c:v>
                </c:pt>
                <c:pt idx="473">
                  <c:v>successful</c:v>
                </c:pt>
                <c:pt idx="474">
                  <c:v>successful</c:v>
                </c:pt>
                <c:pt idx="475">
                  <c:v>successful</c:v>
                </c:pt>
                <c:pt idx="476">
                  <c:v>successful</c:v>
                </c:pt>
                <c:pt idx="477">
                  <c:v>successful</c:v>
                </c:pt>
                <c:pt idx="478">
                  <c:v>successful</c:v>
                </c:pt>
                <c:pt idx="479">
                  <c:v>successful</c:v>
                </c:pt>
                <c:pt idx="480">
                  <c:v>successful</c:v>
                </c:pt>
                <c:pt idx="481">
                  <c:v>successful</c:v>
                </c:pt>
                <c:pt idx="482">
                  <c:v>successful</c:v>
                </c:pt>
                <c:pt idx="483">
                  <c:v>successful</c:v>
                </c:pt>
                <c:pt idx="484">
                  <c:v>successful</c:v>
                </c:pt>
                <c:pt idx="485">
                  <c:v>successful</c:v>
                </c:pt>
                <c:pt idx="486">
                  <c:v>successful</c:v>
                </c:pt>
                <c:pt idx="487">
                  <c:v>successful</c:v>
                </c:pt>
                <c:pt idx="488">
                  <c:v>successful</c:v>
                </c:pt>
                <c:pt idx="489">
                  <c:v>successful</c:v>
                </c:pt>
                <c:pt idx="490">
                  <c:v>successful</c:v>
                </c:pt>
                <c:pt idx="491">
                  <c:v>successful</c:v>
                </c:pt>
                <c:pt idx="492">
                  <c:v>successful</c:v>
                </c:pt>
                <c:pt idx="493">
                  <c:v>successful</c:v>
                </c:pt>
                <c:pt idx="494">
                  <c:v>successful</c:v>
                </c:pt>
                <c:pt idx="495">
                  <c:v>successful</c:v>
                </c:pt>
                <c:pt idx="496">
                  <c:v>successful</c:v>
                </c:pt>
                <c:pt idx="497">
                  <c:v>successful</c:v>
                </c:pt>
                <c:pt idx="498">
                  <c:v>successful</c:v>
                </c:pt>
                <c:pt idx="499">
                  <c:v>successful</c:v>
                </c:pt>
                <c:pt idx="500">
                  <c:v>successful</c:v>
                </c:pt>
                <c:pt idx="501">
                  <c:v>successful</c:v>
                </c:pt>
                <c:pt idx="502">
                  <c:v>successful</c:v>
                </c:pt>
                <c:pt idx="503">
                  <c:v>successful</c:v>
                </c:pt>
                <c:pt idx="504">
                  <c:v>successful</c:v>
                </c:pt>
                <c:pt idx="505">
                  <c:v>successful</c:v>
                </c:pt>
                <c:pt idx="506">
                  <c:v>successful</c:v>
                </c:pt>
                <c:pt idx="507">
                  <c:v>successful</c:v>
                </c:pt>
                <c:pt idx="508">
                  <c:v>successful</c:v>
                </c:pt>
                <c:pt idx="509">
                  <c:v>successful</c:v>
                </c:pt>
                <c:pt idx="510">
                  <c:v>successful</c:v>
                </c:pt>
                <c:pt idx="511">
                  <c:v>successful</c:v>
                </c:pt>
                <c:pt idx="512">
                  <c:v>successful</c:v>
                </c:pt>
                <c:pt idx="513">
                  <c:v>successful</c:v>
                </c:pt>
                <c:pt idx="514">
                  <c:v>successful</c:v>
                </c:pt>
                <c:pt idx="515">
                  <c:v>successful</c:v>
                </c:pt>
                <c:pt idx="516">
                  <c:v>successful</c:v>
                </c:pt>
                <c:pt idx="517">
                  <c:v>successful</c:v>
                </c:pt>
                <c:pt idx="518">
                  <c:v>successful</c:v>
                </c:pt>
                <c:pt idx="519">
                  <c:v>successful</c:v>
                </c:pt>
                <c:pt idx="520">
                  <c:v>successful</c:v>
                </c:pt>
                <c:pt idx="521">
                  <c:v>successful</c:v>
                </c:pt>
                <c:pt idx="522">
                  <c:v>successful</c:v>
                </c:pt>
                <c:pt idx="523">
                  <c:v>successful</c:v>
                </c:pt>
                <c:pt idx="524">
                  <c:v>successful</c:v>
                </c:pt>
                <c:pt idx="525">
                  <c:v>successful</c:v>
                </c:pt>
                <c:pt idx="526">
                  <c:v>successful</c:v>
                </c:pt>
                <c:pt idx="527">
                  <c:v>successful</c:v>
                </c:pt>
                <c:pt idx="528">
                  <c:v>successful</c:v>
                </c:pt>
                <c:pt idx="529">
                  <c:v>successful</c:v>
                </c:pt>
                <c:pt idx="530">
                  <c:v>successful</c:v>
                </c:pt>
                <c:pt idx="531">
                  <c:v>successful</c:v>
                </c:pt>
                <c:pt idx="532">
                  <c:v>successful</c:v>
                </c:pt>
                <c:pt idx="533">
                  <c:v>successful</c:v>
                </c:pt>
                <c:pt idx="534">
                  <c:v>successful</c:v>
                </c:pt>
                <c:pt idx="535">
                  <c:v>successful</c:v>
                </c:pt>
                <c:pt idx="536">
                  <c:v>successful</c:v>
                </c:pt>
                <c:pt idx="537">
                  <c:v>successful</c:v>
                </c:pt>
                <c:pt idx="538">
                  <c:v>successful</c:v>
                </c:pt>
                <c:pt idx="539">
                  <c:v>successful</c:v>
                </c:pt>
                <c:pt idx="540">
                  <c:v>successful</c:v>
                </c:pt>
                <c:pt idx="541">
                  <c:v>successful</c:v>
                </c:pt>
                <c:pt idx="542">
                  <c:v>successful</c:v>
                </c:pt>
                <c:pt idx="543">
                  <c:v>successful</c:v>
                </c:pt>
                <c:pt idx="544">
                  <c:v>successful</c:v>
                </c:pt>
                <c:pt idx="545">
                  <c:v>successful</c:v>
                </c:pt>
                <c:pt idx="546">
                  <c:v>successful</c:v>
                </c:pt>
                <c:pt idx="547">
                  <c:v>successful</c:v>
                </c:pt>
                <c:pt idx="548">
                  <c:v>successful</c:v>
                </c:pt>
                <c:pt idx="549">
                  <c:v>successful</c:v>
                </c:pt>
                <c:pt idx="550">
                  <c:v>successful</c:v>
                </c:pt>
                <c:pt idx="551">
                  <c:v>successful</c:v>
                </c:pt>
                <c:pt idx="552">
                  <c:v>successful</c:v>
                </c:pt>
                <c:pt idx="553">
                  <c:v>successful</c:v>
                </c:pt>
                <c:pt idx="554">
                  <c:v>successful</c:v>
                </c:pt>
                <c:pt idx="555">
                  <c:v>successful</c:v>
                </c:pt>
                <c:pt idx="556">
                  <c:v>successful</c:v>
                </c:pt>
                <c:pt idx="557">
                  <c:v>successful</c:v>
                </c:pt>
                <c:pt idx="558">
                  <c:v>successful</c:v>
                </c:pt>
                <c:pt idx="559">
                  <c:v>successful</c:v>
                </c:pt>
                <c:pt idx="560">
                  <c:v>successful</c:v>
                </c:pt>
                <c:pt idx="561">
                  <c:v>successful</c:v>
                </c:pt>
                <c:pt idx="562">
                  <c:v>successful</c:v>
                </c:pt>
                <c:pt idx="563">
                  <c:v>successful</c:v>
                </c:pt>
                <c:pt idx="564">
                  <c:v>successful</c:v>
                </c:pt>
              </c:strCache>
            </c:strRef>
          </c:xVal>
          <c:yVal>
            <c:numRef>
              <c:f>'Statistical Analysis'!$B$2:$B$566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81-46E7-B01F-C8B84CCC3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228751"/>
        <c:axId val="1912357775"/>
      </c:scatterChart>
      <c:valAx>
        <c:axId val="79122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Successful outcoume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357775"/>
        <c:crosses val="autoZero"/>
        <c:crossBetween val="midCat"/>
      </c:valAx>
      <c:valAx>
        <c:axId val="191235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backers_count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28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79540032612351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'Statistical Analysis'!$E$2:$E$365</c:f>
              <c:strCache>
                <c:ptCount val="364"/>
                <c:pt idx="0">
                  <c:v>failed</c:v>
                </c:pt>
                <c:pt idx="1">
                  <c:v>failed</c:v>
                </c:pt>
                <c:pt idx="2">
                  <c:v>failed</c:v>
                </c:pt>
                <c:pt idx="3">
                  <c:v>failed</c:v>
                </c:pt>
                <c:pt idx="4">
                  <c:v>failed</c:v>
                </c:pt>
                <c:pt idx="5">
                  <c:v>failed</c:v>
                </c:pt>
                <c:pt idx="6">
                  <c:v>failed</c:v>
                </c:pt>
                <c:pt idx="7">
                  <c:v>failed</c:v>
                </c:pt>
                <c:pt idx="8">
                  <c:v>failed</c:v>
                </c:pt>
                <c:pt idx="9">
                  <c:v>failed</c:v>
                </c:pt>
                <c:pt idx="10">
                  <c:v>failed</c:v>
                </c:pt>
                <c:pt idx="11">
                  <c:v>failed</c:v>
                </c:pt>
                <c:pt idx="12">
                  <c:v>failed</c:v>
                </c:pt>
                <c:pt idx="13">
                  <c:v>failed</c:v>
                </c:pt>
                <c:pt idx="14">
                  <c:v>failed</c:v>
                </c:pt>
                <c:pt idx="15">
                  <c:v>failed</c:v>
                </c:pt>
                <c:pt idx="16">
                  <c:v>failed</c:v>
                </c:pt>
                <c:pt idx="17">
                  <c:v>failed</c:v>
                </c:pt>
                <c:pt idx="18">
                  <c:v>failed</c:v>
                </c:pt>
                <c:pt idx="19">
                  <c:v>failed</c:v>
                </c:pt>
                <c:pt idx="20">
                  <c:v>failed</c:v>
                </c:pt>
                <c:pt idx="21">
                  <c:v>failed</c:v>
                </c:pt>
                <c:pt idx="22">
                  <c:v>failed</c:v>
                </c:pt>
                <c:pt idx="23">
                  <c:v>failed</c:v>
                </c:pt>
                <c:pt idx="24">
                  <c:v>failed</c:v>
                </c:pt>
                <c:pt idx="25">
                  <c:v>failed</c:v>
                </c:pt>
                <c:pt idx="26">
                  <c:v>failed</c:v>
                </c:pt>
                <c:pt idx="27">
                  <c:v>failed</c:v>
                </c:pt>
                <c:pt idx="28">
                  <c:v>failed</c:v>
                </c:pt>
                <c:pt idx="29">
                  <c:v>failed</c:v>
                </c:pt>
                <c:pt idx="30">
                  <c:v>failed</c:v>
                </c:pt>
                <c:pt idx="31">
                  <c:v>failed</c:v>
                </c:pt>
                <c:pt idx="32">
                  <c:v>failed</c:v>
                </c:pt>
                <c:pt idx="33">
                  <c:v>failed</c:v>
                </c:pt>
                <c:pt idx="34">
                  <c:v>failed</c:v>
                </c:pt>
                <c:pt idx="35">
                  <c:v>failed</c:v>
                </c:pt>
                <c:pt idx="36">
                  <c:v>failed</c:v>
                </c:pt>
                <c:pt idx="37">
                  <c:v>failed</c:v>
                </c:pt>
                <c:pt idx="38">
                  <c:v>failed</c:v>
                </c:pt>
                <c:pt idx="39">
                  <c:v>failed</c:v>
                </c:pt>
                <c:pt idx="40">
                  <c:v>failed</c:v>
                </c:pt>
                <c:pt idx="41">
                  <c:v>failed</c:v>
                </c:pt>
                <c:pt idx="42">
                  <c:v>failed</c:v>
                </c:pt>
                <c:pt idx="43">
                  <c:v>failed</c:v>
                </c:pt>
                <c:pt idx="44">
                  <c:v>failed</c:v>
                </c:pt>
                <c:pt idx="45">
                  <c:v>failed</c:v>
                </c:pt>
                <c:pt idx="46">
                  <c:v>failed</c:v>
                </c:pt>
                <c:pt idx="47">
                  <c:v>failed</c:v>
                </c:pt>
                <c:pt idx="48">
                  <c:v>failed</c:v>
                </c:pt>
                <c:pt idx="49">
                  <c:v>failed</c:v>
                </c:pt>
                <c:pt idx="50">
                  <c:v>failed</c:v>
                </c:pt>
                <c:pt idx="51">
                  <c:v>failed</c:v>
                </c:pt>
                <c:pt idx="52">
                  <c:v>failed</c:v>
                </c:pt>
                <c:pt idx="53">
                  <c:v>failed</c:v>
                </c:pt>
                <c:pt idx="54">
                  <c:v>failed</c:v>
                </c:pt>
                <c:pt idx="55">
                  <c:v>failed</c:v>
                </c:pt>
                <c:pt idx="56">
                  <c:v>failed</c:v>
                </c:pt>
                <c:pt idx="57">
                  <c:v>failed</c:v>
                </c:pt>
                <c:pt idx="58">
                  <c:v>failed</c:v>
                </c:pt>
                <c:pt idx="59">
                  <c:v>failed</c:v>
                </c:pt>
                <c:pt idx="60">
                  <c:v>failed</c:v>
                </c:pt>
                <c:pt idx="61">
                  <c:v>failed</c:v>
                </c:pt>
                <c:pt idx="62">
                  <c:v>failed</c:v>
                </c:pt>
                <c:pt idx="63">
                  <c:v>failed</c:v>
                </c:pt>
                <c:pt idx="64">
                  <c:v>failed</c:v>
                </c:pt>
                <c:pt idx="65">
                  <c:v>failed</c:v>
                </c:pt>
                <c:pt idx="66">
                  <c:v>failed</c:v>
                </c:pt>
                <c:pt idx="67">
                  <c:v>failed</c:v>
                </c:pt>
                <c:pt idx="68">
                  <c:v>failed</c:v>
                </c:pt>
                <c:pt idx="69">
                  <c:v>failed</c:v>
                </c:pt>
                <c:pt idx="70">
                  <c:v>failed</c:v>
                </c:pt>
                <c:pt idx="71">
                  <c:v>failed</c:v>
                </c:pt>
                <c:pt idx="72">
                  <c:v>failed</c:v>
                </c:pt>
                <c:pt idx="73">
                  <c:v>failed</c:v>
                </c:pt>
                <c:pt idx="74">
                  <c:v>failed</c:v>
                </c:pt>
                <c:pt idx="75">
                  <c:v>failed</c:v>
                </c:pt>
                <c:pt idx="76">
                  <c:v>failed</c:v>
                </c:pt>
                <c:pt idx="77">
                  <c:v>failed</c:v>
                </c:pt>
                <c:pt idx="78">
                  <c:v>failed</c:v>
                </c:pt>
                <c:pt idx="79">
                  <c:v>failed</c:v>
                </c:pt>
                <c:pt idx="80">
                  <c:v>failed</c:v>
                </c:pt>
                <c:pt idx="81">
                  <c:v>failed</c:v>
                </c:pt>
                <c:pt idx="82">
                  <c:v>failed</c:v>
                </c:pt>
                <c:pt idx="83">
                  <c:v>failed</c:v>
                </c:pt>
                <c:pt idx="84">
                  <c:v>failed</c:v>
                </c:pt>
                <c:pt idx="85">
                  <c:v>failed</c:v>
                </c:pt>
                <c:pt idx="86">
                  <c:v>failed</c:v>
                </c:pt>
                <c:pt idx="87">
                  <c:v>failed</c:v>
                </c:pt>
                <c:pt idx="88">
                  <c:v>failed</c:v>
                </c:pt>
                <c:pt idx="89">
                  <c:v>failed</c:v>
                </c:pt>
                <c:pt idx="90">
                  <c:v>failed</c:v>
                </c:pt>
                <c:pt idx="91">
                  <c:v>failed</c:v>
                </c:pt>
                <c:pt idx="92">
                  <c:v>failed</c:v>
                </c:pt>
                <c:pt idx="93">
                  <c:v>failed</c:v>
                </c:pt>
                <c:pt idx="94">
                  <c:v>failed</c:v>
                </c:pt>
                <c:pt idx="95">
                  <c:v>failed</c:v>
                </c:pt>
                <c:pt idx="96">
                  <c:v>failed</c:v>
                </c:pt>
                <c:pt idx="97">
                  <c:v>failed</c:v>
                </c:pt>
                <c:pt idx="98">
                  <c:v>failed</c:v>
                </c:pt>
                <c:pt idx="99">
                  <c:v>failed</c:v>
                </c:pt>
                <c:pt idx="100">
                  <c:v>failed</c:v>
                </c:pt>
                <c:pt idx="101">
                  <c:v>failed</c:v>
                </c:pt>
                <c:pt idx="102">
                  <c:v>failed</c:v>
                </c:pt>
                <c:pt idx="103">
                  <c:v>failed</c:v>
                </c:pt>
                <c:pt idx="104">
                  <c:v>failed</c:v>
                </c:pt>
                <c:pt idx="105">
                  <c:v>failed</c:v>
                </c:pt>
                <c:pt idx="106">
                  <c:v>failed</c:v>
                </c:pt>
                <c:pt idx="107">
                  <c:v>failed</c:v>
                </c:pt>
                <c:pt idx="108">
                  <c:v>failed</c:v>
                </c:pt>
                <c:pt idx="109">
                  <c:v>failed</c:v>
                </c:pt>
                <c:pt idx="110">
                  <c:v>failed</c:v>
                </c:pt>
                <c:pt idx="111">
                  <c:v>failed</c:v>
                </c:pt>
                <c:pt idx="112">
                  <c:v>failed</c:v>
                </c:pt>
                <c:pt idx="113">
                  <c:v>failed</c:v>
                </c:pt>
                <c:pt idx="114">
                  <c:v>failed</c:v>
                </c:pt>
                <c:pt idx="115">
                  <c:v>failed</c:v>
                </c:pt>
                <c:pt idx="116">
                  <c:v>failed</c:v>
                </c:pt>
                <c:pt idx="117">
                  <c:v>failed</c:v>
                </c:pt>
                <c:pt idx="118">
                  <c:v>failed</c:v>
                </c:pt>
                <c:pt idx="119">
                  <c:v>failed</c:v>
                </c:pt>
                <c:pt idx="120">
                  <c:v>failed</c:v>
                </c:pt>
                <c:pt idx="121">
                  <c:v>failed</c:v>
                </c:pt>
                <c:pt idx="122">
                  <c:v>failed</c:v>
                </c:pt>
                <c:pt idx="123">
                  <c:v>failed</c:v>
                </c:pt>
                <c:pt idx="124">
                  <c:v>failed</c:v>
                </c:pt>
                <c:pt idx="125">
                  <c:v>failed</c:v>
                </c:pt>
                <c:pt idx="126">
                  <c:v>failed</c:v>
                </c:pt>
                <c:pt idx="127">
                  <c:v>failed</c:v>
                </c:pt>
                <c:pt idx="128">
                  <c:v>failed</c:v>
                </c:pt>
                <c:pt idx="129">
                  <c:v>failed</c:v>
                </c:pt>
                <c:pt idx="130">
                  <c:v>failed</c:v>
                </c:pt>
                <c:pt idx="131">
                  <c:v>failed</c:v>
                </c:pt>
                <c:pt idx="132">
                  <c:v>failed</c:v>
                </c:pt>
                <c:pt idx="133">
                  <c:v>failed</c:v>
                </c:pt>
                <c:pt idx="134">
                  <c:v>failed</c:v>
                </c:pt>
                <c:pt idx="135">
                  <c:v>failed</c:v>
                </c:pt>
                <c:pt idx="136">
                  <c:v>failed</c:v>
                </c:pt>
                <c:pt idx="137">
                  <c:v>failed</c:v>
                </c:pt>
                <c:pt idx="138">
                  <c:v>failed</c:v>
                </c:pt>
                <c:pt idx="139">
                  <c:v>failed</c:v>
                </c:pt>
                <c:pt idx="140">
                  <c:v>failed</c:v>
                </c:pt>
                <c:pt idx="141">
                  <c:v>failed</c:v>
                </c:pt>
                <c:pt idx="142">
                  <c:v>failed</c:v>
                </c:pt>
                <c:pt idx="143">
                  <c:v>failed</c:v>
                </c:pt>
                <c:pt idx="144">
                  <c:v>failed</c:v>
                </c:pt>
                <c:pt idx="145">
                  <c:v>failed</c:v>
                </c:pt>
                <c:pt idx="146">
                  <c:v>failed</c:v>
                </c:pt>
                <c:pt idx="147">
                  <c:v>failed</c:v>
                </c:pt>
                <c:pt idx="148">
                  <c:v>failed</c:v>
                </c:pt>
                <c:pt idx="149">
                  <c:v>failed</c:v>
                </c:pt>
                <c:pt idx="150">
                  <c:v>failed</c:v>
                </c:pt>
                <c:pt idx="151">
                  <c:v>failed</c:v>
                </c:pt>
                <c:pt idx="152">
                  <c:v>failed</c:v>
                </c:pt>
                <c:pt idx="153">
                  <c:v>failed</c:v>
                </c:pt>
                <c:pt idx="154">
                  <c:v>failed</c:v>
                </c:pt>
                <c:pt idx="155">
                  <c:v>failed</c:v>
                </c:pt>
                <c:pt idx="156">
                  <c:v>failed</c:v>
                </c:pt>
                <c:pt idx="157">
                  <c:v>failed</c:v>
                </c:pt>
                <c:pt idx="158">
                  <c:v>failed</c:v>
                </c:pt>
                <c:pt idx="159">
                  <c:v>failed</c:v>
                </c:pt>
                <c:pt idx="160">
                  <c:v>failed</c:v>
                </c:pt>
                <c:pt idx="161">
                  <c:v>failed</c:v>
                </c:pt>
                <c:pt idx="162">
                  <c:v>failed</c:v>
                </c:pt>
                <c:pt idx="163">
                  <c:v>failed</c:v>
                </c:pt>
                <c:pt idx="164">
                  <c:v>failed</c:v>
                </c:pt>
                <c:pt idx="165">
                  <c:v>failed</c:v>
                </c:pt>
                <c:pt idx="166">
                  <c:v>failed</c:v>
                </c:pt>
                <c:pt idx="167">
                  <c:v>failed</c:v>
                </c:pt>
                <c:pt idx="168">
                  <c:v>failed</c:v>
                </c:pt>
                <c:pt idx="169">
                  <c:v>failed</c:v>
                </c:pt>
                <c:pt idx="170">
                  <c:v>failed</c:v>
                </c:pt>
                <c:pt idx="171">
                  <c:v>failed</c:v>
                </c:pt>
                <c:pt idx="172">
                  <c:v>failed</c:v>
                </c:pt>
                <c:pt idx="173">
                  <c:v>failed</c:v>
                </c:pt>
                <c:pt idx="174">
                  <c:v>failed</c:v>
                </c:pt>
                <c:pt idx="175">
                  <c:v>failed</c:v>
                </c:pt>
                <c:pt idx="176">
                  <c:v>failed</c:v>
                </c:pt>
                <c:pt idx="177">
                  <c:v>failed</c:v>
                </c:pt>
                <c:pt idx="178">
                  <c:v>failed</c:v>
                </c:pt>
                <c:pt idx="179">
                  <c:v>failed</c:v>
                </c:pt>
                <c:pt idx="180">
                  <c:v>failed</c:v>
                </c:pt>
                <c:pt idx="181">
                  <c:v>failed</c:v>
                </c:pt>
                <c:pt idx="182">
                  <c:v>failed</c:v>
                </c:pt>
                <c:pt idx="183">
                  <c:v>failed</c:v>
                </c:pt>
                <c:pt idx="184">
                  <c:v>failed</c:v>
                </c:pt>
                <c:pt idx="185">
                  <c:v>failed</c:v>
                </c:pt>
                <c:pt idx="186">
                  <c:v>failed</c:v>
                </c:pt>
                <c:pt idx="187">
                  <c:v>failed</c:v>
                </c:pt>
                <c:pt idx="188">
                  <c:v>failed</c:v>
                </c:pt>
                <c:pt idx="189">
                  <c:v>failed</c:v>
                </c:pt>
                <c:pt idx="190">
                  <c:v>failed</c:v>
                </c:pt>
                <c:pt idx="191">
                  <c:v>failed</c:v>
                </c:pt>
                <c:pt idx="192">
                  <c:v>failed</c:v>
                </c:pt>
                <c:pt idx="193">
                  <c:v>failed</c:v>
                </c:pt>
                <c:pt idx="194">
                  <c:v>failed</c:v>
                </c:pt>
                <c:pt idx="195">
                  <c:v>failed</c:v>
                </c:pt>
                <c:pt idx="196">
                  <c:v>failed</c:v>
                </c:pt>
                <c:pt idx="197">
                  <c:v>failed</c:v>
                </c:pt>
                <c:pt idx="198">
                  <c:v>failed</c:v>
                </c:pt>
                <c:pt idx="199">
                  <c:v>failed</c:v>
                </c:pt>
                <c:pt idx="200">
                  <c:v>failed</c:v>
                </c:pt>
                <c:pt idx="201">
                  <c:v>failed</c:v>
                </c:pt>
                <c:pt idx="202">
                  <c:v>failed</c:v>
                </c:pt>
                <c:pt idx="203">
                  <c:v>failed</c:v>
                </c:pt>
                <c:pt idx="204">
                  <c:v>failed</c:v>
                </c:pt>
                <c:pt idx="205">
                  <c:v>failed</c:v>
                </c:pt>
                <c:pt idx="206">
                  <c:v>failed</c:v>
                </c:pt>
                <c:pt idx="207">
                  <c:v>failed</c:v>
                </c:pt>
                <c:pt idx="208">
                  <c:v>failed</c:v>
                </c:pt>
                <c:pt idx="209">
                  <c:v>failed</c:v>
                </c:pt>
                <c:pt idx="210">
                  <c:v>failed</c:v>
                </c:pt>
                <c:pt idx="211">
                  <c:v>failed</c:v>
                </c:pt>
                <c:pt idx="212">
                  <c:v>failed</c:v>
                </c:pt>
                <c:pt idx="213">
                  <c:v>failed</c:v>
                </c:pt>
                <c:pt idx="214">
                  <c:v>failed</c:v>
                </c:pt>
                <c:pt idx="215">
                  <c:v>failed</c:v>
                </c:pt>
                <c:pt idx="216">
                  <c:v>failed</c:v>
                </c:pt>
                <c:pt idx="217">
                  <c:v>failed</c:v>
                </c:pt>
                <c:pt idx="218">
                  <c:v>failed</c:v>
                </c:pt>
                <c:pt idx="219">
                  <c:v>failed</c:v>
                </c:pt>
                <c:pt idx="220">
                  <c:v>failed</c:v>
                </c:pt>
                <c:pt idx="221">
                  <c:v>failed</c:v>
                </c:pt>
                <c:pt idx="222">
                  <c:v>failed</c:v>
                </c:pt>
                <c:pt idx="223">
                  <c:v>failed</c:v>
                </c:pt>
                <c:pt idx="224">
                  <c:v>failed</c:v>
                </c:pt>
                <c:pt idx="225">
                  <c:v>failed</c:v>
                </c:pt>
                <c:pt idx="226">
                  <c:v>failed</c:v>
                </c:pt>
                <c:pt idx="227">
                  <c:v>failed</c:v>
                </c:pt>
                <c:pt idx="228">
                  <c:v>failed</c:v>
                </c:pt>
                <c:pt idx="229">
                  <c:v>failed</c:v>
                </c:pt>
                <c:pt idx="230">
                  <c:v>failed</c:v>
                </c:pt>
                <c:pt idx="231">
                  <c:v>failed</c:v>
                </c:pt>
                <c:pt idx="232">
                  <c:v>failed</c:v>
                </c:pt>
                <c:pt idx="233">
                  <c:v>failed</c:v>
                </c:pt>
                <c:pt idx="234">
                  <c:v>failed</c:v>
                </c:pt>
                <c:pt idx="235">
                  <c:v>failed</c:v>
                </c:pt>
                <c:pt idx="236">
                  <c:v>failed</c:v>
                </c:pt>
                <c:pt idx="237">
                  <c:v>failed</c:v>
                </c:pt>
                <c:pt idx="238">
                  <c:v>failed</c:v>
                </c:pt>
                <c:pt idx="239">
                  <c:v>failed</c:v>
                </c:pt>
                <c:pt idx="240">
                  <c:v>failed</c:v>
                </c:pt>
                <c:pt idx="241">
                  <c:v>failed</c:v>
                </c:pt>
                <c:pt idx="242">
                  <c:v>failed</c:v>
                </c:pt>
                <c:pt idx="243">
                  <c:v>failed</c:v>
                </c:pt>
                <c:pt idx="244">
                  <c:v>failed</c:v>
                </c:pt>
                <c:pt idx="245">
                  <c:v>failed</c:v>
                </c:pt>
                <c:pt idx="246">
                  <c:v>failed</c:v>
                </c:pt>
                <c:pt idx="247">
                  <c:v>failed</c:v>
                </c:pt>
                <c:pt idx="248">
                  <c:v>failed</c:v>
                </c:pt>
                <c:pt idx="249">
                  <c:v>failed</c:v>
                </c:pt>
                <c:pt idx="250">
                  <c:v>failed</c:v>
                </c:pt>
                <c:pt idx="251">
                  <c:v>failed</c:v>
                </c:pt>
                <c:pt idx="252">
                  <c:v>failed</c:v>
                </c:pt>
                <c:pt idx="253">
                  <c:v>failed</c:v>
                </c:pt>
                <c:pt idx="254">
                  <c:v>failed</c:v>
                </c:pt>
                <c:pt idx="255">
                  <c:v>failed</c:v>
                </c:pt>
                <c:pt idx="256">
                  <c:v>failed</c:v>
                </c:pt>
                <c:pt idx="257">
                  <c:v>failed</c:v>
                </c:pt>
                <c:pt idx="258">
                  <c:v>failed</c:v>
                </c:pt>
                <c:pt idx="259">
                  <c:v>failed</c:v>
                </c:pt>
                <c:pt idx="260">
                  <c:v>failed</c:v>
                </c:pt>
                <c:pt idx="261">
                  <c:v>failed</c:v>
                </c:pt>
                <c:pt idx="262">
                  <c:v>failed</c:v>
                </c:pt>
                <c:pt idx="263">
                  <c:v>failed</c:v>
                </c:pt>
                <c:pt idx="264">
                  <c:v>failed</c:v>
                </c:pt>
                <c:pt idx="265">
                  <c:v>failed</c:v>
                </c:pt>
                <c:pt idx="266">
                  <c:v>failed</c:v>
                </c:pt>
                <c:pt idx="267">
                  <c:v>failed</c:v>
                </c:pt>
                <c:pt idx="268">
                  <c:v>failed</c:v>
                </c:pt>
                <c:pt idx="269">
                  <c:v>failed</c:v>
                </c:pt>
                <c:pt idx="270">
                  <c:v>failed</c:v>
                </c:pt>
                <c:pt idx="271">
                  <c:v>failed</c:v>
                </c:pt>
                <c:pt idx="272">
                  <c:v>failed</c:v>
                </c:pt>
                <c:pt idx="273">
                  <c:v>failed</c:v>
                </c:pt>
                <c:pt idx="274">
                  <c:v>failed</c:v>
                </c:pt>
                <c:pt idx="275">
                  <c:v>failed</c:v>
                </c:pt>
                <c:pt idx="276">
                  <c:v>failed</c:v>
                </c:pt>
                <c:pt idx="277">
                  <c:v>failed</c:v>
                </c:pt>
                <c:pt idx="278">
                  <c:v>failed</c:v>
                </c:pt>
                <c:pt idx="279">
                  <c:v>failed</c:v>
                </c:pt>
                <c:pt idx="280">
                  <c:v>failed</c:v>
                </c:pt>
                <c:pt idx="281">
                  <c:v>failed</c:v>
                </c:pt>
                <c:pt idx="282">
                  <c:v>failed</c:v>
                </c:pt>
                <c:pt idx="283">
                  <c:v>failed</c:v>
                </c:pt>
                <c:pt idx="284">
                  <c:v>failed</c:v>
                </c:pt>
                <c:pt idx="285">
                  <c:v>failed</c:v>
                </c:pt>
                <c:pt idx="286">
                  <c:v>failed</c:v>
                </c:pt>
                <c:pt idx="287">
                  <c:v>failed</c:v>
                </c:pt>
                <c:pt idx="288">
                  <c:v>failed</c:v>
                </c:pt>
                <c:pt idx="289">
                  <c:v>failed</c:v>
                </c:pt>
                <c:pt idx="290">
                  <c:v>failed</c:v>
                </c:pt>
                <c:pt idx="291">
                  <c:v>failed</c:v>
                </c:pt>
                <c:pt idx="292">
                  <c:v>failed</c:v>
                </c:pt>
                <c:pt idx="293">
                  <c:v>failed</c:v>
                </c:pt>
                <c:pt idx="294">
                  <c:v>failed</c:v>
                </c:pt>
                <c:pt idx="295">
                  <c:v>failed</c:v>
                </c:pt>
                <c:pt idx="296">
                  <c:v>failed</c:v>
                </c:pt>
                <c:pt idx="297">
                  <c:v>failed</c:v>
                </c:pt>
                <c:pt idx="298">
                  <c:v>failed</c:v>
                </c:pt>
                <c:pt idx="299">
                  <c:v>failed</c:v>
                </c:pt>
                <c:pt idx="300">
                  <c:v>failed</c:v>
                </c:pt>
                <c:pt idx="301">
                  <c:v>failed</c:v>
                </c:pt>
                <c:pt idx="302">
                  <c:v>failed</c:v>
                </c:pt>
                <c:pt idx="303">
                  <c:v>failed</c:v>
                </c:pt>
                <c:pt idx="304">
                  <c:v>failed</c:v>
                </c:pt>
                <c:pt idx="305">
                  <c:v>failed</c:v>
                </c:pt>
                <c:pt idx="306">
                  <c:v>failed</c:v>
                </c:pt>
                <c:pt idx="307">
                  <c:v>failed</c:v>
                </c:pt>
                <c:pt idx="308">
                  <c:v>failed</c:v>
                </c:pt>
                <c:pt idx="309">
                  <c:v>failed</c:v>
                </c:pt>
                <c:pt idx="310">
                  <c:v>failed</c:v>
                </c:pt>
                <c:pt idx="311">
                  <c:v>failed</c:v>
                </c:pt>
                <c:pt idx="312">
                  <c:v>failed</c:v>
                </c:pt>
                <c:pt idx="313">
                  <c:v>failed</c:v>
                </c:pt>
                <c:pt idx="314">
                  <c:v>failed</c:v>
                </c:pt>
                <c:pt idx="315">
                  <c:v>failed</c:v>
                </c:pt>
                <c:pt idx="316">
                  <c:v>failed</c:v>
                </c:pt>
                <c:pt idx="317">
                  <c:v>failed</c:v>
                </c:pt>
                <c:pt idx="318">
                  <c:v>failed</c:v>
                </c:pt>
                <c:pt idx="319">
                  <c:v>failed</c:v>
                </c:pt>
                <c:pt idx="320">
                  <c:v>failed</c:v>
                </c:pt>
                <c:pt idx="321">
                  <c:v>failed</c:v>
                </c:pt>
                <c:pt idx="322">
                  <c:v>failed</c:v>
                </c:pt>
                <c:pt idx="323">
                  <c:v>failed</c:v>
                </c:pt>
                <c:pt idx="324">
                  <c:v>failed</c:v>
                </c:pt>
                <c:pt idx="325">
                  <c:v>failed</c:v>
                </c:pt>
                <c:pt idx="326">
                  <c:v>failed</c:v>
                </c:pt>
                <c:pt idx="327">
                  <c:v>failed</c:v>
                </c:pt>
                <c:pt idx="328">
                  <c:v>failed</c:v>
                </c:pt>
                <c:pt idx="329">
                  <c:v>failed</c:v>
                </c:pt>
                <c:pt idx="330">
                  <c:v>failed</c:v>
                </c:pt>
                <c:pt idx="331">
                  <c:v>failed</c:v>
                </c:pt>
                <c:pt idx="332">
                  <c:v>failed</c:v>
                </c:pt>
                <c:pt idx="333">
                  <c:v>failed</c:v>
                </c:pt>
                <c:pt idx="334">
                  <c:v>failed</c:v>
                </c:pt>
                <c:pt idx="335">
                  <c:v>failed</c:v>
                </c:pt>
                <c:pt idx="336">
                  <c:v>failed</c:v>
                </c:pt>
                <c:pt idx="337">
                  <c:v>failed</c:v>
                </c:pt>
                <c:pt idx="338">
                  <c:v>failed</c:v>
                </c:pt>
                <c:pt idx="339">
                  <c:v>failed</c:v>
                </c:pt>
                <c:pt idx="340">
                  <c:v>failed</c:v>
                </c:pt>
                <c:pt idx="341">
                  <c:v>failed</c:v>
                </c:pt>
                <c:pt idx="342">
                  <c:v>failed</c:v>
                </c:pt>
                <c:pt idx="343">
                  <c:v>failed</c:v>
                </c:pt>
                <c:pt idx="344">
                  <c:v>failed</c:v>
                </c:pt>
                <c:pt idx="345">
                  <c:v>failed</c:v>
                </c:pt>
                <c:pt idx="346">
                  <c:v>failed</c:v>
                </c:pt>
                <c:pt idx="347">
                  <c:v>failed</c:v>
                </c:pt>
                <c:pt idx="348">
                  <c:v>failed</c:v>
                </c:pt>
                <c:pt idx="349">
                  <c:v>failed</c:v>
                </c:pt>
                <c:pt idx="350">
                  <c:v>failed</c:v>
                </c:pt>
                <c:pt idx="351">
                  <c:v>failed</c:v>
                </c:pt>
                <c:pt idx="352">
                  <c:v>failed</c:v>
                </c:pt>
                <c:pt idx="353">
                  <c:v>failed</c:v>
                </c:pt>
                <c:pt idx="354">
                  <c:v>failed</c:v>
                </c:pt>
                <c:pt idx="355">
                  <c:v>failed</c:v>
                </c:pt>
                <c:pt idx="356">
                  <c:v>failed</c:v>
                </c:pt>
                <c:pt idx="357">
                  <c:v>failed</c:v>
                </c:pt>
                <c:pt idx="358">
                  <c:v>failed</c:v>
                </c:pt>
                <c:pt idx="359">
                  <c:v>failed</c:v>
                </c:pt>
                <c:pt idx="360">
                  <c:v>failed</c:v>
                </c:pt>
                <c:pt idx="361">
                  <c:v>failed</c:v>
                </c:pt>
                <c:pt idx="362">
                  <c:v>failed</c:v>
                </c:pt>
                <c:pt idx="363">
                  <c:v>failed</c:v>
                </c:pt>
              </c:strCache>
            </c:strRef>
          </c:xVal>
          <c:yVal>
            <c:numRef>
              <c:f>'Statistical Analysis'!$F$2:$F$365</c:f>
              <c:numCache>
                <c:formatCode>General</c:formatCode>
                <c:ptCount val="364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94-42AB-8182-8A921C884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305407"/>
        <c:axId val="796849167"/>
      </c:scatterChart>
      <c:valAx>
        <c:axId val="193030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failed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849167"/>
        <c:crosses val="autoZero"/>
        <c:crossBetween val="midCat"/>
      </c:valAx>
      <c:valAx>
        <c:axId val="79684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backers_count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30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4761</xdr:colOff>
      <xdr:row>2</xdr:row>
      <xdr:rowOff>14286</xdr:rowOff>
    </xdr:from>
    <xdr:to>
      <xdr:col>17</xdr:col>
      <xdr:colOff>47624</xdr:colOff>
      <xdr:row>20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8EA190-6699-711C-8F18-F3B44B2EA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2</xdr:row>
      <xdr:rowOff>195262</xdr:rowOff>
    </xdr:from>
    <xdr:to>
      <xdr:col>18</xdr:col>
      <xdr:colOff>485775</xdr:colOff>
      <xdr:row>21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F55E09-D735-06C7-A700-7E5335D29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14286</xdr:colOff>
      <xdr:row>3</xdr:row>
      <xdr:rowOff>14286</xdr:rowOff>
    </xdr:from>
    <xdr:to>
      <xdr:col>14</xdr:col>
      <xdr:colOff>209549</xdr:colOff>
      <xdr:row>21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19AFD-44BC-E28E-A72D-B8446F326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1028701</xdr:colOff>
      <xdr:row>13</xdr:row>
      <xdr:rowOff>23811</xdr:rowOff>
    </xdr:from>
    <xdr:to>
      <xdr:col>12</xdr:col>
      <xdr:colOff>28575</xdr:colOff>
      <xdr:row>30</xdr:row>
      <xdr:rowOff>57149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DEBB4C75-E71B-3500-3DCD-0A1ACE8F8A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17</xdr:row>
      <xdr:rowOff>185736</xdr:rowOff>
    </xdr:from>
    <xdr:to>
      <xdr:col>14</xdr:col>
      <xdr:colOff>333375</xdr:colOff>
      <xdr:row>38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78B10-DF1E-5AB4-29E2-374AF3C0D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557212</xdr:colOff>
      <xdr:row>18</xdr:row>
      <xdr:rowOff>100012</xdr:rowOff>
    </xdr:from>
    <xdr:to>
      <xdr:col>22</xdr:col>
      <xdr:colOff>114300</xdr:colOff>
      <xdr:row>37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A7994F-C940-F737-9023-3D8A108BF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2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ca mbugua" refreshedDate="45272.939357175928" createdVersion="8" refreshedVersion="8" minRefreshableVersion="3" recordCount="1000" xr:uid="{2424A9F0-1C1F-418E-BB3A-106A13421BC7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NonDate="0" containsString="0" containsBlank="1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" numFmtId="0">
      <sharedItems containsBlank="1" count="9">
        <s v="food"/>
        <s v="music"/>
        <s v="technology"/>
        <s v="theater"/>
        <s v="film &amp; video"/>
        <s v="publishing"/>
        <s v="games"/>
        <s v="photography"/>
        <m/>
      </sharedItems>
    </cacheField>
    <cacheField name="Sub-Category" numFmtId="0">
      <sharedItems containsBlank="1"/>
    </cacheField>
    <cacheField name="Category and 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ca mbugua" refreshedDate="45272.98381203704" backgroundQuery="1" createdVersion="8" refreshedVersion="8" minRefreshableVersion="3" recordCount="1000" xr:uid="{0729B6CB-5272-4783-9A81-4ECF26900D15}">
  <cacheSource type="external" connectionId="1"/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String="0" containsBlank="1" count="1">
        <m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Parent Category" numFmtId="0">
      <sharedItems containsBlank="1" count="9">
        <s v="food"/>
        <s v="music"/>
        <s v="technology"/>
        <s v="theater"/>
        <s v="film &amp; video"/>
        <s v="publishing"/>
        <s v="games"/>
        <s v="photography"/>
        <m/>
      </sharedItems>
    </cacheField>
    <cacheField name="Sub-Category" numFmtId="0">
      <sharedItems containsBlank="1"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m/>
      </sharedItems>
    </cacheField>
    <cacheField name="Category and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ca mbugua" refreshedDate="45273.494339236109" createdVersion="8" refreshedVersion="8" minRefreshableVersion="3" recordCount="1001" xr:uid="{2749A0E4-6F70-496F-B540-8CFE95DE8AD8}">
  <cacheSource type="worksheet">
    <worksheetSource ref="A1:T1048576" sheet="Sheet1" r:id="rId2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NonDate="0" containsString="0" containsBlank="1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 Conversion" numFmtId="0">
      <sharedItems containsNonDate="0" containsDate="1" containsString="0" containsBlank="1" minDate="2010-01-09T06:00:00" maxDate="2020-02-10T06:00: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Parent Category" numFmtId="0">
      <sharedItems containsBlank="1" count="9">
        <s v="food"/>
        <s v="music"/>
        <s v="technology"/>
        <s v="theater"/>
        <s v="film &amp; video"/>
        <s v="publishing"/>
        <s v="games"/>
        <s v="photography"/>
        <m/>
      </sharedItems>
    </cacheField>
    <cacheField name="Sub-Category" numFmtId="0">
      <sharedItems containsBlank="1"/>
    </cacheField>
    <cacheField name="Category and Sub-Category" numFmtId="0">
      <sharedItems containsBlank="1"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m/>
    <n v="0"/>
    <x v="0"/>
    <s v="CAD"/>
    <n v="1448690400"/>
    <n v="1450159200"/>
    <b v="0"/>
    <b v="0"/>
    <x v="0"/>
    <s v="food trucks"/>
    <s v="food/food trucks"/>
  </r>
  <r>
    <n v="1"/>
    <s v="Odom Inc"/>
    <s v="Managed bottom-line architecture"/>
    <x v="1"/>
    <n v="14560"/>
    <n v="10.4"/>
    <x v="1"/>
    <m/>
    <n v="158"/>
    <x v="1"/>
    <s v="USD"/>
    <n v="1408424400"/>
    <n v="1408597200"/>
    <b v="0"/>
    <b v="1"/>
    <x v="1"/>
    <s v="rock"/>
    <s v="music/rock"/>
  </r>
  <r>
    <n v="2"/>
    <s v="Melton, Robinson and Fritz"/>
    <s v="Function-based leadingedge pricing structure"/>
    <x v="2"/>
    <n v="142523"/>
    <n v="1.3147878228782288"/>
    <x v="1"/>
    <m/>
    <n v="1425"/>
    <x v="2"/>
    <s v="AUD"/>
    <n v="1384668000"/>
    <n v="1384840800"/>
    <b v="0"/>
    <b v="0"/>
    <x v="2"/>
    <s v="web"/>
    <s v="technology/web"/>
  </r>
  <r>
    <n v="3"/>
    <s v="Mcdonald, Gonzalez and Ross"/>
    <s v="Vision-oriented fresh-thinking conglomeration"/>
    <x v="3"/>
    <n v="2477"/>
    <n v="0.58976190476190471"/>
    <x v="0"/>
    <m/>
    <n v="24"/>
    <x v="1"/>
    <s v="USD"/>
    <n v="1565499600"/>
    <n v="1568955600"/>
    <b v="0"/>
    <b v="0"/>
    <x v="1"/>
    <s v="rock"/>
    <s v="music/rock"/>
  </r>
  <r>
    <n v="4"/>
    <s v="Larson-Little"/>
    <s v="Proactive foreground core"/>
    <x v="4"/>
    <n v="5265"/>
    <n v="0.69276315789473686"/>
    <x v="0"/>
    <m/>
    <n v="53"/>
    <x v="1"/>
    <s v="USD"/>
    <n v="1547964000"/>
    <n v="1548309600"/>
    <b v="0"/>
    <b v="0"/>
    <x v="3"/>
    <s v="plays"/>
    <s v="theater/plays"/>
  </r>
  <r>
    <n v="5"/>
    <s v="Harris Group"/>
    <s v="Open-source optimizing database"/>
    <x v="4"/>
    <n v="13195"/>
    <n v="1.7361842105263159"/>
    <x v="1"/>
    <m/>
    <n v="174"/>
    <x v="3"/>
    <s v="DKK"/>
    <n v="1346130000"/>
    <n v="1347080400"/>
    <b v="0"/>
    <b v="0"/>
    <x v="3"/>
    <s v="plays"/>
    <s v="theater/plays"/>
  </r>
  <r>
    <n v="6"/>
    <s v="Ortiz, Coleman and Mitchell"/>
    <s v="Operative upward-trending algorithm"/>
    <x v="5"/>
    <n v="1090"/>
    <n v="0.20961538461538462"/>
    <x v="0"/>
    <m/>
    <n v="18"/>
    <x v="4"/>
    <s v="GBP"/>
    <n v="1505278800"/>
    <n v="1505365200"/>
    <b v="0"/>
    <b v="0"/>
    <x v="4"/>
    <s v="documentary"/>
    <s v="film &amp; video/documentary"/>
  </r>
  <r>
    <n v="7"/>
    <s v="Carter-Guzman"/>
    <s v="Centralized cohesive challenge"/>
    <x v="6"/>
    <n v="14741"/>
    <n v="3.2757777777777779"/>
    <x v="1"/>
    <m/>
    <n v="227"/>
    <x v="3"/>
    <s v="DKK"/>
    <n v="1439442000"/>
    <n v="1439614800"/>
    <b v="0"/>
    <b v="0"/>
    <x v="3"/>
    <s v="plays"/>
    <s v="theater/plays"/>
  </r>
  <r>
    <n v="8"/>
    <s v="Nunez-Richards"/>
    <s v="Exclusive attitude-oriented intranet"/>
    <x v="7"/>
    <n v="21946"/>
    <n v="0.19932788374205268"/>
    <x v="2"/>
    <m/>
    <n v="708"/>
    <x v="3"/>
    <s v="DKK"/>
    <n v="1281330000"/>
    <n v="1281502800"/>
    <b v="0"/>
    <b v="0"/>
    <x v="3"/>
    <s v="plays"/>
    <s v="theater/plays"/>
  </r>
  <r>
    <n v="9"/>
    <s v="Rangel, Holt and Jones"/>
    <s v="Open-source fresh-thinking model"/>
    <x v="8"/>
    <n v="3208"/>
    <n v="0.51741935483870971"/>
    <x v="0"/>
    <m/>
    <n v="44"/>
    <x v="1"/>
    <s v="USD"/>
    <n v="1379566800"/>
    <n v="1383804000"/>
    <b v="0"/>
    <b v="0"/>
    <x v="1"/>
    <s v="electric music"/>
    <s v="music/electric music"/>
  </r>
  <r>
    <n v="10"/>
    <s v="Green Ltd"/>
    <s v="Monitored empowering installation"/>
    <x v="5"/>
    <n v="13838"/>
    <n v="2.6611538461538462"/>
    <x v="1"/>
    <m/>
    <n v="220"/>
    <x v="1"/>
    <s v="USD"/>
    <n v="1281762000"/>
    <n v="1285909200"/>
    <b v="0"/>
    <b v="0"/>
    <x v="4"/>
    <s v="drama"/>
    <s v="film &amp; video/drama"/>
  </r>
  <r>
    <n v="11"/>
    <s v="Perez, Johnson and Gardner"/>
    <s v="Grass-roots zero administration system engine"/>
    <x v="9"/>
    <n v="3030"/>
    <n v="0.48095238095238096"/>
    <x v="0"/>
    <m/>
    <n v="27"/>
    <x v="1"/>
    <s v="USD"/>
    <n v="1285045200"/>
    <n v="1285563600"/>
    <b v="0"/>
    <b v="1"/>
    <x v="3"/>
    <s v="plays"/>
    <s v="theater/plays"/>
  </r>
  <r>
    <n v="12"/>
    <s v="Kim Ltd"/>
    <s v="Assimilated hybrid intranet"/>
    <x v="9"/>
    <n v="5629"/>
    <n v="0.89349206349206345"/>
    <x v="0"/>
    <m/>
    <n v="55"/>
    <x v="1"/>
    <s v="USD"/>
    <n v="1571720400"/>
    <n v="1572411600"/>
    <b v="0"/>
    <b v="0"/>
    <x v="4"/>
    <s v="drama"/>
    <s v="film &amp; video/drama"/>
  </r>
  <r>
    <n v="13"/>
    <s v="Walker, Taylor and Coleman"/>
    <s v="Multi-tiered directional open architecture"/>
    <x v="3"/>
    <n v="10295"/>
    <n v="2.4511904761904764"/>
    <x v="1"/>
    <m/>
    <n v="98"/>
    <x v="1"/>
    <s v="USD"/>
    <n v="1465621200"/>
    <n v="1466658000"/>
    <b v="0"/>
    <b v="0"/>
    <x v="1"/>
    <s v="indie rock"/>
    <s v="music/indie rock"/>
  </r>
  <r>
    <n v="14"/>
    <s v="Rodriguez, Rose and Stewart"/>
    <s v="Cloned directional synergy"/>
    <x v="10"/>
    <n v="18829"/>
    <n v="0.66769503546099296"/>
    <x v="0"/>
    <m/>
    <n v="200"/>
    <x v="1"/>
    <s v="USD"/>
    <n v="1331013600"/>
    <n v="1333342800"/>
    <b v="0"/>
    <b v="0"/>
    <x v="1"/>
    <s v="indie rock"/>
    <s v="music/indie rock"/>
  </r>
  <r>
    <n v="15"/>
    <s v="Wright, Hunt and Rowe"/>
    <s v="Extended eco-centric pricing structure"/>
    <x v="11"/>
    <n v="38414"/>
    <n v="0.47307881773399013"/>
    <x v="0"/>
    <m/>
    <n v="452"/>
    <x v="1"/>
    <s v="USD"/>
    <n v="1575957600"/>
    <n v="1576303200"/>
    <b v="0"/>
    <b v="0"/>
    <x v="2"/>
    <s v="wearables"/>
    <s v="technology/wearables"/>
  </r>
  <r>
    <n v="16"/>
    <s v="Hines Inc"/>
    <s v="Cross-platform systemic adapter"/>
    <x v="12"/>
    <n v="11041"/>
    <n v="6.4947058823529416"/>
    <x v="1"/>
    <m/>
    <n v="100"/>
    <x v="1"/>
    <s v="USD"/>
    <n v="1390370400"/>
    <n v="1392271200"/>
    <b v="0"/>
    <b v="0"/>
    <x v="5"/>
    <s v="nonfiction"/>
    <s v="publishing/nonfiction"/>
  </r>
  <r>
    <n v="17"/>
    <s v="Cochran-Nguyen"/>
    <s v="Seamless 4thgeneration methodology"/>
    <x v="13"/>
    <n v="134845"/>
    <n v="1.5939125295508274"/>
    <x v="1"/>
    <m/>
    <n v="1249"/>
    <x v="1"/>
    <s v="USD"/>
    <n v="1294812000"/>
    <n v="1294898400"/>
    <b v="0"/>
    <b v="0"/>
    <x v="4"/>
    <s v="animation"/>
    <s v="film &amp; video/animation"/>
  </r>
  <r>
    <n v="18"/>
    <s v="Johnson-Gould"/>
    <s v="Exclusive needs-based adapter"/>
    <x v="14"/>
    <n v="6089"/>
    <n v="0.66912087912087914"/>
    <x v="3"/>
    <m/>
    <n v="135"/>
    <x v="1"/>
    <s v="USD"/>
    <n v="1536382800"/>
    <n v="1537074000"/>
    <b v="0"/>
    <b v="0"/>
    <x v="3"/>
    <s v="plays"/>
    <s v="theater/plays"/>
  </r>
  <r>
    <n v="19"/>
    <s v="Perez-Hess"/>
    <s v="Down-sized cohesive archive"/>
    <x v="15"/>
    <n v="30331"/>
    <n v="0.48529600000000001"/>
    <x v="0"/>
    <m/>
    <n v="674"/>
    <x v="1"/>
    <s v="USD"/>
    <n v="1551679200"/>
    <n v="1553490000"/>
    <b v="0"/>
    <b v="1"/>
    <x v="3"/>
    <s v="plays"/>
    <s v="theater/plays"/>
  </r>
  <r>
    <n v="20"/>
    <s v="Reeves, Thompson and Richardson"/>
    <s v="Proactive composite alliance"/>
    <x v="16"/>
    <n v="147936"/>
    <n v="1.1224279210925645"/>
    <x v="1"/>
    <m/>
    <n v="1396"/>
    <x v="1"/>
    <s v="USD"/>
    <n v="1406523600"/>
    <n v="1406523600"/>
    <b v="0"/>
    <b v="0"/>
    <x v="4"/>
    <s v="drama"/>
    <s v="film &amp; video/drama"/>
  </r>
  <r>
    <n v="21"/>
    <s v="Simmons-Reynolds"/>
    <s v="Re-engineered intangible definition"/>
    <x v="17"/>
    <n v="38533"/>
    <n v="0.40992553191489361"/>
    <x v="0"/>
    <m/>
    <n v="558"/>
    <x v="1"/>
    <s v="USD"/>
    <n v="1313384400"/>
    <n v="1316322000"/>
    <b v="0"/>
    <b v="0"/>
    <x v="3"/>
    <s v="plays"/>
    <s v="theater/plays"/>
  </r>
  <r>
    <n v="22"/>
    <s v="Collier Inc"/>
    <s v="Enhanced dynamic definition"/>
    <x v="18"/>
    <n v="75690"/>
    <n v="1.2807106598984772"/>
    <x v="1"/>
    <m/>
    <n v="890"/>
    <x v="1"/>
    <s v="USD"/>
    <n v="1522731600"/>
    <n v="1524027600"/>
    <b v="0"/>
    <b v="0"/>
    <x v="3"/>
    <s v="plays"/>
    <s v="theater/plays"/>
  </r>
  <r>
    <n v="23"/>
    <s v="Gray-Jenkins"/>
    <s v="Devolved next generation adapter"/>
    <x v="6"/>
    <n v="14942"/>
    <n v="3.3204444444444445"/>
    <x v="1"/>
    <m/>
    <n v="142"/>
    <x v="4"/>
    <s v="GBP"/>
    <n v="1550124000"/>
    <n v="1554699600"/>
    <b v="0"/>
    <b v="0"/>
    <x v="4"/>
    <s v="documentary"/>
    <s v="film &amp; video/documentary"/>
  </r>
  <r>
    <n v="24"/>
    <s v="Scott, Wilson and Martin"/>
    <s v="Cross-platform intermediate frame"/>
    <x v="19"/>
    <n v="104257"/>
    <n v="1.1283225108225108"/>
    <x v="1"/>
    <m/>
    <n v="2673"/>
    <x v="1"/>
    <s v="USD"/>
    <n v="1403326800"/>
    <n v="1403499600"/>
    <b v="0"/>
    <b v="0"/>
    <x v="2"/>
    <s v="wearables"/>
    <s v="technology/wearables"/>
  </r>
  <r>
    <n v="25"/>
    <s v="Caldwell, Velazquez and Wilson"/>
    <s v="Monitored impactful analyzer"/>
    <x v="20"/>
    <n v="11904"/>
    <n v="2.1643636363636363"/>
    <x v="1"/>
    <m/>
    <n v="163"/>
    <x v="1"/>
    <s v="USD"/>
    <n v="1305694800"/>
    <n v="1307422800"/>
    <b v="0"/>
    <b v="1"/>
    <x v="6"/>
    <s v="video games"/>
    <s v="games/video games"/>
  </r>
  <r>
    <n v="26"/>
    <s v="Spencer-Bates"/>
    <s v="Optional responsive customer loyalty"/>
    <x v="21"/>
    <n v="51814"/>
    <n v="0.4819906976744186"/>
    <x v="3"/>
    <m/>
    <n v="1480"/>
    <x v="1"/>
    <s v="USD"/>
    <n v="1533013200"/>
    <n v="1535346000"/>
    <b v="0"/>
    <b v="0"/>
    <x v="3"/>
    <s v="plays"/>
    <s v="theater/plays"/>
  </r>
  <r>
    <n v="27"/>
    <s v="Best, Carr and Williams"/>
    <s v="Diverse transitional migration"/>
    <x v="22"/>
    <n v="1599"/>
    <n v="0.79949999999999999"/>
    <x v="0"/>
    <m/>
    <n v="15"/>
    <x v="1"/>
    <s v="USD"/>
    <n v="1443848400"/>
    <n v="1444539600"/>
    <b v="0"/>
    <b v="0"/>
    <x v="1"/>
    <s v="rock"/>
    <s v="music/rock"/>
  </r>
  <r>
    <n v="28"/>
    <s v="Campbell, Brown and Powell"/>
    <s v="Synchronized global task-force"/>
    <x v="23"/>
    <n v="137635"/>
    <n v="1.0522553516819573"/>
    <x v="1"/>
    <m/>
    <n v="2220"/>
    <x v="1"/>
    <s v="USD"/>
    <n v="1265695200"/>
    <n v="1267682400"/>
    <b v="0"/>
    <b v="1"/>
    <x v="3"/>
    <s v="plays"/>
    <s v="theater/plays"/>
  </r>
  <r>
    <n v="29"/>
    <s v="Johnson, Parker and Haynes"/>
    <s v="Focused 6thgeneration forecast"/>
    <x v="24"/>
    <n v="150965"/>
    <n v="3.2889978213507627"/>
    <x v="1"/>
    <m/>
    <n v="1606"/>
    <x v="5"/>
    <s v="CHF"/>
    <n v="1532062800"/>
    <n v="1535518800"/>
    <b v="0"/>
    <b v="0"/>
    <x v="4"/>
    <s v="shorts"/>
    <s v="film &amp; video/shorts"/>
  </r>
  <r>
    <n v="30"/>
    <s v="Clark-Cooke"/>
    <s v="Down-sized analyzing challenge"/>
    <x v="25"/>
    <n v="14455"/>
    <n v="1.606111111111111"/>
    <x v="1"/>
    <m/>
    <n v="129"/>
    <x v="1"/>
    <s v="USD"/>
    <n v="1558674000"/>
    <n v="1559106000"/>
    <b v="0"/>
    <b v="0"/>
    <x v="4"/>
    <s v="animation"/>
    <s v="film &amp; video/animation"/>
  </r>
  <r>
    <n v="31"/>
    <s v="Schroeder Ltd"/>
    <s v="Progressive needs-based focus group"/>
    <x v="26"/>
    <n v="10850"/>
    <n v="3.1"/>
    <x v="1"/>
    <m/>
    <n v="226"/>
    <x v="4"/>
    <s v="GBP"/>
    <n v="1451973600"/>
    <n v="1454392800"/>
    <b v="0"/>
    <b v="0"/>
    <x v="6"/>
    <s v="video games"/>
    <s v="games/video games"/>
  </r>
  <r>
    <n v="32"/>
    <s v="Jackson PLC"/>
    <s v="Ergonomic 6thgeneration success"/>
    <x v="27"/>
    <n v="87676"/>
    <n v="0.86807920792079207"/>
    <x v="0"/>
    <m/>
    <n v="2307"/>
    <x v="6"/>
    <s v="EUR"/>
    <n v="1515564000"/>
    <n v="1517896800"/>
    <b v="0"/>
    <b v="0"/>
    <x v="4"/>
    <s v="documentary"/>
    <s v="film &amp; video/documentary"/>
  </r>
  <r>
    <n v="33"/>
    <s v="Blair, Collins and Carter"/>
    <s v="Exclusive interactive approach"/>
    <x v="28"/>
    <n v="189666"/>
    <n v="3.7782071713147412"/>
    <x v="1"/>
    <m/>
    <n v="5419"/>
    <x v="1"/>
    <s v="USD"/>
    <n v="1412485200"/>
    <n v="1415685600"/>
    <b v="0"/>
    <b v="0"/>
    <x v="3"/>
    <s v="plays"/>
    <s v="theater/plays"/>
  </r>
  <r>
    <n v="34"/>
    <s v="Maldonado and Sons"/>
    <s v="Reverse-engineered asynchronous archive"/>
    <x v="29"/>
    <n v="14025"/>
    <n v="1.5080645161290323"/>
    <x v="1"/>
    <m/>
    <n v="165"/>
    <x v="1"/>
    <s v="USD"/>
    <n v="1490245200"/>
    <n v="1490677200"/>
    <b v="0"/>
    <b v="0"/>
    <x v="4"/>
    <s v="documentary"/>
    <s v="film &amp; video/documentary"/>
  </r>
  <r>
    <n v="35"/>
    <s v="Mitchell and Sons"/>
    <s v="Synergized intangible challenge"/>
    <x v="30"/>
    <n v="188628"/>
    <n v="1.5030119521912351"/>
    <x v="1"/>
    <m/>
    <n v="1965"/>
    <x v="3"/>
    <s v="DKK"/>
    <n v="1547877600"/>
    <n v="1551506400"/>
    <b v="0"/>
    <b v="1"/>
    <x v="4"/>
    <s v="drama"/>
    <s v="film &amp; video/drama"/>
  </r>
  <r>
    <n v="36"/>
    <s v="Jackson-Lewis"/>
    <s v="Monitored multi-state encryption"/>
    <x v="31"/>
    <n v="1101"/>
    <n v="1.572857142857143"/>
    <x v="1"/>
    <m/>
    <n v="16"/>
    <x v="1"/>
    <s v="USD"/>
    <n v="1298700000"/>
    <n v="1300856400"/>
    <b v="0"/>
    <b v="0"/>
    <x v="3"/>
    <s v="plays"/>
    <s v="theater/plays"/>
  </r>
  <r>
    <n v="37"/>
    <s v="Black, Armstrong and Anderson"/>
    <s v="Profound attitude-oriented functionalities"/>
    <x v="32"/>
    <n v="11339"/>
    <n v="1.3998765432098765"/>
    <x v="1"/>
    <m/>
    <n v="107"/>
    <x v="1"/>
    <s v="USD"/>
    <n v="1570338000"/>
    <n v="1573192800"/>
    <b v="0"/>
    <b v="1"/>
    <x v="5"/>
    <s v="fiction"/>
    <s v="publishing/fiction"/>
  </r>
  <r>
    <n v="38"/>
    <s v="Maldonado-Gonzalez"/>
    <s v="Digitized client-driven database"/>
    <x v="33"/>
    <n v="10085"/>
    <n v="3.2532258064516131"/>
    <x v="1"/>
    <m/>
    <n v="134"/>
    <x v="1"/>
    <s v="USD"/>
    <n v="1287378000"/>
    <n v="1287810000"/>
    <b v="0"/>
    <b v="0"/>
    <x v="7"/>
    <s v="photography books"/>
    <s v="photography/photography books"/>
  </r>
  <r>
    <n v="39"/>
    <s v="Kim-Rice"/>
    <s v="Organized bi-directional function"/>
    <x v="34"/>
    <n v="5027"/>
    <n v="0.50777777777777777"/>
    <x v="0"/>
    <m/>
    <n v="88"/>
    <x v="3"/>
    <s v="DKK"/>
    <n v="1361772000"/>
    <n v="1362978000"/>
    <b v="0"/>
    <b v="0"/>
    <x v="3"/>
    <s v="plays"/>
    <s v="theater/plays"/>
  </r>
  <r>
    <n v="40"/>
    <s v="Garcia, Garcia and Lopez"/>
    <s v="Reduced stable middleware"/>
    <x v="35"/>
    <n v="14878"/>
    <n v="1.6906818181818182"/>
    <x v="1"/>
    <m/>
    <n v="198"/>
    <x v="1"/>
    <s v="USD"/>
    <n v="1275714000"/>
    <n v="1277355600"/>
    <b v="0"/>
    <b v="1"/>
    <x v="2"/>
    <s v="wearables"/>
    <s v="technology/wearables"/>
  </r>
  <r>
    <n v="41"/>
    <s v="Watts Group"/>
    <s v="Universal 5thgeneration neural-net"/>
    <x v="36"/>
    <n v="11924"/>
    <n v="2.1292857142857144"/>
    <x v="1"/>
    <m/>
    <n v="111"/>
    <x v="6"/>
    <s v="EUR"/>
    <n v="1346734800"/>
    <n v="1348981200"/>
    <b v="0"/>
    <b v="1"/>
    <x v="1"/>
    <s v="rock"/>
    <s v="music/rock"/>
  </r>
  <r>
    <n v="42"/>
    <s v="Werner-Bryant"/>
    <s v="Virtual uniform frame"/>
    <x v="37"/>
    <n v="7991"/>
    <n v="4.4394444444444447"/>
    <x v="1"/>
    <m/>
    <n v="222"/>
    <x v="1"/>
    <s v="USD"/>
    <n v="1309755600"/>
    <n v="1310533200"/>
    <b v="0"/>
    <b v="0"/>
    <x v="0"/>
    <s v="food trucks"/>
    <s v="food/food trucks"/>
  </r>
  <r>
    <n v="43"/>
    <s v="Schmitt-Mendoza"/>
    <s v="Profound explicit paradigm"/>
    <x v="38"/>
    <n v="167717"/>
    <n v="1.859390243902439"/>
    <x v="1"/>
    <m/>
    <n v="6212"/>
    <x v="1"/>
    <s v="USD"/>
    <n v="1406178000"/>
    <n v="1407560400"/>
    <b v="0"/>
    <b v="0"/>
    <x v="5"/>
    <s v="radio &amp; podcasts"/>
    <s v="publishing/radio &amp; podcasts"/>
  </r>
  <r>
    <n v="44"/>
    <s v="Reid-Mccullough"/>
    <s v="Visionary real-time groupware"/>
    <x v="39"/>
    <n v="10541"/>
    <n v="6.5881249999999998"/>
    <x v="1"/>
    <m/>
    <n v="98"/>
    <x v="3"/>
    <s v="DKK"/>
    <n v="1552798800"/>
    <n v="1552885200"/>
    <b v="0"/>
    <b v="0"/>
    <x v="5"/>
    <s v="fiction"/>
    <s v="publishing/fiction"/>
  </r>
  <r>
    <n v="45"/>
    <s v="Woods-Clark"/>
    <s v="Networked tertiary Graphical User Interface"/>
    <x v="40"/>
    <n v="4530"/>
    <n v="0.4768421052631579"/>
    <x v="0"/>
    <m/>
    <n v="48"/>
    <x v="1"/>
    <s v="USD"/>
    <n v="1478062800"/>
    <n v="1479362400"/>
    <b v="0"/>
    <b v="1"/>
    <x v="3"/>
    <s v="plays"/>
    <s v="theater/plays"/>
  </r>
  <r>
    <n v="46"/>
    <s v="Vaughn, Hunt and Caldwell"/>
    <s v="Virtual grid-enabled task-force"/>
    <x v="41"/>
    <n v="4247"/>
    <n v="1.1478378378378378"/>
    <x v="1"/>
    <m/>
    <n v="92"/>
    <x v="1"/>
    <s v="USD"/>
    <n v="1278565200"/>
    <n v="1280552400"/>
    <b v="0"/>
    <b v="0"/>
    <x v="1"/>
    <s v="rock"/>
    <s v="music/rock"/>
  </r>
  <r>
    <n v="47"/>
    <s v="Bennett and Sons"/>
    <s v="Function-based multi-state software"/>
    <x v="42"/>
    <n v="7129"/>
    <n v="4.7526666666666664"/>
    <x v="1"/>
    <m/>
    <n v="149"/>
    <x v="1"/>
    <s v="USD"/>
    <n v="1396069200"/>
    <n v="1398661200"/>
    <b v="0"/>
    <b v="0"/>
    <x v="3"/>
    <s v="plays"/>
    <s v="theater/plays"/>
  </r>
  <r>
    <n v="48"/>
    <s v="Lamb Inc"/>
    <s v="Optimized leadingedge concept"/>
    <x v="43"/>
    <n v="128862"/>
    <n v="3.86972972972973"/>
    <x v="1"/>
    <m/>
    <n v="2431"/>
    <x v="1"/>
    <s v="USD"/>
    <n v="1435208400"/>
    <n v="1436245200"/>
    <b v="0"/>
    <b v="0"/>
    <x v="3"/>
    <s v="plays"/>
    <s v="theater/plays"/>
  </r>
  <r>
    <n v="49"/>
    <s v="Casey-Kelly"/>
    <s v="Sharable holistic interface"/>
    <x v="44"/>
    <n v="13653"/>
    <n v="1.89625"/>
    <x v="1"/>
    <m/>
    <n v="303"/>
    <x v="1"/>
    <s v="USD"/>
    <n v="1571547600"/>
    <n v="1575439200"/>
    <b v="0"/>
    <b v="0"/>
    <x v="1"/>
    <s v="rock"/>
    <s v="music/rock"/>
  </r>
  <r>
    <n v="50"/>
    <s v="Jones, Taylor and Moore"/>
    <s v="Down-sized system-worthy secured line"/>
    <x v="0"/>
    <n v="2"/>
    <n v="0.02"/>
    <x v="0"/>
    <m/>
    <n v="1"/>
    <x v="6"/>
    <s v="EUR"/>
    <n v="1375333200"/>
    <n v="1377752400"/>
    <b v="0"/>
    <b v="0"/>
    <x v="1"/>
    <s v="metal"/>
    <s v="music/metal"/>
  </r>
  <r>
    <n v="51"/>
    <s v="Bradshaw, Gill and Donovan"/>
    <s v="Inverse secondary infrastructure"/>
    <x v="45"/>
    <n v="145243"/>
    <n v="0.91867805186590767"/>
    <x v="0"/>
    <m/>
    <n v="1467"/>
    <x v="4"/>
    <s v="GBP"/>
    <n v="1332824400"/>
    <n v="1334206800"/>
    <b v="0"/>
    <b v="1"/>
    <x v="2"/>
    <s v="wearables"/>
    <s v="technology/wearables"/>
  </r>
  <r>
    <n v="52"/>
    <s v="Hernandez, Rodriguez and Clark"/>
    <s v="Organic foreground leverage"/>
    <x v="44"/>
    <n v="2459"/>
    <n v="0.34152777777777776"/>
    <x v="0"/>
    <m/>
    <n v="75"/>
    <x v="1"/>
    <s v="USD"/>
    <n v="1284526800"/>
    <n v="1284872400"/>
    <b v="0"/>
    <b v="0"/>
    <x v="3"/>
    <s v="plays"/>
    <s v="theater/plays"/>
  </r>
  <r>
    <n v="53"/>
    <s v="Smith-Jones"/>
    <s v="Reverse-engineered static concept"/>
    <x v="35"/>
    <n v="12356"/>
    <n v="1.4040909090909091"/>
    <x v="1"/>
    <m/>
    <n v="209"/>
    <x v="1"/>
    <s v="USD"/>
    <n v="1400562000"/>
    <n v="1403931600"/>
    <b v="0"/>
    <b v="0"/>
    <x v="4"/>
    <s v="drama"/>
    <s v="film &amp; video/drama"/>
  </r>
  <r>
    <n v="54"/>
    <s v="Roy PLC"/>
    <s v="Multi-channeled neutral customer loyalty"/>
    <x v="46"/>
    <n v="5392"/>
    <n v="0.89866666666666661"/>
    <x v="0"/>
    <m/>
    <n v="120"/>
    <x v="1"/>
    <s v="USD"/>
    <n v="1520748000"/>
    <n v="1521262800"/>
    <b v="0"/>
    <b v="0"/>
    <x v="2"/>
    <s v="wearables"/>
    <s v="technology/wearables"/>
  </r>
  <r>
    <n v="55"/>
    <s v="Wright, Brooks and Villarreal"/>
    <s v="Reverse-engineered bifurcated strategy"/>
    <x v="47"/>
    <n v="11746"/>
    <n v="1.7796969696969698"/>
    <x v="1"/>
    <m/>
    <n v="131"/>
    <x v="1"/>
    <s v="USD"/>
    <n v="1532926800"/>
    <n v="1533358800"/>
    <b v="0"/>
    <b v="0"/>
    <x v="1"/>
    <s v="jazz"/>
    <s v="music/jazz"/>
  </r>
  <r>
    <n v="56"/>
    <s v="Flores, Miller and Johnson"/>
    <s v="Horizontal context-sensitive knowledge user"/>
    <x v="48"/>
    <n v="11493"/>
    <n v="1.436625"/>
    <x v="1"/>
    <m/>
    <n v="164"/>
    <x v="1"/>
    <s v="USD"/>
    <n v="1420869600"/>
    <n v="1421474400"/>
    <b v="0"/>
    <b v="0"/>
    <x v="2"/>
    <s v="wearables"/>
    <s v="technology/wearables"/>
  </r>
  <r>
    <n v="57"/>
    <s v="Bridges, Freeman and Kim"/>
    <s v="Cross-group multi-state task-force"/>
    <x v="49"/>
    <n v="6243"/>
    <n v="2.1527586206896552"/>
    <x v="1"/>
    <m/>
    <n v="201"/>
    <x v="1"/>
    <s v="USD"/>
    <n v="1504242000"/>
    <n v="1505278800"/>
    <b v="0"/>
    <b v="0"/>
    <x v="6"/>
    <s v="video games"/>
    <s v="games/video games"/>
  </r>
  <r>
    <n v="58"/>
    <s v="Anderson-Perez"/>
    <s v="Expanded 3rdgeneration strategy"/>
    <x v="50"/>
    <n v="6132"/>
    <n v="2.2711111111111113"/>
    <x v="1"/>
    <m/>
    <n v="211"/>
    <x v="1"/>
    <s v="USD"/>
    <n v="1442811600"/>
    <n v="1443934800"/>
    <b v="0"/>
    <b v="0"/>
    <x v="3"/>
    <s v="plays"/>
    <s v="theater/plays"/>
  </r>
  <r>
    <n v="59"/>
    <s v="Wright, Fox and Marks"/>
    <s v="Assimilated real-time support"/>
    <x v="1"/>
    <n v="3851"/>
    <n v="2.7507142857142859"/>
    <x v="1"/>
    <m/>
    <n v="128"/>
    <x v="1"/>
    <s v="USD"/>
    <n v="1497243600"/>
    <n v="1498539600"/>
    <b v="0"/>
    <b v="1"/>
    <x v="3"/>
    <s v="plays"/>
    <s v="theater/plays"/>
  </r>
  <r>
    <n v="60"/>
    <s v="Crawford-Peters"/>
    <s v="User-centric regional database"/>
    <x v="51"/>
    <n v="135997"/>
    <n v="1.4437048832271762"/>
    <x v="1"/>
    <m/>
    <n v="1600"/>
    <x v="0"/>
    <s v="CAD"/>
    <n v="1342501200"/>
    <n v="1342760400"/>
    <b v="0"/>
    <b v="0"/>
    <x v="3"/>
    <s v="plays"/>
    <s v="theater/plays"/>
  </r>
  <r>
    <n v="61"/>
    <s v="Romero-Hoffman"/>
    <s v="Open-source zero administration complexity"/>
    <x v="52"/>
    <n v="184750"/>
    <n v="0.92745983935742971"/>
    <x v="0"/>
    <m/>
    <n v="2253"/>
    <x v="0"/>
    <s v="CAD"/>
    <n v="1298268000"/>
    <n v="1301720400"/>
    <b v="0"/>
    <b v="0"/>
    <x v="3"/>
    <s v="plays"/>
    <s v="theater/plays"/>
  </r>
  <r>
    <n v="62"/>
    <s v="Sparks-West"/>
    <s v="Organized incremental standardization"/>
    <x v="22"/>
    <n v="14452"/>
    <n v="7.226"/>
    <x v="1"/>
    <m/>
    <n v="249"/>
    <x v="1"/>
    <s v="USD"/>
    <n v="1433480400"/>
    <n v="1433566800"/>
    <b v="0"/>
    <b v="0"/>
    <x v="2"/>
    <s v="web"/>
    <s v="technology/web"/>
  </r>
  <r>
    <n v="63"/>
    <s v="Baker, Morgan and Brown"/>
    <s v="Assimilated didactic open system"/>
    <x v="53"/>
    <n v="557"/>
    <n v="0.11851063829787234"/>
    <x v="0"/>
    <m/>
    <n v="5"/>
    <x v="1"/>
    <s v="USD"/>
    <n v="1493355600"/>
    <n v="1493874000"/>
    <b v="0"/>
    <b v="0"/>
    <x v="3"/>
    <s v="plays"/>
    <s v="theater/plays"/>
  </r>
  <r>
    <n v="64"/>
    <s v="Mosley-Gilbert"/>
    <s v="Vision-oriented logistical intranet"/>
    <x v="54"/>
    <n v="2734"/>
    <n v="0.97642857142857142"/>
    <x v="0"/>
    <m/>
    <n v="38"/>
    <x v="1"/>
    <s v="USD"/>
    <n v="1530507600"/>
    <n v="1531803600"/>
    <b v="0"/>
    <b v="1"/>
    <x v="2"/>
    <s v="web"/>
    <s v="technology/web"/>
  </r>
  <r>
    <n v="65"/>
    <s v="Berry-Boyer"/>
    <s v="Mandatory incremental projection"/>
    <x v="55"/>
    <n v="14405"/>
    <n v="2.3614754098360655"/>
    <x v="1"/>
    <m/>
    <n v="236"/>
    <x v="1"/>
    <s v="USD"/>
    <n v="1296108000"/>
    <n v="1296712800"/>
    <b v="0"/>
    <b v="0"/>
    <x v="3"/>
    <s v="plays"/>
    <s v="theater/plays"/>
  </r>
  <r>
    <n v="66"/>
    <s v="Sanders-Allen"/>
    <s v="Grass-roots needs-based encryption"/>
    <x v="49"/>
    <n v="1307"/>
    <n v="0.45068965517241377"/>
    <x v="0"/>
    <m/>
    <n v="12"/>
    <x v="1"/>
    <s v="USD"/>
    <n v="1428469200"/>
    <n v="1428901200"/>
    <b v="0"/>
    <b v="1"/>
    <x v="3"/>
    <s v="plays"/>
    <s v="theater/plays"/>
  </r>
  <r>
    <n v="67"/>
    <s v="Lopez Inc"/>
    <s v="Team-oriented 6thgeneration middleware"/>
    <x v="56"/>
    <n v="117892"/>
    <n v="1.6238567493112948"/>
    <x v="1"/>
    <m/>
    <n v="4065"/>
    <x v="4"/>
    <s v="GBP"/>
    <n v="1264399200"/>
    <n v="1264831200"/>
    <b v="0"/>
    <b v="1"/>
    <x v="2"/>
    <s v="wearables"/>
    <s v="technology/wearables"/>
  </r>
  <r>
    <n v="68"/>
    <s v="Moreno-Turner"/>
    <s v="Inverse multi-tasking installation"/>
    <x v="57"/>
    <n v="14508"/>
    <n v="2.5452631578947367"/>
    <x v="1"/>
    <m/>
    <n v="246"/>
    <x v="6"/>
    <s v="EUR"/>
    <n v="1501131600"/>
    <n v="1505192400"/>
    <b v="0"/>
    <b v="1"/>
    <x v="3"/>
    <s v="plays"/>
    <s v="theater/plays"/>
  </r>
  <r>
    <n v="69"/>
    <s v="Jones-Watson"/>
    <s v="Switchable disintermediate moderator"/>
    <x v="58"/>
    <n v="1901"/>
    <n v="0.24063291139240506"/>
    <x v="3"/>
    <m/>
    <n v="17"/>
    <x v="1"/>
    <s v="USD"/>
    <n v="1292738400"/>
    <n v="1295676000"/>
    <b v="0"/>
    <b v="0"/>
    <x v="3"/>
    <s v="plays"/>
    <s v="theater/plays"/>
  </r>
  <r>
    <n v="70"/>
    <s v="Barker Inc"/>
    <s v="Re-engineered 24/7 task-force"/>
    <x v="59"/>
    <n v="158389"/>
    <n v="1.2374140625000001"/>
    <x v="1"/>
    <m/>
    <n v="2475"/>
    <x v="6"/>
    <s v="EUR"/>
    <n v="1288674000"/>
    <n v="1292911200"/>
    <b v="0"/>
    <b v="1"/>
    <x v="3"/>
    <s v="plays"/>
    <s v="theater/plays"/>
  </r>
  <r>
    <n v="71"/>
    <s v="Tate, Bass and House"/>
    <s v="Organic object-oriented budgetary management"/>
    <x v="46"/>
    <n v="6484"/>
    <n v="1.0806666666666667"/>
    <x v="1"/>
    <m/>
    <n v="76"/>
    <x v="1"/>
    <s v="USD"/>
    <n v="1575093600"/>
    <n v="1575439200"/>
    <b v="0"/>
    <b v="0"/>
    <x v="3"/>
    <s v="plays"/>
    <s v="theater/plays"/>
  </r>
  <r>
    <n v="72"/>
    <s v="Hampton, Lewis and Ray"/>
    <s v="Seamless coherent parallelism"/>
    <x v="60"/>
    <n v="4022"/>
    <n v="6.7033333333333331"/>
    <x v="1"/>
    <m/>
    <n v="54"/>
    <x v="1"/>
    <s v="USD"/>
    <n v="1435726800"/>
    <n v="1438837200"/>
    <b v="0"/>
    <b v="0"/>
    <x v="4"/>
    <s v="animation"/>
    <s v="film &amp; video/animation"/>
  </r>
  <r>
    <n v="73"/>
    <s v="Collins-Goodman"/>
    <s v="Cross-platform even-keeled initiative"/>
    <x v="1"/>
    <n v="9253"/>
    <n v="6.609285714285714"/>
    <x v="1"/>
    <m/>
    <n v="88"/>
    <x v="1"/>
    <s v="USD"/>
    <n v="1480226400"/>
    <n v="1480485600"/>
    <b v="0"/>
    <b v="0"/>
    <x v="1"/>
    <s v="jazz"/>
    <s v="music/jazz"/>
  </r>
  <r>
    <n v="74"/>
    <s v="Davis-Michael"/>
    <s v="Progressive tertiary framework"/>
    <x v="61"/>
    <n v="4776"/>
    <n v="1.2246153846153847"/>
    <x v="1"/>
    <m/>
    <n v="85"/>
    <x v="4"/>
    <s v="GBP"/>
    <n v="1459054800"/>
    <n v="1459141200"/>
    <b v="0"/>
    <b v="0"/>
    <x v="1"/>
    <s v="metal"/>
    <s v="music/metal"/>
  </r>
  <r>
    <n v="75"/>
    <s v="White, Torres and Bishop"/>
    <s v="Multi-layered dynamic protocol"/>
    <x v="62"/>
    <n v="14606"/>
    <n v="1.5057731958762886"/>
    <x v="1"/>
    <m/>
    <n v="170"/>
    <x v="1"/>
    <s v="USD"/>
    <n v="1531630800"/>
    <n v="1532322000"/>
    <b v="0"/>
    <b v="0"/>
    <x v="7"/>
    <s v="photography books"/>
    <s v="photography/photography books"/>
  </r>
  <r>
    <n v="76"/>
    <s v="Martin, Conway and Larsen"/>
    <s v="Horizontal next generation function"/>
    <x v="63"/>
    <n v="95993"/>
    <n v="0.78106590724165992"/>
    <x v="0"/>
    <m/>
    <n v="1684"/>
    <x v="1"/>
    <s v="USD"/>
    <n v="1421992800"/>
    <n v="1426222800"/>
    <b v="1"/>
    <b v="1"/>
    <x v="3"/>
    <s v="plays"/>
    <s v="theater/plays"/>
  </r>
  <r>
    <n v="77"/>
    <s v="Acevedo-Huffman"/>
    <s v="Pre-emptive impactful model"/>
    <x v="40"/>
    <n v="4460"/>
    <n v="0.46947368421052632"/>
    <x v="0"/>
    <m/>
    <n v="56"/>
    <x v="1"/>
    <s v="USD"/>
    <n v="1285563600"/>
    <n v="1286773200"/>
    <b v="0"/>
    <b v="1"/>
    <x v="4"/>
    <s v="animation"/>
    <s v="film &amp; video/animation"/>
  </r>
  <r>
    <n v="78"/>
    <s v="Montgomery, Larson and Spencer"/>
    <s v="User-centric bifurcated knowledge user"/>
    <x v="6"/>
    <n v="13536"/>
    <n v="3.008"/>
    <x v="1"/>
    <m/>
    <n v="330"/>
    <x v="1"/>
    <s v="USD"/>
    <n v="1523854800"/>
    <n v="1523941200"/>
    <b v="0"/>
    <b v="0"/>
    <x v="5"/>
    <s v="translations"/>
    <s v="publishing/translations"/>
  </r>
  <r>
    <n v="79"/>
    <s v="Soto LLC"/>
    <s v="Triple-buffered reciprocal project"/>
    <x v="64"/>
    <n v="40228"/>
    <n v="0.6959861591695502"/>
    <x v="0"/>
    <m/>
    <n v="838"/>
    <x v="1"/>
    <s v="USD"/>
    <n v="1529125200"/>
    <n v="1529557200"/>
    <b v="0"/>
    <b v="0"/>
    <x v="3"/>
    <s v="plays"/>
    <s v="theater/plays"/>
  </r>
  <r>
    <n v="80"/>
    <s v="Sutton, Barrett and Tucker"/>
    <s v="Cross-platform needs-based approach"/>
    <x v="65"/>
    <n v="7012"/>
    <n v="6.374545454545455"/>
    <x v="1"/>
    <m/>
    <n v="127"/>
    <x v="1"/>
    <s v="USD"/>
    <n v="1503982800"/>
    <n v="1506574800"/>
    <b v="0"/>
    <b v="0"/>
    <x v="6"/>
    <s v="video games"/>
    <s v="games/video games"/>
  </r>
  <r>
    <n v="81"/>
    <s v="Gomez, Bailey and Flores"/>
    <s v="User-friendly static contingency"/>
    <x v="66"/>
    <n v="37857"/>
    <n v="2.253392857142857"/>
    <x v="1"/>
    <m/>
    <n v="411"/>
    <x v="1"/>
    <s v="USD"/>
    <n v="1511416800"/>
    <n v="1513576800"/>
    <b v="0"/>
    <b v="0"/>
    <x v="1"/>
    <s v="rock"/>
    <s v="music/rock"/>
  </r>
  <r>
    <n v="82"/>
    <s v="Porter-George"/>
    <s v="Reactive content-based framework"/>
    <x v="67"/>
    <n v="14973"/>
    <n v="14.973000000000001"/>
    <x v="1"/>
    <m/>
    <n v="180"/>
    <x v="4"/>
    <s v="GBP"/>
    <n v="1547704800"/>
    <n v="1548309600"/>
    <b v="0"/>
    <b v="1"/>
    <x v="6"/>
    <s v="video games"/>
    <s v="games/video games"/>
  </r>
  <r>
    <n v="83"/>
    <s v="Fitzgerald PLC"/>
    <s v="Realigned user-facing concept"/>
    <x v="68"/>
    <n v="39996"/>
    <n v="0.37590225563909774"/>
    <x v="0"/>
    <m/>
    <n v="1000"/>
    <x v="1"/>
    <s v="USD"/>
    <n v="1469682000"/>
    <n v="1471582800"/>
    <b v="0"/>
    <b v="0"/>
    <x v="1"/>
    <s v="electric music"/>
    <s v="music/electric music"/>
  </r>
  <r>
    <n v="84"/>
    <s v="Cisneros-Burton"/>
    <s v="Public-key zero tolerance orchestration"/>
    <x v="69"/>
    <n v="41564"/>
    <n v="1.3236942675159236"/>
    <x v="1"/>
    <m/>
    <n v="374"/>
    <x v="1"/>
    <s v="USD"/>
    <n v="1343451600"/>
    <n v="1344315600"/>
    <b v="0"/>
    <b v="0"/>
    <x v="2"/>
    <s v="wearables"/>
    <s v="technology/wearables"/>
  </r>
  <r>
    <n v="85"/>
    <s v="Hill, Lawson and Wilkinson"/>
    <s v="Multi-tiered eco-centric architecture"/>
    <x v="70"/>
    <n v="6430"/>
    <n v="1.3122448979591836"/>
    <x v="1"/>
    <m/>
    <n v="71"/>
    <x v="2"/>
    <s v="AUD"/>
    <n v="1315717200"/>
    <n v="1316408400"/>
    <b v="0"/>
    <b v="0"/>
    <x v="1"/>
    <s v="indie rock"/>
    <s v="music/indie rock"/>
  </r>
  <r>
    <n v="86"/>
    <s v="Davis-Smith"/>
    <s v="Organic motivating firmware"/>
    <x v="71"/>
    <n v="12405"/>
    <n v="1.6763513513513513"/>
    <x v="1"/>
    <m/>
    <n v="203"/>
    <x v="1"/>
    <s v="USD"/>
    <n v="1430715600"/>
    <n v="1431838800"/>
    <b v="1"/>
    <b v="0"/>
    <x v="3"/>
    <s v="plays"/>
    <s v="theater/plays"/>
  </r>
  <r>
    <n v="87"/>
    <s v="Farrell and Sons"/>
    <s v="Synergized 4thgeneration conglomeration"/>
    <x v="72"/>
    <n v="123040"/>
    <n v="0.6198488664987406"/>
    <x v="0"/>
    <m/>
    <n v="1482"/>
    <x v="2"/>
    <s v="AUD"/>
    <n v="1299564000"/>
    <n v="1300510800"/>
    <b v="0"/>
    <b v="1"/>
    <x v="1"/>
    <s v="rock"/>
    <s v="music/rock"/>
  </r>
  <r>
    <n v="88"/>
    <s v="Clark Group"/>
    <s v="Grass-roots fault-tolerant policy"/>
    <x v="73"/>
    <n v="12516"/>
    <n v="2.6074999999999999"/>
    <x v="1"/>
    <m/>
    <n v="113"/>
    <x v="1"/>
    <s v="USD"/>
    <n v="1429160400"/>
    <n v="1431061200"/>
    <b v="0"/>
    <b v="0"/>
    <x v="5"/>
    <s v="translations"/>
    <s v="publishing/translations"/>
  </r>
  <r>
    <n v="89"/>
    <s v="White, Singleton and Zimmerman"/>
    <s v="Monitored scalable knowledgebase"/>
    <x v="74"/>
    <n v="8588"/>
    <n v="2.5258823529411765"/>
    <x v="1"/>
    <m/>
    <n v="96"/>
    <x v="1"/>
    <s v="USD"/>
    <n v="1271307600"/>
    <n v="1271480400"/>
    <b v="0"/>
    <b v="0"/>
    <x v="3"/>
    <s v="plays"/>
    <s v="theater/plays"/>
  </r>
  <r>
    <n v="90"/>
    <s v="Kramer Group"/>
    <s v="Synergistic explicit parallelism"/>
    <x v="75"/>
    <n v="6132"/>
    <n v="0.7861538461538462"/>
    <x v="0"/>
    <m/>
    <n v="106"/>
    <x v="1"/>
    <s v="USD"/>
    <n v="1456380000"/>
    <n v="1456380000"/>
    <b v="0"/>
    <b v="1"/>
    <x v="3"/>
    <s v="plays"/>
    <s v="theater/plays"/>
  </r>
  <r>
    <n v="91"/>
    <s v="Frazier, Patrick and Smith"/>
    <s v="Enhanced systemic analyzer"/>
    <x v="76"/>
    <n v="74688"/>
    <n v="0.48404406999351912"/>
    <x v="0"/>
    <m/>
    <n v="679"/>
    <x v="6"/>
    <s v="EUR"/>
    <n v="1470459600"/>
    <n v="1472878800"/>
    <b v="0"/>
    <b v="0"/>
    <x v="5"/>
    <s v="translations"/>
    <s v="publishing/translations"/>
  </r>
  <r>
    <n v="92"/>
    <s v="Santos, Bell and Lloyd"/>
    <s v="Object-based analyzing knowledge user"/>
    <x v="77"/>
    <n v="51775"/>
    <n v="2.5887500000000001"/>
    <x v="1"/>
    <m/>
    <n v="498"/>
    <x v="5"/>
    <s v="CHF"/>
    <n v="1277269200"/>
    <n v="1277355600"/>
    <b v="0"/>
    <b v="1"/>
    <x v="6"/>
    <s v="video games"/>
    <s v="games/video games"/>
  </r>
  <r>
    <n v="93"/>
    <s v="Hall and Sons"/>
    <s v="Pre-emptive radical architecture"/>
    <x v="78"/>
    <n v="65877"/>
    <n v="0.60548713235294116"/>
    <x v="3"/>
    <m/>
    <n v="610"/>
    <x v="1"/>
    <s v="USD"/>
    <n v="1350709200"/>
    <n v="1351054800"/>
    <b v="0"/>
    <b v="1"/>
    <x v="3"/>
    <s v="plays"/>
    <s v="theater/plays"/>
  </r>
  <r>
    <n v="94"/>
    <s v="Hanson Inc"/>
    <s v="Grass-roots web-enabled contingency"/>
    <x v="49"/>
    <n v="8807"/>
    <n v="3.036896551724138"/>
    <x v="1"/>
    <m/>
    <n v="180"/>
    <x v="4"/>
    <s v="GBP"/>
    <n v="1554613200"/>
    <n v="1555563600"/>
    <b v="0"/>
    <b v="0"/>
    <x v="2"/>
    <s v="web"/>
    <s v="technology/web"/>
  </r>
  <r>
    <n v="95"/>
    <s v="Sanchez LLC"/>
    <s v="Stand-alone system-worthy standardization"/>
    <x v="79"/>
    <n v="1017"/>
    <n v="1.1299999999999999"/>
    <x v="1"/>
    <m/>
    <n v="27"/>
    <x v="1"/>
    <s v="USD"/>
    <n v="1571029200"/>
    <n v="1571634000"/>
    <b v="0"/>
    <b v="0"/>
    <x v="4"/>
    <s v="documentary"/>
    <s v="film &amp; video/documentary"/>
  </r>
  <r>
    <n v="96"/>
    <s v="Howard Ltd"/>
    <s v="Down-sized systematic policy"/>
    <x v="80"/>
    <n v="151513"/>
    <n v="2.1737876614060259"/>
    <x v="1"/>
    <m/>
    <n v="2331"/>
    <x v="1"/>
    <s v="USD"/>
    <n v="1299736800"/>
    <n v="1300856400"/>
    <b v="0"/>
    <b v="0"/>
    <x v="3"/>
    <s v="plays"/>
    <s v="theater/plays"/>
  </r>
  <r>
    <n v="97"/>
    <s v="Stewart LLC"/>
    <s v="Cloned bi-directional architecture"/>
    <x v="81"/>
    <n v="12047"/>
    <n v="9.2669230769230762"/>
    <x v="1"/>
    <m/>
    <n v="113"/>
    <x v="1"/>
    <s v="USD"/>
    <n v="1435208400"/>
    <n v="1439874000"/>
    <b v="0"/>
    <b v="0"/>
    <x v="0"/>
    <s v="food trucks"/>
    <s v="food/food trucks"/>
  </r>
  <r>
    <n v="98"/>
    <s v="Arias, Allen and Miller"/>
    <s v="Seamless transitional portal"/>
    <x v="82"/>
    <n v="32951"/>
    <n v="0.33692229038854804"/>
    <x v="0"/>
    <m/>
    <n v="1220"/>
    <x v="2"/>
    <s v="AUD"/>
    <n v="1437973200"/>
    <n v="1438318800"/>
    <b v="0"/>
    <b v="0"/>
    <x v="6"/>
    <s v="video games"/>
    <s v="games/video games"/>
  </r>
  <r>
    <n v="99"/>
    <s v="Baker-Morris"/>
    <s v="Fully-configurable motivating approach"/>
    <x v="4"/>
    <n v="14951"/>
    <n v="1.9672368421052631"/>
    <x v="1"/>
    <m/>
    <n v="164"/>
    <x v="1"/>
    <s v="USD"/>
    <n v="1416895200"/>
    <n v="1419400800"/>
    <b v="0"/>
    <b v="0"/>
    <x v="3"/>
    <s v="plays"/>
    <s v="theater/plays"/>
  </r>
  <r>
    <n v="100"/>
    <s v="Tucker, Fox and Green"/>
    <s v="Upgradable fault-tolerant approach"/>
    <x v="0"/>
    <n v="1"/>
    <n v="0.01"/>
    <x v="0"/>
    <m/>
    <n v="1"/>
    <x v="1"/>
    <s v="USD"/>
    <n v="1319000400"/>
    <n v="1320555600"/>
    <b v="0"/>
    <b v="0"/>
    <x v="3"/>
    <s v="plays"/>
    <s v="theater/plays"/>
  </r>
  <r>
    <n v="101"/>
    <s v="Douglas LLC"/>
    <s v="Reduced heuristic moratorium"/>
    <x v="79"/>
    <n v="9193"/>
    <n v="10.214444444444444"/>
    <x v="1"/>
    <m/>
    <n v="164"/>
    <x v="1"/>
    <s v="USD"/>
    <n v="1424498400"/>
    <n v="1425103200"/>
    <b v="0"/>
    <b v="1"/>
    <x v="1"/>
    <s v="electric music"/>
    <s v="music/electric music"/>
  </r>
  <r>
    <n v="102"/>
    <s v="Garcia Inc"/>
    <s v="Front-line web-enabled model"/>
    <x v="41"/>
    <n v="10422"/>
    <n v="2.8167567567567566"/>
    <x v="1"/>
    <m/>
    <n v="336"/>
    <x v="1"/>
    <s v="USD"/>
    <n v="1526274000"/>
    <n v="1526878800"/>
    <b v="0"/>
    <b v="1"/>
    <x v="2"/>
    <s v="wearables"/>
    <s v="technology/wearables"/>
  </r>
  <r>
    <n v="103"/>
    <s v="Frye, Hunt and Powell"/>
    <s v="Polarized incremental emulation"/>
    <x v="83"/>
    <n v="2461"/>
    <n v="0.24610000000000001"/>
    <x v="0"/>
    <m/>
    <n v="37"/>
    <x v="6"/>
    <s v="EUR"/>
    <n v="1287896400"/>
    <n v="1288674000"/>
    <b v="0"/>
    <b v="0"/>
    <x v="1"/>
    <s v="electric music"/>
    <s v="music/electric music"/>
  </r>
  <r>
    <n v="104"/>
    <s v="Smith, Wells and Nguyen"/>
    <s v="Self-enabling grid-enabled initiative"/>
    <x v="84"/>
    <n v="170623"/>
    <n v="1.4314010067114094"/>
    <x v="1"/>
    <m/>
    <n v="1917"/>
    <x v="1"/>
    <s v="USD"/>
    <n v="1495515600"/>
    <n v="1495602000"/>
    <b v="0"/>
    <b v="0"/>
    <x v="1"/>
    <s v="indie rock"/>
    <s v="music/indie rock"/>
  </r>
  <r>
    <n v="105"/>
    <s v="Charles-Johnson"/>
    <s v="Total fresh-thinking system engine"/>
    <x v="85"/>
    <n v="9829"/>
    <n v="1.4454411764705883"/>
    <x v="1"/>
    <m/>
    <n v="95"/>
    <x v="1"/>
    <s v="USD"/>
    <n v="1364878800"/>
    <n v="1366434000"/>
    <b v="0"/>
    <b v="0"/>
    <x v="2"/>
    <s v="web"/>
    <s v="technology/web"/>
  </r>
  <r>
    <n v="106"/>
    <s v="Brandt, Carter and Wood"/>
    <s v="Ameliorated clear-thinking circuit"/>
    <x v="61"/>
    <n v="14006"/>
    <n v="3.5912820512820511"/>
    <x v="1"/>
    <m/>
    <n v="147"/>
    <x v="1"/>
    <s v="USD"/>
    <n v="1567918800"/>
    <n v="1568350800"/>
    <b v="0"/>
    <b v="0"/>
    <x v="3"/>
    <s v="plays"/>
    <s v="theater/plays"/>
  </r>
  <r>
    <n v="107"/>
    <s v="Tucker, Schmidt and Reid"/>
    <s v="Multi-layered encompassing installation"/>
    <x v="26"/>
    <n v="6527"/>
    <n v="1.8648571428571428"/>
    <x v="1"/>
    <m/>
    <n v="86"/>
    <x v="1"/>
    <s v="USD"/>
    <n v="1524459600"/>
    <n v="1525928400"/>
    <b v="0"/>
    <b v="1"/>
    <x v="3"/>
    <s v="plays"/>
    <s v="theater/plays"/>
  </r>
  <r>
    <n v="108"/>
    <s v="Decker Inc"/>
    <s v="Universal encompassing implementation"/>
    <x v="42"/>
    <n v="8929"/>
    <n v="5.9526666666666666"/>
    <x v="1"/>
    <m/>
    <n v="83"/>
    <x v="1"/>
    <s v="USD"/>
    <n v="1333688400"/>
    <n v="1336885200"/>
    <b v="0"/>
    <b v="0"/>
    <x v="4"/>
    <s v="documentary"/>
    <s v="film &amp; video/documentary"/>
  </r>
  <r>
    <n v="109"/>
    <s v="Romero and Sons"/>
    <s v="Object-based client-server application"/>
    <x v="5"/>
    <n v="3079"/>
    <n v="0.5921153846153846"/>
    <x v="0"/>
    <m/>
    <n v="60"/>
    <x v="1"/>
    <s v="USD"/>
    <n v="1389506400"/>
    <n v="1389679200"/>
    <b v="0"/>
    <b v="0"/>
    <x v="4"/>
    <s v="television"/>
    <s v="film &amp; video/television"/>
  </r>
  <r>
    <n v="110"/>
    <s v="Castillo-Carey"/>
    <s v="Cross-platform solution-oriented process improvement"/>
    <x v="86"/>
    <n v="21307"/>
    <n v="0.14962780898876404"/>
    <x v="0"/>
    <m/>
    <n v="296"/>
    <x v="1"/>
    <s v="USD"/>
    <n v="1536642000"/>
    <n v="1538283600"/>
    <b v="0"/>
    <b v="0"/>
    <x v="0"/>
    <s v="food trucks"/>
    <s v="food/food trucks"/>
  </r>
  <r>
    <n v="111"/>
    <s v="Hart-Briggs"/>
    <s v="Re-engineered user-facing approach"/>
    <x v="87"/>
    <n v="73653"/>
    <n v="1.1995602605863191"/>
    <x v="1"/>
    <m/>
    <n v="676"/>
    <x v="1"/>
    <s v="USD"/>
    <n v="1348290000"/>
    <n v="1348808400"/>
    <b v="0"/>
    <b v="0"/>
    <x v="5"/>
    <s v="radio &amp; podcasts"/>
    <s v="publishing/radio &amp; podcasts"/>
  </r>
  <r>
    <n v="112"/>
    <s v="Jones-Meyer"/>
    <s v="Re-engineered client-driven hub"/>
    <x v="53"/>
    <n v="12635"/>
    <n v="2.6882978723404256"/>
    <x v="1"/>
    <m/>
    <n v="361"/>
    <x v="2"/>
    <s v="AUD"/>
    <n v="1408856400"/>
    <n v="1410152400"/>
    <b v="0"/>
    <b v="0"/>
    <x v="2"/>
    <s v="web"/>
    <s v="technology/web"/>
  </r>
  <r>
    <n v="113"/>
    <s v="Wright, Hartman and Yu"/>
    <s v="User-friendly tertiary array"/>
    <x v="88"/>
    <n v="12437"/>
    <n v="3.7687878787878786"/>
    <x v="1"/>
    <m/>
    <n v="131"/>
    <x v="1"/>
    <s v="USD"/>
    <n v="1505192400"/>
    <n v="1505797200"/>
    <b v="0"/>
    <b v="0"/>
    <x v="0"/>
    <s v="food trucks"/>
    <s v="food/food trucks"/>
  </r>
  <r>
    <n v="114"/>
    <s v="Harper-Davis"/>
    <s v="Robust heuristic encoding"/>
    <x v="89"/>
    <n v="13816"/>
    <n v="7.2715789473684209"/>
    <x v="1"/>
    <m/>
    <n v="126"/>
    <x v="1"/>
    <s v="USD"/>
    <n v="1554786000"/>
    <n v="1554872400"/>
    <b v="0"/>
    <b v="1"/>
    <x v="2"/>
    <s v="wearables"/>
    <s v="technology/wearables"/>
  </r>
  <r>
    <n v="115"/>
    <s v="Barrett PLC"/>
    <s v="Team-oriented clear-thinking capacity"/>
    <x v="90"/>
    <n v="145382"/>
    <n v="0.87211757648470301"/>
    <x v="0"/>
    <m/>
    <n v="3304"/>
    <x v="6"/>
    <s v="EUR"/>
    <n v="1510898400"/>
    <n v="1513922400"/>
    <b v="0"/>
    <b v="0"/>
    <x v="5"/>
    <s v="fiction"/>
    <s v="publishing/fiction"/>
  </r>
  <r>
    <n v="116"/>
    <s v="David-Clark"/>
    <s v="De-engineered motivating standardization"/>
    <x v="44"/>
    <n v="6336"/>
    <n v="0.88"/>
    <x v="0"/>
    <m/>
    <n v="73"/>
    <x v="1"/>
    <s v="USD"/>
    <n v="1442552400"/>
    <n v="1442638800"/>
    <b v="0"/>
    <b v="0"/>
    <x v="3"/>
    <s v="plays"/>
    <s v="theater/plays"/>
  </r>
  <r>
    <n v="117"/>
    <s v="Chaney-Dennis"/>
    <s v="Business-focused 24hour groupware"/>
    <x v="70"/>
    <n v="8523"/>
    <n v="1.7393877551020409"/>
    <x v="1"/>
    <m/>
    <n v="275"/>
    <x v="1"/>
    <s v="USD"/>
    <n v="1316667600"/>
    <n v="1317186000"/>
    <b v="0"/>
    <b v="0"/>
    <x v="4"/>
    <s v="television"/>
    <s v="film &amp; video/television"/>
  </r>
  <r>
    <n v="118"/>
    <s v="Robinson, Lopez and Christensen"/>
    <s v="Organic next generation protocol"/>
    <x v="91"/>
    <n v="6351"/>
    <n v="1.1761111111111111"/>
    <x v="1"/>
    <m/>
    <n v="67"/>
    <x v="1"/>
    <s v="USD"/>
    <n v="1390716000"/>
    <n v="1391234400"/>
    <b v="0"/>
    <b v="0"/>
    <x v="7"/>
    <s v="photography books"/>
    <s v="photography/photography books"/>
  </r>
  <r>
    <n v="119"/>
    <s v="Clark and Sons"/>
    <s v="Reverse-engineered full-range Internet solution"/>
    <x v="92"/>
    <n v="10748"/>
    <n v="2.1496"/>
    <x v="1"/>
    <m/>
    <n v="154"/>
    <x v="1"/>
    <s v="USD"/>
    <n v="1402894800"/>
    <n v="1404363600"/>
    <b v="0"/>
    <b v="1"/>
    <x v="4"/>
    <s v="documentary"/>
    <s v="film &amp; video/documentary"/>
  </r>
  <r>
    <n v="120"/>
    <s v="Vega Group"/>
    <s v="Synchronized regional synergy"/>
    <x v="93"/>
    <n v="112272"/>
    <n v="1.4949667110519307"/>
    <x v="1"/>
    <m/>
    <n v="1782"/>
    <x v="1"/>
    <s v="USD"/>
    <n v="1429246800"/>
    <n v="1429592400"/>
    <b v="0"/>
    <b v="1"/>
    <x v="6"/>
    <s v="mobile games"/>
    <s v="games/mobile games"/>
  </r>
  <r>
    <n v="121"/>
    <s v="Brown-Brown"/>
    <s v="Multi-lateral homogeneous success"/>
    <x v="94"/>
    <n v="99361"/>
    <n v="2.1933995584988963"/>
    <x v="1"/>
    <m/>
    <n v="903"/>
    <x v="1"/>
    <s v="USD"/>
    <n v="1412485200"/>
    <n v="1413608400"/>
    <b v="0"/>
    <b v="0"/>
    <x v="6"/>
    <s v="video games"/>
    <s v="games/video games"/>
  </r>
  <r>
    <n v="122"/>
    <s v="Taylor PLC"/>
    <s v="Seamless zero-defect solution"/>
    <x v="95"/>
    <n v="88055"/>
    <n v="0.64367690058479532"/>
    <x v="0"/>
    <m/>
    <n v="3387"/>
    <x v="1"/>
    <s v="USD"/>
    <n v="1417068000"/>
    <n v="1419400800"/>
    <b v="0"/>
    <b v="0"/>
    <x v="5"/>
    <s v="fiction"/>
    <s v="publishing/fiction"/>
  </r>
  <r>
    <n v="123"/>
    <s v="Edwards-Lewis"/>
    <s v="Enhanced scalable concept"/>
    <x v="96"/>
    <n v="33092"/>
    <n v="0.18622397298818233"/>
    <x v="0"/>
    <m/>
    <n v="662"/>
    <x v="0"/>
    <s v="CAD"/>
    <n v="1448344800"/>
    <n v="1448604000"/>
    <b v="1"/>
    <b v="0"/>
    <x v="3"/>
    <s v="plays"/>
    <s v="theater/plays"/>
  </r>
  <r>
    <n v="124"/>
    <s v="Stanton, Neal and Rodriguez"/>
    <s v="Polarized uniform software"/>
    <x v="97"/>
    <n v="9562"/>
    <n v="3.6776923076923076"/>
    <x v="1"/>
    <m/>
    <n v="94"/>
    <x v="6"/>
    <s v="EUR"/>
    <n v="1557723600"/>
    <n v="1562302800"/>
    <b v="0"/>
    <b v="0"/>
    <x v="7"/>
    <s v="photography books"/>
    <s v="photography/photography books"/>
  </r>
  <r>
    <n v="125"/>
    <s v="Pratt LLC"/>
    <s v="Stand-alone web-enabled moderator"/>
    <x v="98"/>
    <n v="8475"/>
    <n v="1.5990566037735849"/>
    <x v="1"/>
    <m/>
    <n v="180"/>
    <x v="1"/>
    <s v="USD"/>
    <n v="1537333200"/>
    <n v="1537678800"/>
    <b v="0"/>
    <b v="0"/>
    <x v="3"/>
    <s v="plays"/>
    <s v="theater/plays"/>
  </r>
  <r>
    <n v="126"/>
    <s v="Gross PLC"/>
    <s v="Proactive methodical benchmark"/>
    <x v="99"/>
    <n v="69617"/>
    <n v="0.38633185349611543"/>
    <x v="0"/>
    <m/>
    <n v="774"/>
    <x v="1"/>
    <s v="USD"/>
    <n v="1471150800"/>
    <n v="1473570000"/>
    <b v="0"/>
    <b v="1"/>
    <x v="3"/>
    <s v="plays"/>
    <s v="theater/plays"/>
  </r>
  <r>
    <n v="127"/>
    <s v="Martinez, Gomez and Dalton"/>
    <s v="Team-oriented 6thgeneration matrix"/>
    <x v="100"/>
    <n v="53067"/>
    <n v="0.51421511627906979"/>
    <x v="0"/>
    <m/>
    <n v="672"/>
    <x v="0"/>
    <s v="CAD"/>
    <n v="1273640400"/>
    <n v="1273899600"/>
    <b v="0"/>
    <b v="0"/>
    <x v="3"/>
    <s v="plays"/>
    <s v="theater/plays"/>
  </r>
  <r>
    <n v="128"/>
    <s v="Allen-Curtis"/>
    <s v="Phased human-resource core"/>
    <x v="101"/>
    <n v="42596"/>
    <n v="0.60334277620396604"/>
    <x v="3"/>
    <m/>
    <n v="532"/>
    <x v="1"/>
    <s v="USD"/>
    <n v="1282885200"/>
    <n v="1284008400"/>
    <b v="0"/>
    <b v="0"/>
    <x v="1"/>
    <s v="rock"/>
    <s v="music/rock"/>
  </r>
  <r>
    <n v="129"/>
    <s v="Morgan-Martinez"/>
    <s v="Mandatory tertiary implementation"/>
    <x v="102"/>
    <n v="4756"/>
    <n v="3.2026936026936029E-2"/>
    <x v="3"/>
    <m/>
    <n v="55"/>
    <x v="2"/>
    <s v="AUD"/>
    <n v="1422943200"/>
    <n v="1425103200"/>
    <b v="0"/>
    <b v="0"/>
    <x v="0"/>
    <s v="food trucks"/>
    <s v="food/food trucks"/>
  </r>
  <r>
    <n v="130"/>
    <s v="Luna, Anderson and Fox"/>
    <s v="Secured directional encryption"/>
    <x v="103"/>
    <n v="14925"/>
    <n v="1.5546875"/>
    <x v="1"/>
    <m/>
    <n v="533"/>
    <x v="3"/>
    <s v="DKK"/>
    <n v="1319605200"/>
    <n v="1320991200"/>
    <b v="0"/>
    <b v="0"/>
    <x v="4"/>
    <s v="drama"/>
    <s v="film &amp; video/drama"/>
  </r>
  <r>
    <n v="131"/>
    <s v="Fleming, Zhang and Henderson"/>
    <s v="Distributed 5thgeneration implementation"/>
    <x v="104"/>
    <n v="166116"/>
    <n v="1.0085974499089254"/>
    <x v="1"/>
    <m/>
    <n v="2443"/>
    <x v="4"/>
    <s v="GBP"/>
    <n v="1385704800"/>
    <n v="1386828000"/>
    <b v="0"/>
    <b v="0"/>
    <x v="2"/>
    <s v="web"/>
    <s v="technology/web"/>
  </r>
  <r>
    <n v="132"/>
    <s v="Flowers and Sons"/>
    <s v="Virtual static core"/>
    <x v="88"/>
    <n v="3834"/>
    <n v="1.1618181818181819"/>
    <x v="1"/>
    <m/>
    <n v="89"/>
    <x v="1"/>
    <s v="USD"/>
    <n v="1515736800"/>
    <n v="1517119200"/>
    <b v="0"/>
    <b v="1"/>
    <x v="3"/>
    <s v="plays"/>
    <s v="theater/plays"/>
  </r>
  <r>
    <n v="133"/>
    <s v="Gates PLC"/>
    <s v="Secured content-based product"/>
    <x v="6"/>
    <n v="13985"/>
    <n v="3.1077777777777778"/>
    <x v="1"/>
    <m/>
    <n v="159"/>
    <x v="1"/>
    <s v="USD"/>
    <n v="1313125200"/>
    <n v="1315026000"/>
    <b v="0"/>
    <b v="0"/>
    <x v="1"/>
    <s v="world music"/>
    <s v="music/world music"/>
  </r>
  <r>
    <n v="134"/>
    <s v="Caldwell LLC"/>
    <s v="Secured executive concept"/>
    <x v="105"/>
    <n v="89288"/>
    <n v="0.89736683417085428"/>
    <x v="0"/>
    <m/>
    <n v="940"/>
    <x v="5"/>
    <s v="CHF"/>
    <n v="1308459600"/>
    <n v="1312693200"/>
    <b v="0"/>
    <b v="1"/>
    <x v="4"/>
    <s v="documentary"/>
    <s v="film &amp; video/documentary"/>
  </r>
  <r>
    <n v="135"/>
    <s v="Le, Burton and Evans"/>
    <s v="Balanced zero-defect software"/>
    <x v="106"/>
    <n v="5488"/>
    <n v="0.71272727272727276"/>
    <x v="0"/>
    <m/>
    <n v="117"/>
    <x v="1"/>
    <s v="USD"/>
    <n v="1362636000"/>
    <n v="1363064400"/>
    <b v="0"/>
    <b v="1"/>
    <x v="3"/>
    <s v="plays"/>
    <s v="theater/plays"/>
  </r>
  <r>
    <n v="136"/>
    <s v="Briggs PLC"/>
    <s v="Distributed context-sensitive flexibility"/>
    <x v="107"/>
    <n v="2721"/>
    <n v="3.2862318840579711E-2"/>
    <x v="3"/>
    <m/>
    <n v="58"/>
    <x v="1"/>
    <s v="USD"/>
    <n v="1402117200"/>
    <n v="1403154000"/>
    <b v="0"/>
    <b v="1"/>
    <x v="4"/>
    <s v="drama"/>
    <s v="film &amp; video/drama"/>
  </r>
  <r>
    <n v="137"/>
    <s v="Hudson-Nguyen"/>
    <s v="Down-sized disintermediate support"/>
    <x v="37"/>
    <n v="4712"/>
    <n v="2.617777777777778"/>
    <x v="1"/>
    <m/>
    <n v="50"/>
    <x v="1"/>
    <s v="USD"/>
    <n v="1286341200"/>
    <n v="1286859600"/>
    <b v="0"/>
    <b v="0"/>
    <x v="5"/>
    <s v="nonfiction"/>
    <s v="publishing/nonfiction"/>
  </r>
  <r>
    <n v="138"/>
    <s v="Hogan Ltd"/>
    <s v="Stand-alone mission-critical moratorium"/>
    <x v="103"/>
    <n v="9216"/>
    <n v="0.96"/>
    <x v="0"/>
    <m/>
    <n v="115"/>
    <x v="1"/>
    <s v="USD"/>
    <n v="1348808400"/>
    <n v="1349326800"/>
    <b v="0"/>
    <b v="0"/>
    <x v="6"/>
    <s v="mobile games"/>
    <s v="games/mobile games"/>
  </r>
  <r>
    <n v="139"/>
    <s v="Hamilton, Wright and Chavez"/>
    <s v="Down-sized empowering protocol"/>
    <x v="108"/>
    <n v="19246"/>
    <n v="0.20896851248642778"/>
    <x v="0"/>
    <m/>
    <n v="326"/>
    <x v="1"/>
    <s v="USD"/>
    <n v="1429592400"/>
    <n v="1430974800"/>
    <b v="0"/>
    <b v="1"/>
    <x v="2"/>
    <s v="wearables"/>
    <s v="technology/wearables"/>
  </r>
  <r>
    <n v="140"/>
    <s v="Bautista-Cross"/>
    <s v="Fully-configurable coherent Internet solution"/>
    <x v="20"/>
    <n v="12274"/>
    <n v="2.2316363636363636"/>
    <x v="1"/>
    <m/>
    <n v="186"/>
    <x v="1"/>
    <s v="USD"/>
    <n v="1519538400"/>
    <n v="1519970400"/>
    <b v="0"/>
    <b v="0"/>
    <x v="4"/>
    <s v="documentary"/>
    <s v="film &amp; video/documentary"/>
  </r>
  <r>
    <n v="141"/>
    <s v="Jackson LLC"/>
    <s v="Distributed motivating algorithm"/>
    <x v="109"/>
    <n v="65323"/>
    <n v="1.0159097978227061"/>
    <x v="1"/>
    <m/>
    <n v="1071"/>
    <x v="1"/>
    <s v="USD"/>
    <n v="1434085200"/>
    <n v="1434603600"/>
    <b v="0"/>
    <b v="0"/>
    <x v="2"/>
    <s v="web"/>
    <s v="technology/web"/>
  </r>
  <r>
    <n v="142"/>
    <s v="Figueroa Ltd"/>
    <s v="Expanded solution-oriented benchmark"/>
    <x v="92"/>
    <n v="11502"/>
    <n v="2.3003999999999998"/>
    <x v="1"/>
    <m/>
    <n v="117"/>
    <x v="1"/>
    <s v="USD"/>
    <n v="1333688400"/>
    <n v="1337230800"/>
    <b v="0"/>
    <b v="0"/>
    <x v="2"/>
    <s v="web"/>
    <s v="technology/web"/>
  </r>
  <r>
    <n v="143"/>
    <s v="Avila-Jones"/>
    <s v="Implemented discrete secured line"/>
    <x v="91"/>
    <n v="7322"/>
    <n v="1.355925925925926"/>
    <x v="1"/>
    <m/>
    <n v="70"/>
    <x v="1"/>
    <s v="USD"/>
    <n v="1277701200"/>
    <n v="1279429200"/>
    <b v="0"/>
    <b v="0"/>
    <x v="1"/>
    <s v="indie rock"/>
    <s v="music/indie rock"/>
  </r>
  <r>
    <n v="144"/>
    <s v="Martin, Lopez and Hunter"/>
    <s v="Multi-lateral actuating installation"/>
    <x v="25"/>
    <n v="11619"/>
    <n v="1.2909999999999999"/>
    <x v="1"/>
    <m/>
    <n v="135"/>
    <x v="1"/>
    <s v="USD"/>
    <n v="1560747600"/>
    <n v="1561438800"/>
    <b v="0"/>
    <b v="0"/>
    <x v="3"/>
    <s v="plays"/>
    <s v="theater/plays"/>
  </r>
  <r>
    <n v="145"/>
    <s v="Fields-Moore"/>
    <s v="Secured reciprocal array"/>
    <x v="110"/>
    <n v="59128"/>
    <n v="2.3651200000000001"/>
    <x v="1"/>
    <m/>
    <n v="768"/>
    <x v="5"/>
    <s v="CHF"/>
    <n v="1410066000"/>
    <n v="1410498000"/>
    <b v="0"/>
    <b v="0"/>
    <x v="2"/>
    <s v="wearables"/>
    <s v="technology/wearables"/>
  </r>
  <r>
    <n v="146"/>
    <s v="Harris-Golden"/>
    <s v="Optional bandwidth-monitored middleware"/>
    <x v="35"/>
    <n v="1518"/>
    <n v="0.17249999999999999"/>
    <x v="3"/>
    <m/>
    <n v="51"/>
    <x v="1"/>
    <s v="USD"/>
    <n v="1320732000"/>
    <n v="1322460000"/>
    <b v="0"/>
    <b v="0"/>
    <x v="3"/>
    <s v="plays"/>
    <s v="theater/plays"/>
  </r>
  <r>
    <n v="147"/>
    <s v="Moss, Norman and Dunlap"/>
    <s v="Upgradable upward-trending workforce"/>
    <x v="111"/>
    <n v="9337"/>
    <n v="1.1249397590361445"/>
    <x v="1"/>
    <m/>
    <n v="199"/>
    <x v="1"/>
    <s v="USD"/>
    <n v="1465794000"/>
    <n v="1466312400"/>
    <b v="0"/>
    <b v="1"/>
    <x v="3"/>
    <s v="plays"/>
    <s v="theater/plays"/>
  </r>
  <r>
    <n v="148"/>
    <s v="White, Larson and Wright"/>
    <s v="Upgradable hybrid capability"/>
    <x v="29"/>
    <n v="11255"/>
    <n v="1.2102150537634409"/>
    <x v="1"/>
    <m/>
    <n v="107"/>
    <x v="1"/>
    <s v="USD"/>
    <n v="1500958800"/>
    <n v="1501736400"/>
    <b v="0"/>
    <b v="0"/>
    <x v="2"/>
    <s v="wearables"/>
    <s v="technology/wearables"/>
  </r>
  <r>
    <n v="149"/>
    <s v="Payne, Oliver and Burch"/>
    <s v="Managed fresh-thinking flexibility"/>
    <x v="8"/>
    <n v="13632"/>
    <n v="2.1987096774193549"/>
    <x v="1"/>
    <m/>
    <n v="195"/>
    <x v="1"/>
    <s v="USD"/>
    <n v="1357020000"/>
    <n v="1361512800"/>
    <b v="0"/>
    <b v="0"/>
    <x v="1"/>
    <s v="indie rock"/>
    <s v="music/indie rock"/>
  </r>
  <r>
    <n v="150"/>
    <s v="Brown, Palmer and Pace"/>
    <s v="Networked stable workforce"/>
    <x v="0"/>
    <n v="1"/>
    <n v="0.01"/>
    <x v="0"/>
    <m/>
    <n v="1"/>
    <x v="1"/>
    <s v="USD"/>
    <n v="1544940000"/>
    <n v="1545026400"/>
    <b v="0"/>
    <b v="0"/>
    <x v="1"/>
    <s v="rock"/>
    <s v="music/rock"/>
  </r>
  <r>
    <n v="151"/>
    <s v="Parker LLC"/>
    <s v="Customizable intermediate extranet"/>
    <x v="112"/>
    <n v="88037"/>
    <n v="0.64166909620991253"/>
    <x v="0"/>
    <m/>
    <n v="1467"/>
    <x v="1"/>
    <s v="USD"/>
    <n v="1402290000"/>
    <n v="1406696400"/>
    <b v="0"/>
    <b v="0"/>
    <x v="1"/>
    <s v="electric music"/>
    <s v="music/electric music"/>
  </r>
  <r>
    <n v="152"/>
    <s v="Bowen, Mcdonald and Hall"/>
    <s v="User-centric fault-tolerant task-force"/>
    <x v="113"/>
    <n v="175573"/>
    <n v="4.2306746987951804"/>
    <x v="1"/>
    <m/>
    <n v="3376"/>
    <x v="1"/>
    <s v="USD"/>
    <n v="1487311200"/>
    <n v="1487916000"/>
    <b v="0"/>
    <b v="0"/>
    <x v="1"/>
    <s v="indie rock"/>
    <s v="music/indie rock"/>
  </r>
  <r>
    <n v="153"/>
    <s v="Whitehead, Bell and Hughes"/>
    <s v="Multi-tiered radical definition"/>
    <x v="114"/>
    <n v="176112"/>
    <n v="0.92984160506863778"/>
    <x v="0"/>
    <m/>
    <n v="5681"/>
    <x v="1"/>
    <s v="USD"/>
    <n v="1350622800"/>
    <n v="1351141200"/>
    <b v="0"/>
    <b v="0"/>
    <x v="3"/>
    <s v="plays"/>
    <s v="theater/plays"/>
  </r>
  <r>
    <n v="154"/>
    <s v="Rodriguez-Brown"/>
    <s v="Devolved foreground benchmark"/>
    <x v="115"/>
    <n v="100650"/>
    <n v="0.58756567425569173"/>
    <x v="0"/>
    <m/>
    <n v="1059"/>
    <x v="1"/>
    <s v="USD"/>
    <n v="1463029200"/>
    <n v="1465016400"/>
    <b v="0"/>
    <b v="1"/>
    <x v="1"/>
    <s v="indie rock"/>
    <s v="music/indie rock"/>
  </r>
  <r>
    <n v="155"/>
    <s v="Hall-Schaefer"/>
    <s v="Distributed eco-centric methodology"/>
    <x v="116"/>
    <n v="90706"/>
    <n v="0.65022222222222226"/>
    <x v="0"/>
    <m/>
    <n v="1194"/>
    <x v="1"/>
    <s v="USD"/>
    <n v="1269493200"/>
    <n v="1270789200"/>
    <b v="0"/>
    <b v="0"/>
    <x v="3"/>
    <s v="plays"/>
    <s v="theater/plays"/>
  </r>
  <r>
    <n v="156"/>
    <s v="Meza-Rogers"/>
    <s v="Streamlined encompassing encryption"/>
    <x v="117"/>
    <n v="26914"/>
    <n v="0.73939560439560437"/>
    <x v="3"/>
    <m/>
    <n v="379"/>
    <x v="2"/>
    <s v="AUD"/>
    <n v="1570251600"/>
    <n v="1572325200"/>
    <b v="0"/>
    <b v="0"/>
    <x v="1"/>
    <s v="rock"/>
    <s v="music/rock"/>
  </r>
  <r>
    <n v="157"/>
    <s v="Curtis-Curtis"/>
    <s v="User-friendly reciprocal initiative"/>
    <x v="3"/>
    <n v="2212"/>
    <n v="0.52666666666666662"/>
    <x v="0"/>
    <m/>
    <n v="30"/>
    <x v="2"/>
    <s v="AUD"/>
    <n v="1388383200"/>
    <n v="1389420000"/>
    <b v="0"/>
    <b v="0"/>
    <x v="7"/>
    <s v="photography books"/>
    <s v="photography/photography books"/>
  </r>
  <r>
    <n v="158"/>
    <s v="Carlson Inc"/>
    <s v="Ergonomic fresh-thinking installation"/>
    <x v="118"/>
    <n v="4640"/>
    <n v="2.2095238095238097"/>
    <x v="1"/>
    <m/>
    <n v="41"/>
    <x v="1"/>
    <s v="USD"/>
    <n v="1449554400"/>
    <n v="1449640800"/>
    <b v="0"/>
    <b v="0"/>
    <x v="1"/>
    <s v="rock"/>
    <s v="music/rock"/>
  </r>
  <r>
    <n v="159"/>
    <s v="Clarke, Anderson and Lee"/>
    <s v="Robust explicit hardware"/>
    <x v="119"/>
    <n v="191222"/>
    <n v="1.0001150627615063"/>
    <x v="1"/>
    <m/>
    <n v="1821"/>
    <x v="1"/>
    <s v="USD"/>
    <n v="1553662800"/>
    <n v="1555218000"/>
    <b v="0"/>
    <b v="1"/>
    <x v="3"/>
    <s v="plays"/>
    <s v="theater/plays"/>
  </r>
  <r>
    <n v="160"/>
    <s v="Evans Group"/>
    <s v="Stand-alone actuating support"/>
    <x v="48"/>
    <n v="12985"/>
    <n v="1.6231249999999999"/>
    <x v="1"/>
    <m/>
    <n v="164"/>
    <x v="1"/>
    <s v="USD"/>
    <n v="1556341200"/>
    <n v="1557723600"/>
    <b v="0"/>
    <b v="0"/>
    <x v="2"/>
    <s v="wearables"/>
    <s v="technology/wearables"/>
  </r>
  <r>
    <n v="161"/>
    <s v="Bruce Group"/>
    <s v="Cross-platform methodical process improvement"/>
    <x v="20"/>
    <n v="4300"/>
    <n v="0.78181818181818186"/>
    <x v="0"/>
    <m/>
    <n v="75"/>
    <x v="1"/>
    <s v="USD"/>
    <n v="1442984400"/>
    <n v="1443502800"/>
    <b v="0"/>
    <b v="1"/>
    <x v="2"/>
    <s v="web"/>
    <s v="technology/web"/>
  </r>
  <r>
    <n v="162"/>
    <s v="Keith, Alvarez and Potter"/>
    <s v="Extended bottom-line open architecture"/>
    <x v="55"/>
    <n v="9134"/>
    <n v="1.4973770491803278"/>
    <x v="1"/>
    <m/>
    <n v="157"/>
    <x v="5"/>
    <s v="CHF"/>
    <n v="1544248800"/>
    <n v="1546840800"/>
    <b v="0"/>
    <b v="0"/>
    <x v="1"/>
    <s v="rock"/>
    <s v="music/rock"/>
  </r>
  <r>
    <n v="163"/>
    <s v="Burton-Watkins"/>
    <s v="Extended reciprocal circuit"/>
    <x v="26"/>
    <n v="8864"/>
    <n v="2.5325714285714285"/>
    <x v="1"/>
    <m/>
    <n v="246"/>
    <x v="1"/>
    <s v="USD"/>
    <n v="1508475600"/>
    <n v="1512712800"/>
    <b v="0"/>
    <b v="1"/>
    <x v="7"/>
    <s v="photography books"/>
    <s v="photography/photography books"/>
  </r>
  <r>
    <n v="164"/>
    <s v="Lopez and Sons"/>
    <s v="Polarized human-resource protocol"/>
    <x v="120"/>
    <n v="150755"/>
    <n v="1.0016943521594683"/>
    <x v="1"/>
    <m/>
    <n v="1396"/>
    <x v="1"/>
    <s v="USD"/>
    <n v="1507438800"/>
    <n v="1507525200"/>
    <b v="0"/>
    <b v="0"/>
    <x v="3"/>
    <s v="plays"/>
    <s v="theater/plays"/>
  </r>
  <r>
    <n v="165"/>
    <s v="Cordova Ltd"/>
    <s v="Synergized radical product"/>
    <x v="121"/>
    <n v="110279"/>
    <n v="1.2199004424778761"/>
    <x v="1"/>
    <m/>
    <n v="2506"/>
    <x v="1"/>
    <s v="USD"/>
    <n v="1501563600"/>
    <n v="1504328400"/>
    <b v="0"/>
    <b v="0"/>
    <x v="2"/>
    <s v="web"/>
    <s v="technology/web"/>
  </r>
  <r>
    <n v="166"/>
    <s v="Brown-Vang"/>
    <s v="Robust heuristic artificial intelligence"/>
    <x v="122"/>
    <n v="13439"/>
    <n v="1.3713265306122449"/>
    <x v="1"/>
    <m/>
    <n v="244"/>
    <x v="1"/>
    <s v="USD"/>
    <n v="1292997600"/>
    <n v="1293343200"/>
    <b v="0"/>
    <b v="0"/>
    <x v="7"/>
    <s v="photography books"/>
    <s v="photography/photography books"/>
  </r>
  <r>
    <n v="167"/>
    <s v="Cruz-Ward"/>
    <s v="Robust content-based emulation"/>
    <x v="97"/>
    <n v="10804"/>
    <n v="4.155384615384615"/>
    <x v="1"/>
    <m/>
    <n v="146"/>
    <x v="2"/>
    <s v="AUD"/>
    <n v="1370840400"/>
    <n v="1371704400"/>
    <b v="0"/>
    <b v="0"/>
    <x v="3"/>
    <s v="plays"/>
    <s v="theater/plays"/>
  </r>
  <r>
    <n v="168"/>
    <s v="Hernandez Group"/>
    <s v="Ergonomic uniform open system"/>
    <x v="123"/>
    <n v="40107"/>
    <n v="0.3130913348946136"/>
    <x v="0"/>
    <m/>
    <n v="955"/>
    <x v="3"/>
    <s v="DKK"/>
    <n v="1550815200"/>
    <n v="1552798800"/>
    <b v="0"/>
    <b v="1"/>
    <x v="1"/>
    <s v="indie rock"/>
    <s v="music/indie rock"/>
  </r>
  <r>
    <n v="169"/>
    <s v="Tran, Steele and Wilson"/>
    <s v="Profit-focused modular product"/>
    <x v="124"/>
    <n v="98811"/>
    <n v="4.240815450643777"/>
    <x v="1"/>
    <m/>
    <n v="1267"/>
    <x v="1"/>
    <s v="USD"/>
    <n v="1339909200"/>
    <n v="1342328400"/>
    <b v="0"/>
    <b v="1"/>
    <x v="4"/>
    <s v="shorts"/>
    <s v="film &amp; video/shorts"/>
  </r>
  <r>
    <n v="170"/>
    <s v="Summers, Gallegos and Stein"/>
    <s v="Mandatory mobile product"/>
    <x v="125"/>
    <n v="5528"/>
    <n v="2.9388623072833599E-2"/>
    <x v="0"/>
    <m/>
    <n v="67"/>
    <x v="1"/>
    <s v="USD"/>
    <n v="1501736400"/>
    <n v="1502341200"/>
    <b v="0"/>
    <b v="0"/>
    <x v="1"/>
    <s v="indie rock"/>
    <s v="music/indie rock"/>
  </r>
  <r>
    <n v="171"/>
    <s v="Blair Group"/>
    <s v="Public-key 3rdgeneration budgetary management"/>
    <x v="70"/>
    <n v="521"/>
    <n v="0.1063265306122449"/>
    <x v="0"/>
    <m/>
    <n v="5"/>
    <x v="1"/>
    <s v="USD"/>
    <n v="1395291600"/>
    <n v="1397192400"/>
    <b v="0"/>
    <b v="0"/>
    <x v="5"/>
    <s v="translations"/>
    <s v="publishing/translations"/>
  </r>
  <r>
    <n v="172"/>
    <s v="Nixon Inc"/>
    <s v="Centralized national firmware"/>
    <x v="126"/>
    <n v="663"/>
    <n v="0.82874999999999999"/>
    <x v="0"/>
    <m/>
    <n v="26"/>
    <x v="1"/>
    <s v="USD"/>
    <n v="1405746000"/>
    <n v="1407042000"/>
    <b v="0"/>
    <b v="1"/>
    <x v="4"/>
    <s v="documentary"/>
    <s v="film &amp; video/documentary"/>
  </r>
  <r>
    <n v="173"/>
    <s v="White LLC"/>
    <s v="Cross-group 4thgeneration middleware"/>
    <x v="127"/>
    <n v="157635"/>
    <n v="1.6301447776628748"/>
    <x v="1"/>
    <m/>
    <n v="1561"/>
    <x v="1"/>
    <s v="USD"/>
    <n v="1368853200"/>
    <n v="1369371600"/>
    <b v="0"/>
    <b v="0"/>
    <x v="3"/>
    <s v="plays"/>
    <s v="theater/plays"/>
  </r>
  <r>
    <n v="174"/>
    <s v="Santos, Black and Donovan"/>
    <s v="Pre-emptive scalable access"/>
    <x v="60"/>
    <n v="5368"/>
    <n v="8.9466666666666672"/>
    <x v="1"/>
    <m/>
    <n v="48"/>
    <x v="1"/>
    <s v="USD"/>
    <n v="1444021200"/>
    <n v="1444107600"/>
    <b v="0"/>
    <b v="1"/>
    <x v="2"/>
    <s v="wearables"/>
    <s v="technology/wearables"/>
  </r>
  <r>
    <n v="175"/>
    <s v="Jones, Contreras and Burnett"/>
    <s v="Sharable intangible migration"/>
    <x v="128"/>
    <n v="47459"/>
    <n v="0.26191501103752757"/>
    <x v="0"/>
    <m/>
    <n v="1130"/>
    <x v="1"/>
    <s v="USD"/>
    <n v="1472619600"/>
    <n v="1474261200"/>
    <b v="0"/>
    <b v="0"/>
    <x v="3"/>
    <s v="plays"/>
    <s v="theater/plays"/>
  </r>
  <r>
    <n v="176"/>
    <s v="Stone-Orozco"/>
    <s v="Proactive scalable Graphical User Interface"/>
    <x v="129"/>
    <n v="86060"/>
    <n v="0.74834782608695649"/>
    <x v="0"/>
    <m/>
    <n v="782"/>
    <x v="1"/>
    <s v="USD"/>
    <n v="1472878800"/>
    <n v="1473656400"/>
    <b v="0"/>
    <b v="0"/>
    <x v="3"/>
    <s v="plays"/>
    <s v="theater/plays"/>
  </r>
  <r>
    <n v="177"/>
    <s v="Lee, Gibson and Morgan"/>
    <s v="Digitized solution-oriented product"/>
    <x v="130"/>
    <n v="161593"/>
    <n v="4.1647680412371137"/>
    <x v="1"/>
    <m/>
    <n v="2739"/>
    <x v="1"/>
    <s v="USD"/>
    <n v="1289800800"/>
    <n v="1291960800"/>
    <b v="0"/>
    <b v="0"/>
    <x v="3"/>
    <s v="plays"/>
    <s v="theater/plays"/>
  </r>
  <r>
    <n v="178"/>
    <s v="Alexander-Williams"/>
    <s v="Triple-buffered cohesive structure"/>
    <x v="44"/>
    <n v="6927"/>
    <n v="0.96208333333333329"/>
    <x v="0"/>
    <m/>
    <n v="210"/>
    <x v="1"/>
    <s v="USD"/>
    <n v="1505970000"/>
    <n v="1506747600"/>
    <b v="0"/>
    <b v="0"/>
    <x v="0"/>
    <s v="food trucks"/>
    <s v="food/food trucks"/>
  </r>
  <r>
    <n v="179"/>
    <s v="Marks Ltd"/>
    <s v="Realigned human-resource orchestration"/>
    <x v="131"/>
    <n v="159185"/>
    <n v="3.5771910112359548"/>
    <x v="1"/>
    <m/>
    <n v="3537"/>
    <x v="0"/>
    <s v="CAD"/>
    <n v="1363496400"/>
    <n v="1363582800"/>
    <b v="0"/>
    <b v="1"/>
    <x v="3"/>
    <s v="plays"/>
    <s v="theater/plays"/>
  </r>
  <r>
    <n v="180"/>
    <s v="Olsen, Edwards and Reid"/>
    <s v="Optional clear-thinking software"/>
    <x v="132"/>
    <n v="172736"/>
    <n v="3.0845714285714285"/>
    <x v="1"/>
    <m/>
    <n v="2107"/>
    <x v="2"/>
    <s v="AUD"/>
    <n v="1269234000"/>
    <n v="1269666000"/>
    <b v="0"/>
    <b v="0"/>
    <x v="2"/>
    <s v="wearables"/>
    <s v="technology/wearables"/>
  </r>
  <r>
    <n v="181"/>
    <s v="Daniels, Rose and Tyler"/>
    <s v="Centralized global approach"/>
    <x v="133"/>
    <n v="5315"/>
    <n v="0.61802325581395345"/>
    <x v="0"/>
    <m/>
    <n v="136"/>
    <x v="1"/>
    <s v="USD"/>
    <n v="1507093200"/>
    <n v="1508648400"/>
    <b v="0"/>
    <b v="0"/>
    <x v="2"/>
    <s v="web"/>
    <s v="technology/web"/>
  </r>
  <r>
    <n v="182"/>
    <s v="Adams Group"/>
    <s v="Reverse-engineered bandwidth-monitored contingency"/>
    <x v="134"/>
    <n v="195750"/>
    <n v="7.2232472324723247"/>
    <x v="1"/>
    <m/>
    <n v="3318"/>
    <x v="3"/>
    <s v="DKK"/>
    <n v="1560574800"/>
    <n v="1561957200"/>
    <b v="0"/>
    <b v="0"/>
    <x v="3"/>
    <s v="plays"/>
    <s v="theater/plays"/>
  </r>
  <r>
    <n v="183"/>
    <s v="Rogers, Huerta and Medina"/>
    <s v="Pre-emptive bandwidth-monitored instruction set"/>
    <x v="135"/>
    <n v="3525"/>
    <n v="0.69117647058823528"/>
    <x v="0"/>
    <m/>
    <n v="86"/>
    <x v="0"/>
    <s v="CAD"/>
    <n v="1284008400"/>
    <n v="1285131600"/>
    <b v="0"/>
    <b v="0"/>
    <x v="1"/>
    <s v="rock"/>
    <s v="music/rock"/>
  </r>
  <r>
    <n v="184"/>
    <s v="Howard, Carter and Griffith"/>
    <s v="Adaptive asynchronous emulation"/>
    <x v="136"/>
    <n v="10550"/>
    <n v="2.9305555555555554"/>
    <x v="1"/>
    <m/>
    <n v="340"/>
    <x v="1"/>
    <s v="USD"/>
    <n v="1556859600"/>
    <n v="1556946000"/>
    <b v="0"/>
    <b v="0"/>
    <x v="3"/>
    <s v="plays"/>
    <s v="theater/plays"/>
  </r>
  <r>
    <n v="185"/>
    <s v="Bailey PLC"/>
    <s v="Innovative actuating conglomeration"/>
    <x v="67"/>
    <n v="718"/>
    <n v="0.71799999999999997"/>
    <x v="0"/>
    <m/>
    <n v="19"/>
    <x v="1"/>
    <s v="USD"/>
    <n v="1526187600"/>
    <n v="1527138000"/>
    <b v="0"/>
    <b v="0"/>
    <x v="4"/>
    <s v="television"/>
    <s v="film &amp; video/television"/>
  </r>
  <r>
    <n v="186"/>
    <s v="Parker Group"/>
    <s v="Grass-roots foreground policy"/>
    <x v="137"/>
    <n v="28358"/>
    <n v="0.31934684684684683"/>
    <x v="0"/>
    <m/>
    <n v="886"/>
    <x v="1"/>
    <s v="USD"/>
    <n v="1400821200"/>
    <n v="1402117200"/>
    <b v="0"/>
    <b v="0"/>
    <x v="3"/>
    <s v="plays"/>
    <s v="theater/plays"/>
  </r>
  <r>
    <n v="187"/>
    <s v="Fox Group"/>
    <s v="Horizontal transitional paradigm"/>
    <x v="138"/>
    <n v="138384"/>
    <n v="2.2987375415282392"/>
    <x v="1"/>
    <m/>
    <n v="1442"/>
    <x v="0"/>
    <s v="CAD"/>
    <n v="1361599200"/>
    <n v="1364014800"/>
    <b v="0"/>
    <b v="1"/>
    <x v="4"/>
    <s v="shorts"/>
    <s v="film &amp; video/shorts"/>
  </r>
  <r>
    <n v="188"/>
    <s v="Walker, Jones and Rodriguez"/>
    <s v="Networked didactic info-mediaries"/>
    <x v="139"/>
    <n v="2625"/>
    <n v="0.3201219512195122"/>
    <x v="0"/>
    <m/>
    <n v="35"/>
    <x v="6"/>
    <s v="EUR"/>
    <n v="1417500000"/>
    <n v="1417586400"/>
    <b v="0"/>
    <b v="0"/>
    <x v="3"/>
    <s v="plays"/>
    <s v="theater/plays"/>
  </r>
  <r>
    <n v="189"/>
    <s v="Anthony-Shaw"/>
    <s v="Switchable contextually-based access"/>
    <x v="140"/>
    <n v="45004"/>
    <n v="0.23525352848928385"/>
    <x v="3"/>
    <m/>
    <n v="441"/>
    <x v="1"/>
    <s v="USD"/>
    <n v="1457071200"/>
    <n v="1457071200"/>
    <b v="0"/>
    <b v="0"/>
    <x v="3"/>
    <s v="plays"/>
    <s v="theater/plays"/>
  </r>
  <r>
    <n v="190"/>
    <s v="Cook LLC"/>
    <s v="Up-sized dynamic throughput"/>
    <x v="41"/>
    <n v="2538"/>
    <n v="0.68594594594594593"/>
    <x v="0"/>
    <m/>
    <n v="24"/>
    <x v="1"/>
    <s v="USD"/>
    <n v="1370322000"/>
    <n v="1370408400"/>
    <b v="0"/>
    <b v="1"/>
    <x v="3"/>
    <s v="plays"/>
    <s v="theater/plays"/>
  </r>
  <r>
    <n v="191"/>
    <s v="Sutton PLC"/>
    <s v="Mandatory reciprocal superstructure"/>
    <x v="141"/>
    <n v="3188"/>
    <n v="0.37952380952380954"/>
    <x v="0"/>
    <m/>
    <n v="86"/>
    <x v="6"/>
    <s v="EUR"/>
    <n v="1552366800"/>
    <n v="1552626000"/>
    <b v="0"/>
    <b v="0"/>
    <x v="3"/>
    <s v="plays"/>
    <s v="theater/plays"/>
  </r>
  <r>
    <n v="192"/>
    <s v="Long, Morgan and Mitchell"/>
    <s v="Upgradable 4thgeneration productivity"/>
    <x v="142"/>
    <n v="8517"/>
    <n v="0.19992957746478873"/>
    <x v="0"/>
    <m/>
    <n v="243"/>
    <x v="1"/>
    <s v="USD"/>
    <n v="1403845200"/>
    <n v="1404190800"/>
    <b v="0"/>
    <b v="0"/>
    <x v="1"/>
    <s v="rock"/>
    <s v="music/rock"/>
  </r>
  <r>
    <n v="193"/>
    <s v="Calhoun, Rogers and Long"/>
    <s v="Progressive discrete hub"/>
    <x v="47"/>
    <n v="3012"/>
    <n v="0.45636363636363636"/>
    <x v="0"/>
    <m/>
    <n v="65"/>
    <x v="1"/>
    <s v="USD"/>
    <n v="1523163600"/>
    <n v="1523509200"/>
    <b v="1"/>
    <b v="0"/>
    <x v="1"/>
    <s v="indie rock"/>
    <s v="music/indie rock"/>
  </r>
  <r>
    <n v="194"/>
    <s v="Sandoval Group"/>
    <s v="Assimilated multi-tasking archive"/>
    <x v="143"/>
    <n v="8716"/>
    <n v="1.227605633802817"/>
    <x v="1"/>
    <m/>
    <n v="126"/>
    <x v="1"/>
    <s v="USD"/>
    <n v="1442206800"/>
    <n v="1443589200"/>
    <b v="0"/>
    <b v="0"/>
    <x v="1"/>
    <s v="metal"/>
    <s v="music/metal"/>
  </r>
  <r>
    <n v="195"/>
    <s v="Smith and Sons"/>
    <s v="Upgradable high-level solution"/>
    <x v="144"/>
    <n v="57157"/>
    <n v="3.61753164556962"/>
    <x v="1"/>
    <m/>
    <n v="524"/>
    <x v="1"/>
    <s v="USD"/>
    <n v="1532840400"/>
    <n v="1533445200"/>
    <b v="0"/>
    <b v="0"/>
    <x v="1"/>
    <s v="electric music"/>
    <s v="music/electric music"/>
  </r>
  <r>
    <n v="196"/>
    <s v="King Inc"/>
    <s v="Organic bandwidth-monitored frame"/>
    <x v="139"/>
    <n v="5178"/>
    <n v="0.63146341463414635"/>
    <x v="0"/>
    <m/>
    <n v="100"/>
    <x v="3"/>
    <s v="DKK"/>
    <n v="1472878800"/>
    <n v="1474520400"/>
    <b v="0"/>
    <b v="0"/>
    <x v="2"/>
    <s v="wearables"/>
    <s v="technology/wearables"/>
  </r>
  <r>
    <n v="197"/>
    <s v="Perry and Sons"/>
    <s v="Business-focused logistical framework"/>
    <x v="145"/>
    <n v="163118"/>
    <n v="2.9820475319926874"/>
    <x v="1"/>
    <m/>
    <n v="1989"/>
    <x v="1"/>
    <s v="USD"/>
    <n v="1498194000"/>
    <n v="1499403600"/>
    <b v="0"/>
    <b v="0"/>
    <x v="4"/>
    <s v="drama"/>
    <s v="film &amp; video/drama"/>
  </r>
  <r>
    <n v="198"/>
    <s v="Palmer Inc"/>
    <s v="Universal multi-state capability"/>
    <x v="146"/>
    <n v="6041"/>
    <n v="9.5585443037974685E-2"/>
    <x v="0"/>
    <m/>
    <n v="168"/>
    <x v="1"/>
    <s v="USD"/>
    <n v="1281070800"/>
    <n v="1283576400"/>
    <b v="0"/>
    <b v="0"/>
    <x v="1"/>
    <s v="electric music"/>
    <s v="music/electric music"/>
  </r>
  <r>
    <n v="199"/>
    <s v="Hull, Baker and Martinez"/>
    <s v="Digitized reciprocal infrastructure"/>
    <x v="37"/>
    <n v="968"/>
    <n v="0.5377777777777778"/>
    <x v="0"/>
    <m/>
    <n v="13"/>
    <x v="1"/>
    <s v="USD"/>
    <n v="1436245200"/>
    <n v="1436590800"/>
    <b v="0"/>
    <b v="0"/>
    <x v="1"/>
    <s v="rock"/>
    <s v="music/rock"/>
  </r>
  <r>
    <n v="200"/>
    <s v="Becker, Rice and White"/>
    <s v="Reduced dedicated capability"/>
    <x v="0"/>
    <n v="2"/>
    <n v="0.02"/>
    <x v="0"/>
    <m/>
    <n v="1"/>
    <x v="0"/>
    <s v="CAD"/>
    <n v="1269493200"/>
    <n v="1270443600"/>
    <b v="0"/>
    <b v="0"/>
    <x v="3"/>
    <s v="plays"/>
    <s v="theater/plays"/>
  </r>
  <r>
    <n v="201"/>
    <s v="Osborne, Perkins and Knox"/>
    <s v="Cross-platform bi-directional workforce"/>
    <x v="118"/>
    <n v="14305"/>
    <n v="6.8119047619047617"/>
    <x v="1"/>
    <m/>
    <n v="157"/>
    <x v="1"/>
    <s v="USD"/>
    <n v="1406264400"/>
    <n v="1407819600"/>
    <b v="0"/>
    <b v="0"/>
    <x v="2"/>
    <s v="web"/>
    <s v="technology/web"/>
  </r>
  <r>
    <n v="202"/>
    <s v="Mcknight-Freeman"/>
    <s v="Upgradable scalable methodology"/>
    <x v="111"/>
    <n v="6543"/>
    <n v="0.78831325301204824"/>
    <x v="3"/>
    <m/>
    <n v="82"/>
    <x v="1"/>
    <s v="USD"/>
    <n v="1317531600"/>
    <n v="1317877200"/>
    <b v="0"/>
    <b v="0"/>
    <x v="0"/>
    <s v="food trucks"/>
    <s v="food/food trucks"/>
  </r>
  <r>
    <n v="203"/>
    <s v="Hayden, Shannon and Stein"/>
    <s v="Customer-focused client-server service-desk"/>
    <x v="147"/>
    <n v="193413"/>
    <n v="1.3440792216817234"/>
    <x v="1"/>
    <m/>
    <n v="4498"/>
    <x v="2"/>
    <s v="AUD"/>
    <n v="1484632800"/>
    <n v="1484805600"/>
    <b v="0"/>
    <b v="0"/>
    <x v="3"/>
    <s v="plays"/>
    <s v="theater/plays"/>
  </r>
  <r>
    <n v="204"/>
    <s v="Daniel-Luna"/>
    <s v="Mandatory multimedia leverage"/>
    <x v="148"/>
    <n v="2529"/>
    <n v="3.372E-2"/>
    <x v="0"/>
    <m/>
    <n v="40"/>
    <x v="1"/>
    <s v="USD"/>
    <n v="1301806800"/>
    <n v="1302670800"/>
    <b v="0"/>
    <b v="0"/>
    <x v="1"/>
    <s v="jazz"/>
    <s v="music/jazz"/>
  </r>
  <r>
    <n v="205"/>
    <s v="Weaver-Marquez"/>
    <s v="Focused analyzing circuit"/>
    <x v="81"/>
    <n v="5614"/>
    <n v="4.3184615384615386"/>
    <x v="1"/>
    <m/>
    <n v="80"/>
    <x v="1"/>
    <s v="USD"/>
    <n v="1539752400"/>
    <n v="1540789200"/>
    <b v="1"/>
    <b v="0"/>
    <x v="3"/>
    <s v="plays"/>
    <s v="theater/plays"/>
  </r>
  <r>
    <n v="206"/>
    <s v="Austin, Baker and Kelley"/>
    <s v="Fundamental grid-enabled strategy"/>
    <x v="25"/>
    <n v="3496"/>
    <n v="0.38844444444444443"/>
    <x v="3"/>
    <m/>
    <n v="57"/>
    <x v="1"/>
    <s v="USD"/>
    <n v="1267250400"/>
    <n v="1268028000"/>
    <b v="0"/>
    <b v="0"/>
    <x v="5"/>
    <s v="fiction"/>
    <s v="publishing/fiction"/>
  </r>
  <r>
    <n v="207"/>
    <s v="Carney-Anderson"/>
    <s v="Digitized 5thgeneration knowledgebase"/>
    <x v="67"/>
    <n v="4257"/>
    <n v="4.2569999999999997"/>
    <x v="1"/>
    <m/>
    <n v="43"/>
    <x v="1"/>
    <s v="USD"/>
    <n v="1535432400"/>
    <n v="1537160400"/>
    <b v="0"/>
    <b v="1"/>
    <x v="1"/>
    <s v="rock"/>
    <s v="music/rock"/>
  </r>
  <r>
    <n v="208"/>
    <s v="Jackson Inc"/>
    <s v="Mandatory multi-tasking encryption"/>
    <x v="149"/>
    <n v="199110"/>
    <n v="1.0112239715591671"/>
    <x v="1"/>
    <m/>
    <n v="2053"/>
    <x v="1"/>
    <s v="USD"/>
    <n v="1510207200"/>
    <n v="1512280800"/>
    <b v="0"/>
    <b v="0"/>
    <x v="4"/>
    <s v="documentary"/>
    <s v="film &amp; video/documentary"/>
  </r>
  <r>
    <n v="209"/>
    <s v="Warren Ltd"/>
    <s v="Distributed system-worthy application"/>
    <x v="150"/>
    <n v="41212"/>
    <n v="0.21188688946015424"/>
    <x v="2"/>
    <m/>
    <n v="808"/>
    <x v="2"/>
    <s v="AUD"/>
    <n v="1462510800"/>
    <n v="1463115600"/>
    <b v="0"/>
    <b v="0"/>
    <x v="4"/>
    <s v="documentary"/>
    <s v="film &amp; video/documentary"/>
  </r>
  <r>
    <n v="210"/>
    <s v="Schultz Inc"/>
    <s v="Synergistic tertiary time-frame"/>
    <x v="151"/>
    <n v="6338"/>
    <n v="0.67425531914893622"/>
    <x v="0"/>
    <m/>
    <n v="226"/>
    <x v="3"/>
    <s v="DKK"/>
    <n v="1488520800"/>
    <n v="1490850000"/>
    <b v="0"/>
    <b v="0"/>
    <x v="4"/>
    <s v="science fiction"/>
    <s v="film &amp; video/science fiction"/>
  </r>
  <r>
    <n v="211"/>
    <s v="Thompson LLC"/>
    <s v="Customer-focused impactful benchmark"/>
    <x v="152"/>
    <n v="99100"/>
    <n v="0.9492337164750958"/>
    <x v="0"/>
    <m/>
    <n v="1625"/>
    <x v="1"/>
    <s v="USD"/>
    <n v="1377579600"/>
    <n v="1379653200"/>
    <b v="0"/>
    <b v="0"/>
    <x v="3"/>
    <s v="plays"/>
    <s v="theater/plays"/>
  </r>
  <r>
    <n v="212"/>
    <s v="Johnson Inc"/>
    <s v="Profound next generation infrastructure"/>
    <x v="32"/>
    <n v="12300"/>
    <n v="1.5185185185185186"/>
    <x v="1"/>
    <m/>
    <n v="168"/>
    <x v="1"/>
    <s v="USD"/>
    <n v="1576389600"/>
    <n v="1580364000"/>
    <b v="0"/>
    <b v="0"/>
    <x v="3"/>
    <s v="plays"/>
    <s v="theater/plays"/>
  </r>
  <r>
    <n v="213"/>
    <s v="Morgan-Warren"/>
    <s v="Face-to-face encompassing info-mediaries"/>
    <x v="153"/>
    <n v="171549"/>
    <n v="1.9516382252559727"/>
    <x v="1"/>
    <m/>
    <n v="4289"/>
    <x v="1"/>
    <s v="USD"/>
    <n v="1289019600"/>
    <n v="1289714400"/>
    <b v="0"/>
    <b v="1"/>
    <x v="1"/>
    <s v="indie rock"/>
    <s v="music/indie rock"/>
  </r>
  <r>
    <n v="214"/>
    <s v="Sullivan Group"/>
    <s v="Open-source fresh-thinking policy"/>
    <x v="1"/>
    <n v="14324"/>
    <n v="10.231428571428571"/>
    <x v="1"/>
    <m/>
    <n v="165"/>
    <x v="1"/>
    <s v="USD"/>
    <n v="1282194000"/>
    <n v="1282712400"/>
    <b v="0"/>
    <b v="0"/>
    <x v="1"/>
    <s v="rock"/>
    <s v="music/rock"/>
  </r>
  <r>
    <n v="215"/>
    <s v="Vargas, Banks and Palmer"/>
    <s v="Extended 24/7 implementation"/>
    <x v="154"/>
    <n v="6024"/>
    <n v="3.8418367346938778E-2"/>
    <x v="0"/>
    <m/>
    <n v="143"/>
    <x v="1"/>
    <s v="USD"/>
    <n v="1550037600"/>
    <n v="1550210400"/>
    <b v="0"/>
    <b v="0"/>
    <x v="3"/>
    <s v="plays"/>
    <s v="theater/plays"/>
  </r>
  <r>
    <n v="216"/>
    <s v="Johnson, Dixon and Zimmerman"/>
    <s v="Organic dynamic algorithm"/>
    <x v="155"/>
    <n v="188721"/>
    <n v="1.5507066557107643"/>
    <x v="1"/>
    <m/>
    <n v="1815"/>
    <x v="1"/>
    <s v="USD"/>
    <n v="1321941600"/>
    <n v="1322114400"/>
    <b v="0"/>
    <b v="0"/>
    <x v="3"/>
    <s v="plays"/>
    <s v="theater/plays"/>
  </r>
  <r>
    <n v="217"/>
    <s v="Moore, Dudley and Navarro"/>
    <s v="Organic multi-tasking focus group"/>
    <x v="156"/>
    <n v="57911"/>
    <n v="0.44753477588871715"/>
    <x v="0"/>
    <m/>
    <n v="934"/>
    <x v="1"/>
    <s v="USD"/>
    <n v="1556427600"/>
    <n v="1557205200"/>
    <b v="0"/>
    <b v="0"/>
    <x v="4"/>
    <s v="science fiction"/>
    <s v="film &amp; video/science fiction"/>
  </r>
  <r>
    <n v="218"/>
    <s v="Price-Rodriguez"/>
    <s v="Adaptive logistical initiative"/>
    <x v="57"/>
    <n v="12309"/>
    <n v="2.1594736842105262"/>
    <x v="1"/>
    <m/>
    <n v="397"/>
    <x v="4"/>
    <s v="GBP"/>
    <n v="1320991200"/>
    <n v="1323928800"/>
    <b v="0"/>
    <b v="1"/>
    <x v="4"/>
    <s v="shorts"/>
    <s v="film &amp; video/shorts"/>
  </r>
  <r>
    <n v="219"/>
    <s v="Huang-Henderson"/>
    <s v="Stand-alone mobile customer loyalty"/>
    <x v="157"/>
    <n v="138497"/>
    <n v="3.3212709832134291"/>
    <x v="1"/>
    <m/>
    <n v="1539"/>
    <x v="1"/>
    <s v="USD"/>
    <n v="1345093200"/>
    <n v="1346130000"/>
    <b v="0"/>
    <b v="0"/>
    <x v="4"/>
    <s v="animation"/>
    <s v="film &amp; video/animation"/>
  </r>
  <r>
    <n v="220"/>
    <s v="Owens-Le"/>
    <s v="Focused composite approach"/>
    <x v="58"/>
    <n v="667"/>
    <n v="8.4430379746835441E-2"/>
    <x v="0"/>
    <m/>
    <n v="17"/>
    <x v="1"/>
    <s v="USD"/>
    <n v="1309496400"/>
    <n v="1311051600"/>
    <b v="1"/>
    <b v="0"/>
    <x v="3"/>
    <s v="plays"/>
    <s v="theater/plays"/>
  </r>
  <r>
    <n v="221"/>
    <s v="Huff LLC"/>
    <s v="Face-to-face clear-thinking Local Area Network"/>
    <x v="158"/>
    <n v="119830"/>
    <n v="0.9862551440329218"/>
    <x v="0"/>
    <m/>
    <n v="2179"/>
    <x v="1"/>
    <s v="USD"/>
    <n v="1340254800"/>
    <n v="1340427600"/>
    <b v="1"/>
    <b v="0"/>
    <x v="0"/>
    <s v="food trucks"/>
    <s v="food/food trucks"/>
  </r>
  <r>
    <n v="222"/>
    <s v="Johnson LLC"/>
    <s v="Cross-group cohesive circuit"/>
    <x v="73"/>
    <n v="6623"/>
    <n v="1.3797916666666667"/>
    <x v="1"/>
    <m/>
    <n v="138"/>
    <x v="1"/>
    <s v="USD"/>
    <n v="1412226000"/>
    <n v="1412312400"/>
    <b v="0"/>
    <b v="0"/>
    <x v="7"/>
    <s v="photography books"/>
    <s v="photography/photography books"/>
  </r>
  <r>
    <n v="223"/>
    <s v="Chavez, Garcia and Cantu"/>
    <s v="Synergistic explicit capability"/>
    <x v="159"/>
    <n v="81897"/>
    <n v="0.93810996563573879"/>
    <x v="0"/>
    <m/>
    <n v="931"/>
    <x v="1"/>
    <s v="USD"/>
    <n v="1458104400"/>
    <n v="1459314000"/>
    <b v="0"/>
    <b v="0"/>
    <x v="3"/>
    <s v="plays"/>
    <s v="theater/plays"/>
  </r>
  <r>
    <n v="224"/>
    <s v="Lester-Moore"/>
    <s v="Diverse analyzing definition"/>
    <x v="160"/>
    <n v="186885"/>
    <n v="4.0363930885529156"/>
    <x v="1"/>
    <m/>
    <n v="3594"/>
    <x v="1"/>
    <s v="USD"/>
    <n v="1411534800"/>
    <n v="1415426400"/>
    <b v="0"/>
    <b v="0"/>
    <x v="4"/>
    <s v="science fiction"/>
    <s v="film &amp; video/science fiction"/>
  </r>
  <r>
    <n v="225"/>
    <s v="Fox-Quinn"/>
    <s v="Enterprise-wide reciprocal success"/>
    <x v="161"/>
    <n v="176398"/>
    <n v="2.6017404129793511"/>
    <x v="1"/>
    <m/>
    <n v="5880"/>
    <x v="1"/>
    <s v="USD"/>
    <n v="1399093200"/>
    <n v="1399093200"/>
    <b v="1"/>
    <b v="0"/>
    <x v="1"/>
    <s v="rock"/>
    <s v="music/rock"/>
  </r>
  <r>
    <n v="226"/>
    <s v="Garcia Inc"/>
    <s v="Progressive neutral middleware"/>
    <x v="162"/>
    <n v="10999"/>
    <n v="3.6663333333333332"/>
    <x v="1"/>
    <m/>
    <n v="112"/>
    <x v="1"/>
    <s v="USD"/>
    <n v="1270702800"/>
    <n v="1273899600"/>
    <b v="0"/>
    <b v="0"/>
    <x v="7"/>
    <s v="photography books"/>
    <s v="photography/photography books"/>
  </r>
  <r>
    <n v="227"/>
    <s v="Johnson-Lee"/>
    <s v="Intuitive exuding process improvement"/>
    <x v="163"/>
    <n v="102751"/>
    <n v="1.687208538587849"/>
    <x v="1"/>
    <m/>
    <n v="943"/>
    <x v="1"/>
    <s v="USD"/>
    <n v="1431666000"/>
    <n v="1432184400"/>
    <b v="0"/>
    <b v="0"/>
    <x v="6"/>
    <s v="mobile games"/>
    <s v="games/mobile games"/>
  </r>
  <r>
    <n v="228"/>
    <s v="Pineda Group"/>
    <s v="Exclusive real-time protocol"/>
    <x v="164"/>
    <n v="165352"/>
    <n v="1.1990717911530093"/>
    <x v="1"/>
    <m/>
    <n v="2468"/>
    <x v="1"/>
    <s v="USD"/>
    <n v="1472619600"/>
    <n v="1474779600"/>
    <b v="0"/>
    <b v="0"/>
    <x v="4"/>
    <s v="animation"/>
    <s v="film &amp; video/animation"/>
  </r>
  <r>
    <n v="229"/>
    <s v="Hoffman-Howard"/>
    <s v="Extended encompassing application"/>
    <x v="165"/>
    <n v="165798"/>
    <n v="1.936892523364486"/>
    <x v="1"/>
    <m/>
    <n v="2551"/>
    <x v="1"/>
    <s v="USD"/>
    <n v="1496293200"/>
    <n v="1500440400"/>
    <b v="0"/>
    <b v="1"/>
    <x v="6"/>
    <s v="mobile games"/>
    <s v="games/mobile games"/>
  </r>
  <r>
    <n v="230"/>
    <s v="Miranda, Hall and Mcgrath"/>
    <s v="Progressive value-added ability"/>
    <x v="166"/>
    <n v="10084"/>
    <n v="4.2016666666666671"/>
    <x v="1"/>
    <m/>
    <n v="101"/>
    <x v="1"/>
    <s v="USD"/>
    <n v="1575612000"/>
    <n v="1575612000"/>
    <b v="0"/>
    <b v="0"/>
    <x v="6"/>
    <s v="video games"/>
    <s v="games/video games"/>
  </r>
  <r>
    <n v="231"/>
    <s v="Williams, Carter and Gonzalez"/>
    <s v="Cross-platform uniform hardware"/>
    <x v="44"/>
    <n v="5523"/>
    <n v="0.76708333333333334"/>
    <x v="3"/>
    <m/>
    <n v="67"/>
    <x v="1"/>
    <s v="USD"/>
    <n v="1369112400"/>
    <n v="1374123600"/>
    <b v="0"/>
    <b v="0"/>
    <x v="3"/>
    <s v="plays"/>
    <s v="theater/plays"/>
  </r>
  <r>
    <n v="232"/>
    <s v="Davis-Rodriguez"/>
    <s v="Progressive secondary portal"/>
    <x v="74"/>
    <n v="5823"/>
    <n v="1.7126470588235294"/>
    <x v="1"/>
    <m/>
    <n v="92"/>
    <x v="1"/>
    <s v="USD"/>
    <n v="1469422800"/>
    <n v="1469509200"/>
    <b v="0"/>
    <b v="0"/>
    <x v="3"/>
    <s v="plays"/>
    <s v="theater/plays"/>
  </r>
  <r>
    <n v="233"/>
    <s v="Reid, Rivera and Perry"/>
    <s v="Multi-lateral national adapter"/>
    <x v="167"/>
    <n v="6000"/>
    <n v="1.5789473684210527"/>
    <x v="1"/>
    <m/>
    <n v="62"/>
    <x v="1"/>
    <s v="USD"/>
    <n v="1307854800"/>
    <n v="1309237200"/>
    <b v="0"/>
    <b v="0"/>
    <x v="4"/>
    <s v="animation"/>
    <s v="film &amp; video/animation"/>
  </r>
  <r>
    <n v="234"/>
    <s v="Mendoza-Parker"/>
    <s v="Enterprise-wide motivating matrices"/>
    <x v="168"/>
    <n v="8181"/>
    <n v="1.0908"/>
    <x v="1"/>
    <m/>
    <n v="149"/>
    <x v="6"/>
    <s v="EUR"/>
    <n v="1503378000"/>
    <n v="1503982800"/>
    <b v="0"/>
    <b v="1"/>
    <x v="6"/>
    <s v="video games"/>
    <s v="games/video games"/>
  </r>
  <r>
    <n v="235"/>
    <s v="Lee, Ali and Guzman"/>
    <s v="Polarized upward-trending Local Area Network"/>
    <x v="133"/>
    <n v="3589"/>
    <n v="0.41732558139534881"/>
    <x v="0"/>
    <m/>
    <n v="92"/>
    <x v="1"/>
    <s v="USD"/>
    <n v="1486965600"/>
    <n v="1487397600"/>
    <b v="0"/>
    <b v="0"/>
    <x v="4"/>
    <s v="animation"/>
    <s v="film &amp; video/animation"/>
  </r>
  <r>
    <n v="236"/>
    <s v="Gallegos-Cobb"/>
    <s v="Object-based directional function"/>
    <x v="169"/>
    <n v="4323"/>
    <n v="0.10944303797468355"/>
    <x v="0"/>
    <m/>
    <n v="57"/>
    <x v="2"/>
    <s v="AUD"/>
    <n v="1561438800"/>
    <n v="1562043600"/>
    <b v="0"/>
    <b v="1"/>
    <x v="1"/>
    <s v="rock"/>
    <s v="music/rock"/>
  </r>
  <r>
    <n v="237"/>
    <s v="Ellison PLC"/>
    <s v="Re-contextualized tangible open architecture"/>
    <x v="29"/>
    <n v="14822"/>
    <n v="1.593763440860215"/>
    <x v="1"/>
    <m/>
    <n v="329"/>
    <x v="1"/>
    <s v="USD"/>
    <n v="1398402000"/>
    <n v="1398574800"/>
    <b v="0"/>
    <b v="0"/>
    <x v="4"/>
    <s v="animation"/>
    <s v="film &amp; video/animation"/>
  </r>
  <r>
    <n v="238"/>
    <s v="Bolton, Sanchez and Carrillo"/>
    <s v="Distributed systemic adapter"/>
    <x v="166"/>
    <n v="10138"/>
    <n v="4.2241666666666671"/>
    <x v="1"/>
    <m/>
    <n v="97"/>
    <x v="3"/>
    <s v="DKK"/>
    <n v="1513231200"/>
    <n v="1515391200"/>
    <b v="0"/>
    <b v="1"/>
    <x v="3"/>
    <s v="plays"/>
    <s v="theater/plays"/>
  </r>
  <r>
    <n v="239"/>
    <s v="Mason-Sanders"/>
    <s v="Networked web-enabled instruction set"/>
    <x v="170"/>
    <n v="3127"/>
    <n v="0.97718749999999999"/>
    <x v="0"/>
    <m/>
    <n v="41"/>
    <x v="1"/>
    <s v="USD"/>
    <n v="1440824400"/>
    <n v="1441170000"/>
    <b v="0"/>
    <b v="0"/>
    <x v="2"/>
    <s v="wearables"/>
    <s v="technology/wearables"/>
  </r>
  <r>
    <n v="240"/>
    <s v="Pitts-Reed"/>
    <s v="Vision-oriented dynamic service-desk"/>
    <x v="171"/>
    <n v="123124"/>
    <n v="4.1878911564625847"/>
    <x v="1"/>
    <m/>
    <n v="1784"/>
    <x v="1"/>
    <s v="USD"/>
    <n v="1281070800"/>
    <n v="1281157200"/>
    <b v="0"/>
    <b v="0"/>
    <x v="3"/>
    <s v="plays"/>
    <s v="theater/plays"/>
  </r>
  <r>
    <n v="241"/>
    <s v="Gonzalez-Martinez"/>
    <s v="Vision-oriented actuating open system"/>
    <x v="172"/>
    <n v="171729"/>
    <n v="1.0191632047477746"/>
    <x v="1"/>
    <m/>
    <n v="1684"/>
    <x v="2"/>
    <s v="AUD"/>
    <n v="1397365200"/>
    <n v="1398229200"/>
    <b v="0"/>
    <b v="1"/>
    <x v="5"/>
    <s v="nonfiction"/>
    <s v="publishing/nonfiction"/>
  </r>
  <r>
    <n v="242"/>
    <s v="Hill, Martin and Garcia"/>
    <s v="Sharable scalable core"/>
    <x v="141"/>
    <n v="10729"/>
    <n v="1.2772619047619047"/>
    <x v="1"/>
    <m/>
    <n v="250"/>
    <x v="1"/>
    <s v="USD"/>
    <n v="1494392400"/>
    <n v="1495256400"/>
    <b v="0"/>
    <b v="1"/>
    <x v="1"/>
    <s v="rock"/>
    <s v="music/rock"/>
  </r>
  <r>
    <n v="243"/>
    <s v="Garcia PLC"/>
    <s v="Customer-focused attitude-oriented function"/>
    <x v="173"/>
    <n v="10240"/>
    <n v="4.4521739130434783"/>
    <x v="1"/>
    <m/>
    <n v="238"/>
    <x v="1"/>
    <s v="USD"/>
    <n v="1520143200"/>
    <n v="1520402400"/>
    <b v="0"/>
    <b v="0"/>
    <x v="3"/>
    <s v="plays"/>
    <s v="theater/plays"/>
  </r>
  <r>
    <n v="244"/>
    <s v="Herring-Bailey"/>
    <s v="Reverse-engineered system-worthy extranet"/>
    <x v="31"/>
    <n v="3988"/>
    <n v="5.6971428571428575"/>
    <x v="1"/>
    <m/>
    <n v="53"/>
    <x v="1"/>
    <s v="USD"/>
    <n v="1405314000"/>
    <n v="1409806800"/>
    <b v="0"/>
    <b v="0"/>
    <x v="3"/>
    <s v="plays"/>
    <s v="theater/plays"/>
  </r>
  <r>
    <n v="245"/>
    <s v="Russell-Gardner"/>
    <s v="Re-engineered systematic monitoring"/>
    <x v="49"/>
    <n v="14771"/>
    <n v="5.0934482758620687"/>
    <x v="1"/>
    <m/>
    <n v="214"/>
    <x v="1"/>
    <s v="USD"/>
    <n v="1396846800"/>
    <n v="1396933200"/>
    <b v="0"/>
    <b v="0"/>
    <x v="3"/>
    <s v="plays"/>
    <s v="theater/plays"/>
  </r>
  <r>
    <n v="246"/>
    <s v="Walters-Carter"/>
    <s v="Seamless value-added standardization"/>
    <x v="6"/>
    <n v="14649"/>
    <n v="3.2553333333333332"/>
    <x v="1"/>
    <m/>
    <n v="222"/>
    <x v="1"/>
    <s v="USD"/>
    <n v="1375678800"/>
    <n v="1376024400"/>
    <b v="0"/>
    <b v="0"/>
    <x v="2"/>
    <s v="web"/>
    <s v="technology/web"/>
  </r>
  <r>
    <n v="247"/>
    <s v="Johnson, Patterson and Montoya"/>
    <s v="Triple-buffered fresh-thinking frame"/>
    <x v="174"/>
    <n v="184658"/>
    <n v="9.3261616161616168"/>
    <x v="1"/>
    <m/>
    <n v="1884"/>
    <x v="1"/>
    <s v="USD"/>
    <n v="1482386400"/>
    <n v="1483682400"/>
    <b v="0"/>
    <b v="1"/>
    <x v="5"/>
    <s v="fiction"/>
    <s v="publishing/fiction"/>
  </r>
  <r>
    <n v="248"/>
    <s v="Roberts and Sons"/>
    <s v="Streamlined holistic knowledgebase"/>
    <x v="8"/>
    <n v="13103"/>
    <n v="2.1133870967741935"/>
    <x v="1"/>
    <m/>
    <n v="218"/>
    <x v="2"/>
    <s v="AUD"/>
    <n v="1420005600"/>
    <n v="1420437600"/>
    <b v="0"/>
    <b v="0"/>
    <x v="6"/>
    <s v="mobile games"/>
    <s v="games/mobile games"/>
  </r>
  <r>
    <n v="249"/>
    <s v="Avila-Nelson"/>
    <s v="Up-sized intermediate website"/>
    <x v="175"/>
    <n v="168095"/>
    <n v="2.7332520325203253"/>
    <x v="1"/>
    <m/>
    <n v="6465"/>
    <x v="1"/>
    <s v="USD"/>
    <n v="1420178400"/>
    <n v="1420783200"/>
    <b v="0"/>
    <b v="0"/>
    <x v="5"/>
    <s v="translations"/>
    <s v="publishing/translations"/>
  </r>
  <r>
    <n v="250"/>
    <s v="Robbins and Sons"/>
    <s v="Future-proofed directional synergy"/>
    <x v="0"/>
    <n v="3"/>
    <n v="0.03"/>
    <x v="0"/>
    <m/>
    <n v="1"/>
    <x v="1"/>
    <s v="USD"/>
    <n v="1264399200"/>
    <n v="1267423200"/>
    <b v="0"/>
    <b v="0"/>
    <x v="1"/>
    <s v="rock"/>
    <s v="music/rock"/>
  </r>
  <r>
    <n v="251"/>
    <s v="Singleton Ltd"/>
    <s v="Enhanced user-facing function"/>
    <x v="143"/>
    <n v="3840"/>
    <n v="0.54084507042253516"/>
    <x v="0"/>
    <m/>
    <n v="101"/>
    <x v="1"/>
    <s v="USD"/>
    <n v="1355032800"/>
    <n v="1355205600"/>
    <b v="0"/>
    <b v="0"/>
    <x v="3"/>
    <s v="plays"/>
    <s v="theater/plays"/>
  </r>
  <r>
    <n v="252"/>
    <s v="Perez PLC"/>
    <s v="Operative bandwidth-monitored interface"/>
    <x v="67"/>
    <n v="6263"/>
    <n v="6.2629999999999999"/>
    <x v="1"/>
    <m/>
    <n v="59"/>
    <x v="1"/>
    <s v="USD"/>
    <n v="1382677200"/>
    <n v="1383109200"/>
    <b v="0"/>
    <b v="0"/>
    <x v="3"/>
    <s v="plays"/>
    <s v="theater/plays"/>
  </r>
  <r>
    <n v="253"/>
    <s v="Rogers, Jacobs and Jackson"/>
    <s v="Upgradable multi-state instruction set"/>
    <x v="158"/>
    <n v="108161"/>
    <n v="0.8902139917695473"/>
    <x v="0"/>
    <m/>
    <n v="1335"/>
    <x v="0"/>
    <s v="CAD"/>
    <n v="1302238800"/>
    <n v="1303275600"/>
    <b v="0"/>
    <b v="0"/>
    <x v="4"/>
    <s v="drama"/>
    <s v="film &amp; video/drama"/>
  </r>
  <r>
    <n v="254"/>
    <s v="Barry Group"/>
    <s v="De-engineered static Local Area Network"/>
    <x v="176"/>
    <n v="8505"/>
    <n v="1.8489130434782608"/>
    <x v="1"/>
    <m/>
    <n v="88"/>
    <x v="1"/>
    <s v="USD"/>
    <n v="1487656800"/>
    <n v="1487829600"/>
    <b v="0"/>
    <b v="0"/>
    <x v="5"/>
    <s v="nonfiction"/>
    <s v="publishing/nonfiction"/>
  </r>
  <r>
    <n v="255"/>
    <s v="Rosales, Branch and Harmon"/>
    <s v="Upgradable grid-enabled superstructure"/>
    <x v="177"/>
    <n v="96735"/>
    <n v="1.2016770186335404"/>
    <x v="1"/>
    <m/>
    <n v="1697"/>
    <x v="1"/>
    <s v="USD"/>
    <n v="1297836000"/>
    <n v="1298268000"/>
    <b v="0"/>
    <b v="1"/>
    <x v="1"/>
    <s v="rock"/>
    <s v="music/rock"/>
  </r>
  <r>
    <n v="256"/>
    <s v="Smith-Reid"/>
    <s v="Optimized actuating toolset"/>
    <x v="178"/>
    <n v="959"/>
    <n v="0.23390243902439026"/>
    <x v="0"/>
    <m/>
    <n v="15"/>
    <x v="4"/>
    <s v="GBP"/>
    <n v="1453615200"/>
    <n v="1456812000"/>
    <b v="0"/>
    <b v="0"/>
    <x v="1"/>
    <s v="rock"/>
    <s v="music/rock"/>
  </r>
  <r>
    <n v="257"/>
    <s v="Williams Inc"/>
    <s v="Decentralized exuding strategy"/>
    <x v="57"/>
    <n v="8322"/>
    <n v="1.46"/>
    <x v="1"/>
    <m/>
    <n v="92"/>
    <x v="1"/>
    <s v="USD"/>
    <n v="1362463200"/>
    <n v="1363669200"/>
    <b v="0"/>
    <b v="0"/>
    <x v="3"/>
    <s v="plays"/>
    <s v="theater/plays"/>
  </r>
  <r>
    <n v="258"/>
    <s v="Duncan, Mcdonald and Miller"/>
    <s v="Assimilated coherent hardware"/>
    <x v="92"/>
    <n v="13424"/>
    <n v="2.6848000000000001"/>
    <x v="1"/>
    <m/>
    <n v="186"/>
    <x v="1"/>
    <s v="USD"/>
    <n v="1481176800"/>
    <n v="1482904800"/>
    <b v="0"/>
    <b v="1"/>
    <x v="3"/>
    <s v="plays"/>
    <s v="theater/plays"/>
  </r>
  <r>
    <n v="259"/>
    <s v="Watkins Ltd"/>
    <s v="Multi-channeled responsive implementation"/>
    <x v="37"/>
    <n v="10755"/>
    <n v="5.9749999999999996"/>
    <x v="1"/>
    <m/>
    <n v="138"/>
    <x v="1"/>
    <s v="USD"/>
    <n v="1354946400"/>
    <n v="1356588000"/>
    <b v="1"/>
    <b v="0"/>
    <x v="7"/>
    <s v="photography books"/>
    <s v="photography/photography books"/>
  </r>
  <r>
    <n v="260"/>
    <s v="Allen-Jones"/>
    <s v="Centralized modular initiative"/>
    <x v="9"/>
    <n v="9935"/>
    <n v="1.5769841269841269"/>
    <x v="1"/>
    <m/>
    <n v="261"/>
    <x v="1"/>
    <s v="USD"/>
    <n v="1348808400"/>
    <n v="1349845200"/>
    <b v="0"/>
    <b v="0"/>
    <x v="1"/>
    <s v="rock"/>
    <s v="music/rock"/>
  </r>
  <r>
    <n v="261"/>
    <s v="Mason-Smith"/>
    <s v="Reverse-engineered cohesive migration"/>
    <x v="179"/>
    <n v="26303"/>
    <n v="0.31201660735468567"/>
    <x v="0"/>
    <m/>
    <n v="454"/>
    <x v="1"/>
    <s v="USD"/>
    <n v="1282712400"/>
    <n v="1283058000"/>
    <b v="0"/>
    <b v="1"/>
    <x v="1"/>
    <s v="rock"/>
    <s v="music/rock"/>
  </r>
  <r>
    <n v="262"/>
    <s v="Lloyd, Kennedy and Davis"/>
    <s v="Compatible multimedia hub"/>
    <x v="12"/>
    <n v="5328"/>
    <n v="3.1341176470588237"/>
    <x v="1"/>
    <m/>
    <n v="107"/>
    <x v="1"/>
    <s v="USD"/>
    <n v="1301979600"/>
    <n v="1304226000"/>
    <b v="0"/>
    <b v="1"/>
    <x v="8"/>
    <m/>
    <s v="music/indie rock"/>
  </r>
  <r>
    <n v="263"/>
    <s v="Walker Ltd"/>
    <s v="Organic eco-centric success"/>
    <x v="49"/>
    <n v="10756"/>
    <n v="3.7089655172413791"/>
    <x v="1"/>
    <m/>
    <n v="199"/>
    <x v="1"/>
    <s v="USD"/>
    <n v="1263016800"/>
    <n v="1263016800"/>
    <b v="0"/>
    <b v="0"/>
    <x v="8"/>
    <m/>
    <s v="photography/photography books"/>
  </r>
  <r>
    <n v="264"/>
    <s v="Gordon PLC"/>
    <s v="Virtual reciprocal policy"/>
    <x v="180"/>
    <n v="165375"/>
    <n v="3.6266447368421053"/>
    <x v="1"/>
    <m/>
    <n v="5512"/>
    <x v="1"/>
    <s v="USD"/>
    <n v="1360648800"/>
    <n v="1362031200"/>
    <b v="0"/>
    <b v="0"/>
    <x v="8"/>
    <m/>
    <s v="theater/plays"/>
  </r>
  <r>
    <n v="265"/>
    <s v="Lee and Sons"/>
    <s v="Persevering interactive emulation"/>
    <x v="70"/>
    <n v="6031"/>
    <n v="1.2308163265306122"/>
    <x v="1"/>
    <m/>
    <n v="86"/>
    <x v="1"/>
    <s v="USD"/>
    <n v="1451800800"/>
    <n v="1455602400"/>
    <b v="0"/>
    <b v="0"/>
    <x v="8"/>
    <m/>
    <s v="theater/plays"/>
  </r>
  <r>
    <n v="266"/>
    <s v="Cole LLC"/>
    <s v="Proactive responsive emulation"/>
    <x v="181"/>
    <n v="85902"/>
    <n v="0.76766756032171579"/>
    <x v="0"/>
    <m/>
    <n v="3182"/>
    <x v="6"/>
    <s v="EUR"/>
    <n v="1415340000"/>
    <n v="1418191200"/>
    <b v="0"/>
    <b v="1"/>
    <x v="8"/>
    <m/>
    <s v="music/jazz"/>
  </r>
  <r>
    <n v="267"/>
    <s v="Acosta PLC"/>
    <s v="Extended eco-centric function"/>
    <x v="182"/>
    <n v="143910"/>
    <n v="2.3362012987012988"/>
    <x v="1"/>
    <m/>
    <n v="2768"/>
    <x v="2"/>
    <s v="AUD"/>
    <n v="1351054800"/>
    <n v="1352440800"/>
    <b v="0"/>
    <b v="0"/>
    <x v="8"/>
    <m/>
    <s v="theater/plays"/>
  </r>
  <r>
    <n v="268"/>
    <s v="Brown-Mckee"/>
    <s v="Networked optimal productivity"/>
    <x v="42"/>
    <n v="2708"/>
    <n v="1.8053333333333332"/>
    <x v="1"/>
    <m/>
    <n v="48"/>
    <x v="1"/>
    <s v="USD"/>
    <n v="1349326800"/>
    <n v="1353304800"/>
    <b v="0"/>
    <b v="0"/>
    <x v="8"/>
    <m/>
    <s v="film &amp; video/documentary"/>
  </r>
  <r>
    <n v="269"/>
    <s v="Miles and Sons"/>
    <s v="Persistent attitude-oriented approach"/>
    <x v="26"/>
    <n v="8842"/>
    <n v="2.5262857142857142"/>
    <x v="1"/>
    <m/>
    <n v="87"/>
    <x v="1"/>
    <s v="USD"/>
    <n v="1548914400"/>
    <n v="1550728800"/>
    <b v="0"/>
    <b v="0"/>
    <x v="8"/>
    <m/>
    <s v="film &amp; video/television"/>
  </r>
  <r>
    <n v="270"/>
    <s v="Sawyer, Horton and Williams"/>
    <s v="Triple-buffered 4thgeneration toolset"/>
    <x v="183"/>
    <n v="47260"/>
    <n v="0.27176538240368026"/>
    <x v="3"/>
    <m/>
    <n v="1890"/>
    <x v="1"/>
    <s v="USD"/>
    <n v="1291269600"/>
    <n v="1291442400"/>
    <b v="0"/>
    <b v="0"/>
    <x v="8"/>
    <m/>
    <s v="games/video games"/>
  </r>
  <r>
    <n v="271"/>
    <s v="Foley-Cox"/>
    <s v="Progressive zero administration leverage"/>
    <x v="184"/>
    <n v="1953"/>
    <n v="1.2706571242680547E-2"/>
    <x v="2"/>
    <m/>
    <n v="61"/>
    <x v="1"/>
    <s v="USD"/>
    <n v="1449468000"/>
    <n v="1452146400"/>
    <b v="0"/>
    <b v="0"/>
    <x v="8"/>
    <m/>
    <s v="photography/photography books"/>
  </r>
  <r>
    <n v="272"/>
    <s v="Horton, Morrison and Clark"/>
    <s v="Networked radical neural-net"/>
    <x v="185"/>
    <n v="155349"/>
    <n v="3.0400978473581213"/>
    <x v="1"/>
    <m/>
    <n v="1894"/>
    <x v="1"/>
    <s v="USD"/>
    <n v="1562734800"/>
    <n v="1564894800"/>
    <b v="0"/>
    <b v="1"/>
    <x v="8"/>
    <m/>
    <s v="theater/plays"/>
  </r>
  <r>
    <n v="273"/>
    <s v="Thomas and Sons"/>
    <s v="Re-engineered heuristic forecast"/>
    <x v="75"/>
    <n v="10704"/>
    <n v="1.3723076923076922"/>
    <x v="1"/>
    <m/>
    <n v="282"/>
    <x v="0"/>
    <s v="CAD"/>
    <n v="1505624400"/>
    <n v="1505883600"/>
    <b v="0"/>
    <b v="0"/>
    <x v="8"/>
    <m/>
    <s v="theater/plays"/>
  </r>
  <r>
    <n v="274"/>
    <s v="Morgan-Jenkins"/>
    <s v="Fully-configurable background algorithm"/>
    <x v="166"/>
    <n v="773"/>
    <n v="0.32208333333333333"/>
    <x v="0"/>
    <m/>
    <n v="15"/>
    <x v="1"/>
    <s v="USD"/>
    <n v="1509948000"/>
    <n v="1510380000"/>
    <b v="0"/>
    <b v="0"/>
    <x v="8"/>
    <m/>
    <s v="theater/plays"/>
  </r>
  <r>
    <n v="275"/>
    <s v="Ward, Sanchez and Kemp"/>
    <s v="Stand-alone discrete Graphical User Interface"/>
    <x v="61"/>
    <n v="9419"/>
    <n v="2.4151282051282053"/>
    <x v="1"/>
    <m/>
    <n v="116"/>
    <x v="1"/>
    <s v="USD"/>
    <n v="1554526800"/>
    <n v="1555218000"/>
    <b v="0"/>
    <b v="0"/>
    <x v="8"/>
    <m/>
    <s v="publishing/translations"/>
  </r>
  <r>
    <n v="276"/>
    <s v="Fields Ltd"/>
    <s v="Front-line foreground project"/>
    <x v="20"/>
    <n v="5324"/>
    <n v="0.96799999999999997"/>
    <x v="0"/>
    <m/>
    <n v="133"/>
    <x v="1"/>
    <s v="USD"/>
    <n v="1334811600"/>
    <n v="1335243600"/>
    <b v="0"/>
    <b v="1"/>
    <x v="8"/>
    <m/>
    <s v="games/video games"/>
  </r>
  <r>
    <n v="277"/>
    <s v="Ramos-Mitchell"/>
    <s v="Persevering system-worthy info-mediaries"/>
    <x v="31"/>
    <n v="7465"/>
    <n v="10.664285714285715"/>
    <x v="1"/>
    <m/>
    <n v="83"/>
    <x v="1"/>
    <s v="USD"/>
    <n v="1279515600"/>
    <n v="1279688400"/>
    <b v="0"/>
    <b v="0"/>
    <x v="8"/>
    <m/>
    <s v="theater/plays"/>
  </r>
  <r>
    <n v="278"/>
    <s v="Higgins, Davis and Salazar"/>
    <s v="Distributed multi-tasking strategy"/>
    <x v="50"/>
    <n v="8799"/>
    <n v="3.2588888888888889"/>
    <x v="1"/>
    <m/>
    <n v="91"/>
    <x v="1"/>
    <s v="USD"/>
    <n v="1353909600"/>
    <n v="1356069600"/>
    <b v="0"/>
    <b v="0"/>
    <x v="8"/>
    <m/>
    <s v="technology/web"/>
  </r>
  <r>
    <n v="279"/>
    <s v="Smith-Jenkins"/>
    <s v="Vision-oriented methodical application"/>
    <x v="48"/>
    <n v="13656"/>
    <n v="1.7070000000000001"/>
    <x v="1"/>
    <m/>
    <n v="546"/>
    <x v="1"/>
    <s v="USD"/>
    <n v="1535950800"/>
    <n v="1536210000"/>
    <b v="0"/>
    <b v="0"/>
    <x v="8"/>
    <m/>
    <s v="theater/plays"/>
  </r>
  <r>
    <n v="280"/>
    <s v="Braun PLC"/>
    <s v="Function-based high-level infrastructure"/>
    <x v="186"/>
    <n v="14536"/>
    <n v="5.8144"/>
    <x v="1"/>
    <m/>
    <n v="393"/>
    <x v="1"/>
    <s v="USD"/>
    <n v="1511244000"/>
    <n v="1511762400"/>
    <b v="0"/>
    <b v="0"/>
    <x v="8"/>
    <m/>
    <s v="film &amp; video/animation"/>
  </r>
  <r>
    <n v="281"/>
    <s v="Drake PLC"/>
    <s v="Profound object-oriented paradigm"/>
    <x v="187"/>
    <n v="150552"/>
    <n v="0.91520972644376897"/>
    <x v="0"/>
    <m/>
    <n v="2062"/>
    <x v="1"/>
    <s v="USD"/>
    <n v="1331445600"/>
    <n v="1333256400"/>
    <b v="0"/>
    <b v="1"/>
    <x v="8"/>
    <m/>
    <s v="theater/plays"/>
  </r>
  <r>
    <n v="282"/>
    <s v="Ross, Kelly and Brown"/>
    <s v="Virtual contextually-based circuit"/>
    <x v="141"/>
    <n v="9076"/>
    <n v="1.0804761904761904"/>
    <x v="1"/>
    <m/>
    <n v="133"/>
    <x v="1"/>
    <s v="USD"/>
    <n v="1480226400"/>
    <n v="1480744800"/>
    <b v="0"/>
    <b v="1"/>
    <x v="8"/>
    <m/>
    <s v="film &amp; video/television"/>
  </r>
  <r>
    <n v="283"/>
    <s v="Lucas-Mullins"/>
    <s v="Business-focused dynamic instruction set"/>
    <x v="32"/>
    <n v="1517"/>
    <n v="0.18728395061728395"/>
    <x v="0"/>
    <m/>
    <n v="29"/>
    <x v="3"/>
    <s v="DKK"/>
    <n v="1464584400"/>
    <n v="1465016400"/>
    <b v="0"/>
    <b v="0"/>
    <x v="8"/>
    <m/>
    <s v="music/rock"/>
  </r>
  <r>
    <n v="284"/>
    <s v="Tran LLC"/>
    <s v="Ameliorated fresh-thinking protocol"/>
    <x v="122"/>
    <n v="8153"/>
    <n v="0.83193877551020412"/>
    <x v="0"/>
    <m/>
    <n v="132"/>
    <x v="1"/>
    <s v="USD"/>
    <n v="1335848400"/>
    <n v="1336280400"/>
    <b v="0"/>
    <b v="0"/>
    <x v="8"/>
    <m/>
    <s v="technology/web"/>
  </r>
  <r>
    <n v="285"/>
    <s v="Dawson, Brady and Gilbert"/>
    <s v="Front-line optimizing emulation"/>
    <x v="79"/>
    <n v="6357"/>
    <n v="7.0633333333333335"/>
    <x v="1"/>
    <m/>
    <n v="254"/>
    <x v="1"/>
    <s v="USD"/>
    <n v="1473483600"/>
    <n v="1476766800"/>
    <b v="0"/>
    <b v="0"/>
    <x v="8"/>
    <m/>
    <s v="theater/plays"/>
  </r>
  <r>
    <n v="286"/>
    <s v="Obrien-Aguirre"/>
    <s v="Devolved uniform complexity"/>
    <x v="188"/>
    <n v="19557"/>
    <n v="0.17446030330062445"/>
    <x v="3"/>
    <m/>
    <n v="184"/>
    <x v="1"/>
    <s v="USD"/>
    <n v="1479880800"/>
    <n v="1480485600"/>
    <b v="0"/>
    <b v="0"/>
    <x v="8"/>
    <m/>
    <s v="theater/plays"/>
  </r>
  <r>
    <n v="287"/>
    <s v="Ferguson PLC"/>
    <s v="Public-key intangible superstructure"/>
    <x v="9"/>
    <n v="13213"/>
    <n v="2.0973015873015872"/>
    <x v="1"/>
    <m/>
    <n v="176"/>
    <x v="1"/>
    <s v="USD"/>
    <n v="1430197200"/>
    <n v="1430197200"/>
    <b v="0"/>
    <b v="0"/>
    <x v="8"/>
    <m/>
    <s v="music/electric music"/>
  </r>
  <r>
    <n v="288"/>
    <s v="Garcia Ltd"/>
    <s v="Secured global success"/>
    <x v="36"/>
    <n v="5476"/>
    <n v="0.97785714285714287"/>
    <x v="0"/>
    <m/>
    <n v="137"/>
    <x v="3"/>
    <s v="DKK"/>
    <n v="1331701200"/>
    <n v="1331787600"/>
    <b v="0"/>
    <b v="1"/>
    <x v="8"/>
    <m/>
    <s v="music/metal"/>
  </r>
  <r>
    <n v="289"/>
    <s v="Smith, Love and Smith"/>
    <s v="Grass-roots mission-critical capability"/>
    <x v="126"/>
    <n v="13474"/>
    <n v="16.842500000000001"/>
    <x v="1"/>
    <m/>
    <n v="337"/>
    <x v="0"/>
    <s v="CAD"/>
    <n v="1438578000"/>
    <n v="1438837200"/>
    <b v="0"/>
    <b v="0"/>
    <x v="8"/>
    <m/>
    <s v="theater/plays"/>
  </r>
  <r>
    <n v="290"/>
    <s v="Wilson, Hall and Osborne"/>
    <s v="Advanced global data-warehouse"/>
    <x v="189"/>
    <n v="91722"/>
    <n v="0.54402135231316728"/>
    <x v="0"/>
    <m/>
    <n v="908"/>
    <x v="1"/>
    <s v="USD"/>
    <n v="1368162000"/>
    <n v="1370926800"/>
    <b v="0"/>
    <b v="1"/>
    <x v="8"/>
    <m/>
    <s v="film &amp; video/documentary"/>
  </r>
  <r>
    <n v="291"/>
    <s v="Bell, Grimes and Kerr"/>
    <s v="Self-enabling uniform complexity"/>
    <x v="37"/>
    <n v="8219"/>
    <n v="4.5661111111111108"/>
    <x v="1"/>
    <m/>
    <n v="107"/>
    <x v="1"/>
    <s v="USD"/>
    <n v="1318654800"/>
    <n v="1319000400"/>
    <b v="1"/>
    <b v="0"/>
    <x v="8"/>
    <m/>
    <s v="technology/web"/>
  </r>
  <r>
    <n v="292"/>
    <s v="Ho-Harris"/>
    <s v="Versatile cohesive encoding"/>
    <x v="190"/>
    <n v="717"/>
    <n v="9.8219178082191785E-2"/>
    <x v="0"/>
    <m/>
    <n v="10"/>
    <x v="1"/>
    <s v="USD"/>
    <n v="1331874000"/>
    <n v="1333429200"/>
    <b v="0"/>
    <b v="0"/>
    <x v="8"/>
    <m/>
    <s v="food/food trucks"/>
  </r>
  <r>
    <n v="293"/>
    <s v="Ross Group"/>
    <s v="Organized executive solution"/>
    <x v="191"/>
    <n v="1065"/>
    <n v="0.16384615384615384"/>
    <x v="3"/>
    <m/>
    <n v="32"/>
    <x v="6"/>
    <s v="EUR"/>
    <n v="1286254800"/>
    <n v="1287032400"/>
    <b v="0"/>
    <b v="0"/>
    <x v="8"/>
    <m/>
    <s v="theater/plays"/>
  </r>
  <r>
    <n v="294"/>
    <s v="Turner-Davis"/>
    <s v="Automated local emulation"/>
    <x v="60"/>
    <n v="8038"/>
    <n v="13.396666666666667"/>
    <x v="1"/>
    <m/>
    <n v="183"/>
    <x v="1"/>
    <s v="USD"/>
    <n v="1540530000"/>
    <n v="1541570400"/>
    <b v="0"/>
    <b v="0"/>
    <x v="8"/>
    <m/>
    <s v="theater/plays"/>
  </r>
  <r>
    <n v="295"/>
    <s v="Smith, Jackson and Herrera"/>
    <s v="Enterprise-wide intermediate middleware"/>
    <x v="192"/>
    <n v="68769"/>
    <n v="0.35650077760497667"/>
    <x v="0"/>
    <m/>
    <n v="1910"/>
    <x v="5"/>
    <s v="CHF"/>
    <n v="1381813200"/>
    <n v="1383976800"/>
    <b v="0"/>
    <b v="0"/>
    <x v="8"/>
    <m/>
    <s v="theater/plays"/>
  </r>
  <r>
    <n v="296"/>
    <s v="Smith-Hess"/>
    <s v="Grass-roots real-time Local Area Network"/>
    <x v="55"/>
    <n v="3352"/>
    <n v="0.54950819672131146"/>
    <x v="0"/>
    <m/>
    <n v="38"/>
    <x v="2"/>
    <s v="AUD"/>
    <n v="1548655200"/>
    <n v="1550556000"/>
    <b v="0"/>
    <b v="0"/>
    <x v="8"/>
    <m/>
    <s v="theater/plays"/>
  </r>
  <r>
    <n v="297"/>
    <s v="Brown, Herring and Bass"/>
    <s v="Organized client-driven capacity"/>
    <x v="44"/>
    <n v="6785"/>
    <n v="0.94236111111111109"/>
    <x v="0"/>
    <m/>
    <n v="104"/>
    <x v="2"/>
    <s v="AUD"/>
    <n v="1389679200"/>
    <n v="1390456800"/>
    <b v="0"/>
    <b v="1"/>
    <x v="8"/>
    <m/>
    <s v="theater/plays"/>
  </r>
  <r>
    <n v="298"/>
    <s v="Chase, Garcia and Johnson"/>
    <s v="Adaptive intangible database"/>
    <x v="26"/>
    <n v="5037"/>
    <n v="1.4391428571428571"/>
    <x v="1"/>
    <m/>
    <n v="72"/>
    <x v="1"/>
    <s v="USD"/>
    <n v="1456466400"/>
    <n v="1458018000"/>
    <b v="0"/>
    <b v="1"/>
    <x v="8"/>
    <m/>
    <s v="music/rock"/>
  </r>
  <r>
    <n v="299"/>
    <s v="Ramsey and Sons"/>
    <s v="Grass-roots contextually-based algorithm"/>
    <x v="167"/>
    <n v="1954"/>
    <n v="0.51421052631578945"/>
    <x v="0"/>
    <m/>
    <n v="49"/>
    <x v="1"/>
    <s v="USD"/>
    <n v="1456984800"/>
    <n v="1461819600"/>
    <b v="0"/>
    <b v="0"/>
    <x v="8"/>
    <m/>
    <s v="food/food trucks"/>
  </r>
  <r>
    <n v="300"/>
    <s v="Cooke PLC"/>
    <s v="Focused executive core"/>
    <x v="0"/>
    <n v="5"/>
    <n v="0.05"/>
    <x v="0"/>
    <m/>
    <n v="1"/>
    <x v="3"/>
    <s v="DKK"/>
    <n v="1504069200"/>
    <n v="1504155600"/>
    <b v="0"/>
    <b v="1"/>
    <x v="8"/>
    <m/>
    <s v="publishing/nonfiction"/>
  </r>
  <r>
    <n v="301"/>
    <s v="Wong-Walker"/>
    <s v="Multi-channeled disintermediate policy"/>
    <x v="79"/>
    <n v="12102"/>
    <n v="13.446666666666667"/>
    <x v="1"/>
    <m/>
    <n v="295"/>
    <x v="1"/>
    <s v="USD"/>
    <n v="1424930400"/>
    <n v="1426395600"/>
    <b v="0"/>
    <b v="0"/>
    <x v="8"/>
    <m/>
    <s v="film &amp; video/documentary"/>
  </r>
  <r>
    <n v="302"/>
    <s v="Ferguson, Collins and Mata"/>
    <s v="Customizable bi-directional hardware"/>
    <x v="193"/>
    <n v="24234"/>
    <n v="0.31844940867279897"/>
    <x v="0"/>
    <m/>
    <n v="245"/>
    <x v="1"/>
    <s v="USD"/>
    <n v="1535864400"/>
    <n v="1537074000"/>
    <b v="0"/>
    <b v="0"/>
    <x v="8"/>
    <m/>
    <s v="theater/plays"/>
  </r>
  <r>
    <n v="303"/>
    <s v="Guerrero, Flores and Jenkins"/>
    <s v="Networked optimal architecture"/>
    <x v="74"/>
    <n v="2809"/>
    <n v="0.82617647058823529"/>
    <x v="0"/>
    <m/>
    <n v="32"/>
    <x v="1"/>
    <s v="USD"/>
    <n v="1452146400"/>
    <n v="1452578400"/>
    <b v="0"/>
    <b v="0"/>
    <x v="8"/>
    <m/>
    <s v="music/indie rock"/>
  </r>
  <r>
    <n v="304"/>
    <s v="Peterson PLC"/>
    <s v="User-friendly discrete benchmark"/>
    <x v="118"/>
    <n v="11469"/>
    <n v="5.4614285714285717"/>
    <x v="1"/>
    <m/>
    <n v="142"/>
    <x v="1"/>
    <s v="USD"/>
    <n v="1470546000"/>
    <n v="1474088400"/>
    <b v="0"/>
    <b v="0"/>
    <x v="8"/>
    <m/>
    <s v="film &amp; video/documentary"/>
  </r>
  <r>
    <n v="305"/>
    <s v="Townsend Ltd"/>
    <s v="Grass-roots actuating policy"/>
    <x v="54"/>
    <n v="8014"/>
    <n v="2.8621428571428571"/>
    <x v="1"/>
    <m/>
    <n v="85"/>
    <x v="1"/>
    <s v="USD"/>
    <n v="1458363600"/>
    <n v="1461906000"/>
    <b v="0"/>
    <b v="0"/>
    <x v="8"/>
    <m/>
    <s v="theater/plays"/>
  </r>
  <r>
    <n v="306"/>
    <s v="Rush, Reed and Hall"/>
    <s v="Enterprise-wide 3rdgeneration knowledge user"/>
    <x v="191"/>
    <n v="514"/>
    <n v="7.9076923076923072E-2"/>
    <x v="0"/>
    <m/>
    <n v="7"/>
    <x v="1"/>
    <s v="USD"/>
    <n v="1500008400"/>
    <n v="1500267600"/>
    <b v="0"/>
    <b v="1"/>
    <x v="8"/>
    <m/>
    <s v="theater/plays"/>
  </r>
  <r>
    <n v="307"/>
    <s v="Salazar-Dodson"/>
    <s v="Face-to-face zero tolerance moderator"/>
    <x v="194"/>
    <n v="43473"/>
    <n v="1.3213677811550153"/>
    <x v="1"/>
    <m/>
    <n v="659"/>
    <x v="3"/>
    <s v="DKK"/>
    <n v="1338958800"/>
    <n v="1340686800"/>
    <b v="0"/>
    <b v="1"/>
    <x v="8"/>
    <m/>
    <s v="publishing/fiction"/>
  </r>
  <r>
    <n v="308"/>
    <s v="Davis Ltd"/>
    <s v="Grass-roots optimizing projection"/>
    <x v="195"/>
    <n v="87560"/>
    <n v="0.74077834179357027"/>
    <x v="0"/>
    <m/>
    <n v="803"/>
    <x v="1"/>
    <s v="USD"/>
    <n v="1303102800"/>
    <n v="1303189200"/>
    <b v="0"/>
    <b v="0"/>
    <x v="8"/>
    <m/>
    <s v="theater/plays"/>
  </r>
  <r>
    <n v="309"/>
    <s v="Harris-Perry"/>
    <s v="User-centric 6thgeneration attitude"/>
    <x v="178"/>
    <n v="3087"/>
    <n v="0.75292682926829269"/>
    <x v="3"/>
    <m/>
    <n v="75"/>
    <x v="1"/>
    <s v="USD"/>
    <n v="1316581200"/>
    <n v="1318309200"/>
    <b v="0"/>
    <b v="1"/>
    <x v="8"/>
    <m/>
    <s v="music/indie rock"/>
  </r>
  <r>
    <n v="310"/>
    <s v="Velazquez, Hunt and Ortiz"/>
    <s v="Switchable zero tolerance website"/>
    <x v="75"/>
    <n v="1586"/>
    <n v="0.20333333333333334"/>
    <x v="0"/>
    <m/>
    <n v="16"/>
    <x v="1"/>
    <s v="USD"/>
    <n v="1270789200"/>
    <n v="1272171600"/>
    <b v="0"/>
    <b v="0"/>
    <x v="8"/>
    <m/>
    <s v="games/video games"/>
  </r>
  <r>
    <n v="311"/>
    <s v="Flores PLC"/>
    <s v="Focused real-time help-desk"/>
    <x v="9"/>
    <n v="12812"/>
    <n v="2.0336507936507937"/>
    <x v="1"/>
    <m/>
    <n v="121"/>
    <x v="1"/>
    <s v="USD"/>
    <n v="1297836000"/>
    <n v="1298872800"/>
    <b v="0"/>
    <b v="0"/>
    <x v="8"/>
    <m/>
    <s v="theater/plays"/>
  </r>
  <r>
    <n v="312"/>
    <s v="Martinez LLC"/>
    <s v="Robust impactful approach"/>
    <x v="18"/>
    <n v="183345"/>
    <n v="3.1022842639593908"/>
    <x v="1"/>
    <m/>
    <n v="3742"/>
    <x v="1"/>
    <s v="USD"/>
    <n v="1382677200"/>
    <n v="1383282000"/>
    <b v="0"/>
    <b v="0"/>
    <x v="8"/>
    <m/>
    <s v="theater/plays"/>
  </r>
  <r>
    <n v="313"/>
    <s v="Miller-Irwin"/>
    <s v="Secured maximized policy"/>
    <x v="196"/>
    <n v="8697"/>
    <n v="3.9531818181818181"/>
    <x v="1"/>
    <m/>
    <n v="223"/>
    <x v="1"/>
    <s v="USD"/>
    <n v="1330322400"/>
    <n v="1330495200"/>
    <b v="0"/>
    <b v="0"/>
    <x v="8"/>
    <m/>
    <s v="music/rock"/>
  </r>
  <r>
    <n v="314"/>
    <s v="Sanchez-Morgan"/>
    <s v="Realigned upward-trending strategy"/>
    <x v="1"/>
    <n v="4126"/>
    <n v="2.9471428571428571"/>
    <x v="1"/>
    <m/>
    <n v="133"/>
    <x v="1"/>
    <s v="USD"/>
    <n v="1552366800"/>
    <n v="1552798800"/>
    <b v="0"/>
    <b v="1"/>
    <x v="8"/>
    <m/>
    <s v="film &amp; video/documentary"/>
  </r>
  <r>
    <n v="315"/>
    <s v="Lopez, Adams and Johnson"/>
    <s v="Open-source interactive knowledge user"/>
    <x v="40"/>
    <n v="3220"/>
    <n v="0.33894736842105261"/>
    <x v="0"/>
    <m/>
    <n v="31"/>
    <x v="1"/>
    <s v="USD"/>
    <n v="1400907600"/>
    <n v="1403413200"/>
    <b v="0"/>
    <b v="0"/>
    <x v="8"/>
    <m/>
    <s v="theater/plays"/>
  </r>
  <r>
    <n v="316"/>
    <s v="Martin-Marshall"/>
    <s v="Configurable demand-driven matrix"/>
    <x v="103"/>
    <n v="6401"/>
    <n v="0.66677083333333331"/>
    <x v="0"/>
    <m/>
    <n v="108"/>
    <x v="6"/>
    <s v="EUR"/>
    <n v="1574143200"/>
    <n v="1574229600"/>
    <b v="0"/>
    <b v="1"/>
    <x v="8"/>
    <m/>
    <s v="food/food trucks"/>
  </r>
  <r>
    <n v="317"/>
    <s v="Summers PLC"/>
    <s v="Cross-group coherent hierarchy"/>
    <x v="47"/>
    <n v="1269"/>
    <n v="0.19227272727272726"/>
    <x v="0"/>
    <m/>
    <n v="30"/>
    <x v="1"/>
    <s v="USD"/>
    <n v="1494738000"/>
    <n v="1495861200"/>
    <b v="0"/>
    <b v="0"/>
    <x v="8"/>
    <m/>
    <s v="theater/plays"/>
  </r>
  <r>
    <n v="318"/>
    <s v="Young, Hart and Ryan"/>
    <s v="Decentralized demand-driven open system"/>
    <x v="57"/>
    <n v="903"/>
    <n v="0.15842105263157893"/>
    <x v="0"/>
    <m/>
    <n v="17"/>
    <x v="1"/>
    <s v="USD"/>
    <n v="1392357600"/>
    <n v="1392530400"/>
    <b v="0"/>
    <b v="0"/>
    <x v="8"/>
    <m/>
    <s v="music/rock"/>
  </r>
  <r>
    <n v="319"/>
    <s v="Mills Group"/>
    <s v="Advanced empowering matrix"/>
    <x v="141"/>
    <n v="3251"/>
    <n v="0.38702380952380955"/>
    <x v="3"/>
    <m/>
    <n v="64"/>
    <x v="1"/>
    <s v="USD"/>
    <n v="1281589200"/>
    <n v="1283662800"/>
    <b v="0"/>
    <b v="0"/>
    <x v="8"/>
    <m/>
    <s v="technology/web"/>
  </r>
  <r>
    <n v="320"/>
    <s v="Sandoval-Powell"/>
    <s v="Phased holistic implementation"/>
    <x v="197"/>
    <n v="8092"/>
    <n v="9.5876777251184833E-2"/>
    <x v="0"/>
    <m/>
    <n v="80"/>
    <x v="1"/>
    <s v="USD"/>
    <n v="1305003600"/>
    <n v="1305781200"/>
    <b v="0"/>
    <b v="0"/>
    <x v="8"/>
    <m/>
    <s v="publishing/fiction"/>
  </r>
  <r>
    <n v="321"/>
    <s v="Mills, Frazier and Perez"/>
    <s v="Proactive attitude-oriented knowledge user"/>
    <x v="198"/>
    <n v="160422"/>
    <n v="0.94144366197183094"/>
    <x v="0"/>
    <m/>
    <n v="2468"/>
    <x v="1"/>
    <s v="USD"/>
    <n v="1301634000"/>
    <n v="1302325200"/>
    <b v="0"/>
    <b v="0"/>
    <x v="8"/>
    <m/>
    <s v="film &amp; video/shorts"/>
  </r>
  <r>
    <n v="322"/>
    <s v="Hebert Group"/>
    <s v="Visionary asymmetric Graphical User Interface"/>
    <x v="199"/>
    <n v="196377"/>
    <n v="1.6656234096692113"/>
    <x v="1"/>
    <m/>
    <n v="5168"/>
    <x v="1"/>
    <s v="USD"/>
    <n v="1290664800"/>
    <n v="1291788000"/>
    <b v="0"/>
    <b v="0"/>
    <x v="8"/>
    <m/>
    <s v="theater/plays"/>
  </r>
  <r>
    <n v="323"/>
    <s v="Cole, Smith and Wood"/>
    <s v="Integrated zero-defect help-desk"/>
    <x v="200"/>
    <n v="2148"/>
    <n v="0.24134831460674158"/>
    <x v="0"/>
    <m/>
    <n v="26"/>
    <x v="4"/>
    <s v="GBP"/>
    <n v="1395896400"/>
    <n v="1396069200"/>
    <b v="0"/>
    <b v="0"/>
    <x v="8"/>
    <m/>
    <s v="film &amp; video/documentary"/>
  </r>
  <r>
    <n v="324"/>
    <s v="Harris, Hall and Harris"/>
    <s v="Inverse analyzing matrices"/>
    <x v="143"/>
    <n v="11648"/>
    <n v="1.6405633802816901"/>
    <x v="1"/>
    <m/>
    <n v="307"/>
    <x v="1"/>
    <s v="USD"/>
    <n v="1434862800"/>
    <n v="1435899600"/>
    <b v="0"/>
    <b v="1"/>
    <x v="8"/>
    <m/>
    <s v="theater/plays"/>
  </r>
  <r>
    <n v="325"/>
    <s v="Saunders Group"/>
    <s v="Programmable systemic implementation"/>
    <x v="191"/>
    <n v="5897"/>
    <n v="0.90723076923076929"/>
    <x v="0"/>
    <m/>
    <n v="73"/>
    <x v="1"/>
    <s v="USD"/>
    <n v="1529125200"/>
    <n v="1531112400"/>
    <b v="0"/>
    <b v="1"/>
    <x v="8"/>
    <m/>
    <s v="theater/plays"/>
  </r>
  <r>
    <n v="326"/>
    <s v="Pham, Avila and Nash"/>
    <s v="Multi-channeled next generation architecture"/>
    <x v="44"/>
    <n v="3326"/>
    <n v="0.46194444444444444"/>
    <x v="0"/>
    <m/>
    <n v="128"/>
    <x v="1"/>
    <s v="USD"/>
    <n v="1451109600"/>
    <n v="1451628000"/>
    <b v="0"/>
    <b v="0"/>
    <x v="8"/>
    <m/>
    <s v="film &amp; video/animation"/>
  </r>
  <r>
    <n v="327"/>
    <s v="Patterson, Salinas and Lucas"/>
    <s v="Digitized 3rdgeneration encoding"/>
    <x v="97"/>
    <n v="1002"/>
    <n v="0.38538461538461538"/>
    <x v="0"/>
    <m/>
    <n v="33"/>
    <x v="1"/>
    <s v="USD"/>
    <n v="1566968400"/>
    <n v="1567314000"/>
    <b v="0"/>
    <b v="1"/>
    <x v="8"/>
    <m/>
    <s v="theater/plays"/>
  </r>
  <r>
    <n v="328"/>
    <s v="Young PLC"/>
    <s v="Innovative well-modulated functionalities"/>
    <x v="201"/>
    <n v="131826"/>
    <n v="1.3356231003039514"/>
    <x v="1"/>
    <m/>
    <n v="2441"/>
    <x v="1"/>
    <s v="USD"/>
    <n v="1543557600"/>
    <n v="1544508000"/>
    <b v="0"/>
    <b v="0"/>
    <x v="8"/>
    <m/>
    <s v="music/rock"/>
  </r>
  <r>
    <n v="329"/>
    <s v="Willis and Sons"/>
    <s v="Fundamental incremental database"/>
    <x v="202"/>
    <n v="21477"/>
    <n v="0.22896588486140726"/>
    <x v="2"/>
    <m/>
    <n v="211"/>
    <x v="1"/>
    <s v="USD"/>
    <n v="1481522400"/>
    <n v="1482472800"/>
    <b v="0"/>
    <b v="0"/>
    <x v="8"/>
    <m/>
    <s v="games/video games"/>
  </r>
  <r>
    <n v="330"/>
    <s v="Thompson-Bates"/>
    <s v="Expanded encompassing open architecture"/>
    <x v="203"/>
    <n v="62330"/>
    <n v="1.8495548961424333"/>
    <x v="1"/>
    <m/>
    <n v="1385"/>
    <x v="4"/>
    <s v="GBP"/>
    <n v="1512712800"/>
    <n v="1512799200"/>
    <b v="0"/>
    <b v="0"/>
    <x v="8"/>
    <m/>
    <s v="film &amp; video/documentary"/>
  </r>
  <r>
    <n v="331"/>
    <s v="Rose-Silva"/>
    <s v="Intuitive static portal"/>
    <x v="88"/>
    <n v="14643"/>
    <n v="4.4372727272727275"/>
    <x v="1"/>
    <m/>
    <n v="190"/>
    <x v="1"/>
    <s v="USD"/>
    <n v="1324274400"/>
    <n v="1324360800"/>
    <b v="0"/>
    <b v="0"/>
    <x v="8"/>
    <m/>
    <s v="food/food trucks"/>
  </r>
  <r>
    <n v="332"/>
    <s v="Pacheco, Johnson and Torres"/>
    <s v="Optional bandwidth-monitored definition"/>
    <x v="204"/>
    <n v="41396"/>
    <n v="1.999806763285024"/>
    <x v="1"/>
    <m/>
    <n v="470"/>
    <x v="1"/>
    <s v="USD"/>
    <n v="1364446800"/>
    <n v="1364533200"/>
    <b v="0"/>
    <b v="0"/>
    <x v="8"/>
    <m/>
    <s v="technology/wearables"/>
  </r>
  <r>
    <n v="333"/>
    <s v="Carlson, Dixon and Jones"/>
    <s v="Persistent well-modulated synergy"/>
    <x v="103"/>
    <n v="11900"/>
    <n v="1.2395833333333333"/>
    <x v="1"/>
    <m/>
    <n v="253"/>
    <x v="1"/>
    <s v="USD"/>
    <n v="1542693600"/>
    <n v="1545112800"/>
    <b v="0"/>
    <b v="0"/>
    <x v="8"/>
    <m/>
    <s v="theater/plays"/>
  </r>
  <r>
    <n v="334"/>
    <s v="Mcgee Group"/>
    <s v="Assimilated discrete algorithm"/>
    <x v="205"/>
    <n v="123538"/>
    <n v="1.8661329305135952"/>
    <x v="1"/>
    <m/>
    <n v="1113"/>
    <x v="1"/>
    <s v="USD"/>
    <n v="1515564000"/>
    <n v="1516168800"/>
    <b v="0"/>
    <b v="0"/>
    <x v="8"/>
    <m/>
    <s v="music/rock"/>
  </r>
  <r>
    <n v="335"/>
    <s v="Jordan-Acosta"/>
    <s v="Operative uniform hub"/>
    <x v="206"/>
    <n v="198628"/>
    <n v="1.1428538550057536"/>
    <x v="1"/>
    <m/>
    <n v="2283"/>
    <x v="1"/>
    <s v="USD"/>
    <n v="1573797600"/>
    <n v="1574920800"/>
    <b v="0"/>
    <b v="0"/>
    <x v="8"/>
    <m/>
    <s v="music/rock"/>
  </r>
  <r>
    <n v="336"/>
    <s v="Nunez Inc"/>
    <s v="Customizable intangible capability"/>
    <x v="207"/>
    <n v="68602"/>
    <n v="0.97032531824611035"/>
    <x v="0"/>
    <m/>
    <n v="1072"/>
    <x v="1"/>
    <s v="USD"/>
    <n v="1292392800"/>
    <n v="1292479200"/>
    <b v="0"/>
    <b v="1"/>
    <x v="8"/>
    <m/>
    <s v="music/rock"/>
  </r>
  <r>
    <n v="337"/>
    <s v="Hayden Ltd"/>
    <s v="Innovative didactic analyzer"/>
    <x v="208"/>
    <n v="116064"/>
    <n v="1.2281904761904763"/>
    <x v="1"/>
    <m/>
    <n v="1095"/>
    <x v="1"/>
    <s v="USD"/>
    <n v="1573452000"/>
    <n v="1573538400"/>
    <b v="0"/>
    <b v="0"/>
    <x v="8"/>
    <m/>
    <s v="theater/plays"/>
  </r>
  <r>
    <n v="338"/>
    <s v="Gonzalez-Burton"/>
    <s v="Decentralized intangible encoding"/>
    <x v="209"/>
    <n v="125042"/>
    <n v="1.7914326647564469"/>
    <x v="1"/>
    <m/>
    <n v="1690"/>
    <x v="1"/>
    <s v="USD"/>
    <n v="1317790800"/>
    <n v="1320382800"/>
    <b v="0"/>
    <b v="0"/>
    <x v="8"/>
    <m/>
    <s v="theater/plays"/>
  </r>
  <r>
    <n v="339"/>
    <s v="Lewis, Taylor and Rivers"/>
    <s v="Front-line transitional algorithm"/>
    <x v="210"/>
    <n v="108974"/>
    <n v="0.79951577402787966"/>
    <x v="3"/>
    <m/>
    <n v="1297"/>
    <x v="0"/>
    <s v="CAD"/>
    <n v="1501650000"/>
    <n v="1502859600"/>
    <b v="0"/>
    <b v="0"/>
    <x v="8"/>
    <m/>
    <s v="theater/plays"/>
  </r>
  <r>
    <n v="340"/>
    <s v="Butler, Henry and Espinoza"/>
    <s v="Switchable didactic matrices"/>
    <x v="211"/>
    <n v="34964"/>
    <n v="0.94242587601078165"/>
    <x v="0"/>
    <m/>
    <n v="393"/>
    <x v="1"/>
    <s v="USD"/>
    <n v="1323669600"/>
    <n v="1323756000"/>
    <b v="0"/>
    <b v="0"/>
    <x v="8"/>
    <m/>
    <s v="photography/photography books"/>
  </r>
  <r>
    <n v="341"/>
    <s v="Guzman Group"/>
    <s v="Ameliorated disintermediate utilization"/>
    <x v="212"/>
    <n v="96777"/>
    <n v="0.84669291338582675"/>
    <x v="0"/>
    <m/>
    <n v="1257"/>
    <x v="1"/>
    <s v="USD"/>
    <n v="1440738000"/>
    <n v="1441342800"/>
    <b v="0"/>
    <b v="0"/>
    <x v="8"/>
    <m/>
    <s v="music/indie rock"/>
  </r>
  <r>
    <n v="342"/>
    <s v="Gibson-Hernandez"/>
    <s v="Visionary foreground middleware"/>
    <x v="213"/>
    <n v="31864"/>
    <n v="0.66521920668058454"/>
    <x v="0"/>
    <m/>
    <n v="328"/>
    <x v="1"/>
    <s v="USD"/>
    <n v="1374296400"/>
    <n v="1375333200"/>
    <b v="0"/>
    <b v="0"/>
    <x v="8"/>
    <m/>
    <s v="theater/plays"/>
  </r>
  <r>
    <n v="343"/>
    <s v="Spencer-Weber"/>
    <s v="Optional zero-defect task-force"/>
    <x v="25"/>
    <n v="4853"/>
    <n v="0.53922222222222227"/>
    <x v="0"/>
    <m/>
    <n v="147"/>
    <x v="1"/>
    <s v="USD"/>
    <n v="1384840800"/>
    <n v="1389420000"/>
    <b v="0"/>
    <b v="0"/>
    <x v="8"/>
    <m/>
    <s v="theater/plays"/>
  </r>
  <r>
    <n v="344"/>
    <s v="Berger, Johnson and Marshall"/>
    <s v="Devolved exuding emulation"/>
    <x v="214"/>
    <n v="82959"/>
    <n v="0.41983299595141699"/>
    <x v="0"/>
    <m/>
    <n v="830"/>
    <x v="1"/>
    <s v="USD"/>
    <n v="1516600800"/>
    <n v="1520056800"/>
    <b v="0"/>
    <b v="0"/>
    <x v="8"/>
    <m/>
    <s v="games/video games"/>
  </r>
  <r>
    <n v="345"/>
    <s v="Taylor, Cisneros and Romero"/>
    <s v="Open-source neutral task-force"/>
    <x v="215"/>
    <n v="23159"/>
    <n v="0.14694796954314721"/>
    <x v="0"/>
    <m/>
    <n v="331"/>
    <x v="4"/>
    <s v="GBP"/>
    <n v="1436418000"/>
    <n v="1436504400"/>
    <b v="0"/>
    <b v="0"/>
    <x v="8"/>
    <m/>
    <s v="film &amp; video/drama"/>
  </r>
  <r>
    <n v="346"/>
    <s v="Little-Marsh"/>
    <s v="Virtual attitude-oriented migration"/>
    <x v="48"/>
    <n v="2758"/>
    <n v="0.34475"/>
    <x v="0"/>
    <m/>
    <n v="25"/>
    <x v="1"/>
    <s v="USD"/>
    <n v="1503550800"/>
    <n v="1508302800"/>
    <b v="0"/>
    <b v="1"/>
    <x v="8"/>
    <m/>
    <s v="music/indie rock"/>
  </r>
  <r>
    <n v="347"/>
    <s v="Petersen and Sons"/>
    <s v="Open-source full-range portal"/>
    <x v="79"/>
    <n v="12607"/>
    <n v="14.007777777777777"/>
    <x v="1"/>
    <m/>
    <n v="191"/>
    <x v="1"/>
    <s v="USD"/>
    <n v="1423634400"/>
    <n v="1425708000"/>
    <b v="0"/>
    <b v="0"/>
    <x v="8"/>
    <m/>
    <s v="technology/web"/>
  </r>
  <r>
    <n v="348"/>
    <s v="Hensley Ltd"/>
    <s v="Versatile cohesive open system"/>
    <x v="216"/>
    <n v="142823"/>
    <n v="0.71770351758793971"/>
    <x v="0"/>
    <m/>
    <n v="3483"/>
    <x v="1"/>
    <s v="USD"/>
    <n v="1487224800"/>
    <n v="1488348000"/>
    <b v="0"/>
    <b v="0"/>
    <x v="8"/>
    <m/>
    <s v="food/food trucks"/>
  </r>
  <r>
    <n v="349"/>
    <s v="Navarro and Sons"/>
    <s v="Multi-layered bottom-line frame"/>
    <x v="217"/>
    <n v="95958"/>
    <n v="0.53074115044247783"/>
    <x v="0"/>
    <m/>
    <n v="923"/>
    <x v="1"/>
    <s v="USD"/>
    <n v="1500008400"/>
    <n v="1502600400"/>
    <b v="0"/>
    <b v="0"/>
    <x v="8"/>
    <m/>
    <s v="theater/plays"/>
  </r>
  <r>
    <n v="350"/>
    <s v="Shannon Ltd"/>
    <s v="Pre-emptive neutral capacity"/>
    <x v="0"/>
    <n v="5"/>
    <n v="0.05"/>
    <x v="0"/>
    <m/>
    <n v="1"/>
    <x v="1"/>
    <s v="USD"/>
    <n v="1432098000"/>
    <n v="1433653200"/>
    <b v="0"/>
    <b v="1"/>
    <x v="8"/>
    <m/>
    <s v="music/jazz"/>
  </r>
  <r>
    <n v="351"/>
    <s v="Young LLC"/>
    <s v="Universal maximized methodology"/>
    <x v="218"/>
    <n v="94631"/>
    <n v="1.2770715249662619"/>
    <x v="1"/>
    <m/>
    <n v="2013"/>
    <x v="1"/>
    <s v="USD"/>
    <n v="1440392400"/>
    <n v="1441602000"/>
    <b v="0"/>
    <b v="0"/>
    <x v="8"/>
    <m/>
    <s v="music/rock"/>
  </r>
  <r>
    <n v="352"/>
    <s v="Adams, Willis and Sanchez"/>
    <s v="Expanded hybrid hardware"/>
    <x v="54"/>
    <n v="977"/>
    <n v="0.34892857142857142"/>
    <x v="0"/>
    <m/>
    <n v="33"/>
    <x v="0"/>
    <s v="CAD"/>
    <n v="1446876000"/>
    <n v="1447567200"/>
    <b v="0"/>
    <b v="0"/>
    <x v="8"/>
    <m/>
    <s v="theater/plays"/>
  </r>
  <r>
    <n v="353"/>
    <s v="Mills-Roy"/>
    <s v="Profit-focused multi-tasking access"/>
    <x v="219"/>
    <n v="137961"/>
    <n v="4.105982142857143"/>
    <x v="1"/>
    <m/>
    <n v="1703"/>
    <x v="1"/>
    <s v="USD"/>
    <n v="1562302800"/>
    <n v="1562389200"/>
    <b v="0"/>
    <b v="0"/>
    <x v="8"/>
    <m/>
    <s v="theater/plays"/>
  </r>
  <r>
    <n v="354"/>
    <s v="Brown Group"/>
    <s v="Profit-focused transitional capability"/>
    <x v="55"/>
    <n v="7548"/>
    <n v="1.2373770491803278"/>
    <x v="1"/>
    <m/>
    <n v="80"/>
    <x v="3"/>
    <s v="DKK"/>
    <n v="1378184400"/>
    <n v="1378789200"/>
    <b v="0"/>
    <b v="0"/>
    <x v="8"/>
    <m/>
    <s v="film &amp; video/documentary"/>
  </r>
  <r>
    <n v="355"/>
    <s v="Burns-Burnett"/>
    <s v="Front-line scalable definition"/>
    <x v="167"/>
    <n v="2241"/>
    <n v="0.58973684210526311"/>
    <x v="2"/>
    <m/>
    <n v="86"/>
    <x v="1"/>
    <s v="USD"/>
    <n v="1485064800"/>
    <n v="1488520800"/>
    <b v="0"/>
    <b v="0"/>
    <x v="8"/>
    <m/>
    <s v="technology/wearables"/>
  </r>
  <r>
    <n v="356"/>
    <s v="Glass, Nunez and Mcdonald"/>
    <s v="Open-source systematic protocol"/>
    <x v="29"/>
    <n v="3431"/>
    <n v="0.36892473118279567"/>
    <x v="0"/>
    <m/>
    <n v="40"/>
    <x v="6"/>
    <s v="EUR"/>
    <n v="1326520800"/>
    <n v="1327298400"/>
    <b v="0"/>
    <b v="0"/>
    <x v="8"/>
    <m/>
    <s v="theater/plays"/>
  </r>
  <r>
    <n v="357"/>
    <s v="Perez, Davis and Wilson"/>
    <s v="Implemented tangible algorithm"/>
    <x v="173"/>
    <n v="4253"/>
    <n v="1.8491304347826087"/>
    <x v="1"/>
    <m/>
    <n v="41"/>
    <x v="1"/>
    <s v="USD"/>
    <n v="1441256400"/>
    <n v="1443416400"/>
    <b v="0"/>
    <b v="0"/>
    <x v="8"/>
    <m/>
    <s v="games/video games"/>
  </r>
  <r>
    <n v="358"/>
    <s v="Diaz-Garcia"/>
    <s v="Profit-focused 3rdgeneration circuit"/>
    <x v="62"/>
    <n v="1146"/>
    <n v="0.11814432989690722"/>
    <x v="0"/>
    <m/>
    <n v="23"/>
    <x v="0"/>
    <s v="CAD"/>
    <n v="1533877200"/>
    <n v="1534136400"/>
    <b v="1"/>
    <b v="0"/>
    <x v="8"/>
    <m/>
    <s v="photography/photography books"/>
  </r>
  <r>
    <n v="359"/>
    <s v="Salazar-Moon"/>
    <s v="Compatible needs-based architecture"/>
    <x v="220"/>
    <n v="11948"/>
    <n v="2.9870000000000001"/>
    <x v="1"/>
    <m/>
    <n v="187"/>
    <x v="1"/>
    <s v="USD"/>
    <n v="1314421200"/>
    <n v="1315026000"/>
    <b v="0"/>
    <b v="0"/>
    <x v="8"/>
    <m/>
    <s v="film &amp; video/animation"/>
  </r>
  <r>
    <n v="360"/>
    <s v="Larsen-Chung"/>
    <s v="Right-sized zero tolerance migration"/>
    <x v="221"/>
    <n v="135132"/>
    <n v="2.2635175879396985"/>
    <x v="1"/>
    <m/>
    <n v="2875"/>
    <x v="4"/>
    <s v="GBP"/>
    <n v="1293861600"/>
    <n v="1295071200"/>
    <b v="0"/>
    <b v="1"/>
    <x v="8"/>
    <m/>
    <s v="theater/plays"/>
  </r>
  <r>
    <n v="361"/>
    <s v="Anderson and Sons"/>
    <s v="Quality-focused reciprocal structure"/>
    <x v="20"/>
    <n v="9546"/>
    <n v="1.7356363636363636"/>
    <x v="1"/>
    <m/>
    <n v="88"/>
    <x v="1"/>
    <s v="USD"/>
    <n v="1507352400"/>
    <n v="1509426000"/>
    <b v="0"/>
    <b v="0"/>
    <x v="8"/>
    <m/>
    <s v="theater/plays"/>
  </r>
  <r>
    <n v="362"/>
    <s v="Lawrence Group"/>
    <s v="Automated actuating conglomeration"/>
    <x v="41"/>
    <n v="13755"/>
    <n v="3.7175675675675675"/>
    <x v="1"/>
    <m/>
    <n v="191"/>
    <x v="1"/>
    <s v="USD"/>
    <n v="1296108000"/>
    <n v="1299391200"/>
    <b v="0"/>
    <b v="0"/>
    <x v="8"/>
    <m/>
    <s v="music/rock"/>
  </r>
  <r>
    <n v="363"/>
    <s v="Gray-Davis"/>
    <s v="Re-contextualized local initiative"/>
    <x v="5"/>
    <n v="8330"/>
    <n v="1.601923076923077"/>
    <x v="1"/>
    <m/>
    <n v="139"/>
    <x v="1"/>
    <s v="USD"/>
    <n v="1324965600"/>
    <n v="1325052000"/>
    <b v="0"/>
    <b v="0"/>
    <x v="8"/>
    <m/>
    <s v="music/rock"/>
  </r>
  <r>
    <n v="364"/>
    <s v="Ramirez-Myers"/>
    <s v="Switchable intangible definition"/>
    <x v="79"/>
    <n v="14547"/>
    <n v="16.163333333333334"/>
    <x v="1"/>
    <m/>
    <n v="186"/>
    <x v="1"/>
    <s v="USD"/>
    <n v="1520229600"/>
    <n v="1522818000"/>
    <b v="0"/>
    <b v="0"/>
    <x v="8"/>
    <m/>
    <s v="music/indie rock"/>
  </r>
  <r>
    <n v="365"/>
    <s v="Lucas, Hall and Bonilla"/>
    <s v="Networked bottom-line initiative"/>
    <x v="39"/>
    <n v="11735"/>
    <n v="7.3343749999999996"/>
    <x v="1"/>
    <m/>
    <n v="112"/>
    <x v="2"/>
    <s v="AUD"/>
    <n v="1482991200"/>
    <n v="1485324000"/>
    <b v="0"/>
    <b v="0"/>
    <x v="8"/>
    <m/>
    <s v="theater/plays"/>
  </r>
  <r>
    <n v="366"/>
    <s v="Williams, Perez and Villegas"/>
    <s v="Robust directional system engine"/>
    <x v="37"/>
    <n v="10658"/>
    <n v="5.9211111111111112"/>
    <x v="1"/>
    <m/>
    <n v="101"/>
    <x v="1"/>
    <s v="USD"/>
    <n v="1294034400"/>
    <n v="1294120800"/>
    <b v="0"/>
    <b v="1"/>
    <x v="8"/>
    <m/>
    <s v="theater/plays"/>
  </r>
  <r>
    <n v="367"/>
    <s v="Brooks, Jones and Ingram"/>
    <s v="Triple-buffered explicit methodology"/>
    <x v="34"/>
    <n v="1870"/>
    <n v="0.18888888888888888"/>
    <x v="0"/>
    <m/>
    <n v="75"/>
    <x v="1"/>
    <s v="USD"/>
    <n v="1413608400"/>
    <n v="1415685600"/>
    <b v="0"/>
    <b v="1"/>
    <x v="8"/>
    <m/>
    <s v="theater/plays"/>
  </r>
  <r>
    <n v="368"/>
    <s v="Whitaker, Wallace and Daniels"/>
    <s v="Reactive directional capacity"/>
    <x v="5"/>
    <n v="14394"/>
    <n v="2.7680769230769231"/>
    <x v="1"/>
    <m/>
    <n v="206"/>
    <x v="4"/>
    <s v="GBP"/>
    <n v="1286946000"/>
    <n v="1288933200"/>
    <b v="0"/>
    <b v="1"/>
    <x v="8"/>
    <m/>
    <s v="film &amp; video/documentary"/>
  </r>
  <r>
    <n v="369"/>
    <s v="Smith-Gonzalez"/>
    <s v="Polarized needs-based approach"/>
    <x v="91"/>
    <n v="14743"/>
    <n v="2.730185185185185"/>
    <x v="1"/>
    <m/>
    <n v="154"/>
    <x v="1"/>
    <s v="USD"/>
    <n v="1359871200"/>
    <n v="1363237200"/>
    <b v="0"/>
    <b v="1"/>
    <x v="8"/>
    <m/>
    <s v="film &amp; video/television"/>
  </r>
  <r>
    <n v="370"/>
    <s v="Skinner PLC"/>
    <s v="Intuitive well-modulated middleware"/>
    <x v="222"/>
    <n v="178965"/>
    <n v="1.593633125556545"/>
    <x v="1"/>
    <m/>
    <n v="5966"/>
    <x v="1"/>
    <s v="USD"/>
    <n v="1555304400"/>
    <n v="1555822800"/>
    <b v="0"/>
    <b v="0"/>
    <x v="8"/>
    <m/>
    <s v="theater/plays"/>
  </r>
  <r>
    <n v="371"/>
    <s v="Nolan, Smith and Sanchez"/>
    <s v="Multi-channeled logistical matrices"/>
    <x v="223"/>
    <n v="128410"/>
    <n v="0.67869978858350954"/>
    <x v="0"/>
    <m/>
    <n v="2176"/>
    <x v="1"/>
    <s v="USD"/>
    <n v="1423375200"/>
    <n v="1427778000"/>
    <b v="0"/>
    <b v="0"/>
    <x v="8"/>
    <m/>
    <s v="theater/plays"/>
  </r>
  <r>
    <n v="372"/>
    <s v="Green-Carr"/>
    <s v="Pre-emptive bifurcated artificial intelligence"/>
    <x v="79"/>
    <n v="14324"/>
    <n v="15.915555555555555"/>
    <x v="1"/>
    <m/>
    <n v="169"/>
    <x v="1"/>
    <s v="USD"/>
    <n v="1420696800"/>
    <n v="1422424800"/>
    <b v="0"/>
    <b v="1"/>
    <x v="8"/>
    <m/>
    <s v="film &amp; video/documentary"/>
  </r>
  <r>
    <n v="373"/>
    <s v="Brown-Parker"/>
    <s v="Down-sized coherent toolset"/>
    <x v="224"/>
    <n v="164291"/>
    <n v="7.3018222222222224"/>
    <x v="1"/>
    <m/>
    <n v="2106"/>
    <x v="1"/>
    <s v="USD"/>
    <n v="1502946000"/>
    <n v="1503637200"/>
    <b v="0"/>
    <b v="0"/>
    <x v="8"/>
    <m/>
    <s v="theater/plays"/>
  </r>
  <r>
    <n v="374"/>
    <s v="Marshall Inc"/>
    <s v="Open-source multi-tasking data-warehouse"/>
    <x v="225"/>
    <n v="22073"/>
    <n v="0.13185782556750297"/>
    <x v="0"/>
    <m/>
    <n v="441"/>
    <x v="1"/>
    <s v="USD"/>
    <n v="1547186400"/>
    <n v="1547618400"/>
    <b v="0"/>
    <b v="1"/>
    <x v="8"/>
    <m/>
    <s v="film &amp; video/documentary"/>
  </r>
  <r>
    <n v="375"/>
    <s v="Leblanc-Pineda"/>
    <s v="Future-proofed upward-trending contingency"/>
    <x v="50"/>
    <n v="1479"/>
    <n v="0.54777777777777781"/>
    <x v="0"/>
    <m/>
    <n v="25"/>
    <x v="1"/>
    <s v="USD"/>
    <n v="1444971600"/>
    <n v="1449900000"/>
    <b v="0"/>
    <b v="0"/>
    <x v="8"/>
    <m/>
    <s v="music/indie rock"/>
  </r>
  <r>
    <n v="376"/>
    <s v="Perry PLC"/>
    <s v="Mandatory uniform matrix"/>
    <x v="74"/>
    <n v="12275"/>
    <n v="3.6102941176470589"/>
    <x v="1"/>
    <m/>
    <n v="131"/>
    <x v="1"/>
    <s v="USD"/>
    <n v="1404622800"/>
    <n v="1405141200"/>
    <b v="0"/>
    <b v="0"/>
    <x v="8"/>
    <m/>
    <s v="music/rock"/>
  </r>
  <r>
    <n v="377"/>
    <s v="Klein, Stark and Livingston"/>
    <s v="Phased methodical initiative"/>
    <x v="226"/>
    <n v="5098"/>
    <n v="0.10257545271629778"/>
    <x v="0"/>
    <m/>
    <n v="127"/>
    <x v="1"/>
    <s v="USD"/>
    <n v="1571720400"/>
    <n v="1572933600"/>
    <b v="0"/>
    <b v="0"/>
    <x v="8"/>
    <m/>
    <s v="theater/plays"/>
  </r>
  <r>
    <n v="378"/>
    <s v="Fleming-Oliver"/>
    <s v="Managed stable function"/>
    <x v="227"/>
    <n v="24882"/>
    <n v="0.13962962962962963"/>
    <x v="0"/>
    <m/>
    <n v="355"/>
    <x v="1"/>
    <s v="USD"/>
    <n v="1526878800"/>
    <n v="1530162000"/>
    <b v="0"/>
    <b v="0"/>
    <x v="8"/>
    <m/>
    <s v="film &amp; video/documentary"/>
  </r>
  <r>
    <n v="379"/>
    <s v="Reilly, Aguirre and Johnson"/>
    <s v="Realigned clear-thinking migration"/>
    <x v="44"/>
    <n v="2912"/>
    <n v="0.40444444444444444"/>
    <x v="0"/>
    <m/>
    <n v="44"/>
    <x v="4"/>
    <s v="GBP"/>
    <n v="1319691600"/>
    <n v="1320904800"/>
    <b v="0"/>
    <b v="0"/>
    <x v="8"/>
    <m/>
    <s v="theater/plays"/>
  </r>
  <r>
    <n v="380"/>
    <s v="Davidson, Wilcox and Lewis"/>
    <s v="Optional clear-thinking process improvement"/>
    <x v="186"/>
    <n v="4008"/>
    <n v="1.6032"/>
    <x v="1"/>
    <m/>
    <n v="84"/>
    <x v="1"/>
    <s v="USD"/>
    <n v="1371963600"/>
    <n v="1372395600"/>
    <b v="0"/>
    <b v="0"/>
    <x v="8"/>
    <m/>
    <s v="theater/plays"/>
  </r>
  <r>
    <n v="381"/>
    <s v="Michael, Anderson and Vincent"/>
    <s v="Cross-group global moratorium"/>
    <x v="98"/>
    <n v="9749"/>
    <n v="1.8394339622641509"/>
    <x v="1"/>
    <m/>
    <n v="155"/>
    <x v="1"/>
    <s v="USD"/>
    <n v="1433739600"/>
    <n v="1437714000"/>
    <b v="0"/>
    <b v="0"/>
    <x v="8"/>
    <m/>
    <s v="theater/plays"/>
  </r>
  <r>
    <n v="382"/>
    <s v="King Ltd"/>
    <s v="Visionary systemic process improvement"/>
    <x v="14"/>
    <n v="5803"/>
    <n v="0.63769230769230767"/>
    <x v="0"/>
    <m/>
    <n v="67"/>
    <x v="1"/>
    <s v="USD"/>
    <n v="1508130000"/>
    <n v="1509771600"/>
    <b v="0"/>
    <b v="0"/>
    <x v="8"/>
    <m/>
    <s v="photography/photography books"/>
  </r>
  <r>
    <n v="383"/>
    <s v="Baker Ltd"/>
    <s v="Progressive intangible flexibility"/>
    <x v="9"/>
    <n v="14199"/>
    <n v="2.2538095238095237"/>
    <x v="1"/>
    <m/>
    <n v="189"/>
    <x v="1"/>
    <s v="USD"/>
    <n v="1550037600"/>
    <n v="1550556000"/>
    <b v="0"/>
    <b v="1"/>
    <x v="8"/>
    <m/>
    <s v="food/food trucks"/>
  </r>
  <r>
    <n v="384"/>
    <s v="Baker, Collins and Smith"/>
    <s v="Reactive real-time software"/>
    <x v="228"/>
    <n v="196779"/>
    <n v="1.7200961538461539"/>
    <x v="1"/>
    <m/>
    <n v="4799"/>
    <x v="1"/>
    <s v="USD"/>
    <n v="1486706400"/>
    <n v="1489039200"/>
    <b v="1"/>
    <b v="1"/>
    <x v="8"/>
    <m/>
    <s v="film &amp; video/documentary"/>
  </r>
  <r>
    <n v="385"/>
    <s v="Warren-Harrison"/>
    <s v="Programmable incremental knowledge user"/>
    <x v="229"/>
    <n v="56859"/>
    <n v="1.4616709511568124"/>
    <x v="1"/>
    <m/>
    <n v="1137"/>
    <x v="1"/>
    <s v="USD"/>
    <n v="1553835600"/>
    <n v="1556600400"/>
    <b v="0"/>
    <b v="0"/>
    <x v="8"/>
    <m/>
    <s v="publishing/nonfiction"/>
  </r>
  <r>
    <n v="386"/>
    <s v="Gardner Group"/>
    <s v="Progressive 5thgeneration customer loyalty"/>
    <x v="230"/>
    <n v="103554"/>
    <n v="0.76423616236162362"/>
    <x v="0"/>
    <m/>
    <n v="1068"/>
    <x v="1"/>
    <s v="USD"/>
    <n v="1277528400"/>
    <n v="1278565200"/>
    <b v="0"/>
    <b v="0"/>
    <x v="8"/>
    <m/>
    <s v="theater/plays"/>
  </r>
  <r>
    <n v="387"/>
    <s v="Flores-Lambert"/>
    <s v="Triple-buffered logistical frame"/>
    <x v="231"/>
    <n v="42795"/>
    <n v="0.39261467889908258"/>
    <x v="0"/>
    <m/>
    <n v="424"/>
    <x v="1"/>
    <s v="USD"/>
    <n v="1339477200"/>
    <n v="1339909200"/>
    <b v="0"/>
    <b v="0"/>
    <x v="8"/>
    <m/>
    <s v="technology/wearables"/>
  </r>
  <r>
    <n v="388"/>
    <s v="Cruz Ltd"/>
    <s v="Exclusive dynamic adapter"/>
    <x v="232"/>
    <n v="12938"/>
    <n v="0.11270034843205574"/>
    <x v="3"/>
    <m/>
    <n v="145"/>
    <x v="5"/>
    <s v="CHF"/>
    <n v="1325656800"/>
    <n v="1325829600"/>
    <b v="0"/>
    <b v="0"/>
    <x v="8"/>
    <m/>
    <s v="music/indie rock"/>
  </r>
  <r>
    <n v="389"/>
    <s v="Knox-Garner"/>
    <s v="Automated systemic hierarchy"/>
    <x v="233"/>
    <n v="101352"/>
    <n v="1.2211084337349398"/>
    <x v="1"/>
    <m/>
    <n v="1152"/>
    <x v="1"/>
    <s v="USD"/>
    <n v="1288242000"/>
    <n v="1290578400"/>
    <b v="0"/>
    <b v="0"/>
    <x v="8"/>
    <m/>
    <s v="theater/plays"/>
  </r>
  <r>
    <n v="390"/>
    <s v="Davis-Allen"/>
    <s v="Digitized eco-centric core"/>
    <x v="166"/>
    <n v="4477"/>
    <n v="1.8654166666666667"/>
    <x v="1"/>
    <m/>
    <n v="50"/>
    <x v="1"/>
    <s v="USD"/>
    <n v="1379048400"/>
    <n v="1380344400"/>
    <b v="0"/>
    <b v="0"/>
    <x v="8"/>
    <m/>
    <s v="photography/photography books"/>
  </r>
  <r>
    <n v="391"/>
    <s v="Miller-Patel"/>
    <s v="Mandatory uniform strategy"/>
    <x v="234"/>
    <n v="4393"/>
    <n v="7.27317880794702E-2"/>
    <x v="0"/>
    <m/>
    <n v="151"/>
    <x v="1"/>
    <s v="USD"/>
    <n v="1389679200"/>
    <n v="1389852000"/>
    <b v="0"/>
    <b v="0"/>
    <x v="8"/>
    <m/>
    <s v="publishing/nonfiction"/>
  </r>
  <r>
    <n v="392"/>
    <s v="Hernandez-Grimes"/>
    <s v="Profit-focused zero administration forecast"/>
    <x v="235"/>
    <n v="67546"/>
    <n v="0.65642371234207963"/>
    <x v="0"/>
    <m/>
    <n v="1608"/>
    <x v="1"/>
    <s v="USD"/>
    <n v="1294293600"/>
    <n v="1294466400"/>
    <b v="0"/>
    <b v="0"/>
    <x v="8"/>
    <m/>
    <s v="technology/wearables"/>
  </r>
  <r>
    <n v="393"/>
    <s v="Owens, Hall and Gonzalez"/>
    <s v="De-engineered static orchestration"/>
    <x v="236"/>
    <n v="143788"/>
    <n v="2.2896178343949045"/>
    <x v="1"/>
    <m/>
    <n v="3059"/>
    <x v="0"/>
    <s v="CAD"/>
    <n v="1500267600"/>
    <n v="1500354000"/>
    <b v="0"/>
    <b v="0"/>
    <x v="8"/>
    <m/>
    <s v="music/jazz"/>
  </r>
  <r>
    <n v="394"/>
    <s v="Noble-Bailey"/>
    <s v="Customizable dynamic info-mediaries"/>
    <x v="126"/>
    <n v="3755"/>
    <n v="4.6937499999999996"/>
    <x v="1"/>
    <m/>
    <n v="34"/>
    <x v="1"/>
    <s v="USD"/>
    <n v="1375074000"/>
    <n v="1375938000"/>
    <b v="0"/>
    <b v="1"/>
    <x v="8"/>
    <m/>
    <s v="film &amp; video/documentary"/>
  </r>
  <r>
    <n v="395"/>
    <s v="Taylor PLC"/>
    <s v="Enhanced incremental budgetary management"/>
    <x v="143"/>
    <n v="9238"/>
    <n v="1.3011267605633803"/>
    <x v="1"/>
    <m/>
    <n v="220"/>
    <x v="1"/>
    <s v="USD"/>
    <n v="1323324000"/>
    <n v="1323410400"/>
    <b v="1"/>
    <b v="0"/>
    <x v="8"/>
    <m/>
    <s v="theater/plays"/>
  </r>
  <r>
    <n v="396"/>
    <s v="Holmes PLC"/>
    <s v="Digitized local info-mediaries"/>
    <x v="237"/>
    <n v="77012"/>
    <n v="1.6705422993492407"/>
    <x v="1"/>
    <m/>
    <n v="1604"/>
    <x v="2"/>
    <s v="AUD"/>
    <n v="1538715600"/>
    <n v="1539406800"/>
    <b v="0"/>
    <b v="0"/>
    <x v="8"/>
    <m/>
    <s v="film &amp; video/drama"/>
  </r>
  <r>
    <n v="397"/>
    <s v="Jones-Martin"/>
    <s v="Virtual systematic monitoring"/>
    <x v="32"/>
    <n v="14083"/>
    <n v="1.738641975308642"/>
    <x v="1"/>
    <m/>
    <n v="454"/>
    <x v="1"/>
    <s v="USD"/>
    <n v="1369285200"/>
    <n v="1369803600"/>
    <b v="0"/>
    <b v="0"/>
    <x v="8"/>
    <m/>
    <s v="music/rock"/>
  </r>
  <r>
    <n v="398"/>
    <s v="Myers LLC"/>
    <s v="Reactive bottom-line open architecture"/>
    <x v="12"/>
    <n v="12202"/>
    <n v="7.1776470588235295"/>
    <x v="1"/>
    <m/>
    <n v="123"/>
    <x v="6"/>
    <s v="EUR"/>
    <n v="1525755600"/>
    <n v="1525928400"/>
    <b v="0"/>
    <b v="1"/>
    <x v="8"/>
    <m/>
    <s v="film &amp; video/animation"/>
  </r>
  <r>
    <n v="399"/>
    <s v="Acosta, Mullins and Morris"/>
    <s v="Pre-emptive interactive model"/>
    <x v="238"/>
    <n v="62127"/>
    <n v="0.63850976361767731"/>
    <x v="0"/>
    <m/>
    <n v="941"/>
    <x v="1"/>
    <s v="USD"/>
    <n v="1296626400"/>
    <n v="1297231200"/>
    <b v="0"/>
    <b v="0"/>
    <x v="8"/>
    <m/>
    <s v="music/indie rock"/>
  </r>
  <r>
    <n v="400"/>
    <s v="Bell PLC"/>
    <s v="Ergonomic eco-centric open architecture"/>
    <x v="0"/>
    <n v="2"/>
    <n v="0.02"/>
    <x v="0"/>
    <m/>
    <n v="1"/>
    <x v="1"/>
    <s v="USD"/>
    <n v="1376629200"/>
    <n v="1378530000"/>
    <b v="0"/>
    <b v="1"/>
    <x v="8"/>
    <m/>
    <s v="photography/photography books"/>
  </r>
  <r>
    <n v="401"/>
    <s v="Smith-Schmidt"/>
    <s v="Inverse radical hierarchy"/>
    <x v="79"/>
    <n v="13772"/>
    <n v="15.302222222222222"/>
    <x v="1"/>
    <m/>
    <n v="299"/>
    <x v="1"/>
    <s v="USD"/>
    <n v="1572152400"/>
    <n v="1572152400"/>
    <b v="0"/>
    <b v="0"/>
    <x v="8"/>
    <m/>
    <s v="theater/plays"/>
  </r>
  <r>
    <n v="402"/>
    <s v="Ruiz, Richardson and Cole"/>
    <s v="Team-oriented static interface"/>
    <x v="190"/>
    <n v="2946"/>
    <n v="0.40356164383561643"/>
    <x v="0"/>
    <m/>
    <n v="40"/>
    <x v="1"/>
    <s v="USD"/>
    <n v="1325829600"/>
    <n v="1329890400"/>
    <b v="0"/>
    <b v="1"/>
    <x v="8"/>
    <m/>
    <s v="film &amp; video/shorts"/>
  </r>
  <r>
    <n v="403"/>
    <s v="Leonard-Mcclain"/>
    <s v="Virtual foreground throughput"/>
    <x v="239"/>
    <n v="168820"/>
    <n v="0.86220633299284988"/>
    <x v="0"/>
    <m/>
    <n v="3015"/>
    <x v="0"/>
    <s v="CAD"/>
    <n v="1273640400"/>
    <n v="1276750800"/>
    <b v="0"/>
    <b v="1"/>
    <x v="8"/>
    <m/>
    <s v="theater/plays"/>
  </r>
  <r>
    <n v="404"/>
    <s v="Bailey-Boyer"/>
    <s v="Visionary exuding Internet solution"/>
    <x v="240"/>
    <n v="154321"/>
    <n v="3.1558486707566464"/>
    <x v="1"/>
    <m/>
    <n v="2237"/>
    <x v="1"/>
    <s v="USD"/>
    <n v="1510639200"/>
    <n v="1510898400"/>
    <b v="0"/>
    <b v="0"/>
    <x v="8"/>
    <m/>
    <s v="theater/plays"/>
  </r>
  <r>
    <n v="405"/>
    <s v="Lee LLC"/>
    <s v="Synchronized secondary analyzer"/>
    <x v="241"/>
    <n v="26527"/>
    <n v="0.89618243243243245"/>
    <x v="0"/>
    <m/>
    <n v="435"/>
    <x v="1"/>
    <s v="USD"/>
    <n v="1528088400"/>
    <n v="1532408400"/>
    <b v="0"/>
    <b v="0"/>
    <x v="8"/>
    <m/>
    <s v="theater/plays"/>
  </r>
  <r>
    <n v="406"/>
    <s v="Lyons Inc"/>
    <s v="Balanced attitude-oriented parallelism"/>
    <x v="242"/>
    <n v="71583"/>
    <n v="1.8214503816793892"/>
    <x v="1"/>
    <m/>
    <n v="645"/>
    <x v="1"/>
    <s v="USD"/>
    <n v="1359525600"/>
    <n v="1360562400"/>
    <b v="1"/>
    <b v="0"/>
    <x v="8"/>
    <m/>
    <s v="film &amp; video/documentary"/>
  </r>
  <r>
    <n v="407"/>
    <s v="Herrera-Wilson"/>
    <s v="Organized bandwidth-monitored core"/>
    <x v="74"/>
    <n v="12100"/>
    <n v="3.5588235294117645"/>
    <x v="1"/>
    <m/>
    <n v="484"/>
    <x v="3"/>
    <s v="DKK"/>
    <n v="1570942800"/>
    <n v="1571547600"/>
    <b v="0"/>
    <b v="0"/>
    <x v="8"/>
    <m/>
    <s v="theater/plays"/>
  </r>
  <r>
    <n v="408"/>
    <s v="Mahoney, Adams and Lucas"/>
    <s v="Cloned leadingedge utilization"/>
    <x v="243"/>
    <n v="12129"/>
    <n v="1.3183695652173912"/>
    <x v="1"/>
    <m/>
    <n v="154"/>
    <x v="0"/>
    <s v="CAD"/>
    <n v="1466398800"/>
    <n v="1468126800"/>
    <b v="0"/>
    <b v="0"/>
    <x v="8"/>
    <m/>
    <s v="film &amp; video/documentary"/>
  </r>
  <r>
    <n v="409"/>
    <s v="Stewart LLC"/>
    <s v="Secured asymmetric projection"/>
    <x v="244"/>
    <n v="62804"/>
    <n v="0.46315634218289087"/>
    <x v="0"/>
    <m/>
    <n v="714"/>
    <x v="1"/>
    <s v="USD"/>
    <n v="1492491600"/>
    <n v="1492837200"/>
    <b v="0"/>
    <b v="0"/>
    <x v="8"/>
    <m/>
    <s v="music/rock"/>
  </r>
  <r>
    <n v="410"/>
    <s v="Mcmillan Group"/>
    <s v="Advanced cohesive Graphic Interface"/>
    <x v="184"/>
    <n v="55536"/>
    <n v="0.36132726089785294"/>
    <x v="2"/>
    <m/>
    <n v="1111"/>
    <x v="1"/>
    <s v="USD"/>
    <n v="1430197200"/>
    <n v="1430197200"/>
    <b v="0"/>
    <b v="0"/>
    <x v="8"/>
    <m/>
    <s v="games/mobile games"/>
  </r>
  <r>
    <n v="411"/>
    <s v="Beck, Thompson and Martinez"/>
    <s v="Down-sized maximized function"/>
    <x v="75"/>
    <n v="8161"/>
    <n v="1.0462820512820512"/>
    <x v="1"/>
    <m/>
    <n v="82"/>
    <x v="1"/>
    <s v="USD"/>
    <n v="1496034000"/>
    <n v="1496206800"/>
    <b v="0"/>
    <b v="0"/>
    <x v="8"/>
    <m/>
    <s v="theater/plays"/>
  </r>
  <r>
    <n v="412"/>
    <s v="Rodriguez-Scott"/>
    <s v="Realigned zero tolerance software"/>
    <x v="118"/>
    <n v="14046"/>
    <n v="6.6885714285714286"/>
    <x v="1"/>
    <m/>
    <n v="134"/>
    <x v="1"/>
    <s v="USD"/>
    <n v="1388728800"/>
    <n v="1389592800"/>
    <b v="0"/>
    <b v="0"/>
    <x v="8"/>
    <m/>
    <s v="publishing/fiction"/>
  </r>
  <r>
    <n v="413"/>
    <s v="Rush-Bowers"/>
    <s v="Persevering analyzing extranet"/>
    <x v="245"/>
    <n v="117628"/>
    <n v="0.62072823218997364"/>
    <x v="2"/>
    <m/>
    <n v="1089"/>
    <x v="1"/>
    <s v="USD"/>
    <n v="1543298400"/>
    <n v="1545631200"/>
    <b v="0"/>
    <b v="0"/>
    <x v="8"/>
    <m/>
    <s v="film &amp; video/animation"/>
  </r>
  <r>
    <n v="414"/>
    <s v="Davis and Sons"/>
    <s v="Innovative human-resource migration"/>
    <x v="246"/>
    <n v="159405"/>
    <n v="0.84699787460148779"/>
    <x v="0"/>
    <m/>
    <n v="5497"/>
    <x v="1"/>
    <s v="USD"/>
    <n v="1271739600"/>
    <n v="1272430800"/>
    <b v="0"/>
    <b v="1"/>
    <x v="8"/>
    <m/>
    <s v="food/food trucks"/>
  </r>
  <r>
    <n v="415"/>
    <s v="Anderson-Pham"/>
    <s v="Intuitive needs-based monitoring"/>
    <x v="247"/>
    <n v="12552"/>
    <n v="0.11059030837004405"/>
    <x v="0"/>
    <m/>
    <n v="418"/>
    <x v="1"/>
    <s v="USD"/>
    <n v="1326434400"/>
    <n v="1327903200"/>
    <b v="0"/>
    <b v="0"/>
    <x v="8"/>
    <m/>
    <s v="theater/plays"/>
  </r>
  <r>
    <n v="416"/>
    <s v="Stewart-Coleman"/>
    <s v="Customer-focused disintermediate toolset"/>
    <x v="248"/>
    <n v="59007"/>
    <n v="0.43838781575037145"/>
    <x v="0"/>
    <m/>
    <n v="1439"/>
    <x v="1"/>
    <s v="USD"/>
    <n v="1295244000"/>
    <n v="1296021600"/>
    <b v="0"/>
    <b v="1"/>
    <x v="8"/>
    <m/>
    <s v="film &amp; video/documentary"/>
  </r>
  <r>
    <n v="417"/>
    <s v="Bradshaw, Smith and Ryan"/>
    <s v="Upgradable 24/7 emulation"/>
    <x v="12"/>
    <n v="943"/>
    <n v="0.55470588235294116"/>
    <x v="0"/>
    <m/>
    <n v="15"/>
    <x v="1"/>
    <s v="USD"/>
    <n v="1541221200"/>
    <n v="1543298400"/>
    <b v="0"/>
    <b v="0"/>
    <x v="8"/>
    <m/>
    <s v="theater/plays"/>
  </r>
  <r>
    <n v="418"/>
    <s v="Jackson PLC"/>
    <s v="Quality-focused client-server core"/>
    <x v="249"/>
    <n v="93963"/>
    <n v="0.57399511301160655"/>
    <x v="0"/>
    <m/>
    <n v="1999"/>
    <x v="0"/>
    <s v="CAD"/>
    <n v="1336280400"/>
    <n v="1336366800"/>
    <b v="0"/>
    <b v="0"/>
    <x v="8"/>
    <m/>
    <s v="film &amp; video/documentary"/>
  </r>
  <r>
    <n v="419"/>
    <s v="Ware-Arias"/>
    <s v="Upgradable maximized protocol"/>
    <x v="250"/>
    <n v="140469"/>
    <n v="1.2343497363796134"/>
    <x v="1"/>
    <m/>
    <n v="5203"/>
    <x v="1"/>
    <s v="USD"/>
    <n v="1324533600"/>
    <n v="1325052000"/>
    <b v="0"/>
    <b v="0"/>
    <x v="8"/>
    <m/>
    <s v="technology/web"/>
  </r>
  <r>
    <n v="420"/>
    <s v="Blair, Reyes and Woods"/>
    <s v="Cross-platform interactive synergy"/>
    <x v="92"/>
    <n v="6423"/>
    <n v="1.2846"/>
    <x v="1"/>
    <m/>
    <n v="94"/>
    <x v="1"/>
    <s v="USD"/>
    <n v="1498366800"/>
    <n v="1499576400"/>
    <b v="0"/>
    <b v="0"/>
    <x v="8"/>
    <m/>
    <s v="theater/plays"/>
  </r>
  <r>
    <n v="421"/>
    <s v="Thomas-Lopez"/>
    <s v="User-centric fault-tolerant archive"/>
    <x v="151"/>
    <n v="6015"/>
    <n v="0.63989361702127656"/>
    <x v="0"/>
    <m/>
    <n v="118"/>
    <x v="1"/>
    <s v="USD"/>
    <n v="1498712400"/>
    <n v="1501304400"/>
    <b v="0"/>
    <b v="1"/>
    <x v="8"/>
    <m/>
    <s v="technology/wearables"/>
  </r>
  <r>
    <n v="422"/>
    <s v="Brown, Davies and Pacheco"/>
    <s v="Reverse-engineered regional knowledge user"/>
    <x v="251"/>
    <n v="11075"/>
    <n v="1.2729885057471264"/>
    <x v="1"/>
    <m/>
    <n v="205"/>
    <x v="1"/>
    <s v="USD"/>
    <n v="1271480400"/>
    <n v="1273208400"/>
    <b v="0"/>
    <b v="1"/>
    <x v="8"/>
    <m/>
    <s v="theater/plays"/>
  </r>
  <r>
    <n v="423"/>
    <s v="Jones-Riddle"/>
    <s v="Self-enabling real-time definition"/>
    <x v="252"/>
    <n v="15723"/>
    <n v="0.10638024357239513"/>
    <x v="0"/>
    <m/>
    <n v="162"/>
    <x v="1"/>
    <s v="USD"/>
    <n v="1316667600"/>
    <n v="1316840400"/>
    <b v="0"/>
    <b v="1"/>
    <x v="8"/>
    <m/>
    <s v="food/food trucks"/>
  </r>
  <r>
    <n v="424"/>
    <s v="Schmidt-Gomez"/>
    <s v="User-centric impactful projection"/>
    <x v="135"/>
    <n v="2064"/>
    <n v="0.40470588235294119"/>
    <x v="0"/>
    <m/>
    <n v="83"/>
    <x v="1"/>
    <s v="USD"/>
    <n v="1524027600"/>
    <n v="1524546000"/>
    <b v="0"/>
    <b v="0"/>
    <x v="8"/>
    <m/>
    <s v="music/indie rock"/>
  </r>
  <r>
    <n v="425"/>
    <s v="Sullivan, Davis and Booth"/>
    <s v="Vision-oriented actuating hardware"/>
    <x v="50"/>
    <n v="7767"/>
    <n v="2.8766666666666665"/>
    <x v="1"/>
    <m/>
    <n v="92"/>
    <x v="1"/>
    <s v="USD"/>
    <n v="1438059600"/>
    <n v="1438578000"/>
    <b v="0"/>
    <b v="0"/>
    <x v="8"/>
    <m/>
    <s v="photography/photography books"/>
  </r>
  <r>
    <n v="426"/>
    <s v="Edwards-Kane"/>
    <s v="Virtual leadingedge framework"/>
    <x v="37"/>
    <n v="10313"/>
    <n v="5.7294444444444448"/>
    <x v="1"/>
    <m/>
    <n v="219"/>
    <x v="1"/>
    <s v="USD"/>
    <n v="1361944800"/>
    <n v="1362549600"/>
    <b v="0"/>
    <b v="0"/>
    <x v="8"/>
    <m/>
    <s v="theater/plays"/>
  </r>
  <r>
    <n v="427"/>
    <s v="Hicks, Wall and Webb"/>
    <s v="Managed discrete framework"/>
    <x v="253"/>
    <n v="197018"/>
    <n v="1.1290429799426933"/>
    <x v="1"/>
    <m/>
    <n v="2526"/>
    <x v="1"/>
    <s v="USD"/>
    <n v="1410584400"/>
    <n v="1413349200"/>
    <b v="0"/>
    <b v="1"/>
    <x v="8"/>
    <m/>
    <s v="theater/plays"/>
  </r>
  <r>
    <n v="428"/>
    <s v="Mayer-Richmond"/>
    <s v="Progressive zero-defect capability"/>
    <x v="254"/>
    <n v="47037"/>
    <n v="0.46387573964497042"/>
    <x v="0"/>
    <m/>
    <n v="747"/>
    <x v="1"/>
    <s v="USD"/>
    <n v="1297404000"/>
    <n v="1298008800"/>
    <b v="0"/>
    <b v="0"/>
    <x v="8"/>
    <m/>
    <s v="film &amp; video/animation"/>
  </r>
  <r>
    <n v="429"/>
    <s v="Robles Ltd"/>
    <s v="Right-sized demand-driven adapter"/>
    <x v="255"/>
    <n v="173191"/>
    <n v="0.90675916230366493"/>
    <x v="3"/>
    <m/>
    <n v="2138"/>
    <x v="1"/>
    <s v="USD"/>
    <n v="1392012000"/>
    <n v="1394427600"/>
    <b v="0"/>
    <b v="1"/>
    <x v="8"/>
    <m/>
    <s v="photography/photography books"/>
  </r>
  <r>
    <n v="430"/>
    <s v="Cochran Ltd"/>
    <s v="Re-engineered attitude-oriented frame"/>
    <x v="32"/>
    <n v="5487"/>
    <n v="0.67740740740740746"/>
    <x v="0"/>
    <m/>
    <n v="84"/>
    <x v="1"/>
    <s v="USD"/>
    <n v="1569733200"/>
    <n v="1572670800"/>
    <b v="0"/>
    <b v="0"/>
    <x v="8"/>
    <m/>
    <s v="theater/plays"/>
  </r>
  <r>
    <n v="431"/>
    <s v="Rosales LLC"/>
    <s v="Compatible multimedia utilization"/>
    <x v="135"/>
    <n v="9817"/>
    <n v="1.9249019607843136"/>
    <x v="1"/>
    <m/>
    <n v="94"/>
    <x v="1"/>
    <s v="USD"/>
    <n v="1529643600"/>
    <n v="1531112400"/>
    <b v="1"/>
    <b v="0"/>
    <x v="8"/>
    <m/>
    <s v="theater/plays"/>
  </r>
  <r>
    <n v="432"/>
    <s v="Harper-Bryan"/>
    <s v="Re-contextualized dedicated hardware"/>
    <x v="106"/>
    <n v="6369"/>
    <n v="0.82714285714285718"/>
    <x v="0"/>
    <m/>
    <n v="91"/>
    <x v="1"/>
    <s v="USD"/>
    <n v="1399006800"/>
    <n v="1400734800"/>
    <b v="0"/>
    <b v="0"/>
    <x v="8"/>
    <m/>
    <s v="theater/plays"/>
  </r>
  <r>
    <n v="433"/>
    <s v="Potter, Harper and Everett"/>
    <s v="Decentralized composite paradigm"/>
    <x v="256"/>
    <n v="65755"/>
    <n v="0.54163920922570019"/>
    <x v="0"/>
    <m/>
    <n v="792"/>
    <x v="1"/>
    <s v="USD"/>
    <n v="1385359200"/>
    <n v="1386741600"/>
    <b v="0"/>
    <b v="1"/>
    <x v="8"/>
    <m/>
    <s v="film &amp; video/documentary"/>
  </r>
  <r>
    <n v="434"/>
    <s v="Floyd-Sims"/>
    <s v="Cloned transitional hierarchy"/>
    <x v="91"/>
    <n v="903"/>
    <n v="0.16722222222222222"/>
    <x v="3"/>
    <m/>
    <n v="10"/>
    <x v="0"/>
    <s v="CAD"/>
    <n v="1480572000"/>
    <n v="1481781600"/>
    <b v="1"/>
    <b v="0"/>
    <x v="8"/>
    <m/>
    <s v="theater/plays"/>
  </r>
  <r>
    <n v="435"/>
    <s v="Spence, Jackson and Kelly"/>
    <s v="Advanced discrete leverage"/>
    <x v="257"/>
    <n v="178120"/>
    <n v="1.168766404199475"/>
    <x v="1"/>
    <m/>
    <n v="1713"/>
    <x v="6"/>
    <s v="EUR"/>
    <n v="1418623200"/>
    <n v="1419660000"/>
    <b v="0"/>
    <b v="1"/>
    <x v="8"/>
    <m/>
    <s v="theater/plays"/>
  </r>
  <r>
    <n v="436"/>
    <s v="King-Nguyen"/>
    <s v="Open-source incremental throughput"/>
    <x v="81"/>
    <n v="13678"/>
    <n v="10.521538461538462"/>
    <x v="1"/>
    <m/>
    <n v="249"/>
    <x v="1"/>
    <s v="USD"/>
    <n v="1555736400"/>
    <n v="1555822800"/>
    <b v="0"/>
    <b v="0"/>
    <x v="8"/>
    <m/>
    <s v="music/jazz"/>
  </r>
  <r>
    <n v="437"/>
    <s v="Hansen Group"/>
    <s v="Centralized regional interface"/>
    <x v="32"/>
    <n v="9969"/>
    <n v="1.2307407407407407"/>
    <x v="1"/>
    <m/>
    <n v="192"/>
    <x v="1"/>
    <s v="USD"/>
    <n v="1442120400"/>
    <n v="1442379600"/>
    <b v="0"/>
    <b v="1"/>
    <x v="8"/>
    <m/>
    <s v="film &amp; video/animation"/>
  </r>
  <r>
    <n v="438"/>
    <s v="Mathis, Hall and Hansen"/>
    <s v="Streamlined web-enabled knowledgebase"/>
    <x v="111"/>
    <n v="14827"/>
    <n v="1.7863855421686747"/>
    <x v="1"/>
    <m/>
    <n v="247"/>
    <x v="1"/>
    <s v="USD"/>
    <n v="1362376800"/>
    <n v="1364965200"/>
    <b v="0"/>
    <b v="0"/>
    <x v="8"/>
    <m/>
    <s v="theater/plays"/>
  </r>
  <r>
    <n v="439"/>
    <s v="Cummings Inc"/>
    <s v="Digitized transitional monitoring"/>
    <x v="258"/>
    <n v="100900"/>
    <n v="3.5528169014084505"/>
    <x v="1"/>
    <m/>
    <n v="2293"/>
    <x v="1"/>
    <s v="USD"/>
    <n v="1478408400"/>
    <n v="1479016800"/>
    <b v="0"/>
    <b v="0"/>
    <x v="8"/>
    <m/>
    <s v="film &amp; video/science fiction"/>
  </r>
  <r>
    <n v="440"/>
    <s v="Miller-Poole"/>
    <s v="Networked optimal adapter"/>
    <x v="259"/>
    <n v="165954"/>
    <n v="1.6190634146341463"/>
    <x v="1"/>
    <m/>
    <n v="3131"/>
    <x v="1"/>
    <s v="USD"/>
    <n v="1498798800"/>
    <n v="1499662800"/>
    <b v="0"/>
    <b v="0"/>
    <x v="8"/>
    <m/>
    <s v="film &amp; video/television"/>
  </r>
  <r>
    <n v="441"/>
    <s v="Rodriguez-West"/>
    <s v="Automated optimal function"/>
    <x v="260"/>
    <n v="1744"/>
    <n v="0.24914285714285714"/>
    <x v="0"/>
    <m/>
    <n v="32"/>
    <x v="1"/>
    <s v="USD"/>
    <n v="1335416400"/>
    <n v="1337835600"/>
    <b v="0"/>
    <b v="0"/>
    <x v="8"/>
    <m/>
    <s v="technology/wearables"/>
  </r>
  <r>
    <n v="442"/>
    <s v="Calderon, Bradford and Dean"/>
    <s v="Devolved system-worthy framework"/>
    <x v="91"/>
    <n v="10731"/>
    <n v="1.9872222222222222"/>
    <x v="1"/>
    <m/>
    <n v="143"/>
    <x v="6"/>
    <s v="EUR"/>
    <n v="1504328400"/>
    <n v="1505710800"/>
    <b v="0"/>
    <b v="0"/>
    <x v="8"/>
    <m/>
    <s v="theater/plays"/>
  </r>
  <r>
    <n v="443"/>
    <s v="Clark-Bowman"/>
    <s v="Stand-alone user-facing service-desk"/>
    <x v="29"/>
    <n v="3232"/>
    <n v="0.34752688172043011"/>
    <x v="3"/>
    <m/>
    <n v="90"/>
    <x v="1"/>
    <s v="USD"/>
    <n v="1285822800"/>
    <n v="1287464400"/>
    <b v="0"/>
    <b v="0"/>
    <x v="8"/>
    <m/>
    <s v="theater/plays"/>
  </r>
  <r>
    <n v="444"/>
    <s v="Hensley Ltd"/>
    <s v="Versatile global attitude"/>
    <x v="8"/>
    <n v="10938"/>
    <n v="1.7641935483870967"/>
    <x v="1"/>
    <m/>
    <n v="296"/>
    <x v="1"/>
    <s v="USD"/>
    <n v="1311483600"/>
    <n v="1311656400"/>
    <b v="0"/>
    <b v="1"/>
    <x v="8"/>
    <m/>
    <s v="music/indie rock"/>
  </r>
  <r>
    <n v="445"/>
    <s v="Anderson-Pearson"/>
    <s v="Intuitive demand-driven Local Area Network"/>
    <x v="118"/>
    <n v="10739"/>
    <n v="5.1138095238095236"/>
    <x v="1"/>
    <m/>
    <n v="170"/>
    <x v="1"/>
    <s v="USD"/>
    <n v="1291356000"/>
    <n v="1293170400"/>
    <b v="0"/>
    <b v="1"/>
    <x v="8"/>
    <m/>
    <s v="theater/plays"/>
  </r>
  <r>
    <n v="446"/>
    <s v="Martin, Martin and Solis"/>
    <s v="Assimilated uniform methodology"/>
    <x v="85"/>
    <n v="5579"/>
    <n v="0.82044117647058823"/>
    <x v="0"/>
    <m/>
    <n v="186"/>
    <x v="1"/>
    <s v="USD"/>
    <n v="1355810400"/>
    <n v="1355983200"/>
    <b v="0"/>
    <b v="0"/>
    <x v="8"/>
    <m/>
    <s v="technology/wearables"/>
  </r>
  <r>
    <n v="447"/>
    <s v="Harrington-Harper"/>
    <s v="Self-enabling next generation algorithm"/>
    <x v="261"/>
    <n v="37754"/>
    <n v="0.24326030927835052"/>
    <x v="3"/>
    <m/>
    <n v="439"/>
    <x v="4"/>
    <s v="GBP"/>
    <n v="1513663200"/>
    <n v="1515045600"/>
    <b v="0"/>
    <b v="0"/>
    <x v="8"/>
    <m/>
    <s v="film &amp; video/television"/>
  </r>
  <r>
    <n v="448"/>
    <s v="Price and Sons"/>
    <s v="Object-based demand-driven strategy"/>
    <x v="262"/>
    <n v="45384"/>
    <n v="0.50482758620689661"/>
    <x v="0"/>
    <m/>
    <n v="605"/>
    <x v="1"/>
    <s v="USD"/>
    <n v="1365915600"/>
    <n v="1366088400"/>
    <b v="0"/>
    <b v="1"/>
    <x v="8"/>
    <m/>
    <s v="games/video games"/>
  </r>
  <r>
    <n v="449"/>
    <s v="Cuevas-Morales"/>
    <s v="Public-key coherent ability"/>
    <x v="79"/>
    <n v="8703"/>
    <n v="9.67"/>
    <x v="1"/>
    <m/>
    <n v="86"/>
    <x v="3"/>
    <s v="DKK"/>
    <n v="1551852000"/>
    <n v="1553317200"/>
    <b v="0"/>
    <b v="0"/>
    <x v="8"/>
    <m/>
    <s v="games/video games"/>
  </r>
  <r>
    <n v="450"/>
    <s v="Delgado-Hatfield"/>
    <s v="Up-sized composite success"/>
    <x v="0"/>
    <n v="4"/>
    <n v="0.04"/>
    <x v="0"/>
    <m/>
    <n v="1"/>
    <x v="0"/>
    <s v="CAD"/>
    <n v="1540098000"/>
    <n v="1542088800"/>
    <b v="0"/>
    <b v="0"/>
    <x v="8"/>
    <m/>
    <s v="film &amp; video/animation"/>
  </r>
  <r>
    <n v="451"/>
    <s v="Padilla-Porter"/>
    <s v="Innovative exuding matrix"/>
    <x v="263"/>
    <n v="182302"/>
    <n v="1.2284501347708894"/>
    <x v="1"/>
    <m/>
    <n v="6286"/>
    <x v="1"/>
    <s v="USD"/>
    <n v="1500440400"/>
    <n v="1503118800"/>
    <b v="0"/>
    <b v="0"/>
    <x v="8"/>
    <m/>
    <s v="music/rock"/>
  </r>
  <r>
    <n v="452"/>
    <s v="Morris Group"/>
    <s v="Realigned impactful artificial intelligence"/>
    <x v="73"/>
    <n v="3045"/>
    <n v="0.63437500000000002"/>
    <x v="0"/>
    <m/>
    <n v="31"/>
    <x v="1"/>
    <s v="USD"/>
    <n v="1278392400"/>
    <n v="1278478800"/>
    <b v="0"/>
    <b v="0"/>
    <x v="8"/>
    <m/>
    <s v="film &amp; video/drama"/>
  </r>
  <r>
    <n v="453"/>
    <s v="Saunders Ltd"/>
    <s v="Multi-layered multi-tasking secured line"/>
    <x v="264"/>
    <n v="102749"/>
    <n v="0.56331688596491225"/>
    <x v="0"/>
    <m/>
    <n v="1181"/>
    <x v="1"/>
    <s v="USD"/>
    <n v="1480572000"/>
    <n v="1484114400"/>
    <b v="0"/>
    <b v="0"/>
    <x v="8"/>
    <m/>
    <s v="film &amp; video/science fiction"/>
  </r>
  <r>
    <n v="454"/>
    <s v="Woods Inc"/>
    <s v="Upgradable upward-trending portal"/>
    <x v="220"/>
    <n v="1763"/>
    <n v="0.44074999999999998"/>
    <x v="0"/>
    <m/>
    <n v="39"/>
    <x v="1"/>
    <s v="USD"/>
    <n v="1382331600"/>
    <n v="1385445600"/>
    <b v="0"/>
    <b v="1"/>
    <x v="8"/>
    <m/>
    <s v="film &amp; video/drama"/>
  </r>
  <r>
    <n v="455"/>
    <s v="Villanueva, Wright and Richardson"/>
    <s v="Profit-focused global product"/>
    <x v="265"/>
    <n v="137904"/>
    <n v="1.1837253218884121"/>
    <x v="1"/>
    <m/>
    <n v="3727"/>
    <x v="1"/>
    <s v="USD"/>
    <n v="1316754000"/>
    <n v="1318741200"/>
    <b v="0"/>
    <b v="0"/>
    <x v="8"/>
    <m/>
    <s v="theater/plays"/>
  </r>
  <r>
    <n v="456"/>
    <s v="Wilson, Brooks and Clark"/>
    <s v="Operative well-modulated data-warehouse"/>
    <x v="266"/>
    <n v="152438"/>
    <n v="1.041243169398907"/>
    <x v="1"/>
    <m/>
    <n v="1605"/>
    <x v="1"/>
    <s v="USD"/>
    <n v="1518242400"/>
    <n v="1518242400"/>
    <b v="0"/>
    <b v="1"/>
    <x v="8"/>
    <m/>
    <s v="music/indie rock"/>
  </r>
  <r>
    <n v="457"/>
    <s v="Sheppard, Smith and Spence"/>
    <s v="Cloned asymmetric functionalities"/>
    <x v="92"/>
    <n v="1332"/>
    <n v="0.26640000000000003"/>
    <x v="0"/>
    <m/>
    <n v="46"/>
    <x v="1"/>
    <s v="USD"/>
    <n v="1476421200"/>
    <n v="1476594000"/>
    <b v="0"/>
    <b v="0"/>
    <x v="8"/>
    <m/>
    <s v="theater/plays"/>
  </r>
  <r>
    <n v="458"/>
    <s v="Wise, Thompson and Allen"/>
    <s v="Pre-emptive neutral portal"/>
    <x v="267"/>
    <n v="118706"/>
    <n v="3.5120118343195266"/>
    <x v="1"/>
    <m/>
    <n v="2120"/>
    <x v="1"/>
    <s v="USD"/>
    <n v="1269752400"/>
    <n v="1273554000"/>
    <b v="0"/>
    <b v="0"/>
    <x v="8"/>
    <m/>
    <s v="theater/plays"/>
  </r>
  <r>
    <n v="459"/>
    <s v="Lane, Ryan and Chapman"/>
    <s v="Switchable demand-driven help-desk"/>
    <x v="9"/>
    <n v="5674"/>
    <n v="0.90063492063492068"/>
    <x v="0"/>
    <m/>
    <n v="105"/>
    <x v="1"/>
    <s v="USD"/>
    <n v="1419746400"/>
    <n v="1421906400"/>
    <b v="0"/>
    <b v="0"/>
    <x v="8"/>
    <m/>
    <s v="film &amp; video/documentary"/>
  </r>
  <r>
    <n v="460"/>
    <s v="Rich, Alvarez and King"/>
    <s v="Business-focused static ability"/>
    <x v="166"/>
    <n v="4119"/>
    <n v="1.7162500000000001"/>
    <x v="1"/>
    <m/>
    <n v="50"/>
    <x v="1"/>
    <s v="USD"/>
    <n v="1281330000"/>
    <n v="1281589200"/>
    <b v="0"/>
    <b v="0"/>
    <x v="8"/>
    <m/>
    <s v="theater/plays"/>
  </r>
  <r>
    <n v="461"/>
    <s v="Terry-Salinas"/>
    <s v="Networked secondary structure"/>
    <x v="268"/>
    <n v="139354"/>
    <n v="1.4104655870445344"/>
    <x v="1"/>
    <m/>
    <n v="2080"/>
    <x v="1"/>
    <s v="USD"/>
    <n v="1398661200"/>
    <n v="1400389200"/>
    <b v="0"/>
    <b v="0"/>
    <x v="8"/>
    <m/>
    <s v="film &amp; video/drama"/>
  </r>
  <r>
    <n v="462"/>
    <s v="Wang-Rodriguez"/>
    <s v="Total multimedia website"/>
    <x v="269"/>
    <n v="57734"/>
    <n v="0.30579449152542371"/>
    <x v="0"/>
    <m/>
    <n v="535"/>
    <x v="1"/>
    <s v="USD"/>
    <n v="1359525600"/>
    <n v="1362808800"/>
    <b v="0"/>
    <b v="0"/>
    <x v="8"/>
    <m/>
    <s v="games/mobile games"/>
  </r>
  <r>
    <n v="463"/>
    <s v="Mckee-Hill"/>
    <s v="Cross-platform upward-trending parallelism"/>
    <x v="270"/>
    <n v="145265"/>
    <n v="1.0816455696202532"/>
    <x v="1"/>
    <m/>
    <n v="2105"/>
    <x v="1"/>
    <s v="USD"/>
    <n v="1388469600"/>
    <n v="1388815200"/>
    <b v="0"/>
    <b v="0"/>
    <x v="8"/>
    <m/>
    <s v="film &amp; video/animation"/>
  </r>
  <r>
    <n v="464"/>
    <s v="Gomez LLC"/>
    <s v="Pre-emptive mission-critical hardware"/>
    <x v="271"/>
    <n v="95020"/>
    <n v="1.3345505617977529"/>
    <x v="1"/>
    <m/>
    <n v="2436"/>
    <x v="1"/>
    <s v="USD"/>
    <n v="1518328800"/>
    <n v="1519538400"/>
    <b v="0"/>
    <b v="0"/>
    <x v="8"/>
    <m/>
    <s v="theater/plays"/>
  </r>
  <r>
    <n v="465"/>
    <s v="Gonzalez-Robbins"/>
    <s v="Up-sized responsive protocol"/>
    <x v="53"/>
    <n v="8829"/>
    <n v="1.8785106382978722"/>
    <x v="1"/>
    <m/>
    <n v="80"/>
    <x v="1"/>
    <s v="USD"/>
    <n v="1517032800"/>
    <n v="1517810400"/>
    <b v="0"/>
    <b v="0"/>
    <x v="8"/>
    <m/>
    <s v="publishing/translations"/>
  </r>
  <r>
    <n v="466"/>
    <s v="Obrien and Sons"/>
    <s v="Pre-emptive transitional frame"/>
    <x v="272"/>
    <n v="3984"/>
    <n v="3.32"/>
    <x v="1"/>
    <m/>
    <n v="42"/>
    <x v="1"/>
    <s v="USD"/>
    <n v="1368594000"/>
    <n v="1370581200"/>
    <b v="0"/>
    <b v="1"/>
    <x v="8"/>
    <m/>
    <s v="technology/wearables"/>
  </r>
  <r>
    <n v="467"/>
    <s v="Shaw Ltd"/>
    <s v="Profit-focused content-based application"/>
    <x v="1"/>
    <n v="8053"/>
    <n v="5.7521428571428572"/>
    <x v="1"/>
    <m/>
    <n v="139"/>
    <x v="0"/>
    <s v="CAD"/>
    <n v="1448258400"/>
    <n v="1448863200"/>
    <b v="0"/>
    <b v="1"/>
    <x v="8"/>
    <m/>
    <s v="technology/web"/>
  </r>
  <r>
    <n v="468"/>
    <s v="Hughes Inc"/>
    <s v="Streamlined neutral analyzer"/>
    <x v="220"/>
    <n v="1620"/>
    <n v="0.40500000000000003"/>
    <x v="0"/>
    <m/>
    <n v="16"/>
    <x v="1"/>
    <s v="USD"/>
    <n v="1555218000"/>
    <n v="1556600400"/>
    <b v="0"/>
    <b v="0"/>
    <x v="8"/>
    <m/>
    <s v="theater/plays"/>
  </r>
  <r>
    <n v="469"/>
    <s v="Olsen-Ryan"/>
    <s v="Assimilated neutral utilization"/>
    <x v="36"/>
    <n v="10328"/>
    <n v="1.8442857142857143"/>
    <x v="1"/>
    <m/>
    <n v="159"/>
    <x v="1"/>
    <s v="USD"/>
    <n v="1431925200"/>
    <n v="1432098000"/>
    <b v="0"/>
    <b v="0"/>
    <x v="8"/>
    <m/>
    <s v="film &amp; video/drama"/>
  </r>
  <r>
    <n v="470"/>
    <s v="Grimes, Holland and Sloan"/>
    <s v="Extended dedicated archive"/>
    <x v="136"/>
    <n v="10289"/>
    <n v="2.8580555555555556"/>
    <x v="1"/>
    <m/>
    <n v="381"/>
    <x v="1"/>
    <s v="USD"/>
    <n v="1481522400"/>
    <n v="1482127200"/>
    <b v="0"/>
    <b v="0"/>
    <x v="8"/>
    <m/>
    <s v="technology/wearables"/>
  </r>
  <r>
    <n v="471"/>
    <s v="Perry and Sons"/>
    <s v="Configurable static help-desk"/>
    <x v="33"/>
    <n v="9889"/>
    <n v="3.19"/>
    <x v="1"/>
    <m/>
    <n v="194"/>
    <x v="4"/>
    <s v="GBP"/>
    <n v="1335934800"/>
    <n v="1335934800"/>
    <b v="0"/>
    <b v="1"/>
    <x v="8"/>
    <m/>
    <s v="food/food trucks"/>
  </r>
  <r>
    <n v="472"/>
    <s v="Turner, Young and Collins"/>
    <s v="Self-enabling clear-thinking framework"/>
    <x v="273"/>
    <n v="60342"/>
    <n v="0.39234070221066319"/>
    <x v="0"/>
    <m/>
    <n v="575"/>
    <x v="1"/>
    <s v="USD"/>
    <n v="1552280400"/>
    <n v="1556946000"/>
    <b v="0"/>
    <b v="0"/>
    <x v="8"/>
    <m/>
    <s v="music/rock"/>
  </r>
  <r>
    <n v="473"/>
    <s v="Richardson Inc"/>
    <s v="Assimilated fault-tolerant capacity"/>
    <x v="92"/>
    <n v="8907"/>
    <n v="1.7814000000000001"/>
    <x v="1"/>
    <m/>
    <n v="106"/>
    <x v="1"/>
    <s v="USD"/>
    <n v="1529989200"/>
    <n v="1530075600"/>
    <b v="0"/>
    <b v="0"/>
    <x v="8"/>
    <m/>
    <s v="music/electric music"/>
  </r>
  <r>
    <n v="474"/>
    <s v="Santos-Young"/>
    <s v="Enhanced neutral ability"/>
    <x v="220"/>
    <n v="14606"/>
    <n v="3.6515"/>
    <x v="1"/>
    <m/>
    <n v="142"/>
    <x v="1"/>
    <s v="USD"/>
    <n v="1418709600"/>
    <n v="1418796000"/>
    <b v="0"/>
    <b v="0"/>
    <x v="8"/>
    <m/>
    <s v="film &amp; video/television"/>
  </r>
  <r>
    <n v="475"/>
    <s v="Nichols Ltd"/>
    <s v="Function-based attitude-oriented groupware"/>
    <x v="71"/>
    <n v="8432"/>
    <n v="1.1394594594594594"/>
    <x v="1"/>
    <m/>
    <n v="211"/>
    <x v="1"/>
    <s v="USD"/>
    <n v="1372136400"/>
    <n v="1372482000"/>
    <b v="0"/>
    <b v="1"/>
    <x v="8"/>
    <m/>
    <s v="publishing/translations"/>
  </r>
  <r>
    <n v="476"/>
    <s v="Murphy PLC"/>
    <s v="Optional solution-oriented instruction set"/>
    <x v="274"/>
    <n v="57122"/>
    <n v="0.29828720626631855"/>
    <x v="0"/>
    <m/>
    <n v="1120"/>
    <x v="1"/>
    <s v="USD"/>
    <n v="1533877200"/>
    <n v="1534395600"/>
    <b v="0"/>
    <b v="0"/>
    <x v="8"/>
    <m/>
    <s v="publishing/fiction"/>
  </r>
  <r>
    <n v="477"/>
    <s v="Hogan, Porter and Rivera"/>
    <s v="Organic object-oriented core"/>
    <x v="275"/>
    <n v="4613"/>
    <n v="0.54270588235294115"/>
    <x v="0"/>
    <m/>
    <n v="113"/>
    <x v="1"/>
    <s v="USD"/>
    <n v="1309064400"/>
    <n v="1311397200"/>
    <b v="0"/>
    <b v="0"/>
    <x v="8"/>
    <m/>
    <s v="film &amp; video/science fiction"/>
  </r>
  <r>
    <n v="478"/>
    <s v="Lyons LLC"/>
    <s v="Balanced impactful circuit"/>
    <x v="276"/>
    <n v="162603"/>
    <n v="2.3634156976744185"/>
    <x v="1"/>
    <m/>
    <n v="2756"/>
    <x v="1"/>
    <s v="USD"/>
    <n v="1425877200"/>
    <n v="1426914000"/>
    <b v="0"/>
    <b v="0"/>
    <x v="8"/>
    <m/>
    <s v="technology/wearables"/>
  </r>
  <r>
    <n v="479"/>
    <s v="Long-Greene"/>
    <s v="Future-proofed heuristic encryption"/>
    <x v="166"/>
    <n v="12310"/>
    <n v="5.1291666666666664"/>
    <x v="1"/>
    <m/>
    <n v="173"/>
    <x v="4"/>
    <s v="GBP"/>
    <n v="1501304400"/>
    <n v="1501477200"/>
    <b v="0"/>
    <b v="0"/>
    <x v="8"/>
    <m/>
    <s v="food/food trucks"/>
  </r>
  <r>
    <n v="480"/>
    <s v="Robles-Hudson"/>
    <s v="Balanced bifurcated leverage"/>
    <x v="133"/>
    <n v="8656"/>
    <n v="1.0065116279069768"/>
    <x v="1"/>
    <m/>
    <n v="87"/>
    <x v="1"/>
    <s v="USD"/>
    <n v="1268287200"/>
    <n v="1269061200"/>
    <b v="0"/>
    <b v="1"/>
    <x v="8"/>
    <m/>
    <s v="photography/photography books"/>
  </r>
  <r>
    <n v="481"/>
    <s v="Mcclure LLC"/>
    <s v="Sharable discrete budgetary management"/>
    <x v="277"/>
    <n v="159931"/>
    <n v="0.81348423194303154"/>
    <x v="0"/>
    <m/>
    <n v="1538"/>
    <x v="1"/>
    <s v="USD"/>
    <n v="1412139600"/>
    <n v="1415772000"/>
    <b v="0"/>
    <b v="1"/>
    <x v="8"/>
    <m/>
    <s v="theater/plays"/>
  </r>
  <r>
    <n v="482"/>
    <s v="Martin, Russell and Baker"/>
    <s v="Focused solution-oriented instruction set"/>
    <x v="3"/>
    <n v="689"/>
    <n v="0.16404761904761905"/>
    <x v="0"/>
    <m/>
    <n v="9"/>
    <x v="1"/>
    <s v="USD"/>
    <n v="1330063200"/>
    <n v="1331013600"/>
    <b v="0"/>
    <b v="1"/>
    <x v="8"/>
    <m/>
    <s v="publishing/fiction"/>
  </r>
  <r>
    <n v="483"/>
    <s v="Rice-Parker"/>
    <s v="Down-sized actuating infrastructure"/>
    <x v="278"/>
    <n v="48236"/>
    <n v="0.52774617067833696"/>
    <x v="0"/>
    <m/>
    <n v="554"/>
    <x v="1"/>
    <s v="USD"/>
    <n v="1576130400"/>
    <n v="1576735200"/>
    <b v="0"/>
    <b v="0"/>
    <x v="8"/>
    <m/>
    <s v="theater/plays"/>
  </r>
  <r>
    <n v="484"/>
    <s v="Landry Inc"/>
    <s v="Synergistic cohesive adapter"/>
    <x v="241"/>
    <n v="77021"/>
    <n v="2.6020608108108108"/>
    <x v="1"/>
    <m/>
    <n v="1572"/>
    <x v="4"/>
    <s v="GBP"/>
    <n v="1407128400"/>
    <n v="1411362000"/>
    <b v="0"/>
    <b v="1"/>
    <x v="8"/>
    <m/>
    <s v="food/food trucks"/>
  </r>
  <r>
    <n v="485"/>
    <s v="Richards-Davis"/>
    <s v="Quality-focused mission-critical structure"/>
    <x v="279"/>
    <n v="27844"/>
    <n v="0.30732891832229581"/>
    <x v="0"/>
    <m/>
    <n v="648"/>
    <x v="4"/>
    <s v="GBP"/>
    <n v="1560142800"/>
    <n v="1563685200"/>
    <b v="0"/>
    <b v="0"/>
    <x v="8"/>
    <m/>
    <s v="theater/plays"/>
  </r>
  <r>
    <n v="486"/>
    <s v="Davis, Cox and Fox"/>
    <s v="Compatible exuding Graphical User Interface"/>
    <x v="5"/>
    <n v="702"/>
    <n v="0.13500000000000001"/>
    <x v="0"/>
    <m/>
    <n v="21"/>
    <x v="4"/>
    <s v="GBP"/>
    <n v="1520575200"/>
    <n v="1521867600"/>
    <b v="0"/>
    <b v="1"/>
    <x v="8"/>
    <m/>
    <s v="publishing/translations"/>
  </r>
  <r>
    <n v="487"/>
    <s v="Smith-Wallace"/>
    <s v="Monitored 24/7 time-frame"/>
    <x v="280"/>
    <n v="197024"/>
    <n v="1.7862556663644606"/>
    <x v="1"/>
    <m/>
    <n v="2346"/>
    <x v="1"/>
    <s v="USD"/>
    <n v="1492664400"/>
    <n v="1495515600"/>
    <b v="0"/>
    <b v="0"/>
    <x v="8"/>
    <m/>
    <s v="theater/plays"/>
  </r>
  <r>
    <n v="488"/>
    <s v="Cordova, Shaw and Wang"/>
    <s v="Virtual secondary open architecture"/>
    <x v="98"/>
    <n v="11663"/>
    <n v="2.2005660377358489"/>
    <x v="1"/>
    <m/>
    <n v="115"/>
    <x v="1"/>
    <s v="USD"/>
    <n v="1454479200"/>
    <n v="1455948000"/>
    <b v="0"/>
    <b v="0"/>
    <x v="8"/>
    <m/>
    <s v="theater/plays"/>
  </r>
  <r>
    <n v="489"/>
    <s v="Clark Inc"/>
    <s v="Down-sized mobile time-frame"/>
    <x v="243"/>
    <n v="9339"/>
    <n v="1.015108695652174"/>
    <x v="1"/>
    <m/>
    <n v="85"/>
    <x v="6"/>
    <s v="EUR"/>
    <n v="1281934800"/>
    <n v="1282366800"/>
    <b v="0"/>
    <b v="0"/>
    <x v="8"/>
    <m/>
    <s v="technology/wearables"/>
  </r>
  <r>
    <n v="490"/>
    <s v="Young and Sons"/>
    <s v="Innovative disintermediate encryption"/>
    <x v="166"/>
    <n v="4596"/>
    <n v="1.915"/>
    <x v="1"/>
    <m/>
    <n v="144"/>
    <x v="1"/>
    <s v="USD"/>
    <n v="1573970400"/>
    <n v="1574575200"/>
    <b v="0"/>
    <b v="0"/>
    <x v="8"/>
    <m/>
    <s v="journalism/audio"/>
  </r>
  <r>
    <n v="491"/>
    <s v="Henson PLC"/>
    <s v="Universal contextually-based knowledgebase"/>
    <x v="281"/>
    <n v="173437"/>
    <n v="3.0534683098591549"/>
    <x v="1"/>
    <m/>
    <n v="2443"/>
    <x v="1"/>
    <s v="USD"/>
    <n v="1372654800"/>
    <n v="1374901200"/>
    <b v="0"/>
    <b v="1"/>
    <x v="8"/>
    <m/>
    <s v="food/food trucks"/>
  </r>
  <r>
    <n v="492"/>
    <s v="Garcia Group"/>
    <s v="Persevering interactive matrix"/>
    <x v="255"/>
    <n v="45831"/>
    <n v="0.23995287958115183"/>
    <x v="3"/>
    <m/>
    <n v="595"/>
    <x v="1"/>
    <s v="USD"/>
    <n v="1275886800"/>
    <n v="1278910800"/>
    <b v="1"/>
    <b v="1"/>
    <x v="8"/>
    <m/>
    <s v="film &amp; video/shorts"/>
  </r>
  <r>
    <n v="493"/>
    <s v="Adams, Walker and Wong"/>
    <s v="Seamless background framework"/>
    <x v="79"/>
    <n v="6514"/>
    <n v="7.2377777777777776"/>
    <x v="1"/>
    <m/>
    <n v="64"/>
    <x v="1"/>
    <s v="USD"/>
    <n v="1561784400"/>
    <n v="1562907600"/>
    <b v="0"/>
    <b v="0"/>
    <x v="8"/>
    <m/>
    <s v="photography/photography books"/>
  </r>
  <r>
    <n v="494"/>
    <s v="Hopkins-Browning"/>
    <s v="Balanced upward-trending productivity"/>
    <x v="186"/>
    <n v="13684"/>
    <n v="5.4736000000000002"/>
    <x v="1"/>
    <m/>
    <n v="268"/>
    <x v="1"/>
    <s v="USD"/>
    <n v="1332392400"/>
    <n v="1332478800"/>
    <b v="0"/>
    <b v="0"/>
    <x v="8"/>
    <m/>
    <s v="technology/wearables"/>
  </r>
  <r>
    <n v="495"/>
    <s v="Bell, Edwards and Andersen"/>
    <s v="Centralized clear-thinking solution"/>
    <x v="170"/>
    <n v="13264"/>
    <n v="4.1449999999999996"/>
    <x v="1"/>
    <m/>
    <n v="195"/>
    <x v="3"/>
    <s v="DKK"/>
    <n v="1402376400"/>
    <n v="1402722000"/>
    <b v="0"/>
    <b v="0"/>
    <x v="8"/>
    <m/>
    <s v="theater/plays"/>
  </r>
  <r>
    <n v="496"/>
    <s v="Morales Group"/>
    <s v="Optimized bi-directional extranet"/>
    <x v="282"/>
    <n v="1667"/>
    <n v="9.0696409140369975E-3"/>
    <x v="0"/>
    <m/>
    <n v="54"/>
    <x v="1"/>
    <s v="USD"/>
    <n v="1495342800"/>
    <n v="1496811600"/>
    <b v="0"/>
    <b v="0"/>
    <x v="8"/>
    <m/>
    <s v="film &amp; video/animation"/>
  </r>
  <r>
    <n v="497"/>
    <s v="Lucero Group"/>
    <s v="Intuitive actuating benchmark"/>
    <x v="122"/>
    <n v="3349"/>
    <n v="0.34173469387755101"/>
    <x v="0"/>
    <m/>
    <n v="120"/>
    <x v="1"/>
    <s v="USD"/>
    <n v="1482213600"/>
    <n v="1482213600"/>
    <b v="0"/>
    <b v="1"/>
    <x v="8"/>
    <m/>
    <s v="technology/wearables"/>
  </r>
  <r>
    <n v="498"/>
    <s v="Smith, Brown and Davis"/>
    <s v="Devolved background project"/>
    <x v="283"/>
    <n v="46317"/>
    <n v="0.239488107549121"/>
    <x v="0"/>
    <m/>
    <n v="579"/>
    <x v="3"/>
    <s v="DKK"/>
    <n v="1420092000"/>
    <n v="1420264800"/>
    <b v="0"/>
    <b v="0"/>
    <x v="8"/>
    <m/>
    <s v="technology/web"/>
  </r>
  <r>
    <n v="499"/>
    <s v="Hunt Group"/>
    <s v="Reverse-engineered executive emulation"/>
    <x v="284"/>
    <n v="78743"/>
    <n v="0.48072649572649573"/>
    <x v="0"/>
    <m/>
    <n v="2072"/>
    <x v="1"/>
    <s v="USD"/>
    <n v="1458018000"/>
    <n v="1458450000"/>
    <b v="0"/>
    <b v="1"/>
    <x v="8"/>
    <m/>
    <s v="film &amp; video/documentary"/>
  </r>
  <r>
    <n v="500"/>
    <s v="Valdez Ltd"/>
    <s v="Team-oriented clear-thinking matrix"/>
    <x v="0"/>
    <n v="0"/>
    <n v="0"/>
    <x v="0"/>
    <m/>
    <n v="0"/>
    <x v="1"/>
    <s v="USD"/>
    <n v="1367384400"/>
    <n v="1369803600"/>
    <b v="0"/>
    <b v="1"/>
    <x v="8"/>
    <m/>
    <s v="theater/plays"/>
  </r>
  <r>
    <n v="501"/>
    <s v="Mccann-Le"/>
    <s v="Focused coherent methodology"/>
    <x v="285"/>
    <n v="107743"/>
    <n v="0.70145182291666663"/>
    <x v="0"/>
    <m/>
    <n v="1796"/>
    <x v="1"/>
    <s v="USD"/>
    <n v="1363064400"/>
    <n v="1363237200"/>
    <b v="0"/>
    <b v="0"/>
    <x v="8"/>
    <m/>
    <s v="film &amp; video/documentary"/>
  </r>
  <r>
    <n v="502"/>
    <s v="Johnson Inc"/>
    <s v="Reduced context-sensitive complexity"/>
    <x v="81"/>
    <n v="6889"/>
    <n v="5.2992307692307694"/>
    <x v="1"/>
    <m/>
    <n v="186"/>
    <x v="2"/>
    <s v="AUD"/>
    <n v="1343365200"/>
    <n v="1345870800"/>
    <b v="0"/>
    <b v="1"/>
    <x v="8"/>
    <m/>
    <s v="games/video games"/>
  </r>
  <r>
    <n v="503"/>
    <s v="Collins LLC"/>
    <s v="Decentralized 4thgeneration time-frame"/>
    <x v="286"/>
    <n v="45983"/>
    <n v="1.8032549019607844"/>
    <x v="1"/>
    <m/>
    <n v="460"/>
    <x v="1"/>
    <s v="USD"/>
    <n v="1435726800"/>
    <n v="1437454800"/>
    <b v="0"/>
    <b v="0"/>
    <x v="8"/>
    <m/>
    <s v="film &amp; video/drama"/>
  </r>
  <r>
    <n v="504"/>
    <s v="Smith-Miller"/>
    <s v="De-engineered cohesive moderator"/>
    <x v="168"/>
    <n v="6924"/>
    <n v="0.92320000000000002"/>
    <x v="0"/>
    <m/>
    <n v="62"/>
    <x v="6"/>
    <s v="EUR"/>
    <n v="1431925200"/>
    <n v="1432011600"/>
    <b v="0"/>
    <b v="0"/>
    <x v="8"/>
    <m/>
    <s v="music/rock"/>
  </r>
  <r>
    <n v="505"/>
    <s v="Jensen-Vargas"/>
    <s v="Ameliorated explicit parallelism"/>
    <x v="262"/>
    <n v="12497"/>
    <n v="0.13901001112347053"/>
    <x v="0"/>
    <m/>
    <n v="347"/>
    <x v="1"/>
    <s v="USD"/>
    <n v="1362722400"/>
    <n v="1366347600"/>
    <b v="0"/>
    <b v="1"/>
    <x v="8"/>
    <m/>
    <s v="publishing/radio &amp; podcasts"/>
  </r>
  <r>
    <n v="506"/>
    <s v="Robles, Bell and Gonzalez"/>
    <s v="Customizable background monitoring"/>
    <x v="287"/>
    <n v="166874"/>
    <n v="9.2707777777777771"/>
    <x v="1"/>
    <m/>
    <n v="2528"/>
    <x v="1"/>
    <s v="USD"/>
    <n v="1511416800"/>
    <n v="1512885600"/>
    <b v="0"/>
    <b v="1"/>
    <x v="8"/>
    <m/>
    <s v="theater/plays"/>
  </r>
  <r>
    <n v="507"/>
    <s v="Turner, Miller and Francis"/>
    <s v="Compatible well-modulated budgetary management"/>
    <x v="118"/>
    <n v="837"/>
    <n v="0.39857142857142858"/>
    <x v="0"/>
    <m/>
    <n v="19"/>
    <x v="1"/>
    <s v="USD"/>
    <n v="1365483600"/>
    <n v="1369717200"/>
    <b v="0"/>
    <b v="1"/>
    <x v="8"/>
    <m/>
    <s v="technology/web"/>
  </r>
  <r>
    <n v="508"/>
    <s v="Roberts Group"/>
    <s v="Up-sized radical pricing structure"/>
    <x v="288"/>
    <n v="193820"/>
    <n v="1.1222929936305732"/>
    <x v="1"/>
    <m/>
    <n v="3657"/>
    <x v="1"/>
    <s v="USD"/>
    <n v="1532840400"/>
    <n v="1534654800"/>
    <b v="0"/>
    <b v="0"/>
    <x v="8"/>
    <m/>
    <s v="theater/plays"/>
  </r>
  <r>
    <n v="509"/>
    <s v="White LLC"/>
    <s v="Robust zero-defect project"/>
    <x v="172"/>
    <n v="119510"/>
    <n v="0.70925816023738875"/>
    <x v="0"/>
    <m/>
    <n v="1258"/>
    <x v="1"/>
    <s v="USD"/>
    <n v="1336194000"/>
    <n v="1337058000"/>
    <b v="0"/>
    <b v="0"/>
    <x v="8"/>
    <m/>
    <s v="theater/plays"/>
  </r>
  <r>
    <n v="510"/>
    <s v="Best, Miller and Thomas"/>
    <s v="Re-engineered mobile task-force"/>
    <x v="75"/>
    <n v="9289"/>
    <n v="1.1908974358974358"/>
    <x v="1"/>
    <m/>
    <n v="131"/>
    <x v="2"/>
    <s v="AUD"/>
    <n v="1527742800"/>
    <n v="1529816400"/>
    <b v="0"/>
    <b v="0"/>
    <x v="8"/>
    <m/>
    <s v="film &amp; video/drama"/>
  </r>
  <r>
    <n v="511"/>
    <s v="Smith-Mullins"/>
    <s v="User-centric intangible neural-net"/>
    <x v="252"/>
    <n v="35498"/>
    <n v="0.24017591339648173"/>
    <x v="0"/>
    <m/>
    <n v="362"/>
    <x v="1"/>
    <s v="USD"/>
    <n v="1564030800"/>
    <n v="1564894800"/>
    <b v="0"/>
    <b v="0"/>
    <x v="8"/>
    <m/>
    <s v="theater/plays"/>
  </r>
  <r>
    <n v="512"/>
    <s v="Williams-Walsh"/>
    <s v="Organized explicit core"/>
    <x v="14"/>
    <n v="12678"/>
    <n v="1.3931868131868133"/>
    <x v="1"/>
    <m/>
    <n v="239"/>
    <x v="1"/>
    <s v="USD"/>
    <n v="1404536400"/>
    <n v="1404622800"/>
    <b v="0"/>
    <b v="1"/>
    <x v="8"/>
    <m/>
    <s v="games/video games"/>
  </r>
  <r>
    <n v="513"/>
    <s v="Harrison, Blackwell and Mendez"/>
    <s v="Synchronized 6thgeneration adapter"/>
    <x v="111"/>
    <n v="3260"/>
    <n v="0.39277108433734942"/>
    <x v="3"/>
    <m/>
    <n v="35"/>
    <x v="1"/>
    <s v="USD"/>
    <n v="1284008400"/>
    <n v="1284181200"/>
    <b v="0"/>
    <b v="0"/>
    <x v="8"/>
    <m/>
    <s v="film &amp; video/television"/>
  </r>
  <r>
    <n v="514"/>
    <s v="Sanchez, Bradley and Flores"/>
    <s v="Centralized motivating capacity"/>
    <x v="289"/>
    <n v="31123"/>
    <n v="0.22439077144917088"/>
    <x v="3"/>
    <m/>
    <n v="528"/>
    <x v="5"/>
    <s v="CHF"/>
    <n v="1386309600"/>
    <n v="1386741600"/>
    <b v="0"/>
    <b v="1"/>
    <x v="8"/>
    <m/>
    <s v="music/rock"/>
  </r>
  <r>
    <n v="515"/>
    <s v="Cox LLC"/>
    <s v="Phased 24hour flexibility"/>
    <x v="133"/>
    <n v="4797"/>
    <n v="0.55779069767441858"/>
    <x v="0"/>
    <m/>
    <n v="133"/>
    <x v="0"/>
    <s v="CAD"/>
    <n v="1324620000"/>
    <n v="1324792800"/>
    <b v="0"/>
    <b v="1"/>
    <x v="8"/>
    <m/>
    <s v="theater/plays"/>
  </r>
  <r>
    <n v="516"/>
    <s v="Morales-Odonnell"/>
    <s v="Exclusive 5thgeneration structure"/>
    <x v="290"/>
    <n v="53324"/>
    <n v="0.42523125996810207"/>
    <x v="0"/>
    <m/>
    <n v="846"/>
    <x v="1"/>
    <s v="USD"/>
    <n v="1281070800"/>
    <n v="1284354000"/>
    <b v="0"/>
    <b v="0"/>
    <x v="8"/>
    <m/>
    <s v="publishing/nonfiction"/>
  </r>
  <r>
    <n v="517"/>
    <s v="Ramirez LLC"/>
    <s v="Multi-tiered maximized orchestration"/>
    <x v="291"/>
    <n v="6608"/>
    <n v="1.1200000000000001"/>
    <x v="1"/>
    <m/>
    <n v="78"/>
    <x v="1"/>
    <s v="USD"/>
    <n v="1493960400"/>
    <n v="1494392400"/>
    <b v="0"/>
    <b v="0"/>
    <x v="8"/>
    <m/>
    <s v="food/food trucks"/>
  </r>
  <r>
    <n v="518"/>
    <s v="Ramirez Group"/>
    <s v="Open-architected uniform instruction set"/>
    <x v="35"/>
    <n v="622"/>
    <n v="7.0681818181818179E-2"/>
    <x v="0"/>
    <m/>
    <n v="10"/>
    <x v="1"/>
    <s v="USD"/>
    <n v="1519365600"/>
    <n v="1519538400"/>
    <b v="0"/>
    <b v="1"/>
    <x v="8"/>
    <m/>
    <s v="film &amp; video/animation"/>
  </r>
  <r>
    <n v="519"/>
    <s v="Marsh-Coleman"/>
    <s v="Exclusive asymmetric analyzer"/>
    <x v="96"/>
    <n v="180802"/>
    <n v="1.0174563871693867"/>
    <x v="1"/>
    <m/>
    <n v="1773"/>
    <x v="1"/>
    <s v="USD"/>
    <n v="1420696800"/>
    <n v="1421906400"/>
    <b v="0"/>
    <b v="1"/>
    <x v="8"/>
    <m/>
    <s v="music/rock"/>
  </r>
  <r>
    <n v="520"/>
    <s v="Frederick, Jenkins and Collins"/>
    <s v="Organic radical collaboration"/>
    <x v="126"/>
    <n v="3406"/>
    <n v="4.2575000000000003"/>
    <x v="1"/>
    <m/>
    <n v="32"/>
    <x v="1"/>
    <s v="USD"/>
    <n v="1555650000"/>
    <n v="1555909200"/>
    <b v="0"/>
    <b v="0"/>
    <x v="8"/>
    <m/>
    <s v="theater/plays"/>
  </r>
  <r>
    <n v="521"/>
    <s v="Wilson Ltd"/>
    <s v="Function-based multi-state software"/>
    <x v="4"/>
    <n v="11061"/>
    <n v="1.4553947368421052"/>
    <x v="1"/>
    <m/>
    <n v="369"/>
    <x v="1"/>
    <s v="USD"/>
    <n v="1471928400"/>
    <n v="1472446800"/>
    <b v="0"/>
    <b v="1"/>
    <x v="8"/>
    <m/>
    <s v="film &amp; video/drama"/>
  </r>
  <r>
    <n v="522"/>
    <s v="Cline, Peterson and Lowery"/>
    <s v="Innovative static budgetary management"/>
    <x v="292"/>
    <n v="16389"/>
    <n v="0.32453465346534655"/>
    <x v="0"/>
    <m/>
    <n v="191"/>
    <x v="1"/>
    <s v="USD"/>
    <n v="1341291600"/>
    <n v="1342328400"/>
    <b v="0"/>
    <b v="0"/>
    <x v="8"/>
    <m/>
    <s v="film &amp; video/shorts"/>
  </r>
  <r>
    <n v="523"/>
    <s v="Underwood, James and Jones"/>
    <s v="Triple-buffered holistic ability"/>
    <x v="79"/>
    <n v="6303"/>
    <n v="7.003333333333333"/>
    <x v="1"/>
    <m/>
    <n v="89"/>
    <x v="1"/>
    <s v="USD"/>
    <n v="1267682400"/>
    <n v="1268114400"/>
    <b v="0"/>
    <b v="0"/>
    <x v="8"/>
    <m/>
    <s v="film &amp; video/shorts"/>
  </r>
  <r>
    <n v="524"/>
    <s v="Johnson-Contreras"/>
    <s v="Diverse scalable superstructure"/>
    <x v="127"/>
    <n v="81136"/>
    <n v="0.83904860392967939"/>
    <x v="0"/>
    <m/>
    <n v="1979"/>
    <x v="1"/>
    <s v="USD"/>
    <n v="1272258000"/>
    <n v="1273381200"/>
    <b v="0"/>
    <b v="0"/>
    <x v="8"/>
    <m/>
    <s v="theater/plays"/>
  </r>
  <r>
    <n v="525"/>
    <s v="Greene, Lloyd and Sims"/>
    <s v="Balanced leadingedge data-warehouse"/>
    <x v="118"/>
    <n v="1768"/>
    <n v="0.84190476190476193"/>
    <x v="0"/>
    <m/>
    <n v="63"/>
    <x v="1"/>
    <s v="USD"/>
    <n v="1290492000"/>
    <n v="1290837600"/>
    <b v="0"/>
    <b v="0"/>
    <x v="8"/>
    <m/>
    <s v="technology/wearables"/>
  </r>
  <r>
    <n v="526"/>
    <s v="Smith-Sparks"/>
    <s v="Digitized bandwidth-monitored open architecture"/>
    <x v="111"/>
    <n v="12944"/>
    <n v="1.5595180722891566"/>
    <x v="1"/>
    <m/>
    <n v="147"/>
    <x v="1"/>
    <s v="USD"/>
    <n v="1451109600"/>
    <n v="1454306400"/>
    <b v="0"/>
    <b v="1"/>
    <x v="8"/>
    <m/>
    <s v="theater/plays"/>
  </r>
  <r>
    <n v="527"/>
    <s v="Rosario-Smith"/>
    <s v="Enterprise-wide intermediate portal"/>
    <x v="223"/>
    <n v="188480"/>
    <n v="0.99619450317124736"/>
    <x v="0"/>
    <m/>
    <n v="6080"/>
    <x v="0"/>
    <s v="CAD"/>
    <n v="1454652000"/>
    <n v="1457762400"/>
    <b v="0"/>
    <b v="0"/>
    <x v="8"/>
    <m/>
    <s v="film &amp; video/animation"/>
  </r>
  <r>
    <n v="528"/>
    <s v="Avila, Ford and Welch"/>
    <s v="Focused leadingedge matrix"/>
    <x v="25"/>
    <n v="7227"/>
    <n v="0.80300000000000005"/>
    <x v="0"/>
    <m/>
    <n v="80"/>
    <x v="4"/>
    <s v="GBP"/>
    <n v="1385186400"/>
    <n v="1389074400"/>
    <b v="0"/>
    <b v="0"/>
    <x v="8"/>
    <m/>
    <s v="music/indie rock"/>
  </r>
  <r>
    <n v="529"/>
    <s v="Gallegos Inc"/>
    <s v="Seamless logistical encryption"/>
    <x v="135"/>
    <n v="574"/>
    <n v="0.11254901960784314"/>
    <x v="0"/>
    <m/>
    <n v="9"/>
    <x v="1"/>
    <s v="USD"/>
    <n v="1399698000"/>
    <n v="1402117200"/>
    <b v="0"/>
    <b v="0"/>
    <x v="8"/>
    <m/>
    <s v="games/video games"/>
  </r>
  <r>
    <n v="530"/>
    <s v="Morrow, Santiago and Soto"/>
    <s v="Stand-alone human-resource workforce"/>
    <x v="293"/>
    <n v="96328"/>
    <n v="0.91740952380952379"/>
    <x v="0"/>
    <m/>
    <n v="1784"/>
    <x v="1"/>
    <s v="USD"/>
    <n v="1283230800"/>
    <n v="1284440400"/>
    <b v="0"/>
    <b v="1"/>
    <x v="8"/>
    <m/>
    <s v="publishing/fiction"/>
  </r>
  <r>
    <n v="531"/>
    <s v="Berry-Richardson"/>
    <s v="Automated zero tolerance implementation"/>
    <x v="294"/>
    <n v="178338"/>
    <n v="0.95521156936261387"/>
    <x v="2"/>
    <m/>
    <n v="3640"/>
    <x v="5"/>
    <s v="CHF"/>
    <n v="1384149600"/>
    <n v="1388988000"/>
    <b v="0"/>
    <b v="0"/>
    <x v="8"/>
    <m/>
    <s v="games/video games"/>
  </r>
  <r>
    <n v="532"/>
    <s v="Cordova-Torres"/>
    <s v="Pre-emptive grid-enabled contingency"/>
    <x v="39"/>
    <n v="8046"/>
    <n v="5.0287499999999996"/>
    <x v="1"/>
    <m/>
    <n v="126"/>
    <x v="0"/>
    <s v="CAD"/>
    <n v="1516860000"/>
    <n v="1516946400"/>
    <b v="0"/>
    <b v="0"/>
    <x v="8"/>
    <m/>
    <s v="theater/plays"/>
  </r>
  <r>
    <n v="533"/>
    <s v="Holt, Bernard and Johnson"/>
    <s v="Multi-lateral didactic encoding"/>
    <x v="295"/>
    <n v="184086"/>
    <n v="1.5924394463667819"/>
    <x v="1"/>
    <m/>
    <n v="2218"/>
    <x v="4"/>
    <s v="GBP"/>
    <n v="1374642000"/>
    <n v="1377752400"/>
    <b v="0"/>
    <b v="0"/>
    <x v="8"/>
    <m/>
    <s v="music/indie rock"/>
  </r>
  <r>
    <n v="534"/>
    <s v="Clark, Mccormick and Mendoza"/>
    <s v="Self-enabling didactic orchestration"/>
    <x v="296"/>
    <n v="13385"/>
    <n v="0.15022446689113356"/>
    <x v="0"/>
    <m/>
    <n v="243"/>
    <x v="1"/>
    <s v="USD"/>
    <n v="1534482000"/>
    <n v="1534568400"/>
    <b v="0"/>
    <b v="1"/>
    <x v="8"/>
    <m/>
    <s v="film &amp; video/drama"/>
  </r>
  <r>
    <n v="535"/>
    <s v="Garrison LLC"/>
    <s v="Profit-focused 24/7 data-warehouse"/>
    <x v="97"/>
    <n v="12533"/>
    <n v="4.820384615384615"/>
    <x v="1"/>
    <m/>
    <n v="202"/>
    <x v="6"/>
    <s v="EUR"/>
    <n v="1528434000"/>
    <n v="1528606800"/>
    <b v="0"/>
    <b v="1"/>
    <x v="8"/>
    <m/>
    <s v="theater/plays"/>
  </r>
  <r>
    <n v="536"/>
    <s v="Shannon-Olson"/>
    <s v="Enhanced methodical middleware"/>
    <x v="122"/>
    <n v="14697"/>
    <n v="1.4996938775510205"/>
    <x v="1"/>
    <m/>
    <n v="140"/>
    <x v="6"/>
    <s v="EUR"/>
    <n v="1282626000"/>
    <n v="1284872400"/>
    <b v="0"/>
    <b v="0"/>
    <x v="8"/>
    <m/>
    <s v="publishing/fiction"/>
  </r>
  <r>
    <n v="537"/>
    <s v="Murillo-Mcfarland"/>
    <s v="Synchronized client-driven projection"/>
    <x v="197"/>
    <n v="98935"/>
    <n v="1.1722156398104266"/>
    <x v="1"/>
    <m/>
    <n v="1052"/>
    <x v="3"/>
    <s v="DKK"/>
    <n v="1535605200"/>
    <n v="1537592400"/>
    <b v="1"/>
    <b v="1"/>
    <x v="8"/>
    <m/>
    <s v="film &amp; video/documentary"/>
  </r>
  <r>
    <n v="538"/>
    <s v="Young, Gilbert and Escobar"/>
    <s v="Networked didactic time-frame"/>
    <x v="297"/>
    <n v="57034"/>
    <n v="0.37695968274950431"/>
    <x v="0"/>
    <m/>
    <n v="1296"/>
    <x v="1"/>
    <s v="USD"/>
    <n v="1379826000"/>
    <n v="1381208400"/>
    <b v="0"/>
    <b v="0"/>
    <x v="8"/>
    <m/>
    <s v="games/mobile games"/>
  </r>
  <r>
    <n v="539"/>
    <s v="Thomas, Welch and Santana"/>
    <s v="Assimilated exuding toolset"/>
    <x v="122"/>
    <n v="7120"/>
    <n v="0.72653061224489801"/>
    <x v="0"/>
    <m/>
    <n v="77"/>
    <x v="1"/>
    <s v="USD"/>
    <n v="1561957200"/>
    <n v="1562475600"/>
    <b v="0"/>
    <b v="1"/>
    <x v="8"/>
    <m/>
    <s v="food/food trucks"/>
  </r>
  <r>
    <n v="540"/>
    <s v="Brown-Pena"/>
    <s v="Front-line client-server secured line"/>
    <x v="98"/>
    <n v="14097"/>
    <n v="2.6598113207547169"/>
    <x v="1"/>
    <m/>
    <n v="247"/>
    <x v="1"/>
    <s v="USD"/>
    <n v="1525496400"/>
    <n v="1527397200"/>
    <b v="0"/>
    <b v="0"/>
    <x v="8"/>
    <m/>
    <s v="photography/photography books"/>
  </r>
  <r>
    <n v="541"/>
    <s v="Holder, Caldwell and Vance"/>
    <s v="Polarized systemic Internet solution"/>
    <x v="298"/>
    <n v="43086"/>
    <n v="0.24205617977528091"/>
    <x v="0"/>
    <m/>
    <n v="395"/>
    <x v="6"/>
    <s v="EUR"/>
    <n v="1433912400"/>
    <n v="1436158800"/>
    <b v="0"/>
    <b v="0"/>
    <x v="8"/>
    <m/>
    <s v="games/mobile games"/>
  </r>
  <r>
    <n v="542"/>
    <s v="Harrison-Bridges"/>
    <s v="Profit-focused exuding moderator"/>
    <x v="299"/>
    <n v="1930"/>
    <n v="2.5064935064935064E-2"/>
    <x v="0"/>
    <m/>
    <n v="49"/>
    <x v="4"/>
    <s v="GBP"/>
    <n v="1453442400"/>
    <n v="1456034400"/>
    <b v="0"/>
    <b v="0"/>
    <x v="8"/>
    <m/>
    <s v="music/indie rock"/>
  </r>
  <r>
    <n v="543"/>
    <s v="Johnson, Murphy and Peterson"/>
    <s v="Cross-group high-level moderator"/>
    <x v="300"/>
    <n v="13864"/>
    <n v="0.1632979976442874"/>
    <x v="0"/>
    <m/>
    <n v="180"/>
    <x v="1"/>
    <s v="USD"/>
    <n v="1378875600"/>
    <n v="1380171600"/>
    <b v="0"/>
    <b v="0"/>
    <x v="8"/>
    <m/>
    <s v="games/video games"/>
  </r>
  <r>
    <n v="544"/>
    <s v="Taylor Inc"/>
    <s v="Public-key 3rdgeneration system engine"/>
    <x v="54"/>
    <n v="7742"/>
    <n v="2.7650000000000001"/>
    <x v="1"/>
    <m/>
    <n v="84"/>
    <x v="1"/>
    <s v="USD"/>
    <n v="1452232800"/>
    <n v="1453356000"/>
    <b v="0"/>
    <b v="0"/>
    <x v="8"/>
    <m/>
    <s v="music/rock"/>
  </r>
  <r>
    <n v="545"/>
    <s v="Deleon and Sons"/>
    <s v="Organized value-added access"/>
    <x v="301"/>
    <n v="164109"/>
    <n v="0.88803571428571426"/>
    <x v="0"/>
    <m/>
    <n v="2690"/>
    <x v="1"/>
    <s v="USD"/>
    <n v="1577253600"/>
    <n v="1578981600"/>
    <b v="0"/>
    <b v="0"/>
    <x v="8"/>
    <m/>
    <s v="theater/plays"/>
  </r>
  <r>
    <n v="546"/>
    <s v="Benjamin, Paul and Ferguson"/>
    <s v="Cloned global Graphical User Interface"/>
    <x v="3"/>
    <n v="6870"/>
    <n v="1.6357142857142857"/>
    <x v="1"/>
    <m/>
    <n v="88"/>
    <x v="1"/>
    <s v="USD"/>
    <n v="1537160400"/>
    <n v="1537419600"/>
    <b v="0"/>
    <b v="1"/>
    <x v="8"/>
    <m/>
    <s v="theater/plays"/>
  </r>
  <r>
    <n v="547"/>
    <s v="Hardin-Dixon"/>
    <s v="Focused solution-oriented matrix"/>
    <x v="81"/>
    <n v="12597"/>
    <n v="9.69"/>
    <x v="1"/>
    <m/>
    <n v="156"/>
    <x v="1"/>
    <s v="USD"/>
    <n v="1422165600"/>
    <n v="1423202400"/>
    <b v="0"/>
    <b v="0"/>
    <x v="8"/>
    <m/>
    <s v="film &amp; video/drama"/>
  </r>
  <r>
    <n v="548"/>
    <s v="York-Pitts"/>
    <s v="Monitored discrete toolset"/>
    <x v="302"/>
    <n v="179074"/>
    <n v="2.7091376701966716"/>
    <x v="1"/>
    <m/>
    <n v="2985"/>
    <x v="1"/>
    <s v="USD"/>
    <n v="1459486800"/>
    <n v="1460610000"/>
    <b v="0"/>
    <b v="0"/>
    <x v="8"/>
    <m/>
    <s v="theater/plays"/>
  </r>
  <r>
    <n v="549"/>
    <s v="Jarvis and Sons"/>
    <s v="Business-focused intermediate system engine"/>
    <x v="303"/>
    <n v="83843"/>
    <n v="2.8421355932203389"/>
    <x v="1"/>
    <m/>
    <n v="762"/>
    <x v="1"/>
    <s v="USD"/>
    <n v="1369717200"/>
    <n v="1370494800"/>
    <b v="0"/>
    <b v="0"/>
    <x v="8"/>
    <m/>
    <s v="technology/wearables"/>
  </r>
  <r>
    <n v="550"/>
    <s v="Morrison-Henderson"/>
    <s v="De-engineered disintermediate encoding"/>
    <x v="0"/>
    <n v="4"/>
    <n v="0.04"/>
    <x v="3"/>
    <m/>
    <n v="1"/>
    <x v="5"/>
    <s v="CHF"/>
    <n v="1330495200"/>
    <n v="1332306000"/>
    <b v="0"/>
    <b v="0"/>
    <x v="8"/>
    <m/>
    <s v="music/indie rock"/>
  </r>
  <r>
    <n v="551"/>
    <s v="Martin-James"/>
    <s v="Streamlined upward-trending analyzer"/>
    <x v="304"/>
    <n v="105598"/>
    <n v="0.58632981676846196"/>
    <x v="0"/>
    <m/>
    <n v="2779"/>
    <x v="2"/>
    <s v="AUD"/>
    <n v="1419055200"/>
    <n v="1422511200"/>
    <b v="0"/>
    <b v="1"/>
    <x v="8"/>
    <m/>
    <s v="technology/web"/>
  </r>
  <r>
    <n v="552"/>
    <s v="Mercer, Solomon and Singleton"/>
    <s v="Distributed human-resource policy"/>
    <x v="25"/>
    <n v="8866"/>
    <n v="0.98511111111111116"/>
    <x v="0"/>
    <m/>
    <n v="92"/>
    <x v="1"/>
    <s v="USD"/>
    <n v="1480140000"/>
    <n v="1480312800"/>
    <b v="0"/>
    <b v="0"/>
    <x v="8"/>
    <m/>
    <s v="theater/plays"/>
  </r>
  <r>
    <n v="553"/>
    <s v="Dougherty, Austin and Mills"/>
    <s v="De-engineered 5thgeneration contingency"/>
    <x v="305"/>
    <n v="75022"/>
    <n v="0.43975381008206332"/>
    <x v="0"/>
    <m/>
    <n v="1028"/>
    <x v="1"/>
    <s v="USD"/>
    <n v="1293948000"/>
    <n v="1294034400"/>
    <b v="0"/>
    <b v="0"/>
    <x v="8"/>
    <m/>
    <s v="music/rock"/>
  </r>
  <r>
    <n v="554"/>
    <s v="Ritter PLC"/>
    <s v="Multi-channeled upward-trending application"/>
    <x v="40"/>
    <n v="14408"/>
    <n v="1.5166315789473683"/>
    <x v="1"/>
    <m/>
    <n v="554"/>
    <x v="0"/>
    <s v="CAD"/>
    <n v="1482127200"/>
    <n v="1482645600"/>
    <b v="0"/>
    <b v="0"/>
    <x v="8"/>
    <m/>
    <s v="music/indie rock"/>
  </r>
  <r>
    <n v="555"/>
    <s v="Anderson Group"/>
    <s v="Organic maximized database"/>
    <x v="9"/>
    <n v="14089"/>
    <n v="2.2363492063492063"/>
    <x v="1"/>
    <m/>
    <n v="135"/>
    <x v="3"/>
    <s v="DKK"/>
    <n v="1396414800"/>
    <n v="1399093200"/>
    <b v="0"/>
    <b v="0"/>
    <x v="8"/>
    <m/>
    <s v="music/rock"/>
  </r>
  <r>
    <n v="556"/>
    <s v="Smith and Sons"/>
    <s v="Grass-roots 24/7 attitude"/>
    <x v="5"/>
    <n v="12467"/>
    <n v="2.3975"/>
    <x v="1"/>
    <m/>
    <n v="122"/>
    <x v="1"/>
    <s v="USD"/>
    <n v="1315285200"/>
    <n v="1315890000"/>
    <b v="0"/>
    <b v="1"/>
    <x v="8"/>
    <m/>
    <s v="publishing/translations"/>
  </r>
  <r>
    <n v="557"/>
    <s v="Lam-Hamilton"/>
    <s v="Team-oriented global strategy"/>
    <x v="46"/>
    <n v="11960"/>
    <n v="1.9933333333333334"/>
    <x v="1"/>
    <m/>
    <n v="221"/>
    <x v="1"/>
    <s v="USD"/>
    <n v="1443762000"/>
    <n v="1444021200"/>
    <b v="0"/>
    <b v="1"/>
    <x v="8"/>
    <m/>
    <s v="film &amp; video/science fiction"/>
  </r>
  <r>
    <n v="558"/>
    <s v="Ho Ltd"/>
    <s v="Enhanced client-driven capacity"/>
    <x v="306"/>
    <n v="7966"/>
    <n v="1.373448275862069"/>
    <x v="1"/>
    <m/>
    <n v="126"/>
    <x v="1"/>
    <s v="USD"/>
    <n v="1456293600"/>
    <n v="1460005200"/>
    <b v="0"/>
    <b v="0"/>
    <x v="8"/>
    <m/>
    <s v="theater/plays"/>
  </r>
  <r>
    <n v="559"/>
    <s v="Brown, Estrada and Jensen"/>
    <s v="Exclusive systematic productivity"/>
    <x v="307"/>
    <n v="106321"/>
    <n v="1.009696106362773"/>
    <x v="1"/>
    <m/>
    <n v="1022"/>
    <x v="1"/>
    <s v="USD"/>
    <n v="1470114000"/>
    <n v="1470718800"/>
    <b v="0"/>
    <b v="0"/>
    <x v="8"/>
    <m/>
    <s v="theater/plays"/>
  </r>
  <r>
    <n v="560"/>
    <s v="Hunt LLC"/>
    <s v="Re-engineered radical policy"/>
    <x v="77"/>
    <n v="158832"/>
    <n v="7.9416000000000002"/>
    <x v="1"/>
    <m/>
    <n v="3177"/>
    <x v="1"/>
    <s v="USD"/>
    <n v="1321596000"/>
    <n v="1325052000"/>
    <b v="0"/>
    <b v="0"/>
    <x v="8"/>
    <m/>
    <s v="film &amp; video/animation"/>
  </r>
  <r>
    <n v="561"/>
    <s v="Fowler-Smith"/>
    <s v="Down-sized logistical adapter"/>
    <x v="162"/>
    <n v="11091"/>
    <n v="3.6970000000000001"/>
    <x v="1"/>
    <m/>
    <n v="198"/>
    <x v="5"/>
    <s v="CHF"/>
    <n v="1318827600"/>
    <n v="1319000400"/>
    <b v="0"/>
    <b v="0"/>
    <x v="8"/>
    <m/>
    <s v="theater/plays"/>
  </r>
  <r>
    <n v="562"/>
    <s v="Blair Inc"/>
    <s v="Configurable bandwidth-monitored throughput"/>
    <x v="34"/>
    <n v="1269"/>
    <n v="0.12818181818181817"/>
    <x v="0"/>
    <m/>
    <n v="26"/>
    <x v="5"/>
    <s v="CHF"/>
    <n v="1552366800"/>
    <n v="1552539600"/>
    <b v="0"/>
    <b v="0"/>
    <x v="8"/>
    <m/>
    <s v="music/rock"/>
  </r>
  <r>
    <n v="563"/>
    <s v="Kelley, Stanton and Sanchez"/>
    <s v="Optional tangible pricing structure"/>
    <x v="41"/>
    <n v="5107"/>
    <n v="1.3802702702702703"/>
    <x v="1"/>
    <m/>
    <n v="85"/>
    <x v="2"/>
    <s v="AUD"/>
    <n v="1542088800"/>
    <n v="1543816800"/>
    <b v="0"/>
    <b v="0"/>
    <x v="8"/>
    <m/>
    <s v="film &amp; video/documentary"/>
  </r>
  <r>
    <n v="564"/>
    <s v="Hernandez-Macdonald"/>
    <s v="Organic high-level implementation"/>
    <x v="308"/>
    <n v="141393"/>
    <n v="0.83813278008298753"/>
    <x v="0"/>
    <m/>
    <n v="1790"/>
    <x v="1"/>
    <s v="USD"/>
    <n v="1426395600"/>
    <n v="1427086800"/>
    <b v="0"/>
    <b v="0"/>
    <x v="8"/>
    <m/>
    <s v="theater/plays"/>
  </r>
  <r>
    <n v="565"/>
    <s v="Joseph LLC"/>
    <s v="Decentralized logistical collaboration"/>
    <x v="309"/>
    <n v="194166"/>
    <n v="2.0460063224446787"/>
    <x v="1"/>
    <m/>
    <n v="3596"/>
    <x v="1"/>
    <s v="USD"/>
    <n v="1321336800"/>
    <n v="1323064800"/>
    <b v="0"/>
    <b v="0"/>
    <x v="8"/>
    <m/>
    <s v="theater/plays"/>
  </r>
  <r>
    <n v="566"/>
    <s v="Webb-Smith"/>
    <s v="Advanced content-based installation"/>
    <x v="29"/>
    <n v="4124"/>
    <n v="0.44344086021505374"/>
    <x v="0"/>
    <m/>
    <n v="37"/>
    <x v="1"/>
    <s v="USD"/>
    <n v="1456293600"/>
    <n v="1458277200"/>
    <b v="0"/>
    <b v="1"/>
    <x v="8"/>
    <m/>
    <s v="music/electric music"/>
  </r>
  <r>
    <n v="567"/>
    <s v="Johns PLC"/>
    <s v="Distributed high-level open architecture"/>
    <x v="85"/>
    <n v="14865"/>
    <n v="2.1860294117647059"/>
    <x v="1"/>
    <m/>
    <n v="244"/>
    <x v="1"/>
    <s v="USD"/>
    <n v="1404968400"/>
    <n v="1405141200"/>
    <b v="0"/>
    <b v="0"/>
    <x v="8"/>
    <m/>
    <s v="music/rock"/>
  </r>
  <r>
    <n v="568"/>
    <s v="Hardin-Foley"/>
    <s v="Synergized zero tolerance help-desk"/>
    <x v="310"/>
    <n v="134688"/>
    <n v="1.8603314917127072"/>
    <x v="1"/>
    <m/>
    <n v="5180"/>
    <x v="1"/>
    <s v="USD"/>
    <n v="1279170000"/>
    <n v="1283058000"/>
    <b v="0"/>
    <b v="0"/>
    <x v="8"/>
    <m/>
    <s v="theater/plays"/>
  </r>
  <r>
    <n v="569"/>
    <s v="Fischer, Fowler and Arnold"/>
    <s v="Extended multi-tasking definition"/>
    <x v="311"/>
    <n v="47705"/>
    <n v="2.3733830845771142"/>
    <x v="1"/>
    <m/>
    <n v="589"/>
    <x v="6"/>
    <s v="EUR"/>
    <n v="1294725600"/>
    <n v="1295762400"/>
    <b v="0"/>
    <b v="0"/>
    <x v="8"/>
    <m/>
    <s v="film &amp; video/animation"/>
  </r>
  <r>
    <n v="570"/>
    <s v="Martinez-Juarez"/>
    <s v="Realigned uniform knowledge user"/>
    <x v="312"/>
    <n v="95364"/>
    <n v="3.0565384615384614"/>
    <x v="1"/>
    <m/>
    <n v="2725"/>
    <x v="1"/>
    <s v="USD"/>
    <n v="1419055200"/>
    <n v="1419573600"/>
    <b v="0"/>
    <b v="1"/>
    <x v="8"/>
    <m/>
    <s v="music/rock"/>
  </r>
  <r>
    <n v="571"/>
    <s v="Wilson and Sons"/>
    <s v="Monitored grid-enabled model"/>
    <x v="26"/>
    <n v="3295"/>
    <n v="0.94142857142857139"/>
    <x v="0"/>
    <m/>
    <n v="35"/>
    <x v="6"/>
    <s v="EUR"/>
    <n v="1434690000"/>
    <n v="1438750800"/>
    <b v="0"/>
    <b v="0"/>
    <x v="8"/>
    <m/>
    <s v="film &amp; video/shorts"/>
  </r>
  <r>
    <n v="572"/>
    <s v="Clements Group"/>
    <s v="Assimilated actuating policy"/>
    <x v="25"/>
    <n v="4896"/>
    <n v="0.54400000000000004"/>
    <x v="3"/>
    <m/>
    <n v="94"/>
    <x v="1"/>
    <s v="USD"/>
    <n v="1443416400"/>
    <n v="1444798800"/>
    <b v="0"/>
    <b v="1"/>
    <x v="8"/>
    <m/>
    <s v="music/rock"/>
  </r>
  <r>
    <n v="573"/>
    <s v="Valenzuela-Cook"/>
    <s v="Total incremental productivity"/>
    <x v="313"/>
    <n v="7496"/>
    <n v="1.1188059701492536"/>
    <x v="1"/>
    <m/>
    <n v="300"/>
    <x v="1"/>
    <s v="USD"/>
    <n v="1399006800"/>
    <n v="1399179600"/>
    <b v="0"/>
    <b v="0"/>
    <x v="8"/>
    <m/>
    <s v="journalism/audio"/>
  </r>
  <r>
    <n v="574"/>
    <s v="Parker, Haley and Foster"/>
    <s v="Adaptive local task-force"/>
    <x v="50"/>
    <n v="9967"/>
    <n v="3.6914814814814814"/>
    <x v="1"/>
    <m/>
    <n v="144"/>
    <x v="1"/>
    <s v="USD"/>
    <n v="1575698400"/>
    <n v="1576562400"/>
    <b v="0"/>
    <b v="1"/>
    <x v="8"/>
    <m/>
    <s v="food/food trucks"/>
  </r>
  <r>
    <n v="575"/>
    <s v="Fuentes LLC"/>
    <s v="Universal zero-defect concept"/>
    <x v="314"/>
    <n v="52421"/>
    <n v="0.62930372148859548"/>
    <x v="0"/>
    <m/>
    <n v="558"/>
    <x v="1"/>
    <s v="USD"/>
    <n v="1400562000"/>
    <n v="1400821200"/>
    <b v="0"/>
    <b v="1"/>
    <x v="8"/>
    <m/>
    <s v="theater/plays"/>
  </r>
  <r>
    <n v="576"/>
    <s v="Moran and Sons"/>
    <s v="Object-based bottom-line superstructure"/>
    <x v="62"/>
    <n v="6298"/>
    <n v="0.6492783505154639"/>
    <x v="0"/>
    <m/>
    <n v="64"/>
    <x v="1"/>
    <s v="USD"/>
    <n v="1509512400"/>
    <n v="1510984800"/>
    <b v="0"/>
    <b v="0"/>
    <x v="8"/>
    <m/>
    <s v="theater/plays"/>
  </r>
  <r>
    <n v="577"/>
    <s v="Stevens Inc"/>
    <s v="Adaptive 24hour projection"/>
    <x v="139"/>
    <n v="1546"/>
    <n v="0.18853658536585366"/>
    <x v="3"/>
    <m/>
    <n v="37"/>
    <x v="1"/>
    <s v="USD"/>
    <n v="1299823200"/>
    <n v="1302066000"/>
    <b v="0"/>
    <b v="0"/>
    <x v="8"/>
    <m/>
    <s v="music/jazz"/>
  </r>
  <r>
    <n v="578"/>
    <s v="Martinez-Johnson"/>
    <s v="Sharable radical toolset"/>
    <x v="315"/>
    <n v="16168"/>
    <n v="0.1675440414507772"/>
    <x v="0"/>
    <m/>
    <n v="245"/>
    <x v="1"/>
    <s v="USD"/>
    <n v="1322719200"/>
    <n v="1322978400"/>
    <b v="0"/>
    <b v="0"/>
    <x v="8"/>
    <m/>
    <s v="film &amp; video/science fiction"/>
  </r>
  <r>
    <n v="579"/>
    <s v="Franklin Inc"/>
    <s v="Focused multimedia knowledgebase"/>
    <x v="8"/>
    <n v="6269"/>
    <n v="1.0111290322580646"/>
    <x v="1"/>
    <m/>
    <n v="87"/>
    <x v="1"/>
    <s v="USD"/>
    <n v="1312693200"/>
    <n v="1313730000"/>
    <b v="0"/>
    <b v="0"/>
    <x v="8"/>
    <m/>
    <s v="music/jazz"/>
  </r>
  <r>
    <n v="580"/>
    <s v="Perez PLC"/>
    <s v="Seamless 6thgeneration extranet"/>
    <x v="316"/>
    <n v="149578"/>
    <n v="3.4150228310502282"/>
    <x v="1"/>
    <m/>
    <n v="3116"/>
    <x v="1"/>
    <s v="USD"/>
    <n v="1393394400"/>
    <n v="1394085600"/>
    <b v="0"/>
    <b v="0"/>
    <x v="8"/>
    <m/>
    <s v="theater/plays"/>
  </r>
  <r>
    <n v="581"/>
    <s v="Sanchez, Cross and Savage"/>
    <s v="Sharable mobile knowledgebase"/>
    <x v="46"/>
    <n v="3841"/>
    <n v="0.64016666666666666"/>
    <x v="0"/>
    <m/>
    <n v="71"/>
    <x v="1"/>
    <s v="USD"/>
    <n v="1304053200"/>
    <n v="1305349200"/>
    <b v="0"/>
    <b v="0"/>
    <x v="8"/>
    <m/>
    <s v="technology/web"/>
  </r>
  <r>
    <n v="582"/>
    <s v="Pineda Ltd"/>
    <s v="Cross-group global system engine"/>
    <x v="251"/>
    <n v="4531"/>
    <n v="0.5208045977011494"/>
    <x v="0"/>
    <m/>
    <n v="42"/>
    <x v="1"/>
    <s v="USD"/>
    <n v="1433912400"/>
    <n v="1434344400"/>
    <b v="0"/>
    <b v="1"/>
    <x v="8"/>
    <m/>
    <s v="games/video games"/>
  </r>
  <r>
    <n v="583"/>
    <s v="Powell and Sons"/>
    <s v="Centralized clear-thinking conglomeration"/>
    <x v="317"/>
    <n v="60934"/>
    <n v="3.2240211640211642"/>
    <x v="1"/>
    <m/>
    <n v="909"/>
    <x v="1"/>
    <s v="USD"/>
    <n v="1329717600"/>
    <n v="1331186400"/>
    <b v="0"/>
    <b v="0"/>
    <x v="8"/>
    <m/>
    <s v="film &amp; video/documentary"/>
  </r>
  <r>
    <n v="584"/>
    <s v="Nunez-Richards"/>
    <s v="De-engineered cohesive system engine"/>
    <x v="318"/>
    <n v="103255"/>
    <n v="1.1950810185185186"/>
    <x v="1"/>
    <m/>
    <n v="1613"/>
    <x v="1"/>
    <s v="USD"/>
    <n v="1335330000"/>
    <n v="1336539600"/>
    <b v="0"/>
    <b v="0"/>
    <x v="8"/>
    <m/>
    <s v="technology/web"/>
  </r>
  <r>
    <n v="585"/>
    <s v="Pugh LLC"/>
    <s v="Reactive analyzing function"/>
    <x v="200"/>
    <n v="13065"/>
    <n v="1.4679775280898877"/>
    <x v="1"/>
    <m/>
    <n v="136"/>
    <x v="1"/>
    <s v="USD"/>
    <n v="1268888400"/>
    <n v="1269752400"/>
    <b v="0"/>
    <b v="0"/>
    <x v="8"/>
    <m/>
    <s v="publishing/translations"/>
  </r>
  <r>
    <n v="586"/>
    <s v="Rowe-Wong"/>
    <s v="Robust hybrid budgetary management"/>
    <x v="31"/>
    <n v="6654"/>
    <n v="9.5057142857142853"/>
    <x v="1"/>
    <m/>
    <n v="130"/>
    <x v="1"/>
    <s v="USD"/>
    <n v="1289973600"/>
    <n v="1291615200"/>
    <b v="0"/>
    <b v="0"/>
    <x v="8"/>
    <m/>
    <s v="music/rock"/>
  </r>
  <r>
    <n v="587"/>
    <s v="Williams-Santos"/>
    <s v="Open-source analyzing monitoring"/>
    <x v="151"/>
    <n v="6852"/>
    <n v="0.72893617021276591"/>
    <x v="0"/>
    <m/>
    <n v="156"/>
    <x v="0"/>
    <s v="CAD"/>
    <n v="1547877600"/>
    <n v="1552366800"/>
    <b v="0"/>
    <b v="1"/>
    <x v="8"/>
    <m/>
    <s v="food/food trucks"/>
  </r>
  <r>
    <n v="588"/>
    <s v="Weber Inc"/>
    <s v="Up-sized discrete firmware"/>
    <x v="215"/>
    <n v="124517"/>
    <n v="0.7900824873096447"/>
    <x v="0"/>
    <m/>
    <n v="1368"/>
    <x v="4"/>
    <s v="GBP"/>
    <n v="1269493200"/>
    <n v="1272171600"/>
    <b v="0"/>
    <b v="0"/>
    <x v="8"/>
    <m/>
    <s v="theater/plays"/>
  </r>
  <r>
    <n v="589"/>
    <s v="Avery, Brown and Parker"/>
    <s v="Exclusive intangible extranet"/>
    <x v="58"/>
    <n v="5113"/>
    <n v="0.64721518987341775"/>
    <x v="0"/>
    <m/>
    <n v="102"/>
    <x v="1"/>
    <s v="USD"/>
    <n v="1436072400"/>
    <n v="1436677200"/>
    <b v="0"/>
    <b v="0"/>
    <x v="8"/>
    <m/>
    <s v="film &amp; video/documentary"/>
  </r>
  <r>
    <n v="590"/>
    <s v="Cox Group"/>
    <s v="Synergized analyzing process improvement"/>
    <x v="143"/>
    <n v="5824"/>
    <n v="0.82028169014084507"/>
    <x v="0"/>
    <m/>
    <n v="86"/>
    <x v="2"/>
    <s v="AUD"/>
    <n v="1419141600"/>
    <n v="1420092000"/>
    <b v="0"/>
    <b v="0"/>
    <x v="8"/>
    <m/>
    <s v="publishing/radio &amp; podcasts"/>
  </r>
  <r>
    <n v="591"/>
    <s v="Jensen LLC"/>
    <s v="Realigned dedicated system engine"/>
    <x v="60"/>
    <n v="6226"/>
    <n v="10.376666666666667"/>
    <x v="1"/>
    <m/>
    <n v="102"/>
    <x v="1"/>
    <s v="USD"/>
    <n v="1279083600"/>
    <n v="1279947600"/>
    <b v="0"/>
    <b v="0"/>
    <x v="8"/>
    <m/>
    <s v="games/video games"/>
  </r>
  <r>
    <n v="592"/>
    <s v="Brown Inc"/>
    <s v="Object-based bandwidth-monitored concept"/>
    <x v="154"/>
    <n v="20243"/>
    <n v="0.12910076530612244"/>
    <x v="0"/>
    <m/>
    <n v="253"/>
    <x v="1"/>
    <s v="USD"/>
    <n v="1401426000"/>
    <n v="1402203600"/>
    <b v="0"/>
    <b v="0"/>
    <x v="8"/>
    <m/>
    <s v="theater/plays"/>
  </r>
  <r>
    <n v="593"/>
    <s v="Hale-Hayes"/>
    <s v="Ameliorated client-driven open system"/>
    <x v="319"/>
    <n v="188288"/>
    <n v="1.5484210526315789"/>
    <x v="1"/>
    <m/>
    <n v="4006"/>
    <x v="1"/>
    <s v="USD"/>
    <n v="1395810000"/>
    <n v="1396933200"/>
    <b v="0"/>
    <b v="0"/>
    <x v="8"/>
    <m/>
    <s v="film &amp; video/animation"/>
  </r>
  <r>
    <n v="594"/>
    <s v="Mcbride PLC"/>
    <s v="Upgradable leadingedge Local Area Network"/>
    <x v="320"/>
    <n v="11167"/>
    <n v="7.0991735537190084E-2"/>
    <x v="0"/>
    <m/>
    <n v="157"/>
    <x v="1"/>
    <s v="USD"/>
    <n v="1467003600"/>
    <n v="1467262800"/>
    <b v="0"/>
    <b v="1"/>
    <x v="8"/>
    <m/>
    <s v="theater/plays"/>
  </r>
  <r>
    <n v="595"/>
    <s v="Harris-Jennings"/>
    <s v="Customizable intermediate data-warehouse"/>
    <x v="321"/>
    <n v="146595"/>
    <n v="2.0852773826458035"/>
    <x v="1"/>
    <m/>
    <n v="1629"/>
    <x v="1"/>
    <s v="USD"/>
    <n v="1268715600"/>
    <n v="1270530000"/>
    <b v="0"/>
    <b v="1"/>
    <x v="8"/>
    <m/>
    <s v="theater/plays"/>
  </r>
  <r>
    <n v="596"/>
    <s v="Becker-Scott"/>
    <s v="Managed optimizing archive"/>
    <x v="58"/>
    <n v="7875"/>
    <n v="0.99683544303797467"/>
    <x v="0"/>
    <m/>
    <n v="183"/>
    <x v="1"/>
    <s v="USD"/>
    <n v="1457157600"/>
    <n v="1457762400"/>
    <b v="0"/>
    <b v="1"/>
    <x v="8"/>
    <m/>
    <s v="film &amp; video/drama"/>
  </r>
  <r>
    <n v="597"/>
    <s v="Todd, Freeman and Henry"/>
    <s v="Diverse systematic projection"/>
    <x v="322"/>
    <n v="148779"/>
    <n v="2.0159756097560977"/>
    <x v="1"/>
    <m/>
    <n v="2188"/>
    <x v="1"/>
    <s v="USD"/>
    <n v="1573970400"/>
    <n v="1575525600"/>
    <b v="0"/>
    <b v="0"/>
    <x v="8"/>
    <m/>
    <s v="theater/plays"/>
  </r>
  <r>
    <n v="598"/>
    <s v="Martinez, Garza and Young"/>
    <s v="Up-sized web-enabled info-mediaries"/>
    <x v="323"/>
    <n v="175868"/>
    <n v="1.6209032258064515"/>
    <x v="1"/>
    <m/>
    <n v="2409"/>
    <x v="6"/>
    <s v="EUR"/>
    <n v="1276578000"/>
    <n v="1279083600"/>
    <b v="0"/>
    <b v="0"/>
    <x v="8"/>
    <m/>
    <s v="music/rock"/>
  </r>
  <r>
    <n v="599"/>
    <s v="Smith-Ramos"/>
    <s v="Persevering optimizing Graphical User Interface"/>
    <x v="324"/>
    <n v="5112"/>
    <n v="3.6436208125445471E-2"/>
    <x v="0"/>
    <m/>
    <n v="82"/>
    <x v="3"/>
    <s v="DKK"/>
    <n v="1423720800"/>
    <n v="1424412000"/>
    <b v="0"/>
    <b v="0"/>
    <x v="8"/>
    <m/>
    <s v="film &amp; video/documentary"/>
  </r>
  <r>
    <n v="600"/>
    <s v="Brown-George"/>
    <s v="Cross-platform tertiary array"/>
    <x v="0"/>
    <n v="5"/>
    <n v="0.05"/>
    <x v="0"/>
    <m/>
    <n v="1"/>
    <x v="4"/>
    <s v="GBP"/>
    <n v="1375160400"/>
    <n v="1376197200"/>
    <b v="0"/>
    <b v="0"/>
    <x v="8"/>
    <m/>
    <s v="food/food trucks"/>
  </r>
  <r>
    <n v="601"/>
    <s v="Waters and Sons"/>
    <s v="Inverse neutral structure"/>
    <x v="9"/>
    <n v="13018"/>
    <n v="2.0663492063492064"/>
    <x v="1"/>
    <m/>
    <n v="194"/>
    <x v="1"/>
    <s v="USD"/>
    <n v="1401426000"/>
    <n v="1402894800"/>
    <b v="1"/>
    <b v="0"/>
    <x v="8"/>
    <m/>
    <s v="technology/wearables"/>
  </r>
  <r>
    <n v="602"/>
    <s v="Brown Ltd"/>
    <s v="Quality-focused system-worthy support"/>
    <x v="325"/>
    <n v="91176"/>
    <n v="1.2823628691983122"/>
    <x v="1"/>
    <m/>
    <n v="1140"/>
    <x v="1"/>
    <s v="USD"/>
    <n v="1433480400"/>
    <n v="1434430800"/>
    <b v="0"/>
    <b v="0"/>
    <x v="8"/>
    <m/>
    <s v="theater/plays"/>
  </r>
  <r>
    <n v="603"/>
    <s v="Christian, Yates and Greer"/>
    <s v="Vision-oriented 5thgeneration array"/>
    <x v="98"/>
    <n v="6342"/>
    <n v="1.1966037735849056"/>
    <x v="1"/>
    <m/>
    <n v="102"/>
    <x v="1"/>
    <s v="USD"/>
    <n v="1555563600"/>
    <n v="1557896400"/>
    <b v="0"/>
    <b v="0"/>
    <x v="8"/>
    <m/>
    <s v="theater/plays"/>
  </r>
  <r>
    <n v="604"/>
    <s v="Cole, Hernandez and Rodriguez"/>
    <s v="Cross-platform logistical circuit"/>
    <x v="326"/>
    <n v="151438"/>
    <n v="1.7073055242390078"/>
    <x v="1"/>
    <m/>
    <n v="2857"/>
    <x v="1"/>
    <s v="USD"/>
    <n v="1295676000"/>
    <n v="1297490400"/>
    <b v="0"/>
    <b v="0"/>
    <x v="8"/>
    <m/>
    <s v="theater/plays"/>
  </r>
  <r>
    <n v="605"/>
    <s v="Ortiz, Valenzuela and Collins"/>
    <s v="Profound solution-oriented matrix"/>
    <x v="88"/>
    <n v="6178"/>
    <n v="1.8721212121212121"/>
    <x v="1"/>
    <m/>
    <n v="107"/>
    <x v="1"/>
    <s v="USD"/>
    <n v="1443848400"/>
    <n v="1447394400"/>
    <b v="0"/>
    <b v="0"/>
    <x v="8"/>
    <m/>
    <s v="publishing/nonfiction"/>
  </r>
  <r>
    <n v="606"/>
    <s v="Valencia PLC"/>
    <s v="Extended asynchronous initiative"/>
    <x v="74"/>
    <n v="6405"/>
    <n v="1.8838235294117647"/>
    <x v="1"/>
    <m/>
    <n v="160"/>
    <x v="4"/>
    <s v="GBP"/>
    <n v="1457330400"/>
    <n v="1458277200"/>
    <b v="0"/>
    <b v="0"/>
    <x v="8"/>
    <m/>
    <s v="music/rock"/>
  </r>
  <r>
    <n v="607"/>
    <s v="Gordon, Mendez and Johnson"/>
    <s v="Fundamental needs-based frame"/>
    <x v="327"/>
    <n v="180667"/>
    <n v="1.3129869186046512"/>
    <x v="1"/>
    <m/>
    <n v="2230"/>
    <x v="1"/>
    <s v="USD"/>
    <n v="1395550800"/>
    <n v="1395723600"/>
    <b v="0"/>
    <b v="0"/>
    <x v="8"/>
    <m/>
    <s v="food/food trucks"/>
  </r>
  <r>
    <n v="608"/>
    <s v="Johnson Group"/>
    <s v="Compatible full-range leverage"/>
    <x v="61"/>
    <n v="11075"/>
    <n v="2.8397435897435899"/>
    <x v="1"/>
    <m/>
    <n v="316"/>
    <x v="1"/>
    <s v="USD"/>
    <n v="1551852000"/>
    <n v="1552197600"/>
    <b v="0"/>
    <b v="1"/>
    <x v="8"/>
    <m/>
    <s v="music/jazz"/>
  </r>
  <r>
    <n v="609"/>
    <s v="Rose-Fuller"/>
    <s v="Upgradable holistic system engine"/>
    <x v="83"/>
    <n v="12042"/>
    <n v="1.2041999999999999"/>
    <x v="1"/>
    <m/>
    <n v="117"/>
    <x v="1"/>
    <s v="USD"/>
    <n v="1547618400"/>
    <n v="1549087200"/>
    <b v="0"/>
    <b v="0"/>
    <x v="8"/>
    <m/>
    <s v="film &amp; video/science fiction"/>
  </r>
  <r>
    <n v="610"/>
    <s v="Hughes, Mendez and Patterson"/>
    <s v="Stand-alone multi-state data-warehouse"/>
    <x v="328"/>
    <n v="179356"/>
    <n v="4.1905607476635511"/>
    <x v="1"/>
    <m/>
    <n v="6406"/>
    <x v="1"/>
    <s v="USD"/>
    <n v="1355637600"/>
    <n v="1356847200"/>
    <b v="0"/>
    <b v="0"/>
    <x v="8"/>
    <m/>
    <s v="theater/plays"/>
  </r>
  <r>
    <n v="611"/>
    <s v="Brady, Cortez and Rodriguez"/>
    <s v="Multi-lateral maximized core"/>
    <x v="139"/>
    <n v="1136"/>
    <n v="0.13853658536585367"/>
    <x v="3"/>
    <m/>
    <n v="15"/>
    <x v="1"/>
    <s v="USD"/>
    <n v="1374728400"/>
    <n v="1375765200"/>
    <b v="0"/>
    <b v="0"/>
    <x v="8"/>
    <m/>
    <s v="theater/plays"/>
  </r>
  <r>
    <n v="612"/>
    <s v="Wang, Nguyen and Horton"/>
    <s v="Innovative holistic hub"/>
    <x v="8"/>
    <n v="8645"/>
    <n v="1.3943548387096774"/>
    <x v="1"/>
    <m/>
    <n v="192"/>
    <x v="1"/>
    <s v="USD"/>
    <n v="1287810000"/>
    <n v="1289800800"/>
    <b v="0"/>
    <b v="0"/>
    <x v="8"/>
    <m/>
    <s v="music/electric music"/>
  </r>
  <r>
    <n v="613"/>
    <s v="Santos, Williams and Brown"/>
    <s v="Reverse-engineered 24/7 methodology"/>
    <x v="65"/>
    <n v="1914"/>
    <n v="1.74"/>
    <x v="1"/>
    <m/>
    <n v="26"/>
    <x v="0"/>
    <s v="CAD"/>
    <n v="1503723600"/>
    <n v="1504501200"/>
    <b v="0"/>
    <b v="0"/>
    <x v="8"/>
    <m/>
    <s v="theater/plays"/>
  </r>
  <r>
    <n v="614"/>
    <s v="Barnett and Sons"/>
    <s v="Business-focused dynamic info-mediaries"/>
    <x v="329"/>
    <n v="41205"/>
    <n v="1.5549056603773586"/>
    <x v="1"/>
    <m/>
    <n v="723"/>
    <x v="1"/>
    <s v="USD"/>
    <n v="1484114400"/>
    <n v="1485669600"/>
    <b v="0"/>
    <b v="0"/>
    <x v="8"/>
    <m/>
    <s v="theater/plays"/>
  </r>
  <r>
    <n v="615"/>
    <s v="Petersen-Rodriguez"/>
    <s v="Digitized clear-thinking installation"/>
    <x v="275"/>
    <n v="14488"/>
    <n v="1.7044705882352942"/>
    <x v="1"/>
    <m/>
    <n v="170"/>
    <x v="6"/>
    <s v="EUR"/>
    <n v="1461906000"/>
    <n v="1462770000"/>
    <b v="0"/>
    <b v="0"/>
    <x v="8"/>
    <m/>
    <s v="theater/plays"/>
  </r>
  <r>
    <n v="616"/>
    <s v="Burnett-Mora"/>
    <s v="Quality-focused 24/7 superstructure"/>
    <x v="330"/>
    <n v="12129"/>
    <n v="1.8951562500000001"/>
    <x v="1"/>
    <m/>
    <n v="238"/>
    <x v="4"/>
    <s v="GBP"/>
    <n v="1379653200"/>
    <n v="1379739600"/>
    <b v="0"/>
    <b v="1"/>
    <x v="8"/>
    <m/>
    <s v="music/indie rock"/>
  </r>
  <r>
    <n v="617"/>
    <s v="King LLC"/>
    <s v="Multi-channeled local intranet"/>
    <x v="1"/>
    <n v="3496"/>
    <n v="2.4971428571428573"/>
    <x v="1"/>
    <m/>
    <n v="55"/>
    <x v="1"/>
    <s v="USD"/>
    <n v="1401858000"/>
    <n v="1402722000"/>
    <b v="0"/>
    <b v="0"/>
    <x v="8"/>
    <m/>
    <s v="theater/plays"/>
  </r>
  <r>
    <n v="618"/>
    <s v="Miller Ltd"/>
    <s v="Open-architected mobile emulation"/>
    <x v="331"/>
    <n v="97037"/>
    <n v="0.48860523665659616"/>
    <x v="0"/>
    <m/>
    <n v="1198"/>
    <x v="1"/>
    <s v="USD"/>
    <n v="1367470800"/>
    <n v="1369285200"/>
    <b v="0"/>
    <b v="0"/>
    <x v="8"/>
    <m/>
    <s v="publishing/nonfiction"/>
  </r>
  <r>
    <n v="619"/>
    <s v="Case LLC"/>
    <s v="Ameliorated foreground methodology"/>
    <x v="332"/>
    <n v="55757"/>
    <n v="0.28461970393057684"/>
    <x v="0"/>
    <m/>
    <n v="648"/>
    <x v="1"/>
    <s v="USD"/>
    <n v="1304658000"/>
    <n v="1304744400"/>
    <b v="1"/>
    <b v="1"/>
    <x v="8"/>
    <m/>
    <s v="theater/plays"/>
  </r>
  <r>
    <n v="620"/>
    <s v="Swanson, Wilson and Baker"/>
    <s v="Synergized well-modulated project"/>
    <x v="333"/>
    <n v="11525"/>
    <n v="2.6802325581395348"/>
    <x v="1"/>
    <m/>
    <n v="128"/>
    <x v="2"/>
    <s v="AUD"/>
    <n v="1467954000"/>
    <n v="1468299600"/>
    <b v="0"/>
    <b v="0"/>
    <x v="8"/>
    <m/>
    <s v="photography/photography books"/>
  </r>
  <r>
    <n v="621"/>
    <s v="Dean, Fox and Phillips"/>
    <s v="Extended context-sensitive forecast"/>
    <x v="334"/>
    <n v="158669"/>
    <n v="6.1980078125000002"/>
    <x v="1"/>
    <m/>
    <n v="2144"/>
    <x v="1"/>
    <s v="USD"/>
    <n v="1473742800"/>
    <n v="1474174800"/>
    <b v="0"/>
    <b v="0"/>
    <x v="8"/>
    <m/>
    <s v="theater/plays"/>
  </r>
  <r>
    <n v="622"/>
    <s v="Smith-Smith"/>
    <s v="Total leadingedge neural-net"/>
    <x v="335"/>
    <n v="5916"/>
    <n v="3.1301587301587303E-2"/>
    <x v="0"/>
    <m/>
    <n v="64"/>
    <x v="1"/>
    <s v="USD"/>
    <n v="1523768400"/>
    <n v="1526014800"/>
    <b v="0"/>
    <b v="0"/>
    <x v="8"/>
    <m/>
    <s v="music/indie rock"/>
  </r>
  <r>
    <n v="623"/>
    <s v="Smith, Scott and Rodriguez"/>
    <s v="Organic actuating protocol"/>
    <x v="336"/>
    <n v="150806"/>
    <n v="1.5992152704135738"/>
    <x v="1"/>
    <m/>
    <n v="2693"/>
    <x v="4"/>
    <s v="GBP"/>
    <n v="1437022800"/>
    <n v="1437454800"/>
    <b v="0"/>
    <b v="0"/>
    <x v="8"/>
    <m/>
    <s v="theater/plays"/>
  </r>
  <r>
    <n v="624"/>
    <s v="White, Robertson and Roberts"/>
    <s v="Down-sized national software"/>
    <x v="135"/>
    <n v="14249"/>
    <n v="2.793921568627451"/>
    <x v="1"/>
    <m/>
    <n v="432"/>
    <x v="1"/>
    <s v="USD"/>
    <n v="1422165600"/>
    <n v="1422684000"/>
    <b v="0"/>
    <b v="0"/>
    <x v="8"/>
    <m/>
    <s v="photography/photography books"/>
  </r>
  <r>
    <n v="625"/>
    <s v="Martinez Inc"/>
    <s v="Organic upward-trending Graphical User Interface"/>
    <x v="168"/>
    <n v="5803"/>
    <n v="0.77373333333333338"/>
    <x v="0"/>
    <m/>
    <n v="62"/>
    <x v="1"/>
    <s v="USD"/>
    <n v="1580104800"/>
    <n v="1581314400"/>
    <b v="0"/>
    <b v="0"/>
    <x v="8"/>
    <m/>
    <s v="theater/plays"/>
  </r>
  <r>
    <n v="626"/>
    <s v="Tucker, Mccoy and Marquez"/>
    <s v="Synergistic tertiary budgetary management"/>
    <x v="330"/>
    <n v="13205"/>
    <n v="2.0632812500000002"/>
    <x v="1"/>
    <m/>
    <n v="189"/>
    <x v="1"/>
    <s v="USD"/>
    <n v="1285650000"/>
    <n v="1286427600"/>
    <b v="0"/>
    <b v="1"/>
    <x v="8"/>
    <m/>
    <s v="theater/plays"/>
  </r>
  <r>
    <n v="627"/>
    <s v="Martin, Lee and Armstrong"/>
    <s v="Open-architected incremental ability"/>
    <x v="39"/>
    <n v="11108"/>
    <n v="6.9424999999999999"/>
    <x v="1"/>
    <m/>
    <n v="154"/>
    <x v="4"/>
    <s v="GBP"/>
    <n v="1276664400"/>
    <n v="1278738000"/>
    <b v="1"/>
    <b v="0"/>
    <x v="8"/>
    <m/>
    <s v="food/food trucks"/>
  </r>
  <r>
    <n v="628"/>
    <s v="Dunn, Moreno and Green"/>
    <s v="Intuitive object-oriented task-force"/>
    <x v="89"/>
    <n v="2884"/>
    <n v="1.5178947368421052"/>
    <x v="1"/>
    <m/>
    <n v="96"/>
    <x v="1"/>
    <s v="USD"/>
    <n v="1286168400"/>
    <n v="1286427600"/>
    <b v="0"/>
    <b v="0"/>
    <x v="8"/>
    <m/>
    <s v="music/indie rock"/>
  </r>
  <r>
    <n v="629"/>
    <s v="Jackson, Martinez and Ray"/>
    <s v="Multi-tiered executive toolset"/>
    <x v="337"/>
    <n v="55476"/>
    <n v="0.64582072176949945"/>
    <x v="0"/>
    <m/>
    <n v="750"/>
    <x v="1"/>
    <s v="USD"/>
    <n v="1467781200"/>
    <n v="1467954000"/>
    <b v="0"/>
    <b v="1"/>
    <x v="8"/>
    <m/>
    <s v="theater/plays"/>
  </r>
  <r>
    <n v="630"/>
    <s v="Patterson-Johnson"/>
    <s v="Grass-roots directional workforce"/>
    <x v="40"/>
    <n v="5973"/>
    <n v="0.62873684210526315"/>
    <x v="3"/>
    <m/>
    <n v="87"/>
    <x v="1"/>
    <s v="USD"/>
    <n v="1556686800"/>
    <n v="1557637200"/>
    <b v="0"/>
    <b v="1"/>
    <x v="8"/>
    <m/>
    <s v="theater/plays"/>
  </r>
  <r>
    <n v="631"/>
    <s v="Carlson-Hernandez"/>
    <s v="Quality-focused real-time solution"/>
    <x v="338"/>
    <n v="183756"/>
    <n v="3.1039864864864866"/>
    <x v="1"/>
    <m/>
    <n v="3063"/>
    <x v="1"/>
    <s v="USD"/>
    <n v="1553576400"/>
    <n v="1553922000"/>
    <b v="0"/>
    <b v="0"/>
    <x v="8"/>
    <m/>
    <s v="theater/plays"/>
  </r>
  <r>
    <n v="632"/>
    <s v="Parker PLC"/>
    <s v="Reduced interactive matrix"/>
    <x v="339"/>
    <n v="30902"/>
    <n v="0.42859916782246882"/>
    <x v="2"/>
    <m/>
    <n v="278"/>
    <x v="1"/>
    <s v="USD"/>
    <n v="1414904400"/>
    <n v="1416463200"/>
    <b v="0"/>
    <b v="0"/>
    <x v="8"/>
    <m/>
    <s v="theater/plays"/>
  </r>
  <r>
    <n v="633"/>
    <s v="Yu and Sons"/>
    <s v="Adaptive context-sensitive architecture"/>
    <x v="313"/>
    <n v="5569"/>
    <n v="0.83119402985074631"/>
    <x v="0"/>
    <m/>
    <n v="105"/>
    <x v="1"/>
    <s v="USD"/>
    <n v="1446876000"/>
    <n v="1447221600"/>
    <b v="0"/>
    <b v="0"/>
    <x v="8"/>
    <m/>
    <s v="film &amp; video/animation"/>
  </r>
  <r>
    <n v="634"/>
    <s v="Taylor, Johnson and Hernandez"/>
    <s v="Polarized incremental portal"/>
    <x v="195"/>
    <n v="92824"/>
    <n v="0.78531302876480547"/>
    <x v="3"/>
    <m/>
    <n v="1658"/>
    <x v="1"/>
    <s v="USD"/>
    <n v="1490418000"/>
    <n v="1491627600"/>
    <b v="0"/>
    <b v="0"/>
    <x v="8"/>
    <m/>
    <s v="film &amp; video/television"/>
  </r>
  <r>
    <n v="635"/>
    <s v="Mack Ltd"/>
    <s v="Reactive regional access"/>
    <x v="340"/>
    <n v="158590"/>
    <n v="1.1409352517985611"/>
    <x v="1"/>
    <m/>
    <n v="2266"/>
    <x v="1"/>
    <s v="USD"/>
    <n v="1360389600"/>
    <n v="1363150800"/>
    <b v="0"/>
    <b v="0"/>
    <x v="8"/>
    <m/>
    <s v="film &amp; video/television"/>
  </r>
  <r>
    <n v="636"/>
    <s v="Lamb-Sanders"/>
    <s v="Stand-alone reciprocal frame"/>
    <x v="341"/>
    <n v="127591"/>
    <n v="0.64537683358624176"/>
    <x v="0"/>
    <m/>
    <n v="2604"/>
    <x v="3"/>
    <s v="DKK"/>
    <n v="1326866400"/>
    <n v="1330754400"/>
    <b v="0"/>
    <b v="1"/>
    <x v="8"/>
    <m/>
    <s v="film &amp; video/animation"/>
  </r>
  <r>
    <n v="637"/>
    <s v="Williams-Ramirez"/>
    <s v="Open-architected 24/7 throughput"/>
    <x v="275"/>
    <n v="6750"/>
    <n v="0.79411764705882348"/>
    <x v="0"/>
    <m/>
    <n v="65"/>
    <x v="1"/>
    <s v="USD"/>
    <n v="1479103200"/>
    <n v="1479794400"/>
    <b v="0"/>
    <b v="0"/>
    <x v="8"/>
    <m/>
    <s v="theater/plays"/>
  </r>
  <r>
    <n v="638"/>
    <s v="Weaver Ltd"/>
    <s v="Monitored 24/7 approach"/>
    <x v="342"/>
    <n v="9318"/>
    <n v="0.11419117647058824"/>
    <x v="0"/>
    <m/>
    <n v="94"/>
    <x v="1"/>
    <s v="USD"/>
    <n v="1280206800"/>
    <n v="1281243600"/>
    <b v="0"/>
    <b v="1"/>
    <x v="8"/>
    <m/>
    <s v="theater/plays"/>
  </r>
  <r>
    <n v="639"/>
    <s v="Barnes-Williams"/>
    <s v="Upgradable explicit forecast"/>
    <x v="133"/>
    <n v="4832"/>
    <n v="0.56186046511627907"/>
    <x v="2"/>
    <m/>
    <n v="45"/>
    <x v="1"/>
    <s v="USD"/>
    <n v="1532754000"/>
    <n v="1532754000"/>
    <b v="0"/>
    <b v="1"/>
    <x v="8"/>
    <m/>
    <s v="film &amp; video/drama"/>
  </r>
  <r>
    <n v="640"/>
    <s v="Richardson, Woodward and Hansen"/>
    <s v="Pre-emptive context-sensitive support"/>
    <x v="343"/>
    <n v="19769"/>
    <n v="0.16501669449081802"/>
    <x v="0"/>
    <m/>
    <n v="257"/>
    <x v="1"/>
    <s v="USD"/>
    <n v="1453096800"/>
    <n v="1453356000"/>
    <b v="0"/>
    <b v="0"/>
    <x v="8"/>
    <m/>
    <s v="theater/plays"/>
  </r>
  <r>
    <n v="641"/>
    <s v="Hunt, Barker and Baker"/>
    <s v="Business-focused leadingedge instruction set"/>
    <x v="151"/>
    <n v="11277"/>
    <n v="1.1996808510638297"/>
    <x v="1"/>
    <m/>
    <n v="194"/>
    <x v="5"/>
    <s v="CHF"/>
    <n v="1487570400"/>
    <n v="1489986000"/>
    <b v="0"/>
    <b v="0"/>
    <x v="8"/>
    <m/>
    <s v="theater/plays"/>
  </r>
  <r>
    <n v="642"/>
    <s v="Ramos, Moreno and Lewis"/>
    <s v="Extended multi-state knowledge user"/>
    <x v="243"/>
    <n v="13382"/>
    <n v="1.4545652173913044"/>
    <x v="1"/>
    <m/>
    <n v="129"/>
    <x v="0"/>
    <s v="CAD"/>
    <n v="1545026400"/>
    <n v="1545804000"/>
    <b v="0"/>
    <b v="0"/>
    <x v="8"/>
    <m/>
    <s v="technology/wearables"/>
  </r>
  <r>
    <n v="643"/>
    <s v="Harris Inc"/>
    <s v="Future-proofed modular groupware"/>
    <x v="344"/>
    <n v="32986"/>
    <n v="2.2138255033557046"/>
    <x v="1"/>
    <m/>
    <n v="375"/>
    <x v="1"/>
    <s v="USD"/>
    <n v="1488348000"/>
    <n v="1489899600"/>
    <b v="0"/>
    <b v="0"/>
    <x v="8"/>
    <m/>
    <s v="theater/plays"/>
  </r>
  <r>
    <n v="644"/>
    <s v="Peters-Nelson"/>
    <s v="Distributed real-time algorithm"/>
    <x v="345"/>
    <n v="81984"/>
    <n v="0.48396694214876035"/>
    <x v="0"/>
    <m/>
    <n v="2928"/>
    <x v="0"/>
    <s v="CAD"/>
    <n v="1545112800"/>
    <n v="1546495200"/>
    <b v="0"/>
    <b v="0"/>
    <x v="8"/>
    <m/>
    <s v="theater/plays"/>
  </r>
  <r>
    <n v="645"/>
    <s v="Ferguson, Murphy and Bright"/>
    <s v="Multi-lateral heuristic throughput"/>
    <x v="346"/>
    <n v="178483"/>
    <n v="0.92911504424778757"/>
    <x v="0"/>
    <m/>
    <n v="4697"/>
    <x v="1"/>
    <s v="USD"/>
    <n v="1537938000"/>
    <n v="1539752400"/>
    <b v="0"/>
    <b v="1"/>
    <x v="8"/>
    <m/>
    <s v="music/rock"/>
  </r>
  <r>
    <n v="646"/>
    <s v="Robinson Group"/>
    <s v="Switchable reciprocal middleware"/>
    <x v="201"/>
    <n v="87448"/>
    <n v="0.88599797365754818"/>
    <x v="0"/>
    <m/>
    <n v="2915"/>
    <x v="1"/>
    <s v="USD"/>
    <n v="1363150800"/>
    <n v="1364101200"/>
    <b v="0"/>
    <b v="0"/>
    <x v="8"/>
    <m/>
    <s v="games/video games"/>
  </r>
  <r>
    <n v="647"/>
    <s v="Jordan-Wolfe"/>
    <s v="Inverse multimedia Graphic Interface"/>
    <x v="6"/>
    <n v="1863"/>
    <n v="0.41399999999999998"/>
    <x v="0"/>
    <m/>
    <n v="18"/>
    <x v="1"/>
    <s v="USD"/>
    <n v="1523250000"/>
    <n v="1525323600"/>
    <b v="0"/>
    <b v="0"/>
    <x v="8"/>
    <m/>
    <s v="publishing/translations"/>
  </r>
  <r>
    <n v="648"/>
    <s v="Vargas-Cox"/>
    <s v="Vision-oriented local contingency"/>
    <x v="347"/>
    <n v="62174"/>
    <n v="0.63056795131845844"/>
    <x v="3"/>
    <m/>
    <n v="723"/>
    <x v="1"/>
    <s v="USD"/>
    <n v="1499317200"/>
    <n v="1500872400"/>
    <b v="1"/>
    <b v="0"/>
    <x v="8"/>
    <m/>
    <s v="food/food trucks"/>
  </r>
  <r>
    <n v="649"/>
    <s v="Yang and Sons"/>
    <s v="Reactive 6thgeneration hub"/>
    <x v="155"/>
    <n v="59003"/>
    <n v="0.48482333607230893"/>
    <x v="0"/>
    <m/>
    <n v="602"/>
    <x v="5"/>
    <s v="CHF"/>
    <n v="1287550800"/>
    <n v="1288501200"/>
    <b v="1"/>
    <b v="1"/>
    <x v="8"/>
    <m/>
    <s v="theater/plays"/>
  </r>
  <r>
    <n v="650"/>
    <s v="Wilson, Wilson and Mathis"/>
    <s v="Optional asymmetric success"/>
    <x v="0"/>
    <n v="2"/>
    <n v="0.02"/>
    <x v="0"/>
    <m/>
    <n v="1"/>
    <x v="1"/>
    <s v="USD"/>
    <n v="1404795600"/>
    <n v="1407128400"/>
    <b v="0"/>
    <b v="0"/>
    <x v="8"/>
    <m/>
    <s v="music/jazz"/>
  </r>
  <r>
    <n v="651"/>
    <s v="Wang, Koch and Weaver"/>
    <s v="Digitized analyzing capacity"/>
    <x v="348"/>
    <n v="174039"/>
    <n v="0.88479410269445857"/>
    <x v="0"/>
    <m/>
    <n v="3868"/>
    <x v="6"/>
    <s v="EUR"/>
    <n v="1393048800"/>
    <n v="1394344800"/>
    <b v="0"/>
    <b v="0"/>
    <x v="8"/>
    <m/>
    <s v="film &amp; video/shorts"/>
  </r>
  <r>
    <n v="652"/>
    <s v="Cisneros Ltd"/>
    <s v="Vision-oriented regional hub"/>
    <x v="83"/>
    <n v="12684"/>
    <n v="1.2684"/>
    <x v="1"/>
    <m/>
    <n v="409"/>
    <x v="1"/>
    <s v="USD"/>
    <n v="1470373200"/>
    <n v="1474088400"/>
    <b v="0"/>
    <b v="0"/>
    <x v="8"/>
    <m/>
    <s v="technology/web"/>
  </r>
  <r>
    <n v="653"/>
    <s v="Williams-Jones"/>
    <s v="Monitored incremental info-mediaries"/>
    <x v="60"/>
    <n v="14033"/>
    <n v="23.388333333333332"/>
    <x v="1"/>
    <m/>
    <n v="234"/>
    <x v="1"/>
    <s v="USD"/>
    <n v="1460091600"/>
    <n v="1460264400"/>
    <b v="0"/>
    <b v="0"/>
    <x v="8"/>
    <m/>
    <s v="technology/web"/>
  </r>
  <r>
    <n v="654"/>
    <s v="Roberts, Hinton and Williams"/>
    <s v="Programmable static middleware"/>
    <x v="349"/>
    <n v="177936"/>
    <n v="5.0838857142857146"/>
    <x v="1"/>
    <m/>
    <n v="3016"/>
    <x v="1"/>
    <s v="USD"/>
    <n v="1440392400"/>
    <n v="1440824400"/>
    <b v="0"/>
    <b v="0"/>
    <x v="8"/>
    <m/>
    <s v="music/metal"/>
  </r>
  <r>
    <n v="655"/>
    <s v="Gonzalez, Williams and Benson"/>
    <s v="Multi-layered bottom-line encryption"/>
    <x v="350"/>
    <n v="13212"/>
    <n v="1.9147826086956521"/>
    <x v="1"/>
    <m/>
    <n v="264"/>
    <x v="1"/>
    <s v="USD"/>
    <n v="1488434400"/>
    <n v="1489554000"/>
    <b v="1"/>
    <b v="0"/>
    <x v="8"/>
    <m/>
    <s v="photography/photography books"/>
  </r>
  <r>
    <n v="656"/>
    <s v="Hobbs, Brown and Lee"/>
    <s v="Vision-oriented systematic Graphical User Interface"/>
    <x v="351"/>
    <n v="49879"/>
    <n v="0.42127533783783783"/>
    <x v="0"/>
    <m/>
    <n v="504"/>
    <x v="2"/>
    <s v="AUD"/>
    <n v="1514440800"/>
    <n v="1514872800"/>
    <b v="0"/>
    <b v="0"/>
    <x v="8"/>
    <m/>
    <s v="food/food trucks"/>
  </r>
  <r>
    <n v="657"/>
    <s v="Russo, Kim and Mccoy"/>
    <s v="Balanced optimal hardware"/>
    <x v="83"/>
    <n v="824"/>
    <n v="8.2400000000000001E-2"/>
    <x v="0"/>
    <m/>
    <n v="14"/>
    <x v="1"/>
    <s v="USD"/>
    <n v="1514354400"/>
    <n v="1515736800"/>
    <b v="0"/>
    <b v="0"/>
    <x v="8"/>
    <m/>
    <s v="film &amp; video/science fiction"/>
  </r>
  <r>
    <n v="658"/>
    <s v="Howell, Myers and Olson"/>
    <s v="Self-enabling mission-critical success"/>
    <x v="352"/>
    <n v="31594"/>
    <n v="0.60064638783269964"/>
    <x v="3"/>
    <m/>
    <n v="390"/>
    <x v="1"/>
    <s v="USD"/>
    <n v="1440910800"/>
    <n v="1442898000"/>
    <b v="0"/>
    <b v="0"/>
    <x v="8"/>
    <m/>
    <s v="music/rock"/>
  </r>
  <r>
    <n v="659"/>
    <s v="Bailey and Sons"/>
    <s v="Grass-roots dynamic emulation"/>
    <x v="353"/>
    <n v="57010"/>
    <n v="0.47232808616404309"/>
    <x v="0"/>
    <m/>
    <n v="750"/>
    <x v="4"/>
    <s v="GBP"/>
    <n v="1296108000"/>
    <n v="1296194400"/>
    <b v="0"/>
    <b v="0"/>
    <x v="8"/>
    <m/>
    <s v="film &amp; video/documentary"/>
  </r>
  <r>
    <n v="660"/>
    <s v="Jensen-Brown"/>
    <s v="Fundamental disintermediate matrix"/>
    <x v="14"/>
    <n v="7438"/>
    <n v="0.81736263736263737"/>
    <x v="0"/>
    <m/>
    <n v="77"/>
    <x v="1"/>
    <s v="USD"/>
    <n v="1440133200"/>
    <n v="1440910800"/>
    <b v="1"/>
    <b v="0"/>
    <x v="8"/>
    <m/>
    <s v="theater/plays"/>
  </r>
  <r>
    <n v="661"/>
    <s v="Smith Group"/>
    <s v="Right-sized secondary challenge"/>
    <x v="354"/>
    <n v="57872"/>
    <n v="0.54187265917603"/>
    <x v="0"/>
    <m/>
    <n v="752"/>
    <x v="3"/>
    <s v="DKK"/>
    <n v="1332910800"/>
    <n v="1335502800"/>
    <b v="0"/>
    <b v="0"/>
    <x v="8"/>
    <m/>
    <s v="music/jazz"/>
  </r>
  <r>
    <n v="662"/>
    <s v="Murphy-Farrell"/>
    <s v="Implemented exuding software"/>
    <x v="14"/>
    <n v="8906"/>
    <n v="0.97868131868131869"/>
    <x v="0"/>
    <m/>
    <n v="131"/>
    <x v="1"/>
    <s v="USD"/>
    <n v="1544335200"/>
    <n v="1544680800"/>
    <b v="0"/>
    <b v="0"/>
    <x v="8"/>
    <m/>
    <s v="theater/plays"/>
  </r>
  <r>
    <n v="663"/>
    <s v="Everett-Wolfe"/>
    <s v="Total optimizing software"/>
    <x v="83"/>
    <n v="7724"/>
    <n v="0.77239999999999998"/>
    <x v="0"/>
    <m/>
    <n v="87"/>
    <x v="1"/>
    <s v="USD"/>
    <n v="1286427600"/>
    <n v="1288414800"/>
    <b v="0"/>
    <b v="0"/>
    <x v="8"/>
    <m/>
    <s v="theater/plays"/>
  </r>
  <r>
    <n v="664"/>
    <s v="Young PLC"/>
    <s v="Optional maximized attitude"/>
    <x v="355"/>
    <n v="26571"/>
    <n v="0.33464735516372796"/>
    <x v="0"/>
    <m/>
    <n v="1063"/>
    <x v="1"/>
    <s v="USD"/>
    <n v="1329717600"/>
    <n v="1330581600"/>
    <b v="0"/>
    <b v="0"/>
    <x v="8"/>
    <m/>
    <s v="music/jazz"/>
  </r>
  <r>
    <n v="665"/>
    <s v="Park-Goodman"/>
    <s v="Customer-focused impactful extranet"/>
    <x v="135"/>
    <n v="12219"/>
    <n v="2.3958823529411766"/>
    <x v="1"/>
    <m/>
    <n v="272"/>
    <x v="1"/>
    <s v="USD"/>
    <n v="1310187600"/>
    <n v="1311397200"/>
    <b v="0"/>
    <b v="1"/>
    <x v="8"/>
    <m/>
    <s v="film &amp; video/documentary"/>
  </r>
  <r>
    <n v="666"/>
    <s v="York, Barr and Grant"/>
    <s v="Cloned bottom-line success"/>
    <x v="33"/>
    <n v="1985"/>
    <n v="0.64032258064516134"/>
    <x v="3"/>
    <m/>
    <n v="25"/>
    <x v="1"/>
    <s v="USD"/>
    <n v="1377838800"/>
    <n v="1378357200"/>
    <b v="0"/>
    <b v="1"/>
    <x v="8"/>
    <m/>
    <s v="theater/plays"/>
  </r>
  <r>
    <n v="667"/>
    <s v="Little Ltd"/>
    <s v="Decentralized bandwidth-monitored ability"/>
    <x v="350"/>
    <n v="12155"/>
    <n v="1.7615942028985507"/>
    <x v="1"/>
    <m/>
    <n v="419"/>
    <x v="1"/>
    <s v="USD"/>
    <n v="1410325200"/>
    <n v="1411102800"/>
    <b v="0"/>
    <b v="0"/>
    <x v="8"/>
    <m/>
    <s v="journalism/audio"/>
  </r>
  <r>
    <n v="668"/>
    <s v="Brown and Sons"/>
    <s v="Programmable leadingedge budgetary management"/>
    <x v="356"/>
    <n v="5593"/>
    <n v="0.20338181818181819"/>
    <x v="0"/>
    <m/>
    <n v="76"/>
    <x v="1"/>
    <s v="USD"/>
    <n v="1343797200"/>
    <n v="1344834000"/>
    <b v="0"/>
    <b v="0"/>
    <x v="8"/>
    <m/>
    <s v="theater/plays"/>
  </r>
  <r>
    <n v="669"/>
    <s v="Payne, Garrett and Thomas"/>
    <s v="Upgradable bi-directional concept"/>
    <x v="357"/>
    <n v="175020"/>
    <n v="3.5864754098360656"/>
    <x v="1"/>
    <m/>
    <n v="1621"/>
    <x v="6"/>
    <s v="EUR"/>
    <n v="1498453200"/>
    <n v="1499230800"/>
    <b v="0"/>
    <b v="0"/>
    <x v="8"/>
    <m/>
    <s v="theater/plays"/>
  </r>
  <r>
    <n v="670"/>
    <s v="Robinson Group"/>
    <s v="Re-contextualized homogeneous flexibility"/>
    <x v="358"/>
    <n v="75955"/>
    <n v="4.6885802469135802"/>
    <x v="1"/>
    <m/>
    <n v="1101"/>
    <x v="1"/>
    <s v="USD"/>
    <n v="1456380000"/>
    <n v="1457416800"/>
    <b v="0"/>
    <b v="0"/>
    <x v="8"/>
    <m/>
    <s v="music/indie rock"/>
  </r>
  <r>
    <n v="671"/>
    <s v="Robinson-Kelly"/>
    <s v="Monitored bi-directional standardization"/>
    <x v="359"/>
    <n v="119127"/>
    <n v="1.220563524590164"/>
    <x v="1"/>
    <m/>
    <n v="1073"/>
    <x v="1"/>
    <s v="USD"/>
    <n v="1280552400"/>
    <n v="1280898000"/>
    <b v="0"/>
    <b v="1"/>
    <x v="8"/>
    <m/>
    <s v="theater/plays"/>
  </r>
  <r>
    <n v="672"/>
    <s v="Kelly-Colon"/>
    <s v="Stand-alone grid-enabled leverage"/>
    <x v="360"/>
    <n v="110689"/>
    <n v="0.55931783729156137"/>
    <x v="0"/>
    <m/>
    <n v="4428"/>
    <x v="2"/>
    <s v="AUD"/>
    <n v="1521608400"/>
    <n v="1522472400"/>
    <b v="0"/>
    <b v="0"/>
    <x v="8"/>
    <m/>
    <s v="theater/plays"/>
  </r>
  <r>
    <n v="673"/>
    <s v="Turner, Scott and Gentry"/>
    <s v="Assimilated regional groupware"/>
    <x v="36"/>
    <n v="2445"/>
    <n v="0.43660714285714286"/>
    <x v="0"/>
    <m/>
    <n v="58"/>
    <x v="6"/>
    <s v="EUR"/>
    <n v="1460696400"/>
    <n v="1462510800"/>
    <b v="0"/>
    <b v="0"/>
    <x v="8"/>
    <m/>
    <s v="music/indie rock"/>
  </r>
  <r>
    <n v="674"/>
    <s v="Sanchez Ltd"/>
    <s v="Up-sized 24hour instruction set"/>
    <x v="361"/>
    <n v="57250"/>
    <n v="0.33538371411833628"/>
    <x v="3"/>
    <m/>
    <n v="1218"/>
    <x v="1"/>
    <s v="USD"/>
    <n v="1313730000"/>
    <n v="1317790800"/>
    <b v="0"/>
    <b v="0"/>
    <x v="8"/>
    <m/>
    <s v="photography/photography books"/>
  </r>
  <r>
    <n v="675"/>
    <s v="Giles-Smith"/>
    <s v="Right-sized web-enabled intranet"/>
    <x v="62"/>
    <n v="11929"/>
    <n v="1.2297938144329896"/>
    <x v="1"/>
    <m/>
    <n v="331"/>
    <x v="1"/>
    <s v="USD"/>
    <n v="1568178000"/>
    <n v="1568782800"/>
    <b v="0"/>
    <b v="0"/>
    <x v="8"/>
    <m/>
    <s v="journalism/audio"/>
  </r>
  <r>
    <n v="676"/>
    <s v="Thompson-Moreno"/>
    <s v="Expanded needs-based orchestration"/>
    <x v="362"/>
    <n v="118214"/>
    <n v="1.8974959871589085"/>
    <x v="1"/>
    <m/>
    <n v="1170"/>
    <x v="1"/>
    <s v="USD"/>
    <n v="1348635600"/>
    <n v="1349413200"/>
    <b v="0"/>
    <b v="0"/>
    <x v="8"/>
    <m/>
    <s v="photography/photography books"/>
  </r>
  <r>
    <n v="677"/>
    <s v="Murphy-Fox"/>
    <s v="Organic system-worthy orchestration"/>
    <x v="98"/>
    <n v="4432"/>
    <n v="0.83622641509433959"/>
    <x v="0"/>
    <m/>
    <n v="111"/>
    <x v="1"/>
    <s v="USD"/>
    <n v="1468126800"/>
    <n v="1472446800"/>
    <b v="0"/>
    <b v="0"/>
    <x v="8"/>
    <m/>
    <s v="publishing/fiction"/>
  </r>
  <r>
    <n v="678"/>
    <s v="Rodriguez-Patterson"/>
    <s v="Inverse static standardization"/>
    <x v="105"/>
    <n v="17879"/>
    <n v="0.17968844221105529"/>
    <x v="3"/>
    <m/>
    <n v="215"/>
    <x v="1"/>
    <s v="USD"/>
    <n v="1547877600"/>
    <n v="1548050400"/>
    <b v="0"/>
    <b v="0"/>
    <x v="8"/>
    <m/>
    <s v="film &amp; video/drama"/>
  </r>
  <r>
    <n v="679"/>
    <s v="Davis Ltd"/>
    <s v="Synchronized motivating solution"/>
    <x v="1"/>
    <n v="14511"/>
    <n v="10.365"/>
    <x v="1"/>
    <m/>
    <n v="363"/>
    <x v="1"/>
    <s v="USD"/>
    <n v="1571374800"/>
    <n v="1571806800"/>
    <b v="0"/>
    <b v="1"/>
    <x v="8"/>
    <m/>
    <s v="food/food trucks"/>
  </r>
  <r>
    <n v="680"/>
    <s v="Nelson-Valdez"/>
    <s v="Open-source 4thgeneration open system"/>
    <x v="363"/>
    <n v="141822"/>
    <n v="0.97405219780219776"/>
    <x v="0"/>
    <m/>
    <n v="2955"/>
    <x v="1"/>
    <s v="USD"/>
    <n v="1576303200"/>
    <n v="1576476000"/>
    <b v="0"/>
    <b v="1"/>
    <x v="8"/>
    <m/>
    <s v="games/mobile games"/>
  </r>
  <r>
    <n v="681"/>
    <s v="Kelly PLC"/>
    <s v="Decentralized context-sensitive superstructure"/>
    <x v="364"/>
    <n v="159037"/>
    <n v="0.86386203150461705"/>
    <x v="0"/>
    <m/>
    <n v="1657"/>
    <x v="1"/>
    <s v="USD"/>
    <n v="1324447200"/>
    <n v="1324965600"/>
    <b v="0"/>
    <b v="0"/>
    <x v="8"/>
    <m/>
    <s v="theater/plays"/>
  </r>
  <r>
    <n v="682"/>
    <s v="Nguyen and Sons"/>
    <s v="Compatible 5thgeneration concept"/>
    <x v="91"/>
    <n v="8109"/>
    <n v="1.5016666666666667"/>
    <x v="1"/>
    <m/>
    <n v="103"/>
    <x v="1"/>
    <s v="USD"/>
    <n v="1386741600"/>
    <n v="1387519200"/>
    <b v="0"/>
    <b v="0"/>
    <x v="8"/>
    <m/>
    <s v="theater/plays"/>
  </r>
  <r>
    <n v="683"/>
    <s v="Jones PLC"/>
    <s v="Virtual systemic intranet"/>
    <x v="173"/>
    <n v="8244"/>
    <n v="3.5843478260869563"/>
    <x v="1"/>
    <m/>
    <n v="147"/>
    <x v="1"/>
    <s v="USD"/>
    <n v="1537074000"/>
    <n v="1537246800"/>
    <b v="0"/>
    <b v="0"/>
    <x v="8"/>
    <m/>
    <s v="theater/plays"/>
  </r>
  <r>
    <n v="684"/>
    <s v="Gilmore LLC"/>
    <s v="Optimized systemic algorithm"/>
    <x v="1"/>
    <n v="7600"/>
    <n v="5.4285714285714288"/>
    <x v="1"/>
    <m/>
    <n v="110"/>
    <x v="0"/>
    <s v="CAD"/>
    <n v="1277787600"/>
    <n v="1279515600"/>
    <b v="0"/>
    <b v="0"/>
    <x v="8"/>
    <m/>
    <s v="publishing/nonfiction"/>
  </r>
  <r>
    <n v="685"/>
    <s v="Lee-Cobb"/>
    <s v="Customizable homogeneous firmware"/>
    <x v="365"/>
    <n v="94501"/>
    <n v="0.67500714285714281"/>
    <x v="0"/>
    <m/>
    <n v="926"/>
    <x v="0"/>
    <s v="CAD"/>
    <n v="1440306000"/>
    <n v="1442379600"/>
    <b v="0"/>
    <b v="0"/>
    <x v="8"/>
    <m/>
    <s v="theater/plays"/>
  </r>
  <r>
    <n v="686"/>
    <s v="Jones, Wiley and Robbins"/>
    <s v="Front-line cohesive extranet"/>
    <x v="168"/>
    <n v="14381"/>
    <n v="1.9174666666666667"/>
    <x v="1"/>
    <m/>
    <n v="134"/>
    <x v="1"/>
    <s v="USD"/>
    <n v="1522126800"/>
    <n v="1523077200"/>
    <b v="0"/>
    <b v="0"/>
    <x v="8"/>
    <m/>
    <s v="technology/wearables"/>
  </r>
  <r>
    <n v="687"/>
    <s v="Martin, Gates and Holt"/>
    <s v="Distributed holistic neural-net"/>
    <x v="42"/>
    <n v="13980"/>
    <n v="9.32"/>
    <x v="1"/>
    <m/>
    <n v="269"/>
    <x v="1"/>
    <s v="USD"/>
    <n v="1489298400"/>
    <n v="1489554000"/>
    <b v="0"/>
    <b v="0"/>
    <x v="8"/>
    <m/>
    <s v="theater/plays"/>
  </r>
  <r>
    <n v="688"/>
    <s v="Bowen, Davies and Burns"/>
    <s v="Devolved client-server monitoring"/>
    <x v="49"/>
    <n v="12449"/>
    <n v="4.2927586206896553"/>
    <x v="1"/>
    <m/>
    <n v="175"/>
    <x v="1"/>
    <s v="USD"/>
    <n v="1547100000"/>
    <n v="1548482400"/>
    <b v="0"/>
    <b v="1"/>
    <x v="8"/>
    <m/>
    <s v="film &amp; video/television"/>
  </r>
  <r>
    <n v="689"/>
    <s v="Nguyen Inc"/>
    <s v="Seamless directional capacity"/>
    <x v="190"/>
    <n v="7348"/>
    <n v="1.0065753424657535"/>
    <x v="1"/>
    <m/>
    <n v="69"/>
    <x v="1"/>
    <s v="USD"/>
    <n v="1383022800"/>
    <n v="1384063200"/>
    <b v="0"/>
    <b v="0"/>
    <x v="8"/>
    <m/>
    <s v="technology/web"/>
  </r>
  <r>
    <n v="690"/>
    <s v="Walsh-Watts"/>
    <s v="Polarized actuating implementation"/>
    <x v="136"/>
    <n v="8158"/>
    <n v="2.266111111111111"/>
    <x v="1"/>
    <m/>
    <n v="190"/>
    <x v="1"/>
    <s v="USD"/>
    <n v="1322373600"/>
    <n v="1322892000"/>
    <b v="0"/>
    <b v="1"/>
    <x v="8"/>
    <m/>
    <s v="film &amp; video/documentary"/>
  </r>
  <r>
    <n v="691"/>
    <s v="Ray, Li and Li"/>
    <s v="Front-line disintermediate hub"/>
    <x v="92"/>
    <n v="7119"/>
    <n v="1.4238"/>
    <x v="1"/>
    <m/>
    <n v="237"/>
    <x v="1"/>
    <s v="USD"/>
    <n v="1349240400"/>
    <n v="1350709200"/>
    <b v="1"/>
    <b v="1"/>
    <x v="8"/>
    <m/>
    <s v="film &amp; video/documentary"/>
  </r>
  <r>
    <n v="692"/>
    <s v="Murray Ltd"/>
    <s v="Decentralized 4thgeneration challenge"/>
    <x v="46"/>
    <n v="5438"/>
    <n v="0.90633333333333332"/>
    <x v="0"/>
    <m/>
    <n v="77"/>
    <x v="4"/>
    <s v="GBP"/>
    <n v="1562648400"/>
    <n v="1564203600"/>
    <b v="0"/>
    <b v="0"/>
    <x v="8"/>
    <m/>
    <s v="music/rock"/>
  </r>
  <r>
    <n v="693"/>
    <s v="Bradford-Silva"/>
    <s v="Reverse-engineered composite hierarchy"/>
    <x v="366"/>
    <n v="115396"/>
    <n v="0.63966740576496672"/>
    <x v="0"/>
    <m/>
    <n v="1748"/>
    <x v="1"/>
    <s v="USD"/>
    <n v="1508216400"/>
    <n v="1509685200"/>
    <b v="0"/>
    <b v="0"/>
    <x v="8"/>
    <m/>
    <s v="theater/plays"/>
  </r>
  <r>
    <n v="694"/>
    <s v="Mora-Bradley"/>
    <s v="Programmable tangible ability"/>
    <x v="14"/>
    <n v="7656"/>
    <n v="0.84131868131868137"/>
    <x v="0"/>
    <m/>
    <n v="79"/>
    <x v="1"/>
    <s v="USD"/>
    <n v="1511762400"/>
    <n v="1514959200"/>
    <b v="0"/>
    <b v="0"/>
    <x v="8"/>
    <m/>
    <s v="theater/plays"/>
  </r>
  <r>
    <n v="695"/>
    <s v="Cardenas, Thompson and Carey"/>
    <s v="Configurable full-range emulation"/>
    <x v="243"/>
    <n v="12322"/>
    <n v="1.3393478260869565"/>
    <x v="1"/>
    <m/>
    <n v="196"/>
    <x v="6"/>
    <s v="EUR"/>
    <n v="1447480800"/>
    <n v="1448863200"/>
    <b v="1"/>
    <b v="0"/>
    <x v="8"/>
    <m/>
    <s v="music/rock"/>
  </r>
  <r>
    <n v="696"/>
    <s v="Lopez, Reid and Johnson"/>
    <s v="Total real-time hardware"/>
    <x v="367"/>
    <n v="96888"/>
    <n v="0.59042047531992692"/>
    <x v="0"/>
    <m/>
    <n v="889"/>
    <x v="1"/>
    <s v="USD"/>
    <n v="1429506000"/>
    <n v="1429592400"/>
    <b v="0"/>
    <b v="1"/>
    <x v="8"/>
    <m/>
    <s v="theater/plays"/>
  </r>
  <r>
    <n v="697"/>
    <s v="Fox-Williams"/>
    <s v="Profound system-worthy functionalities"/>
    <x v="368"/>
    <n v="196960"/>
    <n v="1.5280062063615205"/>
    <x v="1"/>
    <m/>
    <n v="7295"/>
    <x v="1"/>
    <s v="USD"/>
    <n v="1522472400"/>
    <n v="1522645200"/>
    <b v="0"/>
    <b v="0"/>
    <x v="8"/>
    <m/>
    <s v="music/electric music"/>
  </r>
  <r>
    <n v="698"/>
    <s v="Taylor, Wood and Taylor"/>
    <s v="Cloned hybrid focus group"/>
    <x v="369"/>
    <n v="188057"/>
    <n v="4.466912114014252"/>
    <x v="1"/>
    <m/>
    <n v="2893"/>
    <x v="0"/>
    <s v="CAD"/>
    <n v="1322114400"/>
    <n v="1323324000"/>
    <b v="0"/>
    <b v="0"/>
    <x v="8"/>
    <m/>
    <s v="technology/wearables"/>
  </r>
  <r>
    <n v="699"/>
    <s v="King Inc"/>
    <s v="Ergonomic dedicated focus group"/>
    <x v="71"/>
    <n v="6245"/>
    <n v="0.8439189189189189"/>
    <x v="0"/>
    <m/>
    <n v="56"/>
    <x v="1"/>
    <s v="USD"/>
    <n v="1561438800"/>
    <n v="1561525200"/>
    <b v="0"/>
    <b v="0"/>
    <x v="8"/>
    <m/>
    <s v="film &amp; video/drama"/>
  </r>
  <r>
    <n v="700"/>
    <s v="Cole, Petty and Cameron"/>
    <s v="Realigned zero administration paradigm"/>
    <x v="0"/>
    <n v="3"/>
    <n v="0.03"/>
    <x v="0"/>
    <m/>
    <n v="1"/>
    <x v="1"/>
    <s v="USD"/>
    <n v="1264399200"/>
    <n v="1265695200"/>
    <b v="0"/>
    <b v="0"/>
    <x v="8"/>
    <m/>
    <s v="technology/wearables"/>
  </r>
  <r>
    <n v="701"/>
    <s v="Mcclain LLC"/>
    <s v="Open-source multi-tasking methodology"/>
    <x v="370"/>
    <n v="91014"/>
    <n v="1.7502692307692307"/>
    <x v="1"/>
    <m/>
    <n v="820"/>
    <x v="1"/>
    <s v="USD"/>
    <n v="1301202000"/>
    <n v="1301806800"/>
    <b v="1"/>
    <b v="0"/>
    <x v="8"/>
    <m/>
    <s v="theater/plays"/>
  </r>
  <r>
    <n v="702"/>
    <s v="Sims-Gross"/>
    <s v="Object-based attitude-oriented analyzer"/>
    <x v="251"/>
    <n v="4710"/>
    <n v="0.54137931034482756"/>
    <x v="0"/>
    <m/>
    <n v="83"/>
    <x v="1"/>
    <s v="USD"/>
    <n v="1374469200"/>
    <n v="1374901200"/>
    <b v="0"/>
    <b v="0"/>
    <x v="8"/>
    <m/>
    <s v="technology/wearables"/>
  </r>
  <r>
    <n v="703"/>
    <s v="Perez Group"/>
    <s v="Cross-platform tertiary hub"/>
    <x v="371"/>
    <n v="197728"/>
    <n v="3.1187381703470032"/>
    <x v="1"/>
    <m/>
    <n v="2038"/>
    <x v="1"/>
    <s v="USD"/>
    <n v="1334984400"/>
    <n v="1336453200"/>
    <b v="1"/>
    <b v="1"/>
    <x v="8"/>
    <m/>
    <s v="publishing/translations"/>
  </r>
  <r>
    <n v="704"/>
    <s v="Haynes-Williams"/>
    <s v="Seamless clear-thinking artificial intelligence"/>
    <x v="251"/>
    <n v="10682"/>
    <n v="1.2278160919540231"/>
    <x v="1"/>
    <m/>
    <n v="116"/>
    <x v="1"/>
    <s v="USD"/>
    <n v="1467608400"/>
    <n v="1468904400"/>
    <b v="0"/>
    <b v="0"/>
    <x v="8"/>
    <m/>
    <s v="film &amp; video/animation"/>
  </r>
  <r>
    <n v="705"/>
    <s v="Ford LLC"/>
    <s v="Centralized tangible success"/>
    <x v="372"/>
    <n v="168048"/>
    <n v="0.99026517383618151"/>
    <x v="0"/>
    <m/>
    <n v="2025"/>
    <x v="4"/>
    <s v="GBP"/>
    <n v="1386741600"/>
    <n v="1387087200"/>
    <b v="0"/>
    <b v="0"/>
    <x v="8"/>
    <m/>
    <s v="publishing/nonfiction"/>
  </r>
  <r>
    <n v="706"/>
    <s v="Moreno Ltd"/>
    <s v="Customer-focused multimedia methodology"/>
    <x v="2"/>
    <n v="138586"/>
    <n v="1.278468634686347"/>
    <x v="1"/>
    <m/>
    <n v="1345"/>
    <x v="2"/>
    <s v="AUD"/>
    <n v="1546754400"/>
    <n v="1547445600"/>
    <b v="0"/>
    <b v="1"/>
    <x v="8"/>
    <m/>
    <s v="technology/web"/>
  </r>
  <r>
    <n v="707"/>
    <s v="Moore, Cook and Wright"/>
    <s v="Visionary maximized Local Area Network"/>
    <x v="190"/>
    <n v="11579"/>
    <n v="1.5861643835616439"/>
    <x v="1"/>
    <m/>
    <n v="168"/>
    <x v="1"/>
    <s v="USD"/>
    <n v="1544248800"/>
    <n v="1547359200"/>
    <b v="0"/>
    <b v="0"/>
    <x v="8"/>
    <m/>
    <s v="film &amp; video/drama"/>
  </r>
  <r>
    <n v="708"/>
    <s v="Ortega LLC"/>
    <s v="Secured bifurcated intranet"/>
    <x v="12"/>
    <n v="12020"/>
    <n v="7.0705882352941174"/>
    <x v="1"/>
    <m/>
    <n v="137"/>
    <x v="5"/>
    <s v="CHF"/>
    <n v="1495429200"/>
    <n v="1496293200"/>
    <b v="0"/>
    <b v="0"/>
    <x v="8"/>
    <m/>
    <s v="theater/plays"/>
  </r>
  <r>
    <n v="709"/>
    <s v="Silva, Walker and Martin"/>
    <s v="Grass-roots 4thgeneration product"/>
    <x v="122"/>
    <n v="13954"/>
    <n v="1.4238775510204082"/>
    <x v="1"/>
    <m/>
    <n v="186"/>
    <x v="6"/>
    <s v="EUR"/>
    <n v="1334811600"/>
    <n v="1335416400"/>
    <b v="0"/>
    <b v="0"/>
    <x v="8"/>
    <m/>
    <s v="theater/plays"/>
  </r>
  <r>
    <n v="710"/>
    <s v="Huynh, Gallegos and Mills"/>
    <s v="Reduced next generation info-mediaries"/>
    <x v="333"/>
    <n v="6358"/>
    <n v="1.4786046511627906"/>
    <x v="1"/>
    <m/>
    <n v="125"/>
    <x v="1"/>
    <s v="USD"/>
    <n v="1531544400"/>
    <n v="1532149200"/>
    <b v="0"/>
    <b v="1"/>
    <x v="8"/>
    <m/>
    <s v="theater/plays"/>
  </r>
  <r>
    <n v="711"/>
    <s v="Anderson LLC"/>
    <s v="Customizable full-range artificial intelligence"/>
    <x v="8"/>
    <n v="1260"/>
    <n v="0.20322580645161289"/>
    <x v="0"/>
    <m/>
    <n v="14"/>
    <x v="6"/>
    <s v="EUR"/>
    <n v="1453615200"/>
    <n v="1453788000"/>
    <b v="1"/>
    <b v="1"/>
    <x v="8"/>
    <m/>
    <s v="theater/plays"/>
  </r>
  <r>
    <n v="712"/>
    <s v="Garza-Bryant"/>
    <s v="Programmable leadingedge contingency"/>
    <x v="126"/>
    <n v="14725"/>
    <n v="18.40625"/>
    <x v="1"/>
    <m/>
    <n v="202"/>
    <x v="1"/>
    <s v="USD"/>
    <n v="1467954000"/>
    <n v="1471496400"/>
    <b v="0"/>
    <b v="0"/>
    <x v="8"/>
    <m/>
    <s v="theater/plays"/>
  </r>
  <r>
    <n v="713"/>
    <s v="Mays LLC"/>
    <s v="Multi-layered global groupware"/>
    <x v="350"/>
    <n v="11174"/>
    <n v="1.6194202898550725"/>
    <x v="1"/>
    <m/>
    <n v="103"/>
    <x v="1"/>
    <s v="USD"/>
    <n v="1471842000"/>
    <n v="1472878800"/>
    <b v="0"/>
    <b v="0"/>
    <x v="8"/>
    <m/>
    <s v="publishing/radio &amp; podcasts"/>
  </r>
  <r>
    <n v="714"/>
    <s v="Evans-Jones"/>
    <s v="Switchable methodical superstructure"/>
    <x v="373"/>
    <n v="182036"/>
    <n v="4.7282077922077921"/>
    <x v="1"/>
    <m/>
    <n v="1785"/>
    <x v="1"/>
    <s v="USD"/>
    <n v="1408424400"/>
    <n v="1408510800"/>
    <b v="0"/>
    <b v="0"/>
    <x v="8"/>
    <m/>
    <s v="music/rock"/>
  </r>
  <r>
    <n v="715"/>
    <s v="Fischer, Torres and Walker"/>
    <s v="Expanded even-keeled portal"/>
    <x v="374"/>
    <n v="28870"/>
    <n v="0.24466101694915254"/>
    <x v="0"/>
    <m/>
    <n v="656"/>
    <x v="1"/>
    <s v="USD"/>
    <n v="1281157200"/>
    <n v="1281589200"/>
    <b v="0"/>
    <b v="0"/>
    <x v="8"/>
    <m/>
    <s v="games/mobile games"/>
  </r>
  <r>
    <n v="716"/>
    <s v="Tapia, Kramer and Hicks"/>
    <s v="Advanced modular moderator"/>
    <x v="22"/>
    <n v="10353"/>
    <n v="5.1764999999999999"/>
    <x v="1"/>
    <m/>
    <n v="157"/>
    <x v="1"/>
    <s v="USD"/>
    <n v="1373432400"/>
    <n v="1375851600"/>
    <b v="0"/>
    <b v="1"/>
    <x v="8"/>
    <m/>
    <s v="theater/plays"/>
  </r>
  <r>
    <n v="717"/>
    <s v="Barnes, Wilcox and Riley"/>
    <s v="Reverse-engineered well-modulated ability"/>
    <x v="36"/>
    <n v="13868"/>
    <n v="2.4764285714285714"/>
    <x v="1"/>
    <m/>
    <n v="555"/>
    <x v="1"/>
    <s v="USD"/>
    <n v="1313989200"/>
    <n v="1315803600"/>
    <b v="0"/>
    <b v="0"/>
    <x v="8"/>
    <m/>
    <s v="film &amp; video/documentary"/>
  </r>
  <r>
    <n v="718"/>
    <s v="Reyes PLC"/>
    <s v="Expanded optimal pricing structure"/>
    <x v="111"/>
    <n v="8317"/>
    <n v="1.0020481927710843"/>
    <x v="1"/>
    <m/>
    <n v="297"/>
    <x v="1"/>
    <s v="USD"/>
    <n v="1371445200"/>
    <n v="1373691600"/>
    <b v="0"/>
    <b v="0"/>
    <x v="8"/>
    <m/>
    <s v="technology/wearables"/>
  </r>
  <r>
    <n v="719"/>
    <s v="Pace, Simpson and Watkins"/>
    <s v="Down-sized uniform ability"/>
    <x v="350"/>
    <n v="10557"/>
    <n v="1.53"/>
    <x v="1"/>
    <m/>
    <n v="123"/>
    <x v="1"/>
    <s v="USD"/>
    <n v="1338267600"/>
    <n v="1339218000"/>
    <b v="0"/>
    <b v="0"/>
    <x v="8"/>
    <m/>
    <s v="publishing/fiction"/>
  </r>
  <r>
    <n v="720"/>
    <s v="Valenzuela, Davidson and Castro"/>
    <s v="Multi-layered upward-trending conglomeration"/>
    <x v="251"/>
    <n v="3227"/>
    <n v="0.37091954022988505"/>
    <x v="3"/>
    <m/>
    <n v="38"/>
    <x v="3"/>
    <s v="DKK"/>
    <n v="1519192800"/>
    <n v="1520402400"/>
    <b v="0"/>
    <b v="1"/>
    <x v="8"/>
    <m/>
    <s v="theater/plays"/>
  </r>
  <r>
    <n v="721"/>
    <s v="Dominguez-Owens"/>
    <s v="Open-architected systematic intranet"/>
    <x v="375"/>
    <n v="5429"/>
    <n v="4.3923948220064728E-2"/>
    <x v="3"/>
    <m/>
    <n v="60"/>
    <x v="1"/>
    <s v="USD"/>
    <n v="1522818000"/>
    <n v="1523336400"/>
    <b v="0"/>
    <b v="0"/>
    <x v="8"/>
    <m/>
    <s v="music/rock"/>
  </r>
  <r>
    <n v="722"/>
    <s v="Thomas-Simmons"/>
    <s v="Proactive 24hour frame"/>
    <x v="376"/>
    <n v="75906"/>
    <n v="1.5650721649484536"/>
    <x v="1"/>
    <m/>
    <n v="3036"/>
    <x v="1"/>
    <s v="USD"/>
    <n v="1509948000"/>
    <n v="1512280800"/>
    <b v="0"/>
    <b v="0"/>
    <x v="8"/>
    <m/>
    <s v="film &amp; video/documentary"/>
  </r>
  <r>
    <n v="723"/>
    <s v="Beck-Knight"/>
    <s v="Exclusive fresh-thinking model"/>
    <x v="70"/>
    <n v="13250"/>
    <n v="2.704081632653061"/>
    <x v="1"/>
    <m/>
    <n v="144"/>
    <x v="2"/>
    <s v="AUD"/>
    <n v="1456898400"/>
    <n v="1458709200"/>
    <b v="0"/>
    <b v="0"/>
    <x v="8"/>
    <m/>
    <s v="theater/plays"/>
  </r>
  <r>
    <n v="724"/>
    <s v="Mccoy Ltd"/>
    <s v="Business-focused encompassing intranet"/>
    <x v="141"/>
    <n v="11261"/>
    <n v="1.3405952380952382"/>
    <x v="1"/>
    <m/>
    <n v="121"/>
    <x v="4"/>
    <s v="GBP"/>
    <n v="1413954000"/>
    <n v="1414126800"/>
    <b v="0"/>
    <b v="1"/>
    <x v="8"/>
    <m/>
    <s v="theater/plays"/>
  </r>
  <r>
    <n v="725"/>
    <s v="Dawson-Tyler"/>
    <s v="Optional 6thgeneration access"/>
    <x v="377"/>
    <n v="97369"/>
    <n v="0.50398033126293995"/>
    <x v="0"/>
    <m/>
    <n v="1596"/>
    <x v="1"/>
    <s v="USD"/>
    <n v="1416031200"/>
    <n v="1416204000"/>
    <b v="0"/>
    <b v="0"/>
    <x v="8"/>
    <m/>
    <s v="games/mobile games"/>
  </r>
  <r>
    <n v="726"/>
    <s v="Johns-Thomas"/>
    <s v="Realigned web-enabled functionalities"/>
    <x v="378"/>
    <n v="48227"/>
    <n v="0.88815837937384901"/>
    <x v="3"/>
    <m/>
    <n v="524"/>
    <x v="1"/>
    <s v="USD"/>
    <n v="1287982800"/>
    <n v="1288501200"/>
    <b v="0"/>
    <b v="1"/>
    <x v="8"/>
    <m/>
    <s v="theater/plays"/>
  </r>
  <r>
    <n v="727"/>
    <s v="Quinn, Cruz and Schmidt"/>
    <s v="Enterprise-wide multimedia software"/>
    <x v="200"/>
    <n v="14685"/>
    <n v="1.65"/>
    <x v="1"/>
    <m/>
    <n v="181"/>
    <x v="1"/>
    <s v="USD"/>
    <n v="1547964000"/>
    <n v="1552971600"/>
    <b v="0"/>
    <b v="0"/>
    <x v="8"/>
    <m/>
    <s v="technology/web"/>
  </r>
  <r>
    <n v="728"/>
    <s v="Stewart Inc"/>
    <s v="Versatile mission-critical knowledgebase"/>
    <x v="3"/>
    <n v="735"/>
    <n v="0.17499999999999999"/>
    <x v="0"/>
    <m/>
    <n v="10"/>
    <x v="1"/>
    <s v="USD"/>
    <n v="1464152400"/>
    <n v="1465102800"/>
    <b v="0"/>
    <b v="0"/>
    <x v="8"/>
    <m/>
    <s v="theater/plays"/>
  </r>
  <r>
    <n v="729"/>
    <s v="Moore Group"/>
    <s v="Multi-lateral object-oriented open system"/>
    <x v="36"/>
    <n v="10397"/>
    <n v="1.8566071428571429"/>
    <x v="1"/>
    <m/>
    <n v="122"/>
    <x v="1"/>
    <s v="USD"/>
    <n v="1359957600"/>
    <n v="1360130400"/>
    <b v="0"/>
    <b v="0"/>
    <x v="8"/>
    <m/>
    <s v="film &amp; video/drama"/>
  </r>
  <r>
    <n v="730"/>
    <s v="Carson PLC"/>
    <s v="Visionary system-worthy attitude"/>
    <x v="379"/>
    <n v="118847"/>
    <n v="4.1266319444444441"/>
    <x v="1"/>
    <m/>
    <n v="1071"/>
    <x v="0"/>
    <s v="CAD"/>
    <n v="1432357200"/>
    <n v="1432875600"/>
    <b v="0"/>
    <b v="0"/>
    <x v="8"/>
    <m/>
    <s v="technology/wearables"/>
  </r>
  <r>
    <n v="731"/>
    <s v="Cruz, Hall and Mason"/>
    <s v="Synergized content-based hierarchy"/>
    <x v="48"/>
    <n v="7220"/>
    <n v="0.90249999999999997"/>
    <x v="3"/>
    <m/>
    <n v="219"/>
    <x v="1"/>
    <s v="USD"/>
    <n v="1500786000"/>
    <n v="1500872400"/>
    <b v="0"/>
    <b v="0"/>
    <x v="8"/>
    <m/>
    <s v="technology/web"/>
  </r>
  <r>
    <n v="732"/>
    <s v="Glass, Baker and Jones"/>
    <s v="Business-focused 24hour access"/>
    <x v="380"/>
    <n v="107622"/>
    <n v="0.91984615384615387"/>
    <x v="0"/>
    <m/>
    <n v="1121"/>
    <x v="1"/>
    <s v="USD"/>
    <n v="1490158800"/>
    <n v="1492146000"/>
    <b v="0"/>
    <b v="1"/>
    <x v="8"/>
    <m/>
    <s v="music/rock"/>
  </r>
  <r>
    <n v="733"/>
    <s v="Marquez-Kerr"/>
    <s v="Automated hybrid orchestration"/>
    <x v="144"/>
    <n v="83267"/>
    <n v="5.2700632911392402"/>
    <x v="1"/>
    <m/>
    <n v="980"/>
    <x v="1"/>
    <s v="USD"/>
    <n v="1406178000"/>
    <n v="1407301200"/>
    <b v="0"/>
    <b v="0"/>
    <x v="8"/>
    <m/>
    <s v="music/metal"/>
  </r>
  <r>
    <n v="734"/>
    <s v="Stone PLC"/>
    <s v="Exclusive 5thgeneration leverage"/>
    <x v="3"/>
    <n v="13404"/>
    <n v="3.1914285714285713"/>
    <x v="1"/>
    <m/>
    <n v="536"/>
    <x v="1"/>
    <s v="USD"/>
    <n v="1485583200"/>
    <n v="1486620000"/>
    <b v="0"/>
    <b v="1"/>
    <x v="8"/>
    <m/>
    <s v="theater/plays"/>
  </r>
  <r>
    <n v="735"/>
    <s v="Caldwell PLC"/>
    <s v="Grass-roots zero administration alliance"/>
    <x v="211"/>
    <n v="131404"/>
    <n v="3.5418867924528303"/>
    <x v="1"/>
    <m/>
    <n v="1991"/>
    <x v="1"/>
    <s v="USD"/>
    <n v="1459314000"/>
    <n v="1459918800"/>
    <b v="0"/>
    <b v="0"/>
    <x v="8"/>
    <m/>
    <s v="photography/photography books"/>
  </r>
  <r>
    <n v="736"/>
    <s v="Silva-Hawkins"/>
    <s v="Proactive heuristic orchestration"/>
    <x v="106"/>
    <n v="2533"/>
    <n v="0.32896103896103895"/>
    <x v="3"/>
    <m/>
    <n v="29"/>
    <x v="1"/>
    <s v="USD"/>
    <n v="1424412000"/>
    <n v="1424757600"/>
    <b v="0"/>
    <b v="0"/>
    <x v="8"/>
    <m/>
    <s v="publishing/nonfiction"/>
  </r>
  <r>
    <n v="737"/>
    <s v="Gardner Inc"/>
    <s v="Function-based systematic Graphical User Interface"/>
    <x v="41"/>
    <n v="5028"/>
    <n v="1.358918918918919"/>
    <x v="1"/>
    <m/>
    <n v="180"/>
    <x v="1"/>
    <s v="USD"/>
    <n v="1478844000"/>
    <n v="1479880800"/>
    <b v="0"/>
    <b v="0"/>
    <x v="8"/>
    <m/>
    <s v="music/indie rock"/>
  </r>
  <r>
    <n v="738"/>
    <s v="Garcia Group"/>
    <s v="Extended zero administration software"/>
    <x v="381"/>
    <n v="1557"/>
    <n v="2.0843373493975904E-2"/>
    <x v="0"/>
    <m/>
    <n v="15"/>
    <x v="1"/>
    <s v="USD"/>
    <n v="1416117600"/>
    <n v="1418018400"/>
    <b v="0"/>
    <b v="1"/>
    <x v="8"/>
    <m/>
    <s v="theater/plays"/>
  </r>
  <r>
    <n v="739"/>
    <s v="Meyer-Avila"/>
    <s v="Multi-tiered discrete support"/>
    <x v="83"/>
    <n v="6100"/>
    <n v="0.61"/>
    <x v="0"/>
    <m/>
    <n v="191"/>
    <x v="1"/>
    <s v="USD"/>
    <n v="1340946000"/>
    <n v="1341032400"/>
    <b v="0"/>
    <b v="0"/>
    <x v="8"/>
    <m/>
    <s v="music/indie rock"/>
  </r>
  <r>
    <n v="740"/>
    <s v="Nelson, Smith and Graham"/>
    <s v="Phased system-worthy conglomeration"/>
    <x v="98"/>
    <n v="1592"/>
    <n v="0.30037735849056602"/>
    <x v="0"/>
    <m/>
    <n v="16"/>
    <x v="1"/>
    <s v="USD"/>
    <n v="1486101600"/>
    <n v="1486360800"/>
    <b v="0"/>
    <b v="0"/>
    <x v="8"/>
    <m/>
    <s v="theater/plays"/>
  </r>
  <r>
    <n v="741"/>
    <s v="Garcia Ltd"/>
    <s v="Balanced mobile alliance"/>
    <x v="272"/>
    <n v="14150"/>
    <n v="11.791666666666666"/>
    <x v="1"/>
    <m/>
    <n v="130"/>
    <x v="1"/>
    <s v="USD"/>
    <n v="1274590800"/>
    <n v="1274677200"/>
    <b v="0"/>
    <b v="0"/>
    <x v="8"/>
    <m/>
    <s v="theater/plays"/>
  </r>
  <r>
    <n v="742"/>
    <s v="West-Stevens"/>
    <s v="Reactive solution-oriented groupware"/>
    <x v="272"/>
    <n v="13513"/>
    <n v="11.260833333333334"/>
    <x v="1"/>
    <m/>
    <n v="122"/>
    <x v="1"/>
    <s v="USD"/>
    <n v="1263880800"/>
    <n v="1267509600"/>
    <b v="0"/>
    <b v="0"/>
    <x v="8"/>
    <m/>
    <s v="music/electric music"/>
  </r>
  <r>
    <n v="743"/>
    <s v="Clark-Conrad"/>
    <s v="Exclusive bandwidth-monitored orchestration"/>
    <x v="61"/>
    <n v="504"/>
    <n v="0.12923076923076923"/>
    <x v="0"/>
    <m/>
    <n v="17"/>
    <x v="1"/>
    <s v="USD"/>
    <n v="1445403600"/>
    <n v="1445922000"/>
    <b v="0"/>
    <b v="1"/>
    <x v="8"/>
    <m/>
    <s v="theater/plays"/>
  </r>
  <r>
    <n v="744"/>
    <s v="Fitzgerald Group"/>
    <s v="Intuitive exuding initiative"/>
    <x v="22"/>
    <n v="14240"/>
    <n v="7.12"/>
    <x v="1"/>
    <m/>
    <n v="140"/>
    <x v="1"/>
    <s v="USD"/>
    <n v="1533877200"/>
    <n v="1534050000"/>
    <b v="0"/>
    <b v="1"/>
    <x v="8"/>
    <m/>
    <s v="theater/plays"/>
  </r>
  <r>
    <n v="745"/>
    <s v="Hill, Mccann and Moore"/>
    <s v="Streamlined needs-based knowledge user"/>
    <x v="350"/>
    <n v="2091"/>
    <n v="0.30304347826086958"/>
    <x v="0"/>
    <m/>
    <n v="34"/>
    <x v="1"/>
    <s v="USD"/>
    <n v="1275195600"/>
    <n v="1277528400"/>
    <b v="0"/>
    <b v="0"/>
    <x v="8"/>
    <m/>
    <s v="technology/wearables"/>
  </r>
  <r>
    <n v="746"/>
    <s v="Edwards LLC"/>
    <s v="Automated system-worthy structure"/>
    <x v="382"/>
    <n v="118580"/>
    <n v="2.1250896057347672"/>
    <x v="1"/>
    <m/>
    <n v="3388"/>
    <x v="1"/>
    <s v="USD"/>
    <n v="1318136400"/>
    <n v="1318568400"/>
    <b v="0"/>
    <b v="0"/>
    <x v="8"/>
    <m/>
    <s v="technology/web"/>
  </r>
  <r>
    <n v="747"/>
    <s v="Greer and Sons"/>
    <s v="Secured clear-thinking intranet"/>
    <x v="70"/>
    <n v="11214"/>
    <n v="2.2885714285714287"/>
    <x v="1"/>
    <m/>
    <n v="280"/>
    <x v="1"/>
    <s v="USD"/>
    <n v="1283403600"/>
    <n v="1284354000"/>
    <b v="0"/>
    <b v="0"/>
    <x v="8"/>
    <m/>
    <s v="theater/plays"/>
  </r>
  <r>
    <n v="748"/>
    <s v="Martinez PLC"/>
    <s v="Cloned actuating architecture"/>
    <x v="383"/>
    <n v="68137"/>
    <n v="0.34959979476654696"/>
    <x v="3"/>
    <m/>
    <n v="614"/>
    <x v="1"/>
    <s v="USD"/>
    <n v="1267423200"/>
    <n v="1269579600"/>
    <b v="0"/>
    <b v="1"/>
    <x v="8"/>
    <m/>
    <s v="film &amp; video/animation"/>
  </r>
  <r>
    <n v="749"/>
    <s v="Hunter-Logan"/>
    <s v="Down-sized needs-based task-force"/>
    <x v="133"/>
    <n v="13527"/>
    <n v="1.5729069767441861"/>
    <x v="1"/>
    <m/>
    <n v="366"/>
    <x v="6"/>
    <s v="EUR"/>
    <n v="1412744400"/>
    <n v="1413781200"/>
    <b v="0"/>
    <b v="1"/>
    <x v="8"/>
    <m/>
    <s v="technology/wearables"/>
  </r>
  <r>
    <n v="750"/>
    <s v="Ramos and Sons"/>
    <s v="Extended responsive Internet solution"/>
    <x v="0"/>
    <n v="1"/>
    <n v="0.01"/>
    <x v="0"/>
    <m/>
    <n v="1"/>
    <x v="4"/>
    <s v="GBP"/>
    <n v="1277960400"/>
    <n v="1280120400"/>
    <b v="0"/>
    <b v="0"/>
    <x v="8"/>
    <m/>
    <s v="music/electric music"/>
  </r>
  <r>
    <n v="751"/>
    <s v="Lane-Barber"/>
    <s v="Universal value-added moderator"/>
    <x v="136"/>
    <n v="8363"/>
    <n v="2.3230555555555554"/>
    <x v="1"/>
    <m/>
    <n v="270"/>
    <x v="1"/>
    <s v="USD"/>
    <n v="1458190800"/>
    <n v="1459486800"/>
    <b v="1"/>
    <b v="1"/>
    <x v="8"/>
    <m/>
    <s v="publishing/nonfiction"/>
  </r>
  <r>
    <n v="752"/>
    <s v="Lowery Group"/>
    <s v="Sharable motivating emulation"/>
    <x v="306"/>
    <n v="5362"/>
    <n v="0.92448275862068963"/>
    <x v="3"/>
    <m/>
    <n v="114"/>
    <x v="1"/>
    <s v="USD"/>
    <n v="1280984400"/>
    <n v="1282539600"/>
    <b v="0"/>
    <b v="1"/>
    <x v="8"/>
    <m/>
    <s v="theater/plays"/>
  </r>
  <r>
    <n v="753"/>
    <s v="Guerrero-Griffin"/>
    <s v="Networked web-enabled product"/>
    <x v="53"/>
    <n v="12065"/>
    <n v="2.5670212765957445"/>
    <x v="1"/>
    <m/>
    <n v="137"/>
    <x v="1"/>
    <s v="USD"/>
    <n v="1274590800"/>
    <n v="1275886800"/>
    <b v="0"/>
    <b v="0"/>
    <x v="8"/>
    <m/>
    <s v="photography/photography books"/>
  </r>
  <r>
    <n v="754"/>
    <s v="Perez, Reed and Lee"/>
    <s v="Advanced dedicated encoding"/>
    <x v="384"/>
    <n v="118603"/>
    <n v="1.6847017045454546"/>
    <x v="1"/>
    <m/>
    <n v="3205"/>
    <x v="1"/>
    <s v="USD"/>
    <n v="1351400400"/>
    <n v="1355983200"/>
    <b v="0"/>
    <b v="0"/>
    <x v="8"/>
    <m/>
    <s v="theater/plays"/>
  </r>
  <r>
    <n v="755"/>
    <s v="Chen, Pollard and Clarke"/>
    <s v="Stand-alone multi-state project"/>
    <x v="6"/>
    <n v="7496"/>
    <n v="1.6657777777777778"/>
    <x v="1"/>
    <m/>
    <n v="288"/>
    <x v="3"/>
    <s v="DKK"/>
    <n v="1514354400"/>
    <n v="1515391200"/>
    <b v="0"/>
    <b v="1"/>
    <x v="8"/>
    <m/>
    <s v="theater/plays"/>
  </r>
  <r>
    <n v="756"/>
    <s v="Serrano, Gallagher and Griffith"/>
    <s v="Customizable bi-directional monitoring"/>
    <x v="81"/>
    <n v="10037"/>
    <n v="7.7207692307692311"/>
    <x v="1"/>
    <m/>
    <n v="148"/>
    <x v="1"/>
    <s v="USD"/>
    <n v="1421733600"/>
    <n v="1422252000"/>
    <b v="0"/>
    <b v="0"/>
    <x v="8"/>
    <m/>
    <s v="theater/plays"/>
  </r>
  <r>
    <n v="757"/>
    <s v="Callahan-Gilbert"/>
    <s v="Profit-focused motivating function"/>
    <x v="1"/>
    <n v="5696"/>
    <n v="4.0685714285714285"/>
    <x v="1"/>
    <m/>
    <n v="114"/>
    <x v="1"/>
    <s v="USD"/>
    <n v="1305176400"/>
    <n v="1305522000"/>
    <b v="0"/>
    <b v="0"/>
    <x v="8"/>
    <m/>
    <s v="film &amp; video/drama"/>
  </r>
  <r>
    <n v="758"/>
    <s v="Logan-Miranda"/>
    <s v="Proactive systemic firmware"/>
    <x v="241"/>
    <n v="167005"/>
    <n v="5.6420608108108112"/>
    <x v="1"/>
    <m/>
    <n v="1518"/>
    <x v="0"/>
    <s v="CAD"/>
    <n v="1414126800"/>
    <n v="1414904400"/>
    <b v="0"/>
    <b v="0"/>
    <x v="8"/>
    <m/>
    <s v="music/rock"/>
  </r>
  <r>
    <n v="759"/>
    <s v="Rodriguez PLC"/>
    <s v="Grass-roots upward-trending installation"/>
    <x v="385"/>
    <n v="114615"/>
    <n v="0.6842686567164179"/>
    <x v="0"/>
    <m/>
    <n v="1274"/>
    <x v="1"/>
    <s v="USD"/>
    <n v="1517810400"/>
    <n v="1520402400"/>
    <b v="0"/>
    <b v="0"/>
    <x v="8"/>
    <m/>
    <s v="music/electric music"/>
  </r>
  <r>
    <n v="760"/>
    <s v="Smith-Kennedy"/>
    <s v="Virtual heuristic hub"/>
    <x v="386"/>
    <n v="16592"/>
    <n v="0.34351966873706002"/>
    <x v="0"/>
    <m/>
    <n v="210"/>
    <x v="6"/>
    <s v="EUR"/>
    <n v="1564635600"/>
    <n v="1567141200"/>
    <b v="0"/>
    <b v="1"/>
    <x v="8"/>
    <m/>
    <s v="games/video games"/>
  </r>
  <r>
    <n v="761"/>
    <s v="Mitchell-Lee"/>
    <s v="Customizable leadingedge model"/>
    <x v="196"/>
    <n v="14420"/>
    <n v="6.5545454545454547"/>
    <x v="1"/>
    <m/>
    <n v="166"/>
    <x v="1"/>
    <s v="USD"/>
    <n v="1500699600"/>
    <n v="1501131600"/>
    <b v="0"/>
    <b v="0"/>
    <x v="8"/>
    <m/>
    <s v="music/rock"/>
  </r>
  <r>
    <n v="762"/>
    <s v="Davis Ltd"/>
    <s v="Upgradable uniform service-desk"/>
    <x v="26"/>
    <n v="6204"/>
    <n v="1.7725714285714285"/>
    <x v="1"/>
    <m/>
    <n v="100"/>
    <x v="2"/>
    <s v="AUD"/>
    <n v="1354082400"/>
    <n v="1355032800"/>
    <b v="0"/>
    <b v="0"/>
    <x v="8"/>
    <m/>
    <s v="music/jazz"/>
  </r>
  <r>
    <n v="763"/>
    <s v="Rowland PLC"/>
    <s v="Inverse client-driven product"/>
    <x v="36"/>
    <n v="6338"/>
    <n v="1.1317857142857144"/>
    <x v="1"/>
    <m/>
    <n v="235"/>
    <x v="1"/>
    <s v="USD"/>
    <n v="1336453200"/>
    <n v="1339477200"/>
    <b v="0"/>
    <b v="1"/>
    <x v="8"/>
    <m/>
    <s v="theater/plays"/>
  </r>
  <r>
    <n v="764"/>
    <s v="Shaffer-Mason"/>
    <s v="Managed bandwidth-monitored system engine"/>
    <x v="65"/>
    <n v="8010"/>
    <n v="7.2818181818181822"/>
    <x v="1"/>
    <m/>
    <n v="148"/>
    <x v="1"/>
    <s v="USD"/>
    <n v="1305262800"/>
    <n v="1305954000"/>
    <b v="0"/>
    <b v="0"/>
    <x v="8"/>
    <m/>
    <s v="music/rock"/>
  </r>
  <r>
    <n v="765"/>
    <s v="Matthews LLC"/>
    <s v="Advanced transitional help-desk"/>
    <x v="61"/>
    <n v="8125"/>
    <n v="2.0833333333333335"/>
    <x v="1"/>
    <m/>
    <n v="198"/>
    <x v="1"/>
    <s v="USD"/>
    <n v="1492232400"/>
    <n v="1494392400"/>
    <b v="1"/>
    <b v="1"/>
    <x v="8"/>
    <m/>
    <s v="music/indie rock"/>
  </r>
  <r>
    <n v="766"/>
    <s v="Montgomery-Castro"/>
    <s v="De-engineered disintermediate encryption"/>
    <x v="316"/>
    <n v="13653"/>
    <n v="0.31171232876712329"/>
    <x v="0"/>
    <m/>
    <n v="248"/>
    <x v="2"/>
    <s v="AUD"/>
    <n v="1537333200"/>
    <n v="1537419600"/>
    <b v="0"/>
    <b v="0"/>
    <x v="8"/>
    <m/>
    <s v="film &amp; video/science fiction"/>
  </r>
  <r>
    <n v="767"/>
    <s v="Hale, Pearson and Jenkins"/>
    <s v="Upgradable attitude-oriented project"/>
    <x v="387"/>
    <n v="55372"/>
    <n v="0.56967078189300413"/>
    <x v="0"/>
    <m/>
    <n v="513"/>
    <x v="1"/>
    <s v="USD"/>
    <n v="1444107600"/>
    <n v="1447999200"/>
    <b v="0"/>
    <b v="0"/>
    <x v="8"/>
    <m/>
    <s v="publishing/translations"/>
  </r>
  <r>
    <n v="768"/>
    <s v="Ramirez-Calderon"/>
    <s v="Fundamental zero tolerance alliance"/>
    <x v="73"/>
    <n v="11088"/>
    <n v="2.31"/>
    <x v="1"/>
    <m/>
    <n v="150"/>
    <x v="1"/>
    <s v="USD"/>
    <n v="1386741600"/>
    <n v="1388037600"/>
    <b v="0"/>
    <b v="0"/>
    <x v="8"/>
    <m/>
    <s v="theater/plays"/>
  </r>
  <r>
    <n v="769"/>
    <s v="Johnson-Morales"/>
    <s v="Devolved 24hour forecast"/>
    <x v="388"/>
    <n v="109106"/>
    <n v="0.86867834394904464"/>
    <x v="0"/>
    <m/>
    <n v="3410"/>
    <x v="1"/>
    <s v="USD"/>
    <n v="1376542800"/>
    <n v="1378789200"/>
    <b v="0"/>
    <b v="0"/>
    <x v="8"/>
    <m/>
    <s v="games/video games"/>
  </r>
  <r>
    <n v="770"/>
    <s v="Mathis-Rodriguez"/>
    <s v="User-centric attitude-oriented intranet"/>
    <x v="333"/>
    <n v="11642"/>
    <n v="2.7074418604651163"/>
    <x v="1"/>
    <m/>
    <n v="216"/>
    <x v="6"/>
    <s v="EUR"/>
    <n v="1397451600"/>
    <n v="1398056400"/>
    <b v="0"/>
    <b v="1"/>
    <x v="8"/>
    <m/>
    <s v="theater/plays"/>
  </r>
  <r>
    <n v="771"/>
    <s v="Smith, Mack and Williams"/>
    <s v="Self-enabling 5thgeneration paradigm"/>
    <x v="36"/>
    <n v="2769"/>
    <n v="0.49446428571428569"/>
    <x v="3"/>
    <m/>
    <n v="26"/>
    <x v="1"/>
    <s v="USD"/>
    <n v="1548482400"/>
    <n v="1550815200"/>
    <b v="0"/>
    <b v="0"/>
    <x v="8"/>
    <m/>
    <s v="theater/plays"/>
  </r>
  <r>
    <n v="772"/>
    <s v="Johnson-Pace"/>
    <s v="Persistent 3rdgeneration moratorium"/>
    <x v="389"/>
    <n v="169586"/>
    <n v="1.1335962566844919"/>
    <x v="1"/>
    <m/>
    <n v="5139"/>
    <x v="1"/>
    <s v="USD"/>
    <n v="1549692000"/>
    <n v="1550037600"/>
    <b v="0"/>
    <b v="0"/>
    <x v="8"/>
    <m/>
    <s v="music/indie rock"/>
  </r>
  <r>
    <n v="773"/>
    <s v="Meza, Kirby and Patel"/>
    <s v="Cross-platform empowering project"/>
    <x v="390"/>
    <n v="101185"/>
    <n v="1.9055555555555554"/>
    <x v="1"/>
    <m/>
    <n v="2353"/>
    <x v="1"/>
    <s v="USD"/>
    <n v="1492059600"/>
    <n v="1492923600"/>
    <b v="0"/>
    <b v="0"/>
    <x v="8"/>
    <m/>
    <s v="theater/plays"/>
  </r>
  <r>
    <n v="774"/>
    <s v="Gonzalez-Snow"/>
    <s v="Polarized user-facing interface"/>
    <x v="92"/>
    <n v="6775"/>
    <n v="1.355"/>
    <x v="1"/>
    <m/>
    <n v="78"/>
    <x v="6"/>
    <s v="EUR"/>
    <n v="1463979600"/>
    <n v="1467522000"/>
    <b v="0"/>
    <b v="0"/>
    <x v="8"/>
    <m/>
    <s v="technology/web"/>
  </r>
  <r>
    <n v="775"/>
    <s v="Murphy LLC"/>
    <s v="Customer-focused non-volatile framework"/>
    <x v="151"/>
    <n v="968"/>
    <n v="0.10297872340425532"/>
    <x v="0"/>
    <m/>
    <n v="10"/>
    <x v="1"/>
    <s v="USD"/>
    <n v="1415253600"/>
    <n v="1416117600"/>
    <b v="0"/>
    <b v="0"/>
    <x v="8"/>
    <m/>
    <s v="music/rock"/>
  </r>
  <r>
    <n v="776"/>
    <s v="Taylor-Rowe"/>
    <s v="Synchronized multimedia frame"/>
    <x v="391"/>
    <n v="72623"/>
    <n v="0.65544223826714798"/>
    <x v="0"/>
    <m/>
    <n v="2201"/>
    <x v="1"/>
    <s v="USD"/>
    <n v="1562216400"/>
    <n v="1563771600"/>
    <b v="0"/>
    <b v="0"/>
    <x v="8"/>
    <m/>
    <s v="theater/plays"/>
  </r>
  <r>
    <n v="777"/>
    <s v="Henderson Ltd"/>
    <s v="Open-architected stable algorithm"/>
    <x v="202"/>
    <n v="45987"/>
    <n v="0.49026652452025588"/>
    <x v="0"/>
    <m/>
    <n v="676"/>
    <x v="1"/>
    <s v="USD"/>
    <n v="1316754000"/>
    <n v="1319259600"/>
    <b v="0"/>
    <b v="0"/>
    <x v="8"/>
    <m/>
    <s v="theater/plays"/>
  </r>
  <r>
    <n v="778"/>
    <s v="Moss-Guzman"/>
    <s v="Cross-platform optimizing website"/>
    <x v="81"/>
    <n v="10243"/>
    <n v="7.8792307692307695"/>
    <x v="1"/>
    <m/>
    <n v="174"/>
    <x v="5"/>
    <s v="CHF"/>
    <n v="1313211600"/>
    <n v="1313643600"/>
    <b v="0"/>
    <b v="0"/>
    <x v="8"/>
    <m/>
    <s v="film &amp; video/animation"/>
  </r>
  <r>
    <n v="779"/>
    <s v="Webb Group"/>
    <s v="Public-key actuating projection"/>
    <x v="392"/>
    <n v="87293"/>
    <n v="0.80306347746090156"/>
    <x v="0"/>
    <m/>
    <n v="831"/>
    <x v="1"/>
    <s v="USD"/>
    <n v="1439528400"/>
    <n v="1440306000"/>
    <b v="0"/>
    <b v="1"/>
    <x v="8"/>
    <m/>
    <s v="theater/plays"/>
  </r>
  <r>
    <n v="780"/>
    <s v="Brooks-Rodriguez"/>
    <s v="Implemented intangible instruction set"/>
    <x v="135"/>
    <n v="5421"/>
    <n v="1.0629411764705883"/>
    <x v="1"/>
    <m/>
    <n v="164"/>
    <x v="1"/>
    <s v="USD"/>
    <n v="1469163600"/>
    <n v="1470805200"/>
    <b v="0"/>
    <b v="1"/>
    <x v="8"/>
    <m/>
    <s v="film &amp; video/drama"/>
  </r>
  <r>
    <n v="781"/>
    <s v="Thomas Ltd"/>
    <s v="Cross-group interactive architecture"/>
    <x v="251"/>
    <n v="4414"/>
    <n v="0.50735632183908042"/>
    <x v="3"/>
    <m/>
    <n v="56"/>
    <x v="5"/>
    <s v="CHF"/>
    <n v="1288501200"/>
    <n v="1292911200"/>
    <b v="0"/>
    <b v="0"/>
    <x v="8"/>
    <m/>
    <s v="theater/plays"/>
  </r>
  <r>
    <n v="782"/>
    <s v="Williams and Sons"/>
    <s v="Centralized asymmetric framework"/>
    <x v="135"/>
    <n v="10981"/>
    <n v="2.153137254901961"/>
    <x v="1"/>
    <m/>
    <n v="161"/>
    <x v="1"/>
    <s v="USD"/>
    <n v="1298959200"/>
    <n v="1301374800"/>
    <b v="0"/>
    <b v="1"/>
    <x v="8"/>
    <m/>
    <s v="film &amp; video/animation"/>
  </r>
  <r>
    <n v="783"/>
    <s v="Vega, Chan and Carney"/>
    <s v="Down-sized systematic utilization"/>
    <x v="71"/>
    <n v="10451"/>
    <n v="1.4122972972972974"/>
    <x v="1"/>
    <m/>
    <n v="138"/>
    <x v="1"/>
    <s v="USD"/>
    <n v="1387260000"/>
    <n v="1387864800"/>
    <b v="0"/>
    <b v="0"/>
    <x v="8"/>
    <m/>
    <s v="music/rock"/>
  </r>
  <r>
    <n v="784"/>
    <s v="Byrd Group"/>
    <s v="Profound fault-tolerant model"/>
    <x v="393"/>
    <n v="102535"/>
    <n v="1.1533745781777278"/>
    <x v="1"/>
    <m/>
    <n v="3308"/>
    <x v="1"/>
    <s v="USD"/>
    <n v="1457244000"/>
    <n v="1458190800"/>
    <b v="0"/>
    <b v="0"/>
    <x v="8"/>
    <m/>
    <s v="technology/web"/>
  </r>
  <r>
    <n v="785"/>
    <s v="Peterson, Fletcher and Sanchez"/>
    <s v="Multi-channeled bi-directional moratorium"/>
    <x v="313"/>
    <n v="12939"/>
    <n v="1.9311940298507462"/>
    <x v="1"/>
    <m/>
    <n v="127"/>
    <x v="2"/>
    <s v="AUD"/>
    <n v="1556341200"/>
    <n v="1559278800"/>
    <b v="0"/>
    <b v="1"/>
    <x v="8"/>
    <m/>
    <s v="film &amp; video/animation"/>
  </r>
  <r>
    <n v="786"/>
    <s v="Smith-Brown"/>
    <s v="Object-based content-based ability"/>
    <x v="42"/>
    <n v="10946"/>
    <n v="7.2973333333333334"/>
    <x v="1"/>
    <m/>
    <n v="207"/>
    <x v="6"/>
    <s v="EUR"/>
    <n v="1522126800"/>
    <n v="1522731600"/>
    <b v="0"/>
    <b v="1"/>
    <x v="8"/>
    <m/>
    <s v="music/jazz"/>
  </r>
  <r>
    <n v="787"/>
    <s v="Vance-Glover"/>
    <s v="Progressive coherent secured line"/>
    <x v="394"/>
    <n v="60994"/>
    <n v="0.99663398692810456"/>
    <x v="0"/>
    <m/>
    <n v="859"/>
    <x v="0"/>
    <s v="CAD"/>
    <n v="1305954000"/>
    <n v="1306731600"/>
    <b v="0"/>
    <b v="0"/>
    <x v="8"/>
    <m/>
    <s v="music/rock"/>
  </r>
  <r>
    <n v="788"/>
    <s v="Joyce PLC"/>
    <s v="Synchronized directional capability"/>
    <x v="136"/>
    <n v="3174"/>
    <n v="0.88166666666666671"/>
    <x v="2"/>
    <m/>
    <n v="31"/>
    <x v="1"/>
    <s v="USD"/>
    <n v="1350709200"/>
    <n v="1352527200"/>
    <b v="0"/>
    <b v="0"/>
    <x v="8"/>
    <m/>
    <s v="film &amp; video/animation"/>
  </r>
  <r>
    <n v="789"/>
    <s v="Kennedy-Miller"/>
    <s v="Cross-platform composite migration"/>
    <x v="25"/>
    <n v="3351"/>
    <n v="0.37233333333333335"/>
    <x v="0"/>
    <m/>
    <n v="45"/>
    <x v="1"/>
    <s v="USD"/>
    <n v="1401166800"/>
    <n v="1404363600"/>
    <b v="0"/>
    <b v="0"/>
    <x v="8"/>
    <m/>
    <s v="theater/plays"/>
  </r>
  <r>
    <n v="790"/>
    <s v="White-Obrien"/>
    <s v="Operative local pricing structure"/>
    <x v="395"/>
    <n v="56774"/>
    <n v="0.30540075309306081"/>
    <x v="3"/>
    <m/>
    <n v="1113"/>
    <x v="1"/>
    <s v="USD"/>
    <n v="1266127200"/>
    <n v="1266645600"/>
    <b v="0"/>
    <b v="0"/>
    <x v="8"/>
    <m/>
    <s v="theater/plays"/>
  </r>
  <r>
    <n v="791"/>
    <s v="Stafford, Hess and Raymond"/>
    <s v="Optional web-enabled extranet"/>
    <x v="118"/>
    <n v="540"/>
    <n v="0.25714285714285712"/>
    <x v="0"/>
    <m/>
    <n v="6"/>
    <x v="1"/>
    <s v="USD"/>
    <n v="1481436000"/>
    <n v="1482818400"/>
    <b v="0"/>
    <b v="0"/>
    <x v="8"/>
    <m/>
    <s v="food/food trucks"/>
  </r>
  <r>
    <n v="792"/>
    <s v="Jordan, Schneider and Hall"/>
    <s v="Reduced 6thgeneration intranet"/>
    <x v="22"/>
    <n v="680"/>
    <n v="0.34"/>
    <x v="0"/>
    <m/>
    <n v="7"/>
    <x v="1"/>
    <s v="USD"/>
    <n v="1372222800"/>
    <n v="1374642000"/>
    <b v="0"/>
    <b v="1"/>
    <x v="8"/>
    <m/>
    <s v="theater/plays"/>
  </r>
  <r>
    <n v="793"/>
    <s v="Rodriguez, Cox and Rodriguez"/>
    <s v="Networked disintermediate leverage"/>
    <x v="65"/>
    <n v="13045"/>
    <n v="11.859090909090909"/>
    <x v="1"/>
    <m/>
    <n v="181"/>
    <x v="5"/>
    <s v="CHF"/>
    <n v="1372136400"/>
    <n v="1372482000"/>
    <b v="0"/>
    <b v="0"/>
    <x v="8"/>
    <m/>
    <s v="publishing/nonfiction"/>
  </r>
  <r>
    <n v="794"/>
    <s v="Welch Inc"/>
    <s v="Optional optimal website"/>
    <x v="47"/>
    <n v="8276"/>
    <n v="1.2539393939393939"/>
    <x v="1"/>
    <m/>
    <n v="110"/>
    <x v="1"/>
    <s v="USD"/>
    <n v="1513922400"/>
    <n v="1514959200"/>
    <b v="0"/>
    <b v="0"/>
    <x v="8"/>
    <m/>
    <s v="music/rock"/>
  </r>
  <r>
    <n v="795"/>
    <s v="Vasquez Inc"/>
    <s v="Stand-alone asynchronous functionalities"/>
    <x v="143"/>
    <n v="1022"/>
    <n v="0.14394366197183098"/>
    <x v="0"/>
    <m/>
    <n v="31"/>
    <x v="1"/>
    <s v="USD"/>
    <n v="1477976400"/>
    <n v="1478235600"/>
    <b v="0"/>
    <b v="0"/>
    <x v="8"/>
    <m/>
    <s v="film &amp; video/drama"/>
  </r>
  <r>
    <n v="796"/>
    <s v="Freeman-Ferguson"/>
    <s v="Profound full-range open system"/>
    <x v="75"/>
    <n v="4275"/>
    <n v="0.54807692307692313"/>
    <x v="0"/>
    <m/>
    <n v="78"/>
    <x v="1"/>
    <s v="USD"/>
    <n v="1407474000"/>
    <n v="1408078800"/>
    <b v="0"/>
    <b v="1"/>
    <x v="8"/>
    <m/>
    <s v="games/mobile games"/>
  </r>
  <r>
    <n v="797"/>
    <s v="Houston, Moore and Rogers"/>
    <s v="Optional tangible utilization"/>
    <x v="4"/>
    <n v="8332"/>
    <n v="1.0963157894736841"/>
    <x v="1"/>
    <m/>
    <n v="185"/>
    <x v="1"/>
    <s v="USD"/>
    <n v="1546149600"/>
    <n v="1548136800"/>
    <b v="0"/>
    <b v="0"/>
    <x v="8"/>
    <m/>
    <s v="technology/web"/>
  </r>
  <r>
    <n v="798"/>
    <s v="Small-Fuentes"/>
    <s v="Seamless maximized product"/>
    <x v="74"/>
    <n v="6408"/>
    <n v="1.8847058823529412"/>
    <x v="1"/>
    <m/>
    <n v="121"/>
    <x v="1"/>
    <s v="USD"/>
    <n v="1338440400"/>
    <n v="1340859600"/>
    <b v="0"/>
    <b v="1"/>
    <x v="8"/>
    <m/>
    <s v="theater/plays"/>
  </r>
  <r>
    <n v="799"/>
    <s v="Reid-Day"/>
    <s v="Devolved tertiary time-frame"/>
    <x v="396"/>
    <n v="73522"/>
    <n v="0.87008284023668636"/>
    <x v="0"/>
    <m/>
    <n v="1225"/>
    <x v="4"/>
    <s v="GBP"/>
    <n v="1454133600"/>
    <n v="1454479200"/>
    <b v="0"/>
    <b v="0"/>
    <x v="8"/>
    <m/>
    <s v="theater/plays"/>
  </r>
  <r>
    <n v="800"/>
    <s v="Wallace LLC"/>
    <s v="Centralized regional function"/>
    <x v="0"/>
    <n v="1"/>
    <n v="0.01"/>
    <x v="0"/>
    <m/>
    <n v="1"/>
    <x v="5"/>
    <s v="CHF"/>
    <n v="1434085200"/>
    <n v="1434430800"/>
    <b v="0"/>
    <b v="0"/>
    <x v="8"/>
    <m/>
    <s v="music/rock"/>
  </r>
  <r>
    <n v="801"/>
    <s v="Olson-Bishop"/>
    <s v="User-friendly high-level initiative"/>
    <x v="173"/>
    <n v="4667"/>
    <n v="2.0291304347826089"/>
    <x v="1"/>
    <m/>
    <n v="106"/>
    <x v="1"/>
    <s v="USD"/>
    <n v="1577772000"/>
    <n v="1579672800"/>
    <b v="0"/>
    <b v="1"/>
    <x v="8"/>
    <m/>
    <s v="photography/photography books"/>
  </r>
  <r>
    <n v="802"/>
    <s v="Rodriguez, Anderson and Porter"/>
    <s v="Reverse-engineered zero-defect infrastructure"/>
    <x v="8"/>
    <n v="12216"/>
    <n v="1.9703225806451612"/>
    <x v="1"/>
    <m/>
    <n v="142"/>
    <x v="1"/>
    <s v="USD"/>
    <n v="1562216400"/>
    <n v="1562389200"/>
    <b v="0"/>
    <b v="0"/>
    <x v="8"/>
    <m/>
    <s v="photography/photography books"/>
  </r>
  <r>
    <n v="803"/>
    <s v="Perez, Brown and Meyers"/>
    <s v="Stand-alone background customer loyalty"/>
    <x v="55"/>
    <n v="6527"/>
    <n v="1.07"/>
    <x v="1"/>
    <m/>
    <n v="233"/>
    <x v="1"/>
    <s v="USD"/>
    <n v="1548568800"/>
    <n v="1551506400"/>
    <b v="0"/>
    <b v="0"/>
    <x v="8"/>
    <m/>
    <s v="theater/plays"/>
  </r>
  <r>
    <n v="804"/>
    <s v="English-Mccullough"/>
    <s v="Business-focused discrete software"/>
    <x v="97"/>
    <n v="6987"/>
    <n v="2.6873076923076922"/>
    <x v="1"/>
    <m/>
    <n v="218"/>
    <x v="1"/>
    <s v="USD"/>
    <n v="1514872800"/>
    <n v="1516600800"/>
    <b v="0"/>
    <b v="0"/>
    <x v="8"/>
    <m/>
    <s v="music/rock"/>
  </r>
  <r>
    <n v="805"/>
    <s v="Smith-Nguyen"/>
    <s v="Advanced intermediate Graphic Interface"/>
    <x v="62"/>
    <n v="4932"/>
    <n v="0.50845360824742269"/>
    <x v="0"/>
    <m/>
    <n v="67"/>
    <x v="2"/>
    <s v="AUD"/>
    <n v="1416031200"/>
    <n v="1420437600"/>
    <b v="0"/>
    <b v="0"/>
    <x v="8"/>
    <m/>
    <s v="film &amp; video/documentary"/>
  </r>
  <r>
    <n v="806"/>
    <s v="Harmon-Madden"/>
    <s v="Adaptive holistic hub"/>
    <x v="31"/>
    <n v="8262"/>
    <n v="11.802857142857142"/>
    <x v="1"/>
    <m/>
    <n v="76"/>
    <x v="1"/>
    <s v="USD"/>
    <n v="1330927200"/>
    <n v="1332997200"/>
    <b v="0"/>
    <b v="1"/>
    <x v="8"/>
    <m/>
    <s v="film &amp; video/drama"/>
  </r>
  <r>
    <n v="807"/>
    <s v="Walker-Taylor"/>
    <s v="Automated uniform concept"/>
    <x v="31"/>
    <n v="1848"/>
    <n v="2.64"/>
    <x v="1"/>
    <m/>
    <n v="43"/>
    <x v="1"/>
    <s v="USD"/>
    <n v="1571115600"/>
    <n v="1574920800"/>
    <b v="0"/>
    <b v="1"/>
    <x v="8"/>
    <m/>
    <s v="theater/plays"/>
  </r>
  <r>
    <n v="808"/>
    <s v="Harris, Medina and Mitchell"/>
    <s v="Enhanced regional flexibility"/>
    <x v="5"/>
    <n v="1583"/>
    <n v="0.30442307692307691"/>
    <x v="0"/>
    <m/>
    <n v="19"/>
    <x v="1"/>
    <s v="USD"/>
    <n v="1463461200"/>
    <n v="1464930000"/>
    <b v="0"/>
    <b v="0"/>
    <x v="8"/>
    <m/>
    <s v="food/food trucks"/>
  </r>
  <r>
    <n v="809"/>
    <s v="Williams and Sons"/>
    <s v="Public-key bottom-line algorithm"/>
    <x v="397"/>
    <n v="88536"/>
    <n v="0.62880681818181816"/>
    <x v="0"/>
    <m/>
    <n v="2108"/>
    <x v="5"/>
    <s v="CHF"/>
    <n v="1344920400"/>
    <n v="1345006800"/>
    <b v="0"/>
    <b v="0"/>
    <x v="8"/>
    <m/>
    <s v="film &amp; video/documentary"/>
  </r>
  <r>
    <n v="810"/>
    <s v="Ball-Fisher"/>
    <s v="Multi-layered intangible instruction set"/>
    <x v="330"/>
    <n v="12360"/>
    <n v="1.9312499999999999"/>
    <x v="1"/>
    <m/>
    <n v="221"/>
    <x v="1"/>
    <s v="USD"/>
    <n v="1511848800"/>
    <n v="1512712800"/>
    <b v="0"/>
    <b v="1"/>
    <x v="8"/>
    <m/>
    <s v="theater/plays"/>
  </r>
  <r>
    <n v="811"/>
    <s v="Page, Holt and Mack"/>
    <s v="Fundamental methodical emulation"/>
    <x v="398"/>
    <n v="71320"/>
    <n v="0.77102702702702708"/>
    <x v="0"/>
    <m/>
    <n v="679"/>
    <x v="1"/>
    <s v="USD"/>
    <n v="1452319200"/>
    <n v="1452492000"/>
    <b v="0"/>
    <b v="1"/>
    <x v="8"/>
    <m/>
    <s v="games/video games"/>
  </r>
  <r>
    <n v="812"/>
    <s v="Landry Group"/>
    <s v="Expanded value-added hardware"/>
    <x v="221"/>
    <n v="134640"/>
    <n v="2.2552763819095478"/>
    <x v="1"/>
    <m/>
    <n v="2805"/>
    <x v="0"/>
    <s v="CAD"/>
    <n v="1523854800"/>
    <n v="1524286800"/>
    <b v="0"/>
    <b v="0"/>
    <x v="8"/>
    <m/>
    <s v="publishing/nonfiction"/>
  </r>
  <r>
    <n v="813"/>
    <s v="Buckley Group"/>
    <s v="Diverse high-level attitude"/>
    <x v="170"/>
    <n v="7661"/>
    <n v="2.3940625"/>
    <x v="1"/>
    <m/>
    <n v="68"/>
    <x v="1"/>
    <s v="USD"/>
    <n v="1346043600"/>
    <n v="1346907600"/>
    <b v="0"/>
    <b v="0"/>
    <x v="8"/>
    <m/>
    <s v="games/video games"/>
  </r>
  <r>
    <n v="814"/>
    <s v="Vincent PLC"/>
    <s v="Visionary 24hour analyzer"/>
    <x v="170"/>
    <n v="2950"/>
    <n v="0.921875"/>
    <x v="0"/>
    <m/>
    <n v="36"/>
    <x v="3"/>
    <s v="DKK"/>
    <n v="1464325200"/>
    <n v="1464498000"/>
    <b v="0"/>
    <b v="1"/>
    <x v="8"/>
    <m/>
    <s v="music/rock"/>
  </r>
  <r>
    <n v="815"/>
    <s v="Watson-Douglas"/>
    <s v="Centralized bandwidth-monitored leverage"/>
    <x v="25"/>
    <n v="11721"/>
    <n v="1.3023333333333333"/>
    <x v="1"/>
    <m/>
    <n v="183"/>
    <x v="0"/>
    <s v="CAD"/>
    <n v="1511935200"/>
    <n v="1514181600"/>
    <b v="0"/>
    <b v="0"/>
    <x v="8"/>
    <m/>
    <s v="music/rock"/>
  </r>
  <r>
    <n v="816"/>
    <s v="Jones, Casey and Jones"/>
    <s v="Ergonomic mission-critical moratorium"/>
    <x v="173"/>
    <n v="14150"/>
    <n v="6.1521739130434785"/>
    <x v="1"/>
    <m/>
    <n v="133"/>
    <x v="1"/>
    <s v="USD"/>
    <n v="1392012000"/>
    <n v="1392184800"/>
    <b v="1"/>
    <b v="1"/>
    <x v="8"/>
    <m/>
    <s v="theater/plays"/>
  </r>
  <r>
    <n v="817"/>
    <s v="Alvarez-Bauer"/>
    <s v="Front-line intermediate moderator"/>
    <x v="399"/>
    <n v="189192"/>
    <n v="3.687953216374269"/>
    <x v="1"/>
    <m/>
    <n v="2489"/>
    <x v="6"/>
    <s v="EUR"/>
    <n v="1556946000"/>
    <n v="1559365200"/>
    <b v="0"/>
    <b v="1"/>
    <x v="8"/>
    <m/>
    <s v="publishing/nonfiction"/>
  </r>
  <r>
    <n v="818"/>
    <s v="Martinez LLC"/>
    <s v="Automated local secured line"/>
    <x v="31"/>
    <n v="7664"/>
    <n v="10.948571428571428"/>
    <x v="1"/>
    <m/>
    <n v="69"/>
    <x v="1"/>
    <s v="USD"/>
    <n v="1548050400"/>
    <n v="1549173600"/>
    <b v="0"/>
    <b v="1"/>
    <x v="8"/>
    <m/>
    <s v="theater/plays"/>
  </r>
  <r>
    <n v="819"/>
    <s v="Buck-Khan"/>
    <s v="Integrated bandwidth-monitored alliance"/>
    <x v="200"/>
    <n v="4509"/>
    <n v="0.50662921348314605"/>
    <x v="0"/>
    <m/>
    <n v="47"/>
    <x v="1"/>
    <s v="USD"/>
    <n v="1353736800"/>
    <n v="1355032800"/>
    <b v="1"/>
    <b v="0"/>
    <x v="8"/>
    <m/>
    <s v="games/video games"/>
  </r>
  <r>
    <n v="820"/>
    <s v="Valdez, Williams and Meyer"/>
    <s v="Cross-group heuristic forecast"/>
    <x v="42"/>
    <n v="12009"/>
    <n v="8.0060000000000002"/>
    <x v="1"/>
    <m/>
    <n v="279"/>
    <x v="4"/>
    <s v="GBP"/>
    <n v="1532840400"/>
    <n v="1533963600"/>
    <b v="0"/>
    <b v="1"/>
    <x v="8"/>
    <m/>
    <s v="music/rock"/>
  </r>
  <r>
    <n v="821"/>
    <s v="Alvarez-Andrews"/>
    <s v="Extended impactful secured line"/>
    <x v="70"/>
    <n v="14273"/>
    <n v="2.9128571428571428"/>
    <x v="1"/>
    <m/>
    <n v="210"/>
    <x v="1"/>
    <s v="USD"/>
    <n v="1488261600"/>
    <n v="1489381200"/>
    <b v="0"/>
    <b v="0"/>
    <x v="8"/>
    <m/>
    <s v="film &amp; video/documentary"/>
  </r>
  <r>
    <n v="822"/>
    <s v="Stewart and Sons"/>
    <s v="Distributed optimizing protocol"/>
    <x v="400"/>
    <n v="188982"/>
    <n v="3.4996666666666667"/>
    <x v="1"/>
    <m/>
    <n v="2100"/>
    <x v="1"/>
    <s v="USD"/>
    <n v="1393567200"/>
    <n v="1395032400"/>
    <b v="0"/>
    <b v="0"/>
    <x v="8"/>
    <m/>
    <s v="music/rock"/>
  </r>
  <r>
    <n v="823"/>
    <s v="Dyer Inc"/>
    <s v="Secured well-modulated system engine"/>
    <x v="178"/>
    <n v="14640"/>
    <n v="3.5707317073170732"/>
    <x v="1"/>
    <m/>
    <n v="252"/>
    <x v="1"/>
    <s v="USD"/>
    <n v="1410325200"/>
    <n v="1412485200"/>
    <b v="1"/>
    <b v="1"/>
    <x v="8"/>
    <m/>
    <s v="music/rock"/>
  </r>
  <r>
    <n v="824"/>
    <s v="Anderson, Williams and Cox"/>
    <s v="Streamlined national benchmark"/>
    <x v="401"/>
    <n v="107516"/>
    <n v="1.2648941176470587"/>
    <x v="1"/>
    <m/>
    <n v="1280"/>
    <x v="1"/>
    <s v="USD"/>
    <n v="1276923600"/>
    <n v="1279688400"/>
    <b v="0"/>
    <b v="1"/>
    <x v="8"/>
    <m/>
    <s v="publishing/nonfiction"/>
  </r>
  <r>
    <n v="825"/>
    <s v="Solomon PLC"/>
    <s v="Open-architected 24/7 infrastructure"/>
    <x v="136"/>
    <n v="13950"/>
    <n v="3.875"/>
    <x v="1"/>
    <m/>
    <n v="157"/>
    <x v="4"/>
    <s v="GBP"/>
    <n v="1500958800"/>
    <n v="1501995600"/>
    <b v="0"/>
    <b v="0"/>
    <x v="8"/>
    <m/>
    <s v="film &amp; video/shorts"/>
  </r>
  <r>
    <n v="826"/>
    <s v="Miller-Hubbard"/>
    <s v="Digitized 6thgeneration Local Area Network"/>
    <x v="54"/>
    <n v="12797"/>
    <n v="4.5703571428571426"/>
    <x v="1"/>
    <m/>
    <n v="194"/>
    <x v="1"/>
    <s v="USD"/>
    <n v="1292220000"/>
    <n v="1294639200"/>
    <b v="0"/>
    <b v="1"/>
    <x v="8"/>
    <m/>
    <s v="theater/plays"/>
  </r>
  <r>
    <n v="827"/>
    <s v="Miranda, Martinez and Lowery"/>
    <s v="Innovative actuating artificial intelligence"/>
    <x v="173"/>
    <n v="6134"/>
    <n v="2.6669565217391304"/>
    <x v="1"/>
    <m/>
    <n v="82"/>
    <x v="2"/>
    <s v="AUD"/>
    <n v="1304398800"/>
    <n v="1305435600"/>
    <b v="0"/>
    <b v="1"/>
    <x v="8"/>
    <m/>
    <s v="film &amp; video/drama"/>
  </r>
  <r>
    <n v="828"/>
    <s v="Munoz, Cherry and Bell"/>
    <s v="Cross-platform reciprocal budgetary management"/>
    <x v="143"/>
    <n v="4899"/>
    <n v="0.69"/>
    <x v="0"/>
    <m/>
    <n v="70"/>
    <x v="1"/>
    <s v="USD"/>
    <n v="1535432400"/>
    <n v="1537592400"/>
    <b v="0"/>
    <b v="0"/>
    <x v="8"/>
    <m/>
    <s v="theater/plays"/>
  </r>
  <r>
    <n v="829"/>
    <s v="Baker-Higgins"/>
    <s v="Vision-oriented scalable portal"/>
    <x v="103"/>
    <n v="4929"/>
    <n v="0.51343749999999999"/>
    <x v="0"/>
    <m/>
    <n v="154"/>
    <x v="1"/>
    <s v="USD"/>
    <n v="1433826000"/>
    <n v="1435122000"/>
    <b v="0"/>
    <b v="0"/>
    <x v="8"/>
    <m/>
    <s v="theater/plays"/>
  </r>
  <r>
    <n v="830"/>
    <s v="Johnson, Turner and Carroll"/>
    <s v="Persevering zero administration knowledge user"/>
    <x v="319"/>
    <n v="1424"/>
    <n v="1.1710526315789473E-2"/>
    <x v="0"/>
    <m/>
    <n v="22"/>
    <x v="1"/>
    <s v="USD"/>
    <n v="1514959200"/>
    <n v="1520056800"/>
    <b v="0"/>
    <b v="0"/>
    <x v="8"/>
    <m/>
    <s v="theater/plays"/>
  </r>
  <r>
    <n v="831"/>
    <s v="Ward PLC"/>
    <s v="Front-line bottom-line Graphic Interface"/>
    <x v="402"/>
    <n v="105817"/>
    <n v="1.089773429454171"/>
    <x v="1"/>
    <m/>
    <n v="4233"/>
    <x v="1"/>
    <s v="USD"/>
    <n v="1332738000"/>
    <n v="1335675600"/>
    <b v="0"/>
    <b v="0"/>
    <x v="8"/>
    <m/>
    <s v="photography/photography books"/>
  </r>
  <r>
    <n v="832"/>
    <s v="Bradley, Beck and Mayo"/>
    <s v="Synergized fault-tolerant hierarchy"/>
    <x v="403"/>
    <n v="136156"/>
    <n v="3.1517592592592591"/>
    <x v="1"/>
    <m/>
    <n v="1297"/>
    <x v="3"/>
    <s v="DKK"/>
    <n v="1445490000"/>
    <n v="1448431200"/>
    <b v="1"/>
    <b v="0"/>
    <x v="8"/>
    <m/>
    <s v="publishing/translations"/>
  </r>
  <r>
    <n v="833"/>
    <s v="Levine, Martin and Hernandez"/>
    <s v="Expanded asynchronous groupware"/>
    <x v="85"/>
    <n v="10723"/>
    <n v="1.5769117647058823"/>
    <x v="1"/>
    <m/>
    <n v="165"/>
    <x v="3"/>
    <s v="DKK"/>
    <n v="1297663200"/>
    <n v="1298613600"/>
    <b v="0"/>
    <b v="0"/>
    <x v="8"/>
    <m/>
    <s v="publishing/translations"/>
  </r>
  <r>
    <n v="834"/>
    <s v="Gallegos, Wagner and Gaines"/>
    <s v="Expanded fault-tolerant emulation"/>
    <x v="190"/>
    <n v="11228"/>
    <n v="1.5380821917808218"/>
    <x v="1"/>
    <m/>
    <n v="119"/>
    <x v="1"/>
    <s v="USD"/>
    <n v="1371963600"/>
    <n v="1372482000"/>
    <b v="0"/>
    <b v="0"/>
    <x v="8"/>
    <m/>
    <s v="theater/plays"/>
  </r>
  <r>
    <n v="835"/>
    <s v="Hodges, Smith and Kelly"/>
    <s v="Future-proofed 24hour model"/>
    <x v="404"/>
    <n v="77355"/>
    <n v="0.89738979118329465"/>
    <x v="0"/>
    <m/>
    <n v="1758"/>
    <x v="1"/>
    <s v="USD"/>
    <n v="1425103200"/>
    <n v="1425621600"/>
    <b v="0"/>
    <b v="0"/>
    <x v="8"/>
    <m/>
    <s v="technology/web"/>
  </r>
  <r>
    <n v="836"/>
    <s v="Macias Inc"/>
    <s v="Optimized didactic intranet"/>
    <x v="32"/>
    <n v="6086"/>
    <n v="0.75135802469135804"/>
    <x v="0"/>
    <m/>
    <n v="94"/>
    <x v="1"/>
    <s v="USD"/>
    <n v="1265349600"/>
    <n v="1266300000"/>
    <b v="0"/>
    <b v="0"/>
    <x v="8"/>
    <m/>
    <s v="music/indie rock"/>
  </r>
  <r>
    <n v="837"/>
    <s v="Cook-Ortiz"/>
    <s v="Right-sized dedicated standardization"/>
    <x v="405"/>
    <n v="150960"/>
    <n v="8.5288135593220336"/>
    <x v="1"/>
    <m/>
    <n v="1797"/>
    <x v="1"/>
    <s v="USD"/>
    <n v="1301202000"/>
    <n v="1305867600"/>
    <b v="0"/>
    <b v="0"/>
    <x v="8"/>
    <m/>
    <s v="music/jazz"/>
  </r>
  <r>
    <n v="838"/>
    <s v="Jordan-Fischer"/>
    <s v="Vision-oriented high-level extranet"/>
    <x v="330"/>
    <n v="8890"/>
    <n v="1.3890625000000001"/>
    <x v="1"/>
    <m/>
    <n v="261"/>
    <x v="1"/>
    <s v="USD"/>
    <n v="1538024400"/>
    <n v="1538802000"/>
    <b v="0"/>
    <b v="0"/>
    <x v="8"/>
    <m/>
    <s v="theater/plays"/>
  </r>
  <r>
    <n v="839"/>
    <s v="Pierce-Ramirez"/>
    <s v="Organized scalable initiative"/>
    <x v="106"/>
    <n v="14644"/>
    <n v="1.9018181818181819"/>
    <x v="1"/>
    <m/>
    <n v="157"/>
    <x v="1"/>
    <s v="USD"/>
    <n v="1395032400"/>
    <n v="1398920400"/>
    <b v="0"/>
    <b v="1"/>
    <x v="8"/>
    <m/>
    <s v="film &amp; video/documentary"/>
  </r>
  <r>
    <n v="840"/>
    <s v="Howell and Sons"/>
    <s v="Enhanced regional moderator"/>
    <x v="406"/>
    <n v="116583"/>
    <n v="1.0024333619948409"/>
    <x v="1"/>
    <m/>
    <n v="3533"/>
    <x v="1"/>
    <s v="USD"/>
    <n v="1405486800"/>
    <n v="1405659600"/>
    <b v="0"/>
    <b v="1"/>
    <x v="8"/>
    <m/>
    <s v="theater/plays"/>
  </r>
  <r>
    <n v="841"/>
    <s v="Garcia, Dunn and Richardson"/>
    <s v="Automated even-keeled emulation"/>
    <x v="14"/>
    <n v="12991"/>
    <n v="1.4275824175824177"/>
    <x v="1"/>
    <m/>
    <n v="155"/>
    <x v="1"/>
    <s v="USD"/>
    <n v="1455861600"/>
    <n v="1457244000"/>
    <b v="0"/>
    <b v="0"/>
    <x v="8"/>
    <m/>
    <s v="technology/web"/>
  </r>
  <r>
    <n v="842"/>
    <s v="Lawson and Sons"/>
    <s v="Reverse-engineered multi-tasking product"/>
    <x v="42"/>
    <n v="8447"/>
    <n v="5.6313333333333331"/>
    <x v="1"/>
    <m/>
    <n v="132"/>
    <x v="6"/>
    <s v="EUR"/>
    <n v="1529038800"/>
    <n v="1529298000"/>
    <b v="0"/>
    <b v="0"/>
    <x v="8"/>
    <m/>
    <s v="technology/wearables"/>
  </r>
  <r>
    <n v="843"/>
    <s v="Porter-Hicks"/>
    <s v="De-engineered next generation parallelism"/>
    <x v="35"/>
    <n v="2703"/>
    <n v="0.30715909090909088"/>
    <x v="0"/>
    <m/>
    <n v="33"/>
    <x v="1"/>
    <s v="USD"/>
    <n v="1535259600"/>
    <n v="1535778000"/>
    <b v="0"/>
    <b v="0"/>
    <x v="8"/>
    <m/>
    <s v="photography/photography books"/>
  </r>
  <r>
    <n v="844"/>
    <s v="Rodriguez-Hansen"/>
    <s v="Intuitive cohesive groupware"/>
    <x v="35"/>
    <n v="8747"/>
    <n v="0.99397727272727276"/>
    <x v="3"/>
    <m/>
    <n v="94"/>
    <x v="1"/>
    <s v="USD"/>
    <n v="1327212000"/>
    <n v="1327471200"/>
    <b v="0"/>
    <b v="0"/>
    <x v="8"/>
    <m/>
    <s v="film &amp; video/documentary"/>
  </r>
  <r>
    <n v="845"/>
    <s v="Williams LLC"/>
    <s v="Up-sized high-level access"/>
    <x v="407"/>
    <n v="138087"/>
    <n v="1.9754935622317598"/>
    <x v="1"/>
    <m/>
    <n v="1354"/>
    <x v="4"/>
    <s v="GBP"/>
    <n v="1526360400"/>
    <n v="1529557200"/>
    <b v="0"/>
    <b v="0"/>
    <x v="8"/>
    <m/>
    <s v="technology/web"/>
  </r>
  <r>
    <n v="846"/>
    <s v="Cooper, Stanley and Bryant"/>
    <s v="Phased empowering success"/>
    <x v="67"/>
    <n v="5085"/>
    <n v="5.085"/>
    <x v="1"/>
    <m/>
    <n v="48"/>
    <x v="1"/>
    <s v="USD"/>
    <n v="1532149200"/>
    <n v="1535259600"/>
    <b v="1"/>
    <b v="1"/>
    <x v="8"/>
    <m/>
    <s v="technology/web"/>
  </r>
  <r>
    <n v="847"/>
    <s v="Miller, Glenn and Adams"/>
    <s v="Distributed actuating project"/>
    <x v="53"/>
    <n v="11174"/>
    <n v="2.3774468085106384"/>
    <x v="1"/>
    <m/>
    <n v="110"/>
    <x v="1"/>
    <s v="USD"/>
    <n v="1515304800"/>
    <n v="1515564000"/>
    <b v="0"/>
    <b v="0"/>
    <x v="8"/>
    <m/>
    <s v="food/food trucks"/>
  </r>
  <r>
    <n v="848"/>
    <s v="Cole, Salazar and Moreno"/>
    <s v="Robust motivating orchestration"/>
    <x v="170"/>
    <n v="10831"/>
    <n v="3.3846875000000001"/>
    <x v="1"/>
    <m/>
    <n v="172"/>
    <x v="1"/>
    <s v="USD"/>
    <n v="1276318800"/>
    <n v="1277096400"/>
    <b v="0"/>
    <b v="0"/>
    <x v="8"/>
    <m/>
    <s v="film &amp; video/drama"/>
  </r>
  <r>
    <n v="849"/>
    <s v="Jones-Ryan"/>
    <s v="Vision-oriented uniform instruction set"/>
    <x v="313"/>
    <n v="8917"/>
    <n v="1.3308955223880596"/>
    <x v="1"/>
    <m/>
    <n v="307"/>
    <x v="1"/>
    <s v="USD"/>
    <n v="1328767200"/>
    <n v="1329026400"/>
    <b v="0"/>
    <b v="1"/>
    <x v="8"/>
    <m/>
    <s v="music/indie rock"/>
  </r>
  <r>
    <n v="850"/>
    <s v="Hood, Perez and Meadows"/>
    <s v="Cross-group upward-trending hierarchy"/>
    <x v="0"/>
    <n v="1"/>
    <n v="0.01"/>
    <x v="0"/>
    <m/>
    <n v="1"/>
    <x v="1"/>
    <s v="USD"/>
    <n v="1321682400"/>
    <n v="1322978400"/>
    <b v="1"/>
    <b v="0"/>
    <x v="8"/>
    <m/>
    <s v="music/rock"/>
  </r>
  <r>
    <n v="851"/>
    <s v="Bright and Sons"/>
    <s v="Object-based needs-based info-mediaries"/>
    <x v="46"/>
    <n v="12468"/>
    <n v="2.0779999999999998"/>
    <x v="1"/>
    <m/>
    <n v="160"/>
    <x v="1"/>
    <s v="USD"/>
    <n v="1335934800"/>
    <n v="1338786000"/>
    <b v="0"/>
    <b v="0"/>
    <x v="8"/>
    <m/>
    <s v="music/electric music"/>
  </r>
  <r>
    <n v="852"/>
    <s v="Brady Ltd"/>
    <s v="Open-source reciprocal standardization"/>
    <x v="70"/>
    <n v="2505"/>
    <n v="0.51122448979591839"/>
    <x v="0"/>
    <m/>
    <n v="31"/>
    <x v="1"/>
    <s v="USD"/>
    <n v="1310792400"/>
    <n v="1311656400"/>
    <b v="0"/>
    <b v="1"/>
    <x v="8"/>
    <m/>
    <s v="games/video games"/>
  </r>
  <r>
    <n v="853"/>
    <s v="Collier LLC"/>
    <s v="Secured well-modulated projection"/>
    <x v="408"/>
    <n v="111502"/>
    <n v="6.5205847953216374"/>
    <x v="1"/>
    <m/>
    <n v="1467"/>
    <x v="0"/>
    <s v="CAD"/>
    <n v="1308546000"/>
    <n v="1308978000"/>
    <b v="0"/>
    <b v="1"/>
    <x v="8"/>
    <m/>
    <s v="music/indie rock"/>
  </r>
  <r>
    <n v="854"/>
    <s v="Campbell, Thomas and Obrien"/>
    <s v="Multi-channeled secondary middleware"/>
    <x v="409"/>
    <n v="194309"/>
    <n v="1.1363099415204678"/>
    <x v="1"/>
    <m/>
    <n v="2662"/>
    <x v="0"/>
    <s v="CAD"/>
    <n v="1574056800"/>
    <n v="1576389600"/>
    <b v="0"/>
    <b v="0"/>
    <x v="8"/>
    <m/>
    <s v="publishing/fiction"/>
  </r>
  <r>
    <n v="855"/>
    <s v="Moses-Terry"/>
    <s v="Horizontal clear-thinking framework"/>
    <x v="410"/>
    <n v="23956"/>
    <n v="1.0237606837606839"/>
    <x v="1"/>
    <m/>
    <n v="452"/>
    <x v="2"/>
    <s v="AUD"/>
    <n v="1308373200"/>
    <n v="1311051600"/>
    <b v="0"/>
    <b v="0"/>
    <x v="8"/>
    <m/>
    <s v="theater/plays"/>
  </r>
  <r>
    <n v="856"/>
    <s v="Williams and Sons"/>
    <s v="Profound composite core"/>
    <x v="166"/>
    <n v="8558"/>
    <n v="3.5658333333333334"/>
    <x v="1"/>
    <m/>
    <n v="158"/>
    <x v="1"/>
    <s v="USD"/>
    <n v="1335243600"/>
    <n v="1336712400"/>
    <b v="0"/>
    <b v="0"/>
    <x v="8"/>
    <m/>
    <s v="food/food trucks"/>
  </r>
  <r>
    <n v="857"/>
    <s v="Miranda, Gray and Hale"/>
    <s v="Programmable disintermediate matrices"/>
    <x v="98"/>
    <n v="7413"/>
    <n v="1.3986792452830188"/>
    <x v="1"/>
    <m/>
    <n v="225"/>
    <x v="5"/>
    <s v="CHF"/>
    <n v="1328421600"/>
    <n v="1330408800"/>
    <b v="1"/>
    <b v="0"/>
    <x v="8"/>
    <m/>
    <s v="film &amp; video/shorts"/>
  </r>
  <r>
    <n v="858"/>
    <s v="Ayala, Crawford and Taylor"/>
    <s v="Realigned 5thgeneration knowledge user"/>
    <x v="220"/>
    <n v="2778"/>
    <n v="0.69450000000000001"/>
    <x v="0"/>
    <m/>
    <n v="35"/>
    <x v="1"/>
    <s v="USD"/>
    <n v="1524286800"/>
    <n v="1524891600"/>
    <b v="1"/>
    <b v="0"/>
    <x v="8"/>
    <m/>
    <s v="food/food trucks"/>
  </r>
  <r>
    <n v="859"/>
    <s v="Martinez Ltd"/>
    <s v="Multi-layered upward-trending groupware"/>
    <x v="190"/>
    <n v="2594"/>
    <n v="0.35534246575342465"/>
    <x v="0"/>
    <m/>
    <n v="63"/>
    <x v="1"/>
    <s v="USD"/>
    <n v="1362117600"/>
    <n v="1363669200"/>
    <b v="0"/>
    <b v="1"/>
    <x v="8"/>
    <m/>
    <s v="theater/plays"/>
  </r>
  <r>
    <n v="860"/>
    <s v="Lee PLC"/>
    <s v="Re-contextualized leadingedge firmware"/>
    <x v="22"/>
    <n v="5033"/>
    <n v="2.5165000000000002"/>
    <x v="1"/>
    <m/>
    <n v="65"/>
    <x v="1"/>
    <s v="USD"/>
    <n v="1550556000"/>
    <n v="1551420000"/>
    <b v="0"/>
    <b v="1"/>
    <x v="8"/>
    <m/>
    <s v="technology/wearables"/>
  </r>
  <r>
    <n v="861"/>
    <s v="Young, Ramsey and Powell"/>
    <s v="Devolved disintermediate analyzer"/>
    <x v="35"/>
    <n v="9317"/>
    <n v="1.0587500000000001"/>
    <x v="1"/>
    <m/>
    <n v="163"/>
    <x v="1"/>
    <s v="USD"/>
    <n v="1269147600"/>
    <n v="1269838800"/>
    <b v="0"/>
    <b v="0"/>
    <x v="8"/>
    <m/>
    <s v="theater/plays"/>
  </r>
  <r>
    <n v="862"/>
    <s v="Lewis and Sons"/>
    <s v="Profound disintermediate open system"/>
    <x v="26"/>
    <n v="6560"/>
    <n v="1.8742857142857143"/>
    <x v="1"/>
    <m/>
    <n v="85"/>
    <x v="1"/>
    <s v="USD"/>
    <n v="1312174800"/>
    <n v="1312520400"/>
    <b v="0"/>
    <b v="0"/>
    <x v="8"/>
    <m/>
    <s v="theater/plays"/>
  </r>
  <r>
    <n v="863"/>
    <s v="Davis-Johnson"/>
    <s v="Automated reciprocal protocol"/>
    <x v="1"/>
    <n v="5415"/>
    <n v="3.8678571428571429"/>
    <x v="1"/>
    <m/>
    <n v="217"/>
    <x v="1"/>
    <s v="USD"/>
    <n v="1434517200"/>
    <n v="1436504400"/>
    <b v="0"/>
    <b v="1"/>
    <x v="8"/>
    <m/>
    <s v="film &amp; video/television"/>
  </r>
  <r>
    <n v="864"/>
    <s v="Stevenson-Thompson"/>
    <s v="Automated static workforce"/>
    <x v="3"/>
    <n v="14577"/>
    <n v="3.4707142857142856"/>
    <x v="1"/>
    <m/>
    <n v="150"/>
    <x v="1"/>
    <s v="USD"/>
    <n v="1471582800"/>
    <n v="1472014800"/>
    <b v="0"/>
    <b v="0"/>
    <x v="8"/>
    <m/>
    <s v="film &amp; video/shorts"/>
  </r>
  <r>
    <n v="865"/>
    <s v="Ellis, Smith and Armstrong"/>
    <s v="Horizontal attitude-oriented help-desk"/>
    <x v="411"/>
    <n v="150515"/>
    <n v="1.8582098765432098"/>
    <x v="1"/>
    <m/>
    <n v="3272"/>
    <x v="1"/>
    <s v="USD"/>
    <n v="1410757200"/>
    <n v="1411534800"/>
    <b v="0"/>
    <b v="0"/>
    <x v="8"/>
    <m/>
    <s v="theater/plays"/>
  </r>
  <r>
    <n v="866"/>
    <s v="Jackson-Brown"/>
    <s v="Versatile 5thgeneration matrices"/>
    <x v="412"/>
    <n v="79045"/>
    <n v="0.43241247264770238"/>
    <x v="3"/>
    <m/>
    <n v="898"/>
    <x v="1"/>
    <s v="USD"/>
    <n v="1304830800"/>
    <n v="1304917200"/>
    <b v="0"/>
    <b v="0"/>
    <x v="8"/>
    <m/>
    <s v="photography/photography books"/>
  </r>
  <r>
    <n v="867"/>
    <s v="Kane, Pruitt and Rivera"/>
    <s v="Cross-platform next generation service-desk"/>
    <x v="73"/>
    <n v="7797"/>
    <n v="1.6243749999999999"/>
    <x v="1"/>
    <m/>
    <n v="300"/>
    <x v="1"/>
    <s v="USD"/>
    <n v="1539061200"/>
    <n v="1539579600"/>
    <b v="0"/>
    <b v="0"/>
    <x v="8"/>
    <m/>
    <s v="food/food trucks"/>
  </r>
  <r>
    <n v="868"/>
    <s v="Wood, Buckley and Meza"/>
    <s v="Front-line web-enabled installation"/>
    <x v="260"/>
    <n v="12939"/>
    <n v="1.8484285714285715"/>
    <x v="1"/>
    <m/>
    <n v="126"/>
    <x v="1"/>
    <s v="USD"/>
    <n v="1381554000"/>
    <n v="1382504400"/>
    <b v="0"/>
    <b v="0"/>
    <x v="8"/>
    <m/>
    <s v="theater/plays"/>
  </r>
  <r>
    <n v="869"/>
    <s v="Brown-Williams"/>
    <s v="Multi-channeled responsive product"/>
    <x v="413"/>
    <n v="38376"/>
    <n v="0.23703520691785052"/>
    <x v="0"/>
    <m/>
    <n v="526"/>
    <x v="1"/>
    <s v="USD"/>
    <n v="1277096400"/>
    <n v="1278306000"/>
    <b v="0"/>
    <b v="0"/>
    <x v="8"/>
    <m/>
    <s v="film &amp; video/drama"/>
  </r>
  <r>
    <n v="870"/>
    <s v="Hansen-Austin"/>
    <s v="Adaptive demand-driven encryption"/>
    <x v="106"/>
    <n v="6920"/>
    <n v="0.89870129870129867"/>
    <x v="0"/>
    <m/>
    <n v="121"/>
    <x v="1"/>
    <s v="USD"/>
    <n v="1440392400"/>
    <n v="1442552400"/>
    <b v="0"/>
    <b v="0"/>
    <x v="8"/>
    <m/>
    <s v="theater/plays"/>
  </r>
  <r>
    <n v="871"/>
    <s v="Santana-George"/>
    <s v="Re-engineered client-driven knowledge user"/>
    <x v="414"/>
    <n v="194912"/>
    <n v="2.7260419580419581"/>
    <x v="1"/>
    <m/>
    <n v="2320"/>
    <x v="1"/>
    <s v="USD"/>
    <n v="1509512400"/>
    <n v="1511071200"/>
    <b v="0"/>
    <b v="1"/>
    <x v="8"/>
    <m/>
    <s v="theater/plays"/>
  </r>
  <r>
    <n v="872"/>
    <s v="Davis LLC"/>
    <s v="Compatible logistical paradigm"/>
    <x v="53"/>
    <n v="7992"/>
    <n v="1.7004255319148935"/>
    <x v="1"/>
    <m/>
    <n v="81"/>
    <x v="2"/>
    <s v="AUD"/>
    <n v="1535950800"/>
    <n v="1536382800"/>
    <b v="0"/>
    <b v="0"/>
    <x v="8"/>
    <m/>
    <s v="film &amp; video/science fiction"/>
  </r>
  <r>
    <n v="873"/>
    <s v="Vazquez, Ochoa and Clark"/>
    <s v="Intuitive value-added installation"/>
    <x v="369"/>
    <n v="79268"/>
    <n v="1.8828503562945369"/>
    <x v="1"/>
    <m/>
    <n v="1887"/>
    <x v="1"/>
    <s v="USD"/>
    <n v="1389160800"/>
    <n v="1389592800"/>
    <b v="0"/>
    <b v="0"/>
    <x v="8"/>
    <m/>
    <s v="photography/photography books"/>
  </r>
  <r>
    <n v="874"/>
    <s v="Chung-Nguyen"/>
    <s v="Managed discrete parallelism"/>
    <x v="415"/>
    <n v="139468"/>
    <n v="3.4693532338308457"/>
    <x v="1"/>
    <m/>
    <n v="4358"/>
    <x v="1"/>
    <s v="USD"/>
    <n v="1271998800"/>
    <n v="1275282000"/>
    <b v="0"/>
    <b v="1"/>
    <x v="8"/>
    <m/>
    <s v="photography/photography books"/>
  </r>
  <r>
    <n v="875"/>
    <s v="Mueller-Harmon"/>
    <s v="Implemented tangible approach"/>
    <x v="58"/>
    <n v="5465"/>
    <n v="0.6917721518987342"/>
    <x v="0"/>
    <m/>
    <n v="67"/>
    <x v="1"/>
    <s v="USD"/>
    <n v="1294898400"/>
    <n v="1294984800"/>
    <b v="0"/>
    <b v="0"/>
    <x v="8"/>
    <m/>
    <s v="music/rock"/>
  </r>
  <r>
    <n v="876"/>
    <s v="Dixon, Perez and Banks"/>
    <s v="Re-engineered encompassing definition"/>
    <x v="111"/>
    <n v="2111"/>
    <n v="0.25433734939759034"/>
    <x v="0"/>
    <m/>
    <n v="57"/>
    <x v="0"/>
    <s v="CAD"/>
    <n v="1559970000"/>
    <n v="1562043600"/>
    <b v="0"/>
    <b v="0"/>
    <x v="8"/>
    <m/>
    <s v="photography/photography books"/>
  </r>
  <r>
    <n v="877"/>
    <s v="Estrada Group"/>
    <s v="Multi-lateral uniform collaboration"/>
    <x v="416"/>
    <n v="126628"/>
    <n v="0.77400977995110021"/>
    <x v="0"/>
    <m/>
    <n v="1229"/>
    <x v="1"/>
    <s v="USD"/>
    <n v="1469509200"/>
    <n v="1469595600"/>
    <b v="0"/>
    <b v="0"/>
    <x v="8"/>
    <m/>
    <s v="food/food trucks"/>
  </r>
  <r>
    <n v="878"/>
    <s v="Lutz Group"/>
    <s v="Enterprise-wide foreground paradigm"/>
    <x v="50"/>
    <n v="1012"/>
    <n v="0.37481481481481482"/>
    <x v="0"/>
    <m/>
    <n v="12"/>
    <x v="6"/>
    <s v="EUR"/>
    <n v="1579068000"/>
    <n v="1581141600"/>
    <b v="0"/>
    <b v="0"/>
    <x v="8"/>
    <m/>
    <s v="music/metal"/>
  </r>
  <r>
    <n v="879"/>
    <s v="Ortiz Inc"/>
    <s v="Stand-alone incremental parallelism"/>
    <x v="67"/>
    <n v="5438"/>
    <n v="5.4379999999999997"/>
    <x v="1"/>
    <m/>
    <n v="53"/>
    <x v="1"/>
    <s v="USD"/>
    <n v="1487743200"/>
    <n v="1488520800"/>
    <b v="0"/>
    <b v="0"/>
    <x v="8"/>
    <m/>
    <s v="publishing/nonfiction"/>
  </r>
  <r>
    <n v="880"/>
    <s v="Craig, Ellis and Miller"/>
    <s v="Persevering 5thgeneration throughput"/>
    <x v="396"/>
    <n v="193101"/>
    <n v="2.2852189349112426"/>
    <x v="1"/>
    <m/>
    <n v="2414"/>
    <x v="1"/>
    <s v="USD"/>
    <n v="1563685200"/>
    <n v="1563858000"/>
    <b v="0"/>
    <b v="0"/>
    <x v="8"/>
    <m/>
    <s v="music/electric music"/>
  </r>
  <r>
    <n v="881"/>
    <s v="Charles Inc"/>
    <s v="Implemented object-oriented synergy"/>
    <x v="417"/>
    <n v="31665"/>
    <n v="0.38948339483394834"/>
    <x v="0"/>
    <m/>
    <n v="452"/>
    <x v="1"/>
    <s v="USD"/>
    <n v="1436418000"/>
    <n v="1438923600"/>
    <b v="0"/>
    <b v="1"/>
    <x v="8"/>
    <m/>
    <s v="theater/plays"/>
  </r>
  <r>
    <n v="882"/>
    <s v="White-Rosario"/>
    <s v="Balanced demand-driven definition"/>
    <x v="126"/>
    <n v="2960"/>
    <n v="3.7"/>
    <x v="1"/>
    <m/>
    <n v="80"/>
    <x v="1"/>
    <s v="USD"/>
    <n v="1421820000"/>
    <n v="1422165600"/>
    <b v="0"/>
    <b v="0"/>
    <x v="8"/>
    <m/>
    <s v="theater/plays"/>
  </r>
  <r>
    <n v="883"/>
    <s v="Simmons-Villarreal"/>
    <s v="Customer-focused mobile Graphic Interface"/>
    <x v="74"/>
    <n v="8089"/>
    <n v="2.3791176470588233"/>
    <x v="1"/>
    <m/>
    <n v="193"/>
    <x v="1"/>
    <s v="USD"/>
    <n v="1274763600"/>
    <n v="1277874000"/>
    <b v="0"/>
    <b v="0"/>
    <x v="8"/>
    <m/>
    <s v="film &amp; video/shorts"/>
  </r>
  <r>
    <n v="884"/>
    <s v="Strickland Group"/>
    <s v="Horizontal secondary interface"/>
    <x v="418"/>
    <n v="109374"/>
    <n v="0.64036299765807958"/>
    <x v="0"/>
    <m/>
    <n v="1886"/>
    <x v="1"/>
    <s v="USD"/>
    <n v="1399179600"/>
    <n v="1399352400"/>
    <b v="0"/>
    <b v="1"/>
    <x v="8"/>
    <m/>
    <s v="theater/plays"/>
  </r>
  <r>
    <n v="885"/>
    <s v="Lynch Ltd"/>
    <s v="Virtual analyzing collaboration"/>
    <x v="37"/>
    <n v="2129"/>
    <n v="1.1827777777777777"/>
    <x v="1"/>
    <m/>
    <n v="52"/>
    <x v="1"/>
    <s v="USD"/>
    <n v="1275800400"/>
    <n v="1279083600"/>
    <b v="0"/>
    <b v="0"/>
    <x v="8"/>
    <m/>
    <s v="theater/plays"/>
  </r>
  <r>
    <n v="886"/>
    <s v="Sanders LLC"/>
    <s v="Multi-tiered explicit focus group"/>
    <x v="419"/>
    <n v="127745"/>
    <n v="0.84824037184594958"/>
    <x v="0"/>
    <m/>
    <n v="1825"/>
    <x v="1"/>
    <s v="USD"/>
    <n v="1282798800"/>
    <n v="1284354000"/>
    <b v="0"/>
    <b v="0"/>
    <x v="8"/>
    <m/>
    <s v="music/indie rock"/>
  </r>
  <r>
    <n v="887"/>
    <s v="Cooper LLC"/>
    <s v="Multi-layered systematic knowledgebase"/>
    <x v="75"/>
    <n v="2289"/>
    <n v="0.29346153846153844"/>
    <x v="0"/>
    <m/>
    <n v="31"/>
    <x v="1"/>
    <s v="USD"/>
    <n v="1437109200"/>
    <n v="1441170000"/>
    <b v="0"/>
    <b v="1"/>
    <x v="8"/>
    <m/>
    <s v="theater/plays"/>
  </r>
  <r>
    <n v="888"/>
    <s v="Palmer Ltd"/>
    <s v="Reverse-engineered uniform knowledge user"/>
    <x v="306"/>
    <n v="12174"/>
    <n v="2.0989655172413793"/>
    <x v="1"/>
    <m/>
    <n v="290"/>
    <x v="1"/>
    <s v="USD"/>
    <n v="1491886800"/>
    <n v="1493528400"/>
    <b v="0"/>
    <b v="0"/>
    <x v="8"/>
    <m/>
    <s v="theater/plays"/>
  </r>
  <r>
    <n v="889"/>
    <s v="Santos Group"/>
    <s v="Secured dynamic capacity"/>
    <x v="36"/>
    <n v="9508"/>
    <n v="1.697857142857143"/>
    <x v="1"/>
    <m/>
    <n v="122"/>
    <x v="1"/>
    <s v="USD"/>
    <n v="1394600400"/>
    <n v="1395205200"/>
    <b v="0"/>
    <b v="1"/>
    <x v="8"/>
    <m/>
    <s v="music/electric music"/>
  </r>
  <r>
    <n v="890"/>
    <s v="Christian, Kim and Jimenez"/>
    <s v="Devolved foreground throughput"/>
    <x v="420"/>
    <n v="155849"/>
    <n v="1.1595907738095239"/>
    <x v="1"/>
    <m/>
    <n v="1470"/>
    <x v="1"/>
    <s v="USD"/>
    <n v="1561352400"/>
    <n v="1561438800"/>
    <b v="0"/>
    <b v="0"/>
    <x v="8"/>
    <m/>
    <s v="music/indie rock"/>
  </r>
  <r>
    <n v="891"/>
    <s v="Williams, Price and Hurley"/>
    <s v="Synchronized demand-driven infrastructure"/>
    <x v="162"/>
    <n v="7758"/>
    <n v="2.5859999999999999"/>
    <x v="1"/>
    <m/>
    <n v="165"/>
    <x v="0"/>
    <s v="CAD"/>
    <n v="1322892000"/>
    <n v="1326693600"/>
    <b v="0"/>
    <b v="0"/>
    <x v="8"/>
    <m/>
    <s v="film &amp; video/documentary"/>
  </r>
  <r>
    <n v="892"/>
    <s v="Anderson, Parks and Estrada"/>
    <s v="Realigned discrete structure"/>
    <x v="46"/>
    <n v="13835"/>
    <n v="2.3058333333333332"/>
    <x v="1"/>
    <m/>
    <n v="182"/>
    <x v="1"/>
    <s v="USD"/>
    <n v="1274418000"/>
    <n v="1277960400"/>
    <b v="0"/>
    <b v="0"/>
    <x v="8"/>
    <m/>
    <s v="publishing/translations"/>
  </r>
  <r>
    <n v="893"/>
    <s v="Collins-Martinez"/>
    <s v="Progressive grid-enabled website"/>
    <x v="141"/>
    <n v="10770"/>
    <n v="1.2821428571428573"/>
    <x v="1"/>
    <m/>
    <n v="199"/>
    <x v="6"/>
    <s v="EUR"/>
    <n v="1434344400"/>
    <n v="1434690000"/>
    <b v="0"/>
    <b v="1"/>
    <x v="8"/>
    <m/>
    <s v="film &amp; video/documentary"/>
  </r>
  <r>
    <n v="894"/>
    <s v="Barrett Inc"/>
    <s v="Organic cohesive neural-net"/>
    <x v="12"/>
    <n v="3208"/>
    <n v="1.8870588235294117"/>
    <x v="1"/>
    <m/>
    <n v="56"/>
    <x v="4"/>
    <s v="GBP"/>
    <n v="1373518800"/>
    <n v="1376110800"/>
    <b v="0"/>
    <b v="1"/>
    <x v="8"/>
    <m/>
    <s v="film &amp; video/television"/>
  </r>
  <r>
    <n v="895"/>
    <s v="Adams-Rollins"/>
    <s v="Integrated demand-driven info-mediaries"/>
    <x v="421"/>
    <n v="11108"/>
    <n v="6.9511889862327911E-2"/>
    <x v="0"/>
    <m/>
    <n v="107"/>
    <x v="1"/>
    <s v="USD"/>
    <n v="1517637600"/>
    <n v="1518415200"/>
    <b v="0"/>
    <b v="0"/>
    <x v="8"/>
    <m/>
    <s v="theater/plays"/>
  </r>
  <r>
    <n v="896"/>
    <s v="Wright-Bryant"/>
    <s v="Reverse-engineered client-server extranet"/>
    <x v="174"/>
    <n v="153338"/>
    <n v="7.7443434343434348"/>
    <x v="1"/>
    <m/>
    <n v="1460"/>
    <x v="2"/>
    <s v="AUD"/>
    <n v="1310619600"/>
    <n v="1310878800"/>
    <b v="0"/>
    <b v="1"/>
    <x v="8"/>
    <m/>
    <s v="food/food trucks"/>
  </r>
  <r>
    <n v="897"/>
    <s v="Berry-Cannon"/>
    <s v="Organized discrete encoding"/>
    <x v="35"/>
    <n v="2437"/>
    <n v="0.27693181818181817"/>
    <x v="0"/>
    <m/>
    <n v="27"/>
    <x v="1"/>
    <s v="USD"/>
    <n v="1556427600"/>
    <n v="1556600400"/>
    <b v="0"/>
    <b v="0"/>
    <x v="8"/>
    <m/>
    <s v="theater/plays"/>
  </r>
  <r>
    <n v="898"/>
    <s v="Davis-Gonzalez"/>
    <s v="Balanced regional flexibility"/>
    <x v="422"/>
    <n v="93991"/>
    <n v="0.52479620323841425"/>
    <x v="0"/>
    <m/>
    <n v="1221"/>
    <x v="1"/>
    <s v="USD"/>
    <n v="1576476000"/>
    <n v="1576994400"/>
    <b v="0"/>
    <b v="0"/>
    <x v="8"/>
    <m/>
    <s v="film &amp; video/documentary"/>
  </r>
  <r>
    <n v="899"/>
    <s v="Best-Young"/>
    <s v="Implemented multimedia time-frame"/>
    <x v="33"/>
    <n v="12620"/>
    <n v="4.0709677419354842"/>
    <x v="1"/>
    <m/>
    <n v="123"/>
    <x v="5"/>
    <s v="CHF"/>
    <n v="1381122000"/>
    <n v="1382677200"/>
    <b v="0"/>
    <b v="0"/>
    <x v="8"/>
    <m/>
    <s v="music/jazz"/>
  </r>
  <r>
    <n v="900"/>
    <s v="Powers, Smith and Deleon"/>
    <s v="Enhanced uniform service-desk"/>
    <x v="0"/>
    <n v="2"/>
    <n v="0.02"/>
    <x v="0"/>
    <m/>
    <n v="1"/>
    <x v="1"/>
    <s v="USD"/>
    <n v="1411102800"/>
    <n v="1411189200"/>
    <b v="0"/>
    <b v="1"/>
    <x v="8"/>
    <m/>
    <s v="technology/web"/>
  </r>
  <r>
    <n v="901"/>
    <s v="Hogan Group"/>
    <s v="Versatile bottom-line definition"/>
    <x v="36"/>
    <n v="8746"/>
    <n v="1.5617857142857143"/>
    <x v="1"/>
    <m/>
    <n v="159"/>
    <x v="1"/>
    <s v="USD"/>
    <n v="1531803600"/>
    <n v="1534654800"/>
    <b v="0"/>
    <b v="1"/>
    <x v="8"/>
    <m/>
    <s v="music/rock"/>
  </r>
  <r>
    <n v="902"/>
    <s v="Wang, Silva and Byrd"/>
    <s v="Integrated bifurcated software"/>
    <x v="1"/>
    <n v="3534"/>
    <n v="2.5242857142857145"/>
    <x v="1"/>
    <m/>
    <n v="110"/>
    <x v="1"/>
    <s v="USD"/>
    <n v="1454133600"/>
    <n v="1457762400"/>
    <b v="0"/>
    <b v="0"/>
    <x v="8"/>
    <m/>
    <s v="technology/web"/>
  </r>
  <r>
    <n v="903"/>
    <s v="Parker-Morris"/>
    <s v="Assimilated next generation instruction set"/>
    <x v="423"/>
    <n v="709"/>
    <n v="1.729268292682927E-2"/>
    <x v="2"/>
    <m/>
    <n v="14"/>
    <x v="1"/>
    <s v="USD"/>
    <n v="1336194000"/>
    <n v="1337490000"/>
    <b v="0"/>
    <b v="1"/>
    <x v="8"/>
    <m/>
    <s v="publishing/nonfiction"/>
  </r>
  <r>
    <n v="904"/>
    <s v="Rodriguez, Johnson and Jackson"/>
    <s v="Digitized foreground array"/>
    <x v="191"/>
    <n v="795"/>
    <n v="0.12230769230769231"/>
    <x v="0"/>
    <m/>
    <n v="16"/>
    <x v="1"/>
    <s v="USD"/>
    <n v="1349326800"/>
    <n v="1349672400"/>
    <b v="0"/>
    <b v="0"/>
    <x v="8"/>
    <m/>
    <s v="publishing/radio &amp; podcasts"/>
  </r>
  <r>
    <n v="905"/>
    <s v="Haynes PLC"/>
    <s v="Re-engineered clear-thinking project"/>
    <x v="58"/>
    <n v="12955"/>
    <n v="1.6398734177215191"/>
    <x v="1"/>
    <m/>
    <n v="236"/>
    <x v="1"/>
    <s v="USD"/>
    <n v="1379566800"/>
    <n v="1379826000"/>
    <b v="0"/>
    <b v="0"/>
    <x v="8"/>
    <m/>
    <s v="theater/plays"/>
  </r>
  <r>
    <n v="906"/>
    <s v="Hayes Group"/>
    <s v="Implemented even-keeled standardization"/>
    <x v="20"/>
    <n v="8964"/>
    <n v="1.6298181818181818"/>
    <x v="1"/>
    <m/>
    <n v="191"/>
    <x v="1"/>
    <s v="USD"/>
    <n v="1494651600"/>
    <n v="1497762000"/>
    <b v="1"/>
    <b v="1"/>
    <x v="8"/>
    <m/>
    <s v="film &amp; video/documentary"/>
  </r>
  <r>
    <n v="907"/>
    <s v="White, Pena and Calhoun"/>
    <s v="Quality-focused asymmetric adapter"/>
    <x v="14"/>
    <n v="1843"/>
    <n v="0.20252747252747252"/>
    <x v="0"/>
    <m/>
    <n v="41"/>
    <x v="1"/>
    <s v="USD"/>
    <n v="1303880400"/>
    <n v="1304485200"/>
    <b v="0"/>
    <b v="0"/>
    <x v="8"/>
    <m/>
    <s v="theater/plays"/>
  </r>
  <r>
    <n v="908"/>
    <s v="Bryant-Pope"/>
    <s v="Networked intangible help-desk"/>
    <x v="424"/>
    <n v="121950"/>
    <n v="3.1924083769633507"/>
    <x v="1"/>
    <m/>
    <n v="3934"/>
    <x v="1"/>
    <s v="USD"/>
    <n v="1335934800"/>
    <n v="1336885200"/>
    <b v="0"/>
    <b v="0"/>
    <x v="8"/>
    <m/>
    <s v="games/video games"/>
  </r>
  <r>
    <n v="909"/>
    <s v="Gates, Li and Thompson"/>
    <s v="Synchronized attitude-oriented frame"/>
    <x v="37"/>
    <n v="8621"/>
    <n v="4.7894444444444444"/>
    <x v="1"/>
    <m/>
    <n v="80"/>
    <x v="0"/>
    <s v="CAD"/>
    <n v="1528088400"/>
    <n v="1530421200"/>
    <b v="0"/>
    <b v="1"/>
    <x v="8"/>
    <m/>
    <s v="theater/plays"/>
  </r>
  <r>
    <n v="910"/>
    <s v="King-Morris"/>
    <s v="Proactive incremental architecture"/>
    <x v="425"/>
    <n v="30215"/>
    <n v="0.19556634304207121"/>
    <x v="3"/>
    <m/>
    <n v="296"/>
    <x v="1"/>
    <s v="USD"/>
    <n v="1421906400"/>
    <n v="1421992800"/>
    <b v="0"/>
    <b v="0"/>
    <x v="8"/>
    <m/>
    <s v="theater/plays"/>
  </r>
  <r>
    <n v="911"/>
    <s v="Carter, Cole and Curtis"/>
    <s v="Cloned responsive standardization"/>
    <x v="306"/>
    <n v="11539"/>
    <n v="1.9894827586206896"/>
    <x v="1"/>
    <m/>
    <n v="462"/>
    <x v="1"/>
    <s v="USD"/>
    <n v="1568005200"/>
    <n v="1568178000"/>
    <b v="1"/>
    <b v="0"/>
    <x v="8"/>
    <m/>
    <s v="technology/web"/>
  </r>
  <r>
    <n v="912"/>
    <s v="Sanchez-Parsons"/>
    <s v="Reduced bifurcated pricing structure"/>
    <x v="37"/>
    <n v="14310"/>
    <n v="7.95"/>
    <x v="1"/>
    <m/>
    <n v="179"/>
    <x v="1"/>
    <s v="USD"/>
    <n v="1346821200"/>
    <n v="1347944400"/>
    <b v="1"/>
    <b v="0"/>
    <x v="8"/>
    <m/>
    <s v="film &amp; video/drama"/>
  </r>
  <r>
    <n v="913"/>
    <s v="Rivera-Pearson"/>
    <s v="Re-engineered asymmetric challenge"/>
    <x v="426"/>
    <n v="35536"/>
    <n v="0.50621082621082625"/>
    <x v="0"/>
    <m/>
    <n v="523"/>
    <x v="2"/>
    <s v="AUD"/>
    <n v="1557637200"/>
    <n v="1558760400"/>
    <b v="0"/>
    <b v="0"/>
    <x v="8"/>
    <m/>
    <s v="film &amp; video/drama"/>
  </r>
  <r>
    <n v="914"/>
    <s v="Ramirez, Padilla and Barrera"/>
    <s v="Diverse client-driven conglomeration"/>
    <x v="330"/>
    <n v="3676"/>
    <n v="0.57437499999999997"/>
    <x v="0"/>
    <m/>
    <n v="141"/>
    <x v="4"/>
    <s v="GBP"/>
    <n v="1375592400"/>
    <n v="1376629200"/>
    <b v="0"/>
    <b v="0"/>
    <x v="8"/>
    <m/>
    <s v="theater/plays"/>
  </r>
  <r>
    <n v="915"/>
    <s v="Riggs Group"/>
    <s v="Configurable upward-trending solution"/>
    <x v="427"/>
    <n v="195936"/>
    <n v="1.5562827640984909"/>
    <x v="1"/>
    <m/>
    <n v="1866"/>
    <x v="4"/>
    <s v="GBP"/>
    <n v="1503982800"/>
    <n v="1504760400"/>
    <b v="0"/>
    <b v="0"/>
    <x v="8"/>
    <m/>
    <s v="film &amp; video/television"/>
  </r>
  <r>
    <n v="916"/>
    <s v="Clements Ltd"/>
    <s v="Persistent bandwidth-monitored framework"/>
    <x v="41"/>
    <n v="1343"/>
    <n v="0.36297297297297298"/>
    <x v="0"/>
    <m/>
    <n v="52"/>
    <x v="1"/>
    <s v="USD"/>
    <n v="1418882400"/>
    <n v="1419660000"/>
    <b v="0"/>
    <b v="0"/>
    <x v="8"/>
    <m/>
    <s v="photography/photography books"/>
  </r>
  <r>
    <n v="917"/>
    <s v="Cooper Inc"/>
    <s v="Polarized discrete product"/>
    <x v="136"/>
    <n v="2097"/>
    <n v="0.58250000000000002"/>
    <x v="2"/>
    <m/>
    <n v="27"/>
    <x v="4"/>
    <s v="GBP"/>
    <n v="1309237200"/>
    <n v="1311310800"/>
    <b v="0"/>
    <b v="1"/>
    <x v="8"/>
    <m/>
    <s v="film &amp; video/shorts"/>
  </r>
  <r>
    <n v="918"/>
    <s v="Jones-Gonzalez"/>
    <s v="Seamless dynamic website"/>
    <x v="167"/>
    <n v="9021"/>
    <n v="2.3739473684210526"/>
    <x v="1"/>
    <m/>
    <n v="156"/>
    <x v="5"/>
    <s v="CHF"/>
    <n v="1343365200"/>
    <n v="1344315600"/>
    <b v="0"/>
    <b v="0"/>
    <x v="8"/>
    <m/>
    <s v="publishing/radio &amp; podcasts"/>
  </r>
  <r>
    <n v="919"/>
    <s v="Fox Ltd"/>
    <s v="Extended multimedia firmware"/>
    <x v="428"/>
    <n v="20915"/>
    <n v="0.58750000000000002"/>
    <x v="0"/>
    <m/>
    <n v="225"/>
    <x v="2"/>
    <s v="AUD"/>
    <n v="1507957200"/>
    <n v="1510725600"/>
    <b v="0"/>
    <b v="1"/>
    <x v="8"/>
    <m/>
    <s v="theater/plays"/>
  </r>
  <r>
    <n v="920"/>
    <s v="Green, Murphy and Webb"/>
    <s v="Versatile directional project"/>
    <x v="98"/>
    <n v="9676"/>
    <n v="1.8256603773584905"/>
    <x v="1"/>
    <m/>
    <n v="255"/>
    <x v="1"/>
    <s v="USD"/>
    <n v="1549519200"/>
    <n v="1551247200"/>
    <b v="1"/>
    <b v="0"/>
    <x v="8"/>
    <m/>
    <s v="film &amp; video/animation"/>
  </r>
  <r>
    <n v="921"/>
    <s v="Stevenson PLC"/>
    <s v="Profound directional knowledge user"/>
    <x v="429"/>
    <n v="1210"/>
    <n v="7.5436408977556111E-3"/>
    <x v="0"/>
    <m/>
    <n v="38"/>
    <x v="1"/>
    <s v="USD"/>
    <n v="1329026400"/>
    <n v="1330236000"/>
    <b v="0"/>
    <b v="0"/>
    <x v="8"/>
    <m/>
    <s v="technology/web"/>
  </r>
  <r>
    <n v="922"/>
    <s v="Soto-Anthony"/>
    <s v="Ameliorated logistical capability"/>
    <x v="430"/>
    <n v="90440"/>
    <n v="1.7595330739299611"/>
    <x v="1"/>
    <m/>
    <n v="2261"/>
    <x v="1"/>
    <s v="USD"/>
    <n v="1544335200"/>
    <n v="1545112800"/>
    <b v="0"/>
    <b v="1"/>
    <x v="8"/>
    <m/>
    <s v="music/world music"/>
  </r>
  <r>
    <n v="923"/>
    <s v="Wise and Sons"/>
    <s v="Sharable discrete definition"/>
    <x v="12"/>
    <n v="4044"/>
    <n v="2.3788235294117648"/>
    <x v="1"/>
    <m/>
    <n v="40"/>
    <x v="1"/>
    <s v="USD"/>
    <n v="1279083600"/>
    <n v="1279170000"/>
    <b v="0"/>
    <b v="0"/>
    <x v="8"/>
    <m/>
    <s v="theater/plays"/>
  </r>
  <r>
    <n v="924"/>
    <s v="Butler-Barr"/>
    <s v="User-friendly next generation core"/>
    <x v="431"/>
    <n v="192292"/>
    <n v="4.8805076142131982"/>
    <x v="1"/>
    <m/>
    <n v="2289"/>
    <x v="6"/>
    <s v="EUR"/>
    <n v="1572498000"/>
    <n v="1573452000"/>
    <b v="0"/>
    <b v="0"/>
    <x v="8"/>
    <m/>
    <s v="theater/plays"/>
  </r>
  <r>
    <n v="925"/>
    <s v="Wilson, Jefferson and Anderson"/>
    <s v="Profit-focused empowering system engine"/>
    <x v="162"/>
    <n v="6722"/>
    <n v="2.2406666666666668"/>
    <x v="1"/>
    <m/>
    <n v="65"/>
    <x v="1"/>
    <s v="USD"/>
    <n v="1506056400"/>
    <n v="1507093200"/>
    <b v="0"/>
    <b v="0"/>
    <x v="8"/>
    <m/>
    <s v="theater/plays"/>
  </r>
  <r>
    <n v="926"/>
    <s v="Brown-Oliver"/>
    <s v="Synchronized cohesive encoding"/>
    <x v="251"/>
    <n v="1577"/>
    <n v="0.18126436781609195"/>
    <x v="0"/>
    <m/>
    <n v="15"/>
    <x v="1"/>
    <s v="USD"/>
    <n v="1463029200"/>
    <n v="1463374800"/>
    <b v="0"/>
    <b v="0"/>
    <x v="8"/>
    <m/>
    <s v="food/food trucks"/>
  </r>
  <r>
    <n v="927"/>
    <s v="Davis-Gardner"/>
    <s v="Synergistic dynamic utilization"/>
    <x v="44"/>
    <n v="3301"/>
    <n v="0.45847222222222223"/>
    <x v="0"/>
    <m/>
    <n v="37"/>
    <x v="1"/>
    <s v="USD"/>
    <n v="1342069200"/>
    <n v="1344574800"/>
    <b v="0"/>
    <b v="0"/>
    <x v="8"/>
    <m/>
    <s v="theater/plays"/>
  </r>
  <r>
    <n v="928"/>
    <s v="Dawson Group"/>
    <s v="Triple-buffered bi-directional model"/>
    <x v="225"/>
    <n v="196386"/>
    <n v="1.1731541218637993"/>
    <x v="1"/>
    <m/>
    <n v="3777"/>
    <x v="6"/>
    <s v="EUR"/>
    <n v="1388296800"/>
    <n v="1389074400"/>
    <b v="0"/>
    <b v="0"/>
    <x v="8"/>
    <m/>
    <s v="technology/web"/>
  </r>
  <r>
    <n v="929"/>
    <s v="Turner-Terrell"/>
    <s v="Polarized tertiary function"/>
    <x v="20"/>
    <n v="11952"/>
    <n v="2.173090909090909"/>
    <x v="1"/>
    <m/>
    <n v="184"/>
    <x v="4"/>
    <s v="GBP"/>
    <n v="1493787600"/>
    <n v="1494997200"/>
    <b v="0"/>
    <b v="0"/>
    <x v="8"/>
    <m/>
    <s v="theater/plays"/>
  </r>
  <r>
    <n v="930"/>
    <s v="Hall, Buchanan and Benton"/>
    <s v="Configurable fault-tolerant structure"/>
    <x v="26"/>
    <n v="3930"/>
    <n v="1.1228571428571428"/>
    <x v="1"/>
    <m/>
    <n v="85"/>
    <x v="1"/>
    <s v="USD"/>
    <n v="1424844000"/>
    <n v="1425448800"/>
    <b v="0"/>
    <b v="1"/>
    <x v="8"/>
    <m/>
    <s v="theater/plays"/>
  </r>
  <r>
    <n v="931"/>
    <s v="Lowery, Hayden and Cruz"/>
    <s v="Digitized 24/7 budgetary management"/>
    <x v="58"/>
    <n v="5729"/>
    <n v="0.72518987341772156"/>
    <x v="0"/>
    <m/>
    <n v="112"/>
    <x v="1"/>
    <s v="USD"/>
    <n v="1403931600"/>
    <n v="1404104400"/>
    <b v="0"/>
    <b v="1"/>
    <x v="8"/>
    <m/>
    <s v="theater/plays"/>
  </r>
  <r>
    <n v="932"/>
    <s v="Mora, Miller and Harper"/>
    <s v="Stand-alone zero tolerance algorithm"/>
    <x v="173"/>
    <n v="4883"/>
    <n v="2.1230434782608696"/>
    <x v="1"/>
    <m/>
    <n v="144"/>
    <x v="1"/>
    <s v="USD"/>
    <n v="1394514000"/>
    <n v="1394773200"/>
    <b v="0"/>
    <b v="0"/>
    <x v="8"/>
    <m/>
    <s v="music/rock"/>
  </r>
  <r>
    <n v="933"/>
    <s v="Espinoza Group"/>
    <s v="Implemented tangible support"/>
    <x v="432"/>
    <n v="175015"/>
    <n v="2.3974657534246577"/>
    <x v="1"/>
    <m/>
    <n v="1902"/>
    <x v="1"/>
    <s v="USD"/>
    <n v="1365397200"/>
    <n v="1366520400"/>
    <b v="0"/>
    <b v="0"/>
    <x v="8"/>
    <m/>
    <s v="theater/plays"/>
  </r>
  <r>
    <n v="934"/>
    <s v="Davis, Crawford and Lopez"/>
    <s v="Reactive radical framework"/>
    <x v="8"/>
    <n v="11280"/>
    <n v="1.8193548387096774"/>
    <x v="1"/>
    <m/>
    <n v="105"/>
    <x v="1"/>
    <s v="USD"/>
    <n v="1456120800"/>
    <n v="1456639200"/>
    <b v="0"/>
    <b v="0"/>
    <x v="8"/>
    <m/>
    <s v="theater/plays"/>
  </r>
  <r>
    <n v="935"/>
    <s v="Richards, Stevens and Fleming"/>
    <s v="Object-based full-range knowledge user"/>
    <x v="55"/>
    <n v="10012"/>
    <n v="1.6413114754098361"/>
    <x v="1"/>
    <m/>
    <n v="132"/>
    <x v="1"/>
    <s v="USD"/>
    <n v="1437714000"/>
    <n v="1438318800"/>
    <b v="0"/>
    <b v="0"/>
    <x v="8"/>
    <m/>
    <s v="theater/plays"/>
  </r>
  <r>
    <n v="936"/>
    <s v="Brown Ltd"/>
    <s v="Enhanced composite contingency"/>
    <x v="100"/>
    <n v="1690"/>
    <n v="1.6375968992248063E-2"/>
    <x v="0"/>
    <m/>
    <n v="21"/>
    <x v="1"/>
    <s v="USD"/>
    <n v="1563771600"/>
    <n v="1564030800"/>
    <b v="1"/>
    <b v="0"/>
    <x v="8"/>
    <m/>
    <s v="theater/plays"/>
  </r>
  <r>
    <n v="937"/>
    <s v="Tapia, Sandoval and Hurley"/>
    <s v="Cloned fresh-thinking model"/>
    <x v="409"/>
    <n v="84891"/>
    <n v="0.49643859649122807"/>
    <x v="3"/>
    <m/>
    <n v="976"/>
    <x v="1"/>
    <s v="USD"/>
    <n v="1448517600"/>
    <n v="1449295200"/>
    <b v="0"/>
    <b v="0"/>
    <x v="8"/>
    <m/>
    <s v="film &amp; video/documentary"/>
  </r>
  <r>
    <n v="938"/>
    <s v="Allen Inc"/>
    <s v="Total dedicated benchmark"/>
    <x v="243"/>
    <n v="10093"/>
    <n v="1.0970652173913042"/>
    <x v="1"/>
    <m/>
    <n v="96"/>
    <x v="1"/>
    <s v="USD"/>
    <n v="1528779600"/>
    <n v="1531890000"/>
    <b v="0"/>
    <b v="1"/>
    <x v="8"/>
    <m/>
    <s v="publishing/fiction"/>
  </r>
  <r>
    <n v="939"/>
    <s v="Williams, Johnson and Campbell"/>
    <s v="Streamlined human-resource Graphic Interface"/>
    <x v="75"/>
    <n v="3839"/>
    <n v="0.49217948717948717"/>
    <x v="0"/>
    <m/>
    <n v="67"/>
    <x v="1"/>
    <s v="USD"/>
    <n v="1304744400"/>
    <n v="1306213200"/>
    <b v="0"/>
    <b v="1"/>
    <x v="8"/>
    <m/>
    <s v="games/video games"/>
  </r>
  <r>
    <n v="940"/>
    <s v="Wiggins Ltd"/>
    <s v="Upgradable analyzing core"/>
    <x v="34"/>
    <n v="6161"/>
    <n v="0.62232323232323228"/>
    <x v="2"/>
    <m/>
    <n v="66"/>
    <x v="0"/>
    <s v="CAD"/>
    <n v="1354341600"/>
    <n v="1356242400"/>
    <b v="0"/>
    <b v="0"/>
    <x v="8"/>
    <m/>
    <s v="technology/web"/>
  </r>
  <r>
    <n v="941"/>
    <s v="Luna-Horne"/>
    <s v="Profound exuding pricing structure"/>
    <x v="433"/>
    <n v="5615"/>
    <n v="0.1305813953488372"/>
    <x v="0"/>
    <m/>
    <n v="78"/>
    <x v="1"/>
    <s v="USD"/>
    <n v="1294552800"/>
    <n v="1297576800"/>
    <b v="1"/>
    <b v="0"/>
    <x v="8"/>
    <m/>
    <s v="theater/plays"/>
  </r>
  <r>
    <n v="942"/>
    <s v="Allen Inc"/>
    <s v="Horizontal optimizing model"/>
    <x v="103"/>
    <n v="6205"/>
    <n v="0.64635416666666667"/>
    <x v="0"/>
    <m/>
    <n v="67"/>
    <x v="2"/>
    <s v="AUD"/>
    <n v="1295935200"/>
    <n v="1296194400"/>
    <b v="0"/>
    <b v="0"/>
    <x v="8"/>
    <m/>
    <s v="theater/plays"/>
  </r>
  <r>
    <n v="943"/>
    <s v="Peterson, Gonzalez and Spencer"/>
    <s v="Synchronized fault-tolerant algorithm"/>
    <x v="168"/>
    <n v="11969"/>
    <n v="1.5958666666666668"/>
    <x v="1"/>
    <m/>
    <n v="114"/>
    <x v="1"/>
    <s v="USD"/>
    <n v="1411534800"/>
    <n v="1414558800"/>
    <b v="0"/>
    <b v="0"/>
    <x v="8"/>
    <m/>
    <s v="food/food trucks"/>
  </r>
  <r>
    <n v="944"/>
    <s v="Walter Inc"/>
    <s v="Streamlined 5thgeneration intranet"/>
    <x v="83"/>
    <n v="8142"/>
    <n v="0.81420000000000003"/>
    <x v="0"/>
    <m/>
    <n v="263"/>
    <x v="2"/>
    <s v="AUD"/>
    <n v="1486706400"/>
    <n v="1488348000"/>
    <b v="0"/>
    <b v="0"/>
    <x v="8"/>
    <m/>
    <s v="photography/photography books"/>
  </r>
  <r>
    <n v="945"/>
    <s v="Sanders, Farley and Huffman"/>
    <s v="Cross-group clear-thinking task-force"/>
    <x v="434"/>
    <n v="55805"/>
    <n v="0.32444767441860467"/>
    <x v="0"/>
    <m/>
    <n v="1691"/>
    <x v="1"/>
    <s v="USD"/>
    <n v="1333602000"/>
    <n v="1334898000"/>
    <b v="1"/>
    <b v="0"/>
    <x v="8"/>
    <m/>
    <s v="photography/photography books"/>
  </r>
  <r>
    <n v="946"/>
    <s v="Hall, Holmes and Walker"/>
    <s v="Public-key bandwidth-monitored intranet"/>
    <x v="184"/>
    <n v="15238"/>
    <n v="9.9141184124918666E-2"/>
    <x v="0"/>
    <m/>
    <n v="181"/>
    <x v="1"/>
    <s v="USD"/>
    <n v="1308200400"/>
    <n v="1308373200"/>
    <b v="0"/>
    <b v="0"/>
    <x v="8"/>
    <m/>
    <s v="theater/plays"/>
  </r>
  <r>
    <n v="947"/>
    <s v="Smith-Powell"/>
    <s v="Upgradable clear-thinking hardware"/>
    <x v="136"/>
    <n v="961"/>
    <n v="0.26694444444444443"/>
    <x v="0"/>
    <m/>
    <n v="13"/>
    <x v="1"/>
    <s v="USD"/>
    <n v="1411707600"/>
    <n v="1412312400"/>
    <b v="0"/>
    <b v="0"/>
    <x v="8"/>
    <m/>
    <s v="theater/plays"/>
  </r>
  <r>
    <n v="948"/>
    <s v="Smith-Hill"/>
    <s v="Integrated holistic paradigm"/>
    <x v="151"/>
    <n v="5918"/>
    <n v="0.62957446808510642"/>
    <x v="3"/>
    <m/>
    <n v="160"/>
    <x v="1"/>
    <s v="USD"/>
    <n v="1418364000"/>
    <n v="1419228000"/>
    <b v="1"/>
    <b v="1"/>
    <x v="8"/>
    <m/>
    <s v="film &amp; video/documentary"/>
  </r>
  <r>
    <n v="949"/>
    <s v="Wright LLC"/>
    <s v="Seamless clear-thinking conglomeration"/>
    <x v="291"/>
    <n v="9520"/>
    <n v="1.6135593220338984"/>
    <x v="1"/>
    <m/>
    <n v="203"/>
    <x v="1"/>
    <s v="USD"/>
    <n v="1429333200"/>
    <n v="1430974800"/>
    <b v="0"/>
    <b v="0"/>
    <x v="8"/>
    <m/>
    <s v="technology/web"/>
  </r>
  <r>
    <n v="950"/>
    <s v="Williams, Orozco and Gomez"/>
    <s v="Persistent content-based methodology"/>
    <x v="0"/>
    <n v="5"/>
    <n v="0.05"/>
    <x v="0"/>
    <m/>
    <n v="1"/>
    <x v="1"/>
    <s v="USD"/>
    <n v="1555390800"/>
    <n v="1555822800"/>
    <b v="0"/>
    <b v="1"/>
    <x v="8"/>
    <m/>
    <s v="theater/plays"/>
  </r>
  <r>
    <n v="951"/>
    <s v="Peterson Ltd"/>
    <s v="Re-engineered 24hour matrix"/>
    <x v="435"/>
    <n v="159056"/>
    <n v="10.969379310344827"/>
    <x v="1"/>
    <m/>
    <n v="1559"/>
    <x v="1"/>
    <s v="USD"/>
    <n v="1482732000"/>
    <n v="1482818400"/>
    <b v="0"/>
    <b v="1"/>
    <x v="8"/>
    <m/>
    <s v="music/rock"/>
  </r>
  <r>
    <n v="952"/>
    <s v="Cummings-Hayes"/>
    <s v="Virtual multi-tasking core"/>
    <x v="436"/>
    <n v="101987"/>
    <n v="0.70094158075601376"/>
    <x v="3"/>
    <m/>
    <n v="2266"/>
    <x v="1"/>
    <s v="USD"/>
    <n v="1470718800"/>
    <n v="1471928400"/>
    <b v="0"/>
    <b v="0"/>
    <x v="8"/>
    <m/>
    <s v="film &amp; video/documentary"/>
  </r>
  <r>
    <n v="953"/>
    <s v="Boyle Ltd"/>
    <s v="Streamlined fault-tolerant conglomeration"/>
    <x v="88"/>
    <n v="1980"/>
    <n v="0.6"/>
    <x v="0"/>
    <m/>
    <n v="21"/>
    <x v="1"/>
    <s v="USD"/>
    <n v="1450591200"/>
    <n v="1453701600"/>
    <b v="0"/>
    <b v="1"/>
    <x v="8"/>
    <m/>
    <s v="film &amp; video/science fiction"/>
  </r>
  <r>
    <n v="954"/>
    <s v="Henderson, Parker and Diaz"/>
    <s v="Enterprise-wide client-driven policy"/>
    <x v="142"/>
    <n v="156384"/>
    <n v="3.6709859154929578"/>
    <x v="1"/>
    <m/>
    <n v="1548"/>
    <x v="2"/>
    <s v="AUD"/>
    <n v="1348290000"/>
    <n v="1350363600"/>
    <b v="0"/>
    <b v="0"/>
    <x v="8"/>
    <m/>
    <s v="technology/web"/>
  </r>
  <r>
    <n v="955"/>
    <s v="Moss-Obrien"/>
    <s v="Function-based next generation emulation"/>
    <x v="31"/>
    <n v="7763"/>
    <n v="11.09"/>
    <x v="1"/>
    <m/>
    <n v="80"/>
    <x v="1"/>
    <s v="USD"/>
    <n v="1353823200"/>
    <n v="1353996000"/>
    <b v="0"/>
    <b v="0"/>
    <x v="8"/>
    <m/>
    <s v="theater/plays"/>
  </r>
  <r>
    <n v="956"/>
    <s v="Wood Inc"/>
    <s v="Re-engineered composite focus group"/>
    <x v="437"/>
    <n v="35698"/>
    <n v="0.19028784648187633"/>
    <x v="0"/>
    <m/>
    <n v="830"/>
    <x v="1"/>
    <s v="USD"/>
    <n v="1450764000"/>
    <n v="1451109600"/>
    <b v="0"/>
    <b v="0"/>
    <x v="8"/>
    <m/>
    <s v="film &amp; video/science fiction"/>
  </r>
  <r>
    <n v="957"/>
    <s v="Riley, Cohen and Goodman"/>
    <s v="Profound mission-critical function"/>
    <x v="122"/>
    <n v="12434"/>
    <n v="1.2687755102040816"/>
    <x v="1"/>
    <m/>
    <n v="131"/>
    <x v="1"/>
    <s v="USD"/>
    <n v="1329372000"/>
    <n v="1329631200"/>
    <b v="0"/>
    <b v="0"/>
    <x v="8"/>
    <m/>
    <s v="theater/plays"/>
  </r>
  <r>
    <n v="958"/>
    <s v="Green, Robinson and Ho"/>
    <s v="De-engineered zero-defect open system"/>
    <x v="65"/>
    <n v="8081"/>
    <n v="7.3463636363636367"/>
    <x v="1"/>
    <m/>
    <n v="112"/>
    <x v="1"/>
    <s v="USD"/>
    <n v="1277096400"/>
    <n v="1278997200"/>
    <b v="0"/>
    <b v="0"/>
    <x v="8"/>
    <m/>
    <s v="film &amp; video/animation"/>
  </r>
  <r>
    <n v="959"/>
    <s v="Black-Graham"/>
    <s v="Operative hybrid utilization"/>
    <x v="438"/>
    <n v="6631"/>
    <n v="4.5731034482758622E-2"/>
    <x v="0"/>
    <m/>
    <n v="130"/>
    <x v="1"/>
    <s v="USD"/>
    <n v="1277701200"/>
    <n v="1280120400"/>
    <b v="0"/>
    <b v="0"/>
    <x v="8"/>
    <m/>
    <s v="publishing/translations"/>
  </r>
  <r>
    <n v="960"/>
    <s v="Robbins Group"/>
    <s v="Function-based interactive matrix"/>
    <x v="20"/>
    <n v="4678"/>
    <n v="0.85054545454545449"/>
    <x v="0"/>
    <m/>
    <n v="55"/>
    <x v="1"/>
    <s v="USD"/>
    <n v="1454911200"/>
    <n v="1458104400"/>
    <b v="0"/>
    <b v="0"/>
    <x v="8"/>
    <m/>
    <s v="technology/web"/>
  </r>
  <r>
    <n v="961"/>
    <s v="Mason, Case and May"/>
    <s v="Optimized content-based collaboration"/>
    <x v="57"/>
    <n v="6800"/>
    <n v="1.1929824561403508"/>
    <x v="1"/>
    <m/>
    <n v="155"/>
    <x v="1"/>
    <s v="USD"/>
    <n v="1297922400"/>
    <n v="1298268000"/>
    <b v="0"/>
    <b v="0"/>
    <x v="8"/>
    <m/>
    <s v="publishing/translations"/>
  </r>
  <r>
    <n v="962"/>
    <s v="Harris, Russell and Mitchell"/>
    <s v="User-centric cohesive policy"/>
    <x v="136"/>
    <n v="10657"/>
    <n v="2.9602777777777778"/>
    <x v="1"/>
    <m/>
    <n v="266"/>
    <x v="1"/>
    <s v="USD"/>
    <n v="1384408800"/>
    <n v="1386223200"/>
    <b v="0"/>
    <b v="0"/>
    <x v="8"/>
    <m/>
    <s v="food/food trucks"/>
  </r>
  <r>
    <n v="963"/>
    <s v="Rodriguez-Robinson"/>
    <s v="Ergonomic methodical hub"/>
    <x v="291"/>
    <n v="4997"/>
    <n v="0.84694915254237291"/>
    <x v="0"/>
    <m/>
    <n v="114"/>
    <x v="6"/>
    <s v="EUR"/>
    <n v="1299304800"/>
    <n v="1299823200"/>
    <b v="0"/>
    <b v="1"/>
    <x v="8"/>
    <m/>
    <s v="photography/photography books"/>
  </r>
  <r>
    <n v="964"/>
    <s v="Peck, Higgins and Smith"/>
    <s v="Devolved disintermediate encryption"/>
    <x v="41"/>
    <n v="13164"/>
    <n v="3.5578378378378379"/>
    <x v="1"/>
    <m/>
    <n v="155"/>
    <x v="1"/>
    <s v="USD"/>
    <n v="1431320400"/>
    <n v="1431752400"/>
    <b v="0"/>
    <b v="0"/>
    <x v="8"/>
    <m/>
    <s v="theater/plays"/>
  </r>
  <r>
    <n v="965"/>
    <s v="Nunez-King"/>
    <s v="Phased clear-thinking policy"/>
    <x v="196"/>
    <n v="8501"/>
    <n v="3.8640909090909092"/>
    <x v="1"/>
    <m/>
    <n v="207"/>
    <x v="4"/>
    <s v="GBP"/>
    <n v="1264399200"/>
    <n v="1267855200"/>
    <b v="0"/>
    <b v="0"/>
    <x v="8"/>
    <m/>
    <s v="music/rock"/>
  </r>
  <r>
    <n v="966"/>
    <s v="Davis and Sons"/>
    <s v="Seamless solution-oriented capacity"/>
    <x v="12"/>
    <n v="13468"/>
    <n v="7.9223529411764702"/>
    <x v="1"/>
    <m/>
    <n v="245"/>
    <x v="1"/>
    <s v="USD"/>
    <n v="1497502800"/>
    <n v="1497675600"/>
    <b v="0"/>
    <b v="0"/>
    <x v="8"/>
    <m/>
    <s v="theater/plays"/>
  </r>
  <r>
    <n v="967"/>
    <s v="Howard-Douglas"/>
    <s v="Organized human-resource attitude"/>
    <x v="439"/>
    <n v="121138"/>
    <n v="1.3703393665158372"/>
    <x v="1"/>
    <m/>
    <n v="1573"/>
    <x v="1"/>
    <s v="USD"/>
    <n v="1333688400"/>
    <n v="1336885200"/>
    <b v="0"/>
    <b v="0"/>
    <x v="8"/>
    <m/>
    <s v="music/world music"/>
  </r>
  <r>
    <n v="968"/>
    <s v="Gonzalez-White"/>
    <s v="Open-architected disintermediate budgetary management"/>
    <x v="166"/>
    <n v="8117"/>
    <n v="3.3820833333333336"/>
    <x v="1"/>
    <m/>
    <n v="114"/>
    <x v="1"/>
    <s v="USD"/>
    <n v="1293861600"/>
    <n v="1295157600"/>
    <b v="0"/>
    <b v="0"/>
    <x v="8"/>
    <m/>
    <s v="food/food trucks"/>
  </r>
  <r>
    <n v="969"/>
    <s v="Lopez-King"/>
    <s v="Multi-lateral radical solution"/>
    <x v="58"/>
    <n v="8550"/>
    <n v="1.0822784810126582"/>
    <x v="1"/>
    <m/>
    <n v="93"/>
    <x v="1"/>
    <s v="USD"/>
    <n v="1576994400"/>
    <n v="1577599200"/>
    <b v="0"/>
    <b v="0"/>
    <x v="8"/>
    <m/>
    <s v="theater/plays"/>
  </r>
  <r>
    <n v="970"/>
    <s v="Glover-Nelson"/>
    <s v="Inverse context-sensitive info-mediaries"/>
    <x v="309"/>
    <n v="57659"/>
    <n v="0.60757639620653314"/>
    <x v="0"/>
    <m/>
    <n v="594"/>
    <x v="1"/>
    <s v="USD"/>
    <n v="1304917200"/>
    <n v="1305003600"/>
    <b v="0"/>
    <b v="0"/>
    <x v="8"/>
    <m/>
    <s v="theater/plays"/>
  </r>
  <r>
    <n v="971"/>
    <s v="Garner and Sons"/>
    <s v="Versatile neutral workforce"/>
    <x v="135"/>
    <n v="1414"/>
    <n v="0.27725490196078434"/>
    <x v="0"/>
    <m/>
    <n v="24"/>
    <x v="1"/>
    <s v="USD"/>
    <n v="1381208400"/>
    <n v="1381726800"/>
    <b v="0"/>
    <b v="0"/>
    <x v="8"/>
    <m/>
    <s v="film &amp; video/television"/>
  </r>
  <r>
    <n v="972"/>
    <s v="Sellers, Roach and Garrison"/>
    <s v="Multi-tiered systematic knowledge user"/>
    <x v="440"/>
    <n v="97524"/>
    <n v="2.283934426229508"/>
    <x v="1"/>
    <m/>
    <n v="1681"/>
    <x v="1"/>
    <s v="USD"/>
    <n v="1401685200"/>
    <n v="1402462800"/>
    <b v="0"/>
    <b v="1"/>
    <x v="8"/>
    <m/>
    <s v="technology/web"/>
  </r>
  <r>
    <n v="973"/>
    <s v="Herrera, Bennett and Silva"/>
    <s v="Programmable multi-state algorithm"/>
    <x v="441"/>
    <n v="26176"/>
    <n v="0.21615194054500414"/>
    <x v="0"/>
    <m/>
    <n v="252"/>
    <x v="1"/>
    <s v="USD"/>
    <n v="1291960800"/>
    <n v="1292133600"/>
    <b v="0"/>
    <b v="1"/>
    <x v="8"/>
    <m/>
    <s v="theater/plays"/>
  </r>
  <r>
    <n v="974"/>
    <s v="Thomas, Clay and Mendoza"/>
    <s v="Multi-channeled reciprocal interface"/>
    <x v="126"/>
    <n v="2991"/>
    <n v="3.73875"/>
    <x v="1"/>
    <m/>
    <n v="32"/>
    <x v="1"/>
    <s v="USD"/>
    <n v="1368853200"/>
    <n v="1368939600"/>
    <b v="0"/>
    <b v="0"/>
    <x v="8"/>
    <m/>
    <s v="music/indie rock"/>
  </r>
  <r>
    <n v="975"/>
    <s v="Ayala Group"/>
    <s v="Right-sized maximized migration"/>
    <x v="91"/>
    <n v="8366"/>
    <n v="1.5492592592592593"/>
    <x v="1"/>
    <m/>
    <n v="135"/>
    <x v="1"/>
    <s v="USD"/>
    <n v="1448776800"/>
    <n v="1452146400"/>
    <b v="0"/>
    <b v="1"/>
    <x v="8"/>
    <m/>
    <s v="theater/plays"/>
  </r>
  <r>
    <n v="976"/>
    <s v="Huerta, Roberts and Dickerson"/>
    <s v="Self-enabling value-added artificial intelligence"/>
    <x v="220"/>
    <n v="12886"/>
    <n v="3.2214999999999998"/>
    <x v="1"/>
    <m/>
    <n v="140"/>
    <x v="1"/>
    <s v="USD"/>
    <n v="1296194400"/>
    <n v="1296712800"/>
    <b v="0"/>
    <b v="1"/>
    <x v="8"/>
    <m/>
    <s v="theater/plays"/>
  </r>
  <r>
    <n v="977"/>
    <s v="Johnson Group"/>
    <s v="Vision-oriented interactive solution"/>
    <x v="260"/>
    <n v="5177"/>
    <n v="0.73957142857142855"/>
    <x v="0"/>
    <m/>
    <n v="67"/>
    <x v="1"/>
    <s v="USD"/>
    <n v="1517983200"/>
    <n v="1520748000"/>
    <b v="0"/>
    <b v="0"/>
    <x v="8"/>
    <m/>
    <s v="food/food trucks"/>
  </r>
  <r>
    <n v="978"/>
    <s v="Bailey, Nguyen and Martinez"/>
    <s v="Fundamental user-facing productivity"/>
    <x v="67"/>
    <n v="8641"/>
    <n v="8.641"/>
    <x v="1"/>
    <m/>
    <n v="92"/>
    <x v="1"/>
    <s v="USD"/>
    <n v="1478930400"/>
    <n v="1480831200"/>
    <b v="0"/>
    <b v="0"/>
    <x v="8"/>
    <m/>
    <s v="games/video games"/>
  </r>
  <r>
    <n v="979"/>
    <s v="Williams, Martin and Meyer"/>
    <s v="Innovative well-modulated capability"/>
    <x v="138"/>
    <n v="86244"/>
    <n v="1.432624584717608"/>
    <x v="1"/>
    <m/>
    <n v="1015"/>
    <x v="4"/>
    <s v="GBP"/>
    <n v="1426395600"/>
    <n v="1426914000"/>
    <b v="0"/>
    <b v="0"/>
    <x v="8"/>
    <m/>
    <s v="theater/plays"/>
  </r>
  <r>
    <n v="980"/>
    <s v="Huff-Johnson"/>
    <s v="Universal fault-tolerant orchestration"/>
    <x v="442"/>
    <n v="78630"/>
    <n v="0.40281762295081969"/>
    <x v="0"/>
    <m/>
    <n v="742"/>
    <x v="1"/>
    <s v="USD"/>
    <n v="1446181200"/>
    <n v="1446616800"/>
    <b v="1"/>
    <b v="0"/>
    <x v="8"/>
    <m/>
    <s v="publishing/nonfiction"/>
  </r>
  <r>
    <n v="981"/>
    <s v="Diaz-Little"/>
    <s v="Grass-roots executive synergy"/>
    <x v="313"/>
    <n v="11941"/>
    <n v="1.7822388059701493"/>
    <x v="1"/>
    <m/>
    <n v="323"/>
    <x v="1"/>
    <s v="USD"/>
    <n v="1514181600"/>
    <n v="1517032800"/>
    <b v="0"/>
    <b v="0"/>
    <x v="8"/>
    <m/>
    <s v="technology/web"/>
  </r>
  <r>
    <n v="982"/>
    <s v="Freeman-French"/>
    <s v="Multi-layered optimal application"/>
    <x v="44"/>
    <n v="6115"/>
    <n v="0.84930555555555554"/>
    <x v="0"/>
    <m/>
    <n v="75"/>
    <x v="1"/>
    <s v="USD"/>
    <n v="1311051600"/>
    <n v="1311224400"/>
    <b v="0"/>
    <b v="1"/>
    <x v="8"/>
    <m/>
    <s v="film &amp; video/documentary"/>
  </r>
  <r>
    <n v="983"/>
    <s v="Beck-Weber"/>
    <s v="Business-focused full-range core"/>
    <x v="443"/>
    <n v="188404"/>
    <n v="1.4593648334624323"/>
    <x v="1"/>
    <m/>
    <n v="2326"/>
    <x v="1"/>
    <s v="USD"/>
    <n v="1564894800"/>
    <n v="1566190800"/>
    <b v="0"/>
    <b v="0"/>
    <x v="8"/>
    <m/>
    <s v="film &amp; video/documentary"/>
  </r>
  <r>
    <n v="984"/>
    <s v="Lewis-Jacobson"/>
    <s v="Exclusive system-worthy Graphic Interface"/>
    <x v="191"/>
    <n v="9910"/>
    <n v="1.5246153846153847"/>
    <x v="1"/>
    <m/>
    <n v="381"/>
    <x v="1"/>
    <s v="USD"/>
    <n v="1567918800"/>
    <n v="1570165200"/>
    <b v="0"/>
    <b v="0"/>
    <x v="8"/>
    <m/>
    <s v="theater/plays"/>
  </r>
  <r>
    <n v="985"/>
    <s v="Logan-Curtis"/>
    <s v="Enhanced optimal ability"/>
    <x v="305"/>
    <n v="114523"/>
    <n v="0.67129542790152408"/>
    <x v="0"/>
    <m/>
    <n v="4405"/>
    <x v="1"/>
    <s v="USD"/>
    <n v="1386309600"/>
    <n v="1388556000"/>
    <b v="0"/>
    <b v="1"/>
    <x v="8"/>
    <m/>
    <s v="music/rock"/>
  </r>
  <r>
    <n v="986"/>
    <s v="Chan, Washington and Callahan"/>
    <s v="Optional zero administration neural-net"/>
    <x v="75"/>
    <n v="3144"/>
    <n v="0.40307692307692305"/>
    <x v="0"/>
    <m/>
    <n v="92"/>
    <x v="1"/>
    <s v="USD"/>
    <n v="1301979600"/>
    <n v="1303189200"/>
    <b v="0"/>
    <b v="0"/>
    <x v="8"/>
    <m/>
    <s v="music/rock"/>
  </r>
  <r>
    <n v="987"/>
    <s v="Wilson Group"/>
    <s v="Ameliorated foreground focus group"/>
    <x v="8"/>
    <n v="13441"/>
    <n v="2.1679032258064517"/>
    <x v="1"/>
    <m/>
    <n v="480"/>
    <x v="1"/>
    <s v="USD"/>
    <n v="1493269200"/>
    <n v="1494478800"/>
    <b v="0"/>
    <b v="0"/>
    <x v="8"/>
    <m/>
    <s v="film &amp; video/documentary"/>
  </r>
  <r>
    <n v="988"/>
    <s v="Gardner, Ryan and Gutierrez"/>
    <s v="Triple-buffered multi-tasking matrices"/>
    <x v="151"/>
    <n v="4899"/>
    <n v="0.52117021276595743"/>
    <x v="0"/>
    <m/>
    <n v="64"/>
    <x v="1"/>
    <s v="USD"/>
    <n v="1478930400"/>
    <n v="1480744800"/>
    <b v="0"/>
    <b v="0"/>
    <x v="8"/>
    <m/>
    <s v="publishing/radio &amp; podcasts"/>
  </r>
  <r>
    <n v="989"/>
    <s v="Hernandez Inc"/>
    <s v="Versatile dedicated migration"/>
    <x v="166"/>
    <n v="11990"/>
    <n v="4.9958333333333336"/>
    <x v="1"/>
    <m/>
    <n v="226"/>
    <x v="1"/>
    <s v="USD"/>
    <n v="1555390800"/>
    <n v="1555822800"/>
    <b v="0"/>
    <b v="0"/>
    <x v="8"/>
    <m/>
    <s v="publishing/translations"/>
  </r>
  <r>
    <n v="990"/>
    <s v="Ortiz-Roberts"/>
    <s v="Devolved foreground customer loyalty"/>
    <x v="75"/>
    <n v="6839"/>
    <n v="0.87679487179487181"/>
    <x v="0"/>
    <m/>
    <n v="64"/>
    <x v="1"/>
    <s v="USD"/>
    <n v="1456984800"/>
    <n v="1458882000"/>
    <b v="0"/>
    <b v="1"/>
    <x v="8"/>
    <m/>
    <s v="film &amp; video/drama"/>
  </r>
  <r>
    <n v="991"/>
    <s v="Ramirez LLC"/>
    <s v="Reduced reciprocal focus group"/>
    <x v="122"/>
    <n v="11091"/>
    <n v="1.131734693877551"/>
    <x v="1"/>
    <m/>
    <n v="241"/>
    <x v="1"/>
    <s v="USD"/>
    <n v="1411621200"/>
    <n v="1411966800"/>
    <b v="0"/>
    <b v="1"/>
    <x v="8"/>
    <m/>
    <s v="music/rock"/>
  </r>
  <r>
    <n v="992"/>
    <s v="Morrow Inc"/>
    <s v="Networked global migration"/>
    <x v="33"/>
    <n v="13223"/>
    <n v="4.2654838709677421"/>
    <x v="1"/>
    <m/>
    <n v="132"/>
    <x v="1"/>
    <s v="USD"/>
    <n v="1525669200"/>
    <n v="1526878800"/>
    <b v="0"/>
    <b v="1"/>
    <x v="8"/>
    <m/>
    <s v="film &amp; video/drama"/>
  </r>
  <r>
    <n v="993"/>
    <s v="Erickson-Rogers"/>
    <s v="De-engineered even-keeled definition"/>
    <x v="122"/>
    <n v="7608"/>
    <n v="0.77632653061224488"/>
    <x v="3"/>
    <m/>
    <n v="75"/>
    <x v="6"/>
    <s v="EUR"/>
    <n v="1450936800"/>
    <n v="1452405600"/>
    <b v="0"/>
    <b v="1"/>
    <x v="8"/>
    <m/>
    <s v="photography/photography books"/>
  </r>
  <r>
    <n v="994"/>
    <s v="Leach, Rich and Price"/>
    <s v="Implemented bi-directional flexibility"/>
    <x v="444"/>
    <n v="74073"/>
    <n v="0.52496810772501767"/>
    <x v="0"/>
    <m/>
    <n v="842"/>
    <x v="1"/>
    <s v="USD"/>
    <n v="1413522000"/>
    <n v="1414040400"/>
    <b v="0"/>
    <b v="1"/>
    <x v="8"/>
    <m/>
    <s v="publishing/translations"/>
  </r>
  <r>
    <n v="995"/>
    <s v="Manning-Hamilton"/>
    <s v="Vision-oriented scalable definition"/>
    <x v="238"/>
    <n v="153216"/>
    <n v="1.5746762589928058"/>
    <x v="1"/>
    <m/>
    <n v="2043"/>
    <x v="1"/>
    <s v="USD"/>
    <n v="1541307600"/>
    <n v="1543816800"/>
    <b v="0"/>
    <b v="1"/>
    <x v="8"/>
    <m/>
    <s v="food/food trucks"/>
  </r>
  <r>
    <n v="996"/>
    <s v="Butler LLC"/>
    <s v="Future-proofed upward-trending migration"/>
    <x v="47"/>
    <n v="4814"/>
    <n v="0.72939393939393937"/>
    <x v="0"/>
    <m/>
    <n v="112"/>
    <x v="1"/>
    <s v="USD"/>
    <n v="1357106400"/>
    <n v="1359698400"/>
    <b v="0"/>
    <b v="0"/>
    <x v="8"/>
    <m/>
    <s v="theater/plays"/>
  </r>
  <r>
    <n v="997"/>
    <s v="Ball LLC"/>
    <s v="Right-sized full-range throughput"/>
    <x v="4"/>
    <n v="4603"/>
    <n v="0.60565789473684206"/>
    <x v="3"/>
    <m/>
    <n v="139"/>
    <x v="6"/>
    <s v="EUR"/>
    <n v="1390197600"/>
    <n v="1390629600"/>
    <b v="0"/>
    <b v="0"/>
    <x v="8"/>
    <m/>
    <s v="theater/plays"/>
  </r>
  <r>
    <n v="998"/>
    <s v="Taylor, Santiago and Flores"/>
    <s v="Polarized composite customer loyalty"/>
    <x v="445"/>
    <n v="37823"/>
    <n v="0.5679129129129129"/>
    <x v="0"/>
    <m/>
    <n v="374"/>
    <x v="1"/>
    <s v="USD"/>
    <n v="1265868000"/>
    <n v="1267077600"/>
    <b v="0"/>
    <b v="1"/>
    <x v="8"/>
    <m/>
    <s v="music/indie rock"/>
  </r>
  <r>
    <n v="999"/>
    <s v="Hernandez, Norton and Kelley"/>
    <s v="Expanded eco-centric policy"/>
    <x v="446"/>
    <n v="62819"/>
    <n v="0.56542754275427543"/>
    <x v="3"/>
    <m/>
    <n v="1122"/>
    <x v="1"/>
    <s v="USD"/>
    <n v="1467176400"/>
    <n v="1467781200"/>
    <b v="0"/>
    <b v="0"/>
    <x v="8"/>
    <m/>
    <s v="food/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x v="0"/>
    <n v="1448690400"/>
    <n v="1450159200"/>
    <x v="0"/>
    <x v="0"/>
    <x v="0"/>
    <x v="0"/>
    <x v="0"/>
  </r>
  <r>
    <n v="1"/>
    <s v="Odom Inc"/>
    <s v="Managed bottom-line architecture"/>
    <n v="1400"/>
    <n v="14560"/>
    <n v="10.4"/>
    <x v="1"/>
    <x v="0"/>
    <n v="158"/>
    <x v="1"/>
    <x v="1"/>
    <n v="1408424400"/>
    <n v="1408597200"/>
    <x v="0"/>
    <x v="1"/>
    <x v="1"/>
    <x v="1"/>
    <x v="1"/>
  </r>
  <r>
    <n v="2"/>
    <s v="Melton, Robinson and Fritz"/>
    <s v="Function-based leadingedge pricing structure"/>
    <n v="108400"/>
    <n v="142523"/>
    <n v="1.3147878228782288"/>
    <x v="1"/>
    <x v="0"/>
    <n v="1425"/>
    <x v="2"/>
    <x v="2"/>
    <n v="1384668000"/>
    <n v="1384840800"/>
    <x v="0"/>
    <x v="0"/>
    <x v="2"/>
    <x v="2"/>
    <x v="2"/>
  </r>
  <r>
    <n v="3"/>
    <s v="Mcdonald, Gonzalez and Ross"/>
    <s v="Vision-oriented fresh-thinking conglomeration"/>
    <n v="4200"/>
    <n v="2477"/>
    <n v="0.58976190476190471"/>
    <x v="0"/>
    <x v="0"/>
    <n v="24"/>
    <x v="1"/>
    <x v="1"/>
    <n v="1565499600"/>
    <n v="1568955600"/>
    <x v="0"/>
    <x v="0"/>
    <x v="1"/>
    <x v="1"/>
    <x v="1"/>
  </r>
  <r>
    <n v="4"/>
    <s v="Larson-Little"/>
    <s v="Proactive foreground core"/>
    <n v="7600"/>
    <n v="5265"/>
    <n v="0.69276315789473686"/>
    <x v="0"/>
    <x v="0"/>
    <n v="53"/>
    <x v="1"/>
    <x v="1"/>
    <n v="1547964000"/>
    <n v="1548309600"/>
    <x v="0"/>
    <x v="0"/>
    <x v="3"/>
    <x v="3"/>
    <x v="3"/>
  </r>
  <r>
    <n v="5"/>
    <s v="Harris Group"/>
    <s v="Open-source optimizing database"/>
    <n v="7600"/>
    <n v="13195"/>
    <n v="1.7361842105263159"/>
    <x v="1"/>
    <x v="0"/>
    <n v="174"/>
    <x v="3"/>
    <x v="3"/>
    <n v="1346130000"/>
    <n v="1347080400"/>
    <x v="0"/>
    <x v="0"/>
    <x v="3"/>
    <x v="3"/>
    <x v="3"/>
  </r>
  <r>
    <n v="6"/>
    <s v="Ortiz, Coleman and Mitchell"/>
    <s v="Operative upward-trending algorithm"/>
    <n v="5200"/>
    <n v="1090"/>
    <n v="0.20961538461538462"/>
    <x v="0"/>
    <x v="0"/>
    <n v="18"/>
    <x v="4"/>
    <x v="4"/>
    <n v="1505278800"/>
    <n v="1505365200"/>
    <x v="0"/>
    <x v="0"/>
    <x v="4"/>
    <x v="4"/>
    <x v="4"/>
  </r>
  <r>
    <n v="7"/>
    <s v="Carter-Guzman"/>
    <s v="Centralized cohesive challenge"/>
    <n v="4500"/>
    <n v="14741"/>
    <n v="3.2757777777777779"/>
    <x v="1"/>
    <x v="0"/>
    <n v="227"/>
    <x v="3"/>
    <x v="3"/>
    <n v="1439442000"/>
    <n v="1439614800"/>
    <x v="0"/>
    <x v="0"/>
    <x v="3"/>
    <x v="3"/>
    <x v="3"/>
  </r>
  <r>
    <n v="8"/>
    <s v="Nunez-Richards"/>
    <s v="Exclusive attitude-oriented intranet"/>
    <n v="110100"/>
    <n v="21946"/>
    <n v="0.19932788374205268"/>
    <x v="2"/>
    <x v="0"/>
    <n v="708"/>
    <x v="3"/>
    <x v="3"/>
    <n v="1281330000"/>
    <n v="1281502800"/>
    <x v="0"/>
    <x v="0"/>
    <x v="3"/>
    <x v="3"/>
    <x v="3"/>
  </r>
  <r>
    <n v="9"/>
    <s v="Rangel, Holt and Jones"/>
    <s v="Open-source fresh-thinking model"/>
    <n v="6200"/>
    <n v="3208"/>
    <n v="0.51741935483870971"/>
    <x v="0"/>
    <x v="0"/>
    <n v="44"/>
    <x v="1"/>
    <x v="1"/>
    <n v="1379566800"/>
    <n v="1383804000"/>
    <x v="0"/>
    <x v="0"/>
    <x v="1"/>
    <x v="5"/>
    <x v="5"/>
  </r>
  <r>
    <n v="10"/>
    <s v="Green Ltd"/>
    <s v="Monitored empowering installation"/>
    <n v="5200"/>
    <n v="13838"/>
    <n v="2.6611538461538462"/>
    <x v="1"/>
    <x v="0"/>
    <n v="220"/>
    <x v="1"/>
    <x v="1"/>
    <n v="1281762000"/>
    <n v="1285909200"/>
    <x v="0"/>
    <x v="0"/>
    <x v="4"/>
    <x v="6"/>
    <x v="6"/>
  </r>
  <r>
    <n v="11"/>
    <s v="Perez, Johnson and Gardner"/>
    <s v="Grass-roots zero administration system engine"/>
    <n v="6300"/>
    <n v="3030"/>
    <n v="0.48095238095238096"/>
    <x v="0"/>
    <x v="0"/>
    <n v="27"/>
    <x v="1"/>
    <x v="1"/>
    <n v="1285045200"/>
    <n v="1285563600"/>
    <x v="0"/>
    <x v="1"/>
    <x v="3"/>
    <x v="3"/>
    <x v="3"/>
  </r>
  <r>
    <n v="12"/>
    <s v="Kim Ltd"/>
    <s v="Assimilated hybrid intranet"/>
    <n v="6300"/>
    <n v="5629"/>
    <n v="0.89349206349206345"/>
    <x v="0"/>
    <x v="0"/>
    <n v="55"/>
    <x v="1"/>
    <x v="1"/>
    <n v="1571720400"/>
    <n v="1572411600"/>
    <x v="0"/>
    <x v="0"/>
    <x v="4"/>
    <x v="6"/>
    <x v="6"/>
  </r>
  <r>
    <n v="13"/>
    <s v="Walker, Taylor and Coleman"/>
    <s v="Multi-tiered directional open architecture"/>
    <n v="4200"/>
    <n v="10295"/>
    <n v="2.4511904761904764"/>
    <x v="1"/>
    <x v="0"/>
    <n v="98"/>
    <x v="1"/>
    <x v="1"/>
    <n v="1465621200"/>
    <n v="1466658000"/>
    <x v="0"/>
    <x v="0"/>
    <x v="1"/>
    <x v="7"/>
    <x v="7"/>
  </r>
  <r>
    <n v="14"/>
    <s v="Rodriguez, Rose and Stewart"/>
    <s v="Cloned directional synergy"/>
    <n v="28200"/>
    <n v="18829"/>
    <n v="0.66769503546099296"/>
    <x v="0"/>
    <x v="0"/>
    <n v="200"/>
    <x v="1"/>
    <x v="1"/>
    <n v="1331013600"/>
    <n v="1333342800"/>
    <x v="0"/>
    <x v="0"/>
    <x v="1"/>
    <x v="7"/>
    <x v="7"/>
  </r>
  <r>
    <n v="15"/>
    <s v="Wright, Hunt and Rowe"/>
    <s v="Extended eco-centric pricing structure"/>
    <n v="81200"/>
    <n v="38414"/>
    <n v="0.47307881773399013"/>
    <x v="0"/>
    <x v="0"/>
    <n v="452"/>
    <x v="1"/>
    <x v="1"/>
    <n v="1575957600"/>
    <n v="1576303200"/>
    <x v="0"/>
    <x v="0"/>
    <x v="2"/>
    <x v="8"/>
    <x v="8"/>
  </r>
  <r>
    <n v="16"/>
    <s v="Hines Inc"/>
    <s v="Cross-platform systemic adapter"/>
    <n v="1700"/>
    <n v="11041"/>
    <n v="6.4947058823529416"/>
    <x v="1"/>
    <x v="0"/>
    <n v="100"/>
    <x v="1"/>
    <x v="1"/>
    <n v="1390370400"/>
    <n v="1392271200"/>
    <x v="0"/>
    <x v="0"/>
    <x v="5"/>
    <x v="9"/>
    <x v="9"/>
  </r>
  <r>
    <n v="17"/>
    <s v="Cochran-Nguyen"/>
    <s v="Seamless 4thgeneration methodology"/>
    <n v="84600"/>
    <n v="134845"/>
    <n v="1.5939125295508274"/>
    <x v="1"/>
    <x v="0"/>
    <n v="1249"/>
    <x v="1"/>
    <x v="1"/>
    <n v="1294812000"/>
    <n v="1294898400"/>
    <x v="0"/>
    <x v="0"/>
    <x v="4"/>
    <x v="10"/>
    <x v="10"/>
  </r>
  <r>
    <n v="18"/>
    <s v="Johnson-Gould"/>
    <s v="Exclusive needs-based adapter"/>
    <n v="9100"/>
    <n v="6089"/>
    <n v="0.66912087912087914"/>
    <x v="3"/>
    <x v="0"/>
    <n v="135"/>
    <x v="1"/>
    <x v="1"/>
    <n v="1536382800"/>
    <n v="1537074000"/>
    <x v="0"/>
    <x v="0"/>
    <x v="3"/>
    <x v="3"/>
    <x v="3"/>
  </r>
  <r>
    <n v="19"/>
    <s v="Perez-Hess"/>
    <s v="Down-sized cohesive archive"/>
    <n v="62500"/>
    <n v="30331"/>
    <n v="0.48529600000000001"/>
    <x v="0"/>
    <x v="0"/>
    <n v="674"/>
    <x v="1"/>
    <x v="1"/>
    <n v="1551679200"/>
    <n v="1553490000"/>
    <x v="0"/>
    <x v="1"/>
    <x v="3"/>
    <x v="3"/>
    <x v="3"/>
  </r>
  <r>
    <n v="20"/>
    <s v="Reeves, Thompson and Richardson"/>
    <s v="Proactive composite alliance"/>
    <n v="131800"/>
    <n v="147936"/>
    <n v="1.1224279210925645"/>
    <x v="1"/>
    <x v="0"/>
    <n v="1396"/>
    <x v="1"/>
    <x v="1"/>
    <n v="1406523600"/>
    <n v="1406523600"/>
    <x v="0"/>
    <x v="0"/>
    <x v="4"/>
    <x v="6"/>
    <x v="6"/>
  </r>
  <r>
    <n v="21"/>
    <s v="Simmons-Reynolds"/>
    <s v="Re-engineered intangible definition"/>
    <n v="94000"/>
    <n v="38533"/>
    <n v="0.40992553191489361"/>
    <x v="0"/>
    <x v="0"/>
    <n v="558"/>
    <x v="1"/>
    <x v="1"/>
    <n v="1313384400"/>
    <n v="1316322000"/>
    <x v="0"/>
    <x v="0"/>
    <x v="3"/>
    <x v="3"/>
    <x v="3"/>
  </r>
  <r>
    <n v="22"/>
    <s v="Collier Inc"/>
    <s v="Enhanced dynamic definition"/>
    <n v="59100"/>
    <n v="75690"/>
    <n v="1.2807106598984772"/>
    <x v="1"/>
    <x v="0"/>
    <n v="890"/>
    <x v="1"/>
    <x v="1"/>
    <n v="1522731600"/>
    <n v="1524027600"/>
    <x v="0"/>
    <x v="0"/>
    <x v="3"/>
    <x v="3"/>
    <x v="3"/>
  </r>
  <r>
    <n v="23"/>
    <s v="Gray-Jenkins"/>
    <s v="Devolved next generation adapter"/>
    <n v="4500"/>
    <n v="14942"/>
    <n v="3.3204444444444445"/>
    <x v="1"/>
    <x v="0"/>
    <n v="142"/>
    <x v="4"/>
    <x v="4"/>
    <n v="1550124000"/>
    <n v="1554699600"/>
    <x v="0"/>
    <x v="0"/>
    <x v="4"/>
    <x v="4"/>
    <x v="4"/>
  </r>
  <r>
    <n v="24"/>
    <s v="Scott, Wilson and Martin"/>
    <s v="Cross-platform intermediate frame"/>
    <n v="92400"/>
    <n v="104257"/>
    <n v="1.1283225108225108"/>
    <x v="1"/>
    <x v="0"/>
    <n v="2673"/>
    <x v="1"/>
    <x v="1"/>
    <n v="1403326800"/>
    <n v="1403499600"/>
    <x v="0"/>
    <x v="0"/>
    <x v="2"/>
    <x v="8"/>
    <x v="8"/>
  </r>
  <r>
    <n v="25"/>
    <s v="Caldwell, Velazquez and Wilson"/>
    <s v="Monitored impactful analyzer"/>
    <n v="5500"/>
    <n v="11904"/>
    <n v="2.1643636363636363"/>
    <x v="1"/>
    <x v="0"/>
    <n v="163"/>
    <x v="1"/>
    <x v="1"/>
    <n v="1305694800"/>
    <n v="1307422800"/>
    <x v="0"/>
    <x v="1"/>
    <x v="6"/>
    <x v="11"/>
    <x v="11"/>
  </r>
  <r>
    <n v="26"/>
    <s v="Spencer-Bates"/>
    <s v="Optional responsive customer loyalty"/>
    <n v="107500"/>
    <n v="51814"/>
    <n v="0.4819906976744186"/>
    <x v="3"/>
    <x v="0"/>
    <n v="1480"/>
    <x v="1"/>
    <x v="1"/>
    <n v="1533013200"/>
    <n v="1535346000"/>
    <x v="0"/>
    <x v="0"/>
    <x v="3"/>
    <x v="3"/>
    <x v="3"/>
  </r>
  <r>
    <n v="27"/>
    <s v="Best, Carr and Williams"/>
    <s v="Diverse transitional migration"/>
    <n v="2000"/>
    <n v="1599"/>
    <n v="0.79949999999999999"/>
    <x v="0"/>
    <x v="0"/>
    <n v="15"/>
    <x v="1"/>
    <x v="1"/>
    <n v="1443848400"/>
    <n v="1444539600"/>
    <x v="0"/>
    <x v="0"/>
    <x v="1"/>
    <x v="1"/>
    <x v="1"/>
  </r>
  <r>
    <n v="28"/>
    <s v="Campbell, Brown and Powell"/>
    <s v="Synchronized global task-force"/>
    <n v="130800"/>
    <n v="137635"/>
    <n v="1.0522553516819573"/>
    <x v="1"/>
    <x v="0"/>
    <n v="2220"/>
    <x v="1"/>
    <x v="1"/>
    <n v="1265695200"/>
    <n v="1267682400"/>
    <x v="0"/>
    <x v="1"/>
    <x v="3"/>
    <x v="3"/>
    <x v="3"/>
  </r>
  <r>
    <n v="29"/>
    <s v="Johnson, Parker and Haynes"/>
    <s v="Focused 6thgeneration forecast"/>
    <n v="45900"/>
    <n v="150965"/>
    <n v="3.2889978213507627"/>
    <x v="1"/>
    <x v="0"/>
    <n v="1606"/>
    <x v="5"/>
    <x v="5"/>
    <n v="1532062800"/>
    <n v="1535518800"/>
    <x v="0"/>
    <x v="0"/>
    <x v="4"/>
    <x v="12"/>
    <x v="12"/>
  </r>
  <r>
    <n v="30"/>
    <s v="Clark-Cooke"/>
    <s v="Down-sized analyzing challenge"/>
    <n v="9000"/>
    <n v="14455"/>
    <n v="1.606111111111111"/>
    <x v="1"/>
    <x v="0"/>
    <n v="129"/>
    <x v="1"/>
    <x v="1"/>
    <n v="1558674000"/>
    <n v="1559106000"/>
    <x v="0"/>
    <x v="0"/>
    <x v="4"/>
    <x v="10"/>
    <x v="10"/>
  </r>
  <r>
    <n v="31"/>
    <s v="Schroeder Ltd"/>
    <s v="Progressive needs-based focus group"/>
    <n v="3500"/>
    <n v="10850"/>
    <n v="3.1"/>
    <x v="1"/>
    <x v="0"/>
    <n v="226"/>
    <x v="4"/>
    <x v="4"/>
    <n v="1451973600"/>
    <n v="1454392800"/>
    <x v="0"/>
    <x v="0"/>
    <x v="6"/>
    <x v="11"/>
    <x v="11"/>
  </r>
  <r>
    <n v="32"/>
    <s v="Jackson PLC"/>
    <s v="Ergonomic 6thgeneration success"/>
    <n v="101000"/>
    <n v="87676"/>
    <n v="0.86807920792079207"/>
    <x v="0"/>
    <x v="0"/>
    <n v="2307"/>
    <x v="6"/>
    <x v="6"/>
    <n v="1515564000"/>
    <n v="1517896800"/>
    <x v="0"/>
    <x v="0"/>
    <x v="4"/>
    <x v="4"/>
    <x v="4"/>
  </r>
  <r>
    <n v="33"/>
    <s v="Blair, Collins and Carter"/>
    <s v="Exclusive interactive approach"/>
    <n v="50200"/>
    <n v="189666"/>
    <n v="3.7782071713147412"/>
    <x v="1"/>
    <x v="0"/>
    <n v="5419"/>
    <x v="1"/>
    <x v="1"/>
    <n v="1412485200"/>
    <n v="1415685600"/>
    <x v="0"/>
    <x v="0"/>
    <x v="3"/>
    <x v="3"/>
    <x v="3"/>
  </r>
  <r>
    <n v="34"/>
    <s v="Maldonado and Sons"/>
    <s v="Reverse-engineered asynchronous archive"/>
    <n v="9300"/>
    <n v="14025"/>
    <n v="1.5080645161290323"/>
    <x v="1"/>
    <x v="0"/>
    <n v="165"/>
    <x v="1"/>
    <x v="1"/>
    <n v="1490245200"/>
    <n v="1490677200"/>
    <x v="0"/>
    <x v="0"/>
    <x v="4"/>
    <x v="4"/>
    <x v="4"/>
  </r>
  <r>
    <n v="35"/>
    <s v="Mitchell and Sons"/>
    <s v="Synergized intangible challenge"/>
    <n v="125500"/>
    <n v="188628"/>
    <n v="1.5030119521912351"/>
    <x v="1"/>
    <x v="0"/>
    <n v="1965"/>
    <x v="3"/>
    <x v="3"/>
    <n v="1547877600"/>
    <n v="1551506400"/>
    <x v="0"/>
    <x v="1"/>
    <x v="4"/>
    <x v="6"/>
    <x v="6"/>
  </r>
  <r>
    <n v="36"/>
    <s v="Jackson-Lewis"/>
    <s v="Monitored multi-state encryption"/>
    <n v="700"/>
    <n v="1101"/>
    <n v="1.572857142857143"/>
    <x v="1"/>
    <x v="0"/>
    <n v="16"/>
    <x v="1"/>
    <x v="1"/>
    <n v="1298700000"/>
    <n v="1300856400"/>
    <x v="0"/>
    <x v="0"/>
    <x v="3"/>
    <x v="3"/>
    <x v="3"/>
  </r>
  <r>
    <n v="37"/>
    <s v="Black, Armstrong and Anderson"/>
    <s v="Profound attitude-oriented functionalities"/>
    <n v="8100"/>
    <n v="11339"/>
    <n v="1.3998765432098765"/>
    <x v="1"/>
    <x v="0"/>
    <n v="107"/>
    <x v="1"/>
    <x v="1"/>
    <n v="1570338000"/>
    <n v="1573192800"/>
    <x v="0"/>
    <x v="1"/>
    <x v="5"/>
    <x v="13"/>
    <x v="13"/>
  </r>
  <r>
    <n v="38"/>
    <s v="Maldonado-Gonzalez"/>
    <s v="Digitized client-driven database"/>
    <n v="3100"/>
    <n v="10085"/>
    <n v="3.2532258064516131"/>
    <x v="1"/>
    <x v="0"/>
    <n v="134"/>
    <x v="1"/>
    <x v="1"/>
    <n v="1287378000"/>
    <n v="1287810000"/>
    <x v="0"/>
    <x v="0"/>
    <x v="7"/>
    <x v="14"/>
    <x v="14"/>
  </r>
  <r>
    <n v="39"/>
    <s v="Kim-Rice"/>
    <s v="Organized bi-directional function"/>
    <n v="9900"/>
    <n v="5027"/>
    <n v="0.50777777777777777"/>
    <x v="0"/>
    <x v="0"/>
    <n v="88"/>
    <x v="3"/>
    <x v="3"/>
    <n v="1361772000"/>
    <n v="1362978000"/>
    <x v="0"/>
    <x v="0"/>
    <x v="3"/>
    <x v="3"/>
    <x v="3"/>
  </r>
  <r>
    <n v="40"/>
    <s v="Garcia, Garcia and Lopez"/>
    <s v="Reduced stable middleware"/>
    <n v="8800"/>
    <n v="14878"/>
    <n v="1.6906818181818182"/>
    <x v="1"/>
    <x v="0"/>
    <n v="198"/>
    <x v="1"/>
    <x v="1"/>
    <n v="1275714000"/>
    <n v="1277355600"/>
    <x v="0"/>
    <x v="1"/>
    <x v="2"/>
    <x v="8"/>
    <x v="8"/>
  </r>
  <r>
    <n v="41"/>
    <s v="Watts Group"/>
    <s v="Universal 5thgeneration neural-net"/>
    <n v="5600"/>
    <n v="11924"/>
    <n v="2.1292857142857144"/>
    <x v="1"/>
    <x v="0"/>
    <n v="111"/>
    <x v="6"/>
    <x v="6"/>
    <n v="1346734800"/>
    <n v="1348981200"/>
    <x v="0"/>
    <x v="1"/>
    <x v="1"/>
    <x v="1"/>
    <x v="1"/>
  </r>
  <r>
    <n v="42"/>
    <s v="Werner-Bryant"/>
    <s v="Virtual uniform frame"/>
    <n v="1800"/>
    <n v="7991"/>
    <n v="4.4394444444444447"/>
    <x v="1"/>
    <x v="0"/>
    <n v="222"/>
    <x v="1"/>
    <x v="1"/>
    <n v="1309755600"/>
    <n v="1310533200"/>
    <x v="0"/>
    <x v="0"/>
    <x v="0"/>
    <x v="0"/>
    <x v="0"/>
  </r>
  <r>
    <n v="43"/>
    <s v="Schmitt-Mendoza"/>
    <s v="Profound explicit paradigm"/>
    <n v="90200"/>
    <n v="167717"/>
    <n v="1.859390243902439"/>
    <x v="1"/>
    <x v="0"/>
    <n v="6212"/>
    <x v="1"/>
    <x v="1"/>
    <n v="1406178000"/>
    <n v="1407560400"/>
    <x v="0"/>
    <x v="0"/>
    <x v="5"/>
    <x v="15"/>
    <x v="15"/>
  </r>
  <r>
    <n v="44"/>
    <s v="Reid-Mccullough"/>
    <s v="Visionary real-time groupware"/>
    <n v="1600"/>
    <n v="10541"/>
    <n v="6.5881249999999998"/>
    <x v="1"/>
    <x v="0"/>
    <n v="98"/>
    <x v="3"/>
    <x v="3"/>
    <n v="1552798800"/>
    <n v="1552885200"/>
    <x v="0"/>
    <x v="0"/>
    <x v="5"/>
    <x v="13"/>
    <x v="13"/>
  </r>
  <r>
    <n v="45"/>
    <s v="Woods-Clark"/>
    <s v="Networked tertiary Graphical User Interface"/>
    <n v="9500"/>
    <n v="4530"/>
    <n v="0.4768421052631579"/>
    <x v="0"/>
    <x v="0"/>
    <n v="48"/>
    <x v="1"/>
    <x v="1"/>
    <n v="1478062800"/>
    <n v="1479362400"/>
    <x v="0"/>
    <x v="1"/>
    <x v="3"/>
    <x v="3"/>
    <x v="3"/>
  </r>
  <r>
    <n v="46"/>
    <s v="Vaughn, Hunt and Caldwell"/>
    <s v="Virtual grid-enabled task-force"/>
    <n v="3700"/>
    <n v="4247"/>
    <n v="1.1478378378378378"/>
    <x v="1"/>
    <x v="0"/>
    <n v="92"/>
    <x v="1"/>
    <x v="1"/>
    <n v="1278565200"/>
    <n v="1280552400"/>
    <x v="0"/>
    <x v="0"/>
    <x v="1"/>
    <x v="1"/>
    <x v="1"/>
  </r>
  <r>
    <n v="47"/>
    <s v="Bennett and Sons"/>
    <s v="Function-based multi-state software"/>
    <n v="1500"/>
    <n v="7129"/>
    <n v="4.7526666666666664"/>
    <x v="1"/>
    <x v="0"/>
    <n v="149"/>
    <x v="1"/>
    <x v="1"/>
    <n v="1396069200"/>
    <n v="1398661200"/>
    <x v="0"/>
    <x v="0"/>
    <x v="3"/>
    <x v="3"/>
    <x v="3"/>
  </r>
  <r>
    <n v="48"/>
    <s v="Lamb Inc"/>
    <s v="Optimized leadingedge concept"/>
    <n v="33300"/>
    <n v="128862"/>
    <n v="3.86972972972973"/>
    <x v="1"/>
    <x v="0"/>
    <n v="2431"/>
    <x v="1"/>
    <x v="1"/>
    <n v="1435208400"/>
    <n v="1436245200"/>
    <x v="0"/>
    <x v="0"/>
    <x v="3"/>
    <x v="3"/>
    <x v="3"/>
  </r>
  <r>
    <n v="49"/>
    <s v="Casey-Kelly"/>
    <s v="Sharable holistic interface"/>
    <n v="7200"/>
    <n v="13653"/>
    <n v="1.89625"/>
    <x v="1"/>
    <x v="0"/>
    <n v="303"/>
    <x v="1"/>
    <x v="1"/>
    <n v="1571547600"/>
    <n v="1575439200"/>
    <x v="0"/>
    <x v="0"/>
    <x v="1"/>
    <x v="1"/>
    <x v="1"/>
  </r>
  <r>
    <n v="50"/>
    <s v="Jones, Taylor and Moore"/>
    <s v="Down-sized system-worthy secured line"/>
    <n v="100"/>
    <n v="2"/>
    <n v="0.02"/>
    <x v="0"/>
    <x v="0"/>
    <n v="1"/>
    <x v="6"/>
    <x v="6"/>
    <n v="1375333200"/>
    <n v="1377752400"/>
    <x v="0"/>
    <x v="0"/>
    <x v="1"/>
    <x v="16"/>
    <x v="16"/>
  </r>
  <r>
    <n v="51"/>
    <s v="Bradshaw, Gill and Donovan"/>
    <s v="Inverse secondary infrastructure"/>
    <n v="158100"/>
    <n v="145243"/>
    <n v="0.91867805186590767"/>
    <x v="0"/>
    <x v="0"/>
    <n v="1467"/>
    <x v="4"/>
    <x v="4"/>
    <n v="1332824400"/>
    <n v="1334206800"/>
    <x v="0"/>
    <x v="1"/>
    <x v="2"/>
    <x v="8"/>
    <x v="8"/>
  </r>
  <r>
    <n v="52"/>
    <s v="Hernandez, Rodriguez and Clark"/>
    <s v="Organic foreground leverage"/>
    <n v="7200"/>
    <n v="2459"/>
    <n v="0.34152777777777776"/>
    <x v="0"/>
    <x v="0"/>
    <n v="75"/>
    <x v="1"/>
    <x v="1"/>
    <n v="1284526800"/>
    <n v="1284872400"/>
    <x v="0"/>
    <x v="0"/>
    <x v="3"/>
    <x v="3"/>
    <x v="3"/>
  </r>
  <r>
    <n v="53"/>
    <s v="Smith-Jones"/>
    <s v="Reverse-engineered static concept"/>
    <n v="8800"/>
    <n v="12356"/>
    <n v="1.4040909090909091"/>
    <x v="1"/>
    <x v="0"/>
    <n v="209"/>
    <x v="1"/>
    <x v="1"/>
    <n v="1400562000"/>
    <n v="1403931600"/>
    <x v="0"/>
    <x v="0"/>
    <x v="4"/>
    <x v="6"/>
    <x v="6"/>
  </r>
  <r>
    <n v="54"/>
    <s v="Roy PLC"/>
    <s v="Multi-channeled neutral customer loyalty"/>
    <n v="6000"/>
    <n v="5392"/>
    <n v="0.89866666666666661"/>
    <x v="0"/>
    <x v="0"/>
    <n v="120"/>
    <x v="1"/>
    <x v="1"/>
    <n v="1520748000"/>
    <n v="1521262800"/>
    <x v="0"/>
    <x v="0"/>
    <x v="2"/>
    <x v="8"/>
    <x v="8"/>
  </r>
  <r>
    <n v="55"/>
    <s v="Wright, Brooks and Villarreal"/>
    <s v="Reverse-engineered bifurcated strategy"/>
    <n v="6600"/>
    <n v="11746"/>
    <n v="1.7796969696969698"/>
    <x v="1"/>
    <x v="0"/>
    <n v="131"/>
    <x v="1"/>
    <x v="1"/>
    <n v="1532926800"/>
    <n v="1533358800"/>
    <x v="0"/>
    <x v="0"/>
    <x v="1"/>
    <x v="17"/>
    <x v="17"/>
  </r>
  <r>
    <n v="56"/>
    <s v="Flores, Miller and Johnson"/>
    <s v="Horizontal context-sensitive knowledge user"/>
    <n v="8000"/>
    <n v="11493"/>
    <n v="1.436625"/>
    <x v="1"/>
    <x v="0"/>
    <n v="164"/>
    <x v="1"/>
    <x v="1"/>
    <n v="1420869600"/>
    <n v="1421474400"/>
    <x v="0"/>
    <x v="0"/>
    <x v="2"/>
    <x v="8"/>
    <x v="8"/>
  </r>
  <r>
    <n v="57"/>
    <s v="Bridges, Freeman and Kim"/>
    <s v="Cross-group multi-state task-force"/>
    <n v="2900"/>
    <n v="6243"/>
    <n v="2.1527586206896552"/>
    <x v="1"/>
    <x v="0"/>
    <n v="201"/>
    <x v="1"/>
    <x v="1"/>
    <n v="1504242000"/>
    <n v="1505278800"/>
    <x v="0"/>
    <x v="0"/>
    <x v="6"/>
    <x v="11"/>
    <x v="11"/>
  </r>
  <r>
    <n v="58"/>
    <s v="Anderson-Perez"/>
    <s v="Expanded 3rdgeneration strategy"/>
    <n v="2700"/>
    <n v="6132"/>
    <n v="2.2711111111111113"/>
    <x v="1"/>
    <x v="0"/>
    <n v="211"/>
    <x v="1"/>
    <x v="1"/>
    <n v="1442811600"/>
    <n v="1443934800"/>
    <x v="0"/>
    <x v="0"/>
    <x v="3"/>
    <x v="3"/>
    <x v="3"/>
  </r>
  <r>
    <n v="59"/>
    <s v="Wright, Fox and Marks"/>
    <s v="Assimilated real-time support"/>
    <n v="1400"/>
    <n v="3851"/>
    <n v="2.7507142857142859"/>
    <x v="1"/>
    <x v="0"/>
    <n v="128"/>
    <x v="1"/>
    <x v="1"/>
    <n v="1497243600"/>
    <n v="1498539600"/>
    <x v="0"/>
    <x v="1"/>
    <x v="3"/>
    <x v="3"/>
    <x v="3"/>
  </r>
  <r>
    <n v="60"/>
    <s v="Crawford-Peters"/>
    <s v="User-centric regional database"/>
    <n v="94200"/>
    <n v="135997"/>
    <n v="1.4437048832271762"/>
    <x v="1"/>
    <x v="0"/>
    <n v="1600"/>
    <x v="0"/>
    <x v="0"/>
    <n v="1342501200"/>
    <n v="1342760400"/>
    <x v="0"/>
    <x v="0"/>
    <x v="3"/>
    <x v="3"/>
    <x v="3"/>
  </r>
  <r>
    <n v="61"/>
    <s v="Romero-Hoffman"/>
    <s v="Open-source zero administration complexity"/>
    <n v="199200"/>
    <n v="184750"/>
    <n v="0.92745983935742971"/>
    <x v="0"/>
    <x v="0"/>
    <n v="2253"/>
    <x v="0"/>
    <x v="0"/>
    <n v="1298268000"/>
    <n v="1301720400"/>
    <x v="0"/>
    <x v="0"/>
    <x v="3"/>
    <x v="3"/>
    <x v="3"/>
  </r>
  <r>
    <n v="62"/>
    <s v="Sparks-West"/>
    <s v="Organized incremental standardization"/>
    <n v="2000"/>
    <n v="14452"/>
    <n v="7.226"/>
    <x v="1"/>
    <x v="0"/>
    <n v="249"/>
    <x v="1"/>
    <x v="1"/>
    <n v="1433480400"/>
    <n v="1433566800"/>
    <x v="0"/>
    <x v="0"/>
    <x v="2"/>
    <x v="2"/>
    <x v="2"/>
  </r>
  <r>
    <n v="63"/>
    <s v="Baker, Morgan and Brown"/>
    <s v="Assimilated didactic open system"/>
    <n v="4700"/>
    <n v="557"/>
    <n v="0.11851063829787234"/>
    <x v="0"/>
    <x v="0"/>
    <n v="5"/>
    <x v="1"/>
    <x v="1"/>
    <n v="1493355600"/>
    <n v="1493874000"/>
    <x v="0"/>
    <x v="0"/>
    <x v="3"/>
    <x v="3"/>
    <x v="3"/>
  </r>
  <r>
    <n v="64"/>
    <s v="Mosley-Gilbert"/>
    <s v="Vision-oriented logistical intranet"/>
    <n v="2800"/>
    <n v="2734"/>
    <n v="0.97642857142857142"/>
    <x v="0"/>
    <x v="0"/>
    <n v="38"/>
    <x v="1"/>
    <x v="1"/>
    <n v="1530507600"/>
    <n v="1531803600"/>
    <x v="0"/>
    <x v="1"/>
    <x v="2"/>
    <x v="2"/>
    <x v="2"/>
  </r>
  <r>
    <n v="65"/>
    <s v="Berry-Boyer"/>
    <s v="Mandatory incremental projection"/>
    <n v="6100"/>
    <n v="14405"/>
    <n v="2.3614754098360655"/>
    <x v="1"/>
    <x v="0"/>
    <n v="236"/>
    <x v="1"/>
    <x v="1"/>
    <n v="1296108000"/>
    <n v="1296712800"/>
    <x v="0"/>
    <x v="0"/>
    <x v="3"/>
    <x v="3"/>
    <x v="3"/>
  </r>
  <r>
    <n v="66"/>
    <s v="Sanders-Allen"/>
    <s v="Grass-roots needs-based encryption"/>
    <n v="2900"/>
    <n v="1307"/>
    <n v="0.45068965517241377"/>
    <x v="0"/>
    <x v="0"/>
    <n v="12"/>
    <x v="1"/>
    <x v="1"/>
    <n v="1428469200"/>
    <n v="1428901200"/>
    <x v="0"/>
    <x v="1"/>
    <x v="3"/>
    <x v="3"/>
    <x v="3"/>
  </r>
  <r>
    <n v="67"/>
    <s v="Lopez Inc"/>
    <s v="Team-oriented 6thgeneration middleware"/>
    <n v="72600"/>
    <n v="117892"/>
    <n v="1.6238567493112948"/>
    <x v="1"/>
    <x v="0"/>
    <n v="4065"/>
    <x v="4"/>
    <x v="4"/>
    <n v="1264399200"/>
    <n v="1264831200"/>
    <x v="0"/>
    <x v="1"/>
    <x v="2"/>
    <x v="8"/>
    <x v="8"/>
  </r>
  <r>
    <n v="68"/>
    <s v="Moreno-Turner"/>
    <s v="Inverse multi-tasking installation"/>
    <n v="5700"/>
    <n v="14508"/>
    <n v="2.5452631578947367"/>
    <x v="1"/>
    <x v="0"/>
    <n v="246"/>
    <x v="6"/>
    <x v="6"/>
    <n v="1501131600"/>
    <n v="1505192400"/>
    <x v="0"/>
    <x v="1"/>
    <x v="3"/>
    <x v="3"/>
    <x v="3"/>
  </r>
  <r>
    <n v="69"/>
    <s v="Jones-Watson"/>
    <s v="Switchable disintermediate moderator"/>
    <n v="7900"/>
    <n v="1901"/>
    <n v="0.24063291139240506"/>
    <x v="3"/>
    <x v="0"/>
    <n v="17"/>
    <x v="1"/>
    <x v="1"/>
    <n v="1292738400"/>
    <n v="1295676000"/>
    <x v="0"/>
    <x v="0"/>
    <x v="3"/>
    <x v="3"/>
    <x v="3"/>
  </r>
  <r>
    <n v="70"/>
    <s v="Barker Inc"/>
    <s v="Re-engineered 24/7 task-force"/>
    <n v="128000"/>
    <n v="158389"/>
    <n v="1.2374140625000001"/>
    <x v="1"/>
    <x v="0"/>
    <n v="2475"/>
    <x v="6"/>
    <x v="6"/>
    <n v="1288674000"/>
    <n v="1292911200"/>
    <x v="0"/>
    <x v="1"/>
    <x v="3"/>
    <x v="3"/>
    <x v="3"/>
  </r>
  <r>
    <n v="71"/>
    <s v="Tate, Bass and House"/>
    <s v="Organic object-oriented budgetary management"/>
    <n v="6000"/>
    <n v="6484"/>
    <n v="1.0806666666666667"/>
    <x v="1"/>
    <x v="0"/>
    <n v="76"/>
    <x v="1"/>
    <x v="1"/>
    <n v="1575093600"/>
    <n v="1575439200"/>
    <x v="0"/>
    <x v="0"/>
    <x v="3"/>
    <x v="3"/>
    <x v="3"/>
  </r>
  <r>
    <n v="72"/>
    <s v="Hampton, Lewis and Ray"/>
    <s v="Seamless coherent parallelism"/>
    <n v="600"/>
    <n v="4022"/>
    <n v="6.7033333333333331"/>
    <x v="1"/>
    <x v="0"/>
    <n v="54"/>
    <x v="1"/>
    <x v="1"/>
    <n v="1435726800"/>
    <n v="1438837200"/>
    <x v="0"/>
    <x v="0"/>
    <x v="4"/>
    <x v="10"/>
    <x v="10"/>
  </r>
  <r>
    <n v="73"/>
    <s v="Collins-Goodman"/>
    <s v="Cross-platform even-keeled initiative"/>
    <n v="1400"/>
    <n v="9253"/>
    <n v="6.609285714285714"/>
    <x v="1"/>
    <x v="0"/>
    <n v="88"/>
    <x v="1"/>
    <x v="1"/>
    <n v="1480226400"/>
    <n v="1480485600"/>
    <x v="0"/>
    <x v="0"/>
    <x v="1"/>
    <x v="17"/>
    <x v="17"/>
  </r>
  <r>
    <n v="74"/>
    <s v="Davis-Michael"/>
    <s v="Progressive tertiary framework"/>
    <n v="3900"/>
    <n v="4776"/>
    <n v="1.2246153846153847"/>
    <x v="1"/>
    <x v="0"/>
    <n v="85"/>
    <x v="4"/>
    <x v="4"/>
    <n v="1459054800"/>
    <n v="1459141200"/>
    <x v="0"/>
    <x v="0"/>
    <x v="1"/>
    <x v="16"/>
    <x v="16"/>
  </r>
  <r>
    <n v="75"/>
    <s v="White, Torres and Bishop"/>
    <s v="Multi-layered dynamic protocol"/>
    <n v="9700"/>
    <n v="14606"/>
    <n v="1.5057731958762886"/>
    <x v="1"/>
    <x v="0"/>
    <n v="170"/>
    <x v="1"/>
    <x v="1"/>
    <n v="1531630800"/>
    <n v="1532322000"/>
    <x v="0"/>
    <x v="0"/>
    <x v="7"/>
    <x v="14"/>
    <x v="14"/>
  </r>
  <r>
    <n v="76"/>
    <s v="Martin, Conway and Larsen"/>
    <s v="Horizontal next generation function"/>
    <n v="122900"/>
    <n v="95993"/>
    <n v="0.78106590724165992"/>
    <x v="0"/>
    <x v="0"/>
    <n v="1684"/>
    <x v="1"/>
    <x v="1"/>
    <n v="1421992800"/>
    <n v="1426222800"/>
    <x v="1"/>
    <x v="1"/>
    <x v="3"/>
    <x v="3"/>
    <x v="3"/>
  </r>
  <r>
    <n v="77"/>
    <s v="Acevedo-Huffman"/>
    <s v="Pre-emptive impactful model"/>
    <n v="9500"/>
    <n v="4460"/>
    <n v="0.46947368421052632"/>
    <x v="0"/>
    <x v="0"/>
    <n v="56"/>
    <x v="1"/>
    <x v="1"/>
    <n v="1285563600"/>
    <n v="1286773200"/>
    <x v="0"/>
    <x v="1"/>
    <x v="4"/>
    <x v="10"/>
    <x v="10"/>
  </r>
  <r>
    <n v="78"/>
    <s v="Montgomery, Larson and Spencer"/>
    <s v="User-centric bifurcated knowledge user"/>
    <n v="4500"/>
    <n v="13536"/>
    <n v="3.008"/>
    <x v="1"/>
    <x v="0"/>
    <n v="330"/>
    <x v="1"/>
    <x v="1"/>
    <n v="1523854800"/>
    <n v="1523941200"/>
    <x v="0"/>
    <x v="0"/>
    <x v="5"/>
    <x v="18"/>
    <x v="18"/>
  </r>
  <r>
    <n v="79"/>
    <s v="Soto LLC"/>
    <s v="Triple-buffered reciprocal project"/>
    <n v="57800"/>
    <n v="40228"/>
    <n v="0.6959861591695502"/>
    <x v="0"/>
    <x v="0"/>
    <n v="838"/>
    <x v="1"/>
    <x v="1"/>
    <n v="1529125200"/>
    <n v="1529557200"/>
    <x v="0"/>
    <x v="0"/>
    <x v="3"/>
    <x v="3"/>
    <x v="3"/>
  </r>
  <r>
    <n v="80"/>
    <s v="Sutton, Barrett and Tucker"/>
    <s v="Cross-platform needs-based approach"/>
    <n v="1100"/>
    <n v="7012"/>
    <n v="6.374545454545455"/>
    <x v="1"/>
    <x v="0"/>
    <n v="127"/>
    <x v="1"/>
    <x v="1"/>
    <n v="1503982800"/>
    <n v="1506574800"/>
    <x v="0"/>
    <x v="0"/>
    <x v="6"/>
    <x v="11"/>
    <x v="11"/>
  </r>
  <r>
    <n v="81"/>
    <s v="Gomez, Bailey and Flores"/>
    <s v="User-friendly static contingency"/>
    <n v="16800"/>
    <n v="37857"/>
    <n v="2.253392857142857"/>
    <x v="1"/>
    <x v="0"/>
    <n v="411"/>
    <x v="1"/>
    <x v="1"/>
    <n v="1511416800"/>
    <n v="1513576800"/>
    <x v="0"/>
    <x v="0"/>
    <x v="1"/>
    <x v="1"/>
    <x v="1"/>
  </r>
  <r>
    <n v="82"/>
    <s v="Porter-George"/>
    <s v="Reactive content-based framework"/>
    <n v="1000"/>
    <n v="14973"/>
    <n v="14.973000000000001"/>
    <x v="1"/>
    <x v="0"/>
    <n v="180"/>
    <x v="4"/>
    <x v="4"/>
    <n v="1547704800"/>
    <n v="1548309600"/>
    <x v="0"/>
    <x v="1"/>
    <x v="6"/>
    <x v="11"/>
    <x v="11"/>
  </r>
  <r>
    <n v="83"/>
    <s v="Fitzgerald PLC"/>
    <s v="Realigned user-facing concept"/>
    <n v="106400"/>
    <n v="39996"/>
    <n v="0.37590225563909774"/>
    <x v="0"/>
    <x v="0"/>
    <n v="1000"/>
    <x v="1"/>
    <x v="1"/>
    <n v="1469682000"/>
    <n v="1471582800"/>
    <x v="0"/>
    <x v="0"/>
    <x v="1"/>
    <x v="5"/>
    <x v="5"/>
  </r>
  <r>
    <n v="84"/>
    <s v="Cisneros-Burton"/>
    <s v="Public-key zero tolerance orchestration"/>
    <n v="31400"/>
    <n v="41564"/>
    <n v="1.3236942675159236"/>
    <x v="1"/>
    <x v="0"/>
    <n v="374"/>
    <x v="1"/>
    <x v="1"/>
    <n v="1343451600"/>
    <n v="1344315600"/>
    <x v="0"/>
    <x v="0"/>
    <x v="2"/>
    <x v="8"/>
    <x v="8"/>
  </r>
  <r>
    <n v="85"/>
    <s v="Hill, Lawson and Wilkinson"/>
    <s v="Multi-tiered eco-centric architecture"/>
    <n v="4900"/>
    <n v="6430"/>
    <n v="1.3122448979591836"/>
    <x v="1"/>
    <x v="0"/>
    <n v="71"/>
    <x v="2"/>
    <x v="2"/>
    <n v="1315717200"/>
    <n v="1316408400"/>
    <x v="0"/>
    <x v="0"/>
    <x v="1"/>
    <x v="7"/>
    <x v="7"/>
  </r>
  <r>
    <n v="86"/>
    <s v="Davis-Smith"/>
    <s v="Organic motivating firmware"/>
    <n v="7400"/>
    <n v="12405"/>
    <n v="1.6763513513513513"/>
    <x v="1"/>
    <x v="0"/>
    <n v="203"/>
    <x v="1"/>
    <x v="1"/>
    <n v="1430715600"/>
    <n v="1431838800"/>
    <x v="1"/>
    <x v="0"/>
    <x v="3"/>
    <x v="3"/>
    <x v="3"/>
  </r>
  <r>
    <n v="87"/>
    <s v="Farrell and Sons"/>
    <s v="Synergized 4thgeneration conglomeration"/>
    <n v="198500"/>
    <n v="123040"/>
    <n v="0.6198488664987406"/>
    <x v="0"/>
    <x v="0"/>
    <n v="1482"/>
    <x v="2"/>
    <x v="2"/>
    <n v="1299564000"/>
    <n v="1300510800"/>
    <x v="0"/>
    <x v="1"/>
    <x v="1"/>
    <x v="1"/>
    <x v="1"/>
  </r>
  <r>
    <n v="88"/>
    <s v="Clark Group"/>
    <s v="Grass-roots fault-tolerant policy"/>
    <n v="4800"/>
    <n v="12516"/>
    <n v="2.6074999999999999"/>
    <x v="1"/>
    <x v="0"/>
    <n v="113"/>
    <x v="1"/>
    <x v="1"/>
    <n v="1429160400"/>
    <n v="1431061200"/>
    <x v="0"/>
    <x v="0"/>
    <x v="5"/>
    <x v="18"/>
    <x v="18"/>
  </r>
  <r>
    <n v="89"/>
    <s v="White, Singleton and Zimmerman"/>
    <s v="Monitored scalable knowledgebase"/>
    <n v="3400"/>
    <n v="8588"/>
    <n v="2.5258823529411765"/>
    <x v="1"/>
    <x v="0"/>
    <n v="96"/>
    <x v="1"/>
    <x v="1"/>
    <n v="1271307600"/>
    <n v="1271480400"/>
    <x v="0"/>
    <x v="0"/>
    <x v="3"/>
    <x v="3"/>
    <x v="3"/>
  </r>
  <r>
    <n v="90"/>
    <s v="Kramer Group"/>
    <s v="Synergistic explicit parallelism"/>
    <n v="7800"/>
    <n v="6132"/>
    <n v="0.7861538461538462"/>
    <x v="0"/>
    <x v="0"/>
    <n v="106"/>
    <x v="1"/>
    <x v="1"/>
    <n v="1456380000"/>
    <n v="1456380000"/>
    <x v="0"/>
    <x v="1"/>
    <x v="3"/>
    <x v="3"/>
    <x v="3"/>
  </r>
  <r>
    <n v="91"/>
    <s v="Frazier, Patrick and Smith"/>
    <s v="Enhanced systemic analyzer"/>
    <n v="154300"/>
    <n v="74688"/>
    <n v="0.48404406999351912"/>
    <x v="0"/>
    <x v="0"/>
    <n v="679"/>
    <x v="6"/>
    <x v="6"/>
    <n v="1470459600"/>
    <n v="1472878800"/>
    <x v="0"/>
    <x v="0"/>
    <x v="5"/>
    <x v="18"/>
    <x v="18"/>
  </r>
  <r>
    <n v="92"/>
    <s v="Santos, Bell and Lloyd"/>
    <s v="Object-based analyzing knowledge user"/>
    <n v="20000"/>
    <n v="51775"/>
    <n v="2.5887500000000001"/>
    <x v="1"/>
    <x v="0"/>
    <n v="498"/>
    <x v="5"/>
    <x v="5"/>
    <n v="1277269200"/>
    <n v="1277355600"/>
    <x v="0"/>
    <x v="1"/>
    <x v="6"/>
    <x v="11"/>
    <x v="11"/>
  </r>
  <r>
    <n v="93"/>
    <s v="Hall and Sons"/>
    <s v="Pre-emptive radical architecture"/>
    <n v="108800"/>
    <n v="65877"/>
    <n v="0.60548713235294116"/>
    <x v="3"/>
    <x v="0"/>
    <n v="610"/>
    <x v="1"/>
    <x v="1"/>
    <n v="1350709200"/>
    <n v="1351054800"/>
    <x v="0"/>
    <x v="1"/>
    <x v="3"/>
    <x v="3"/>
    <x v="3"/>
  </r>
  <r>
    <n v="94"/>
    <s v="Hanson Inc"/>
    <s v="Grass-roots web-enabled contingency"/>
    <n v="2900"/>
    <n v="8807"/>
    <n v="3.036896551724138"/>
    <x v="1"/>
    <x v="0"/>
    <n v="180"/>
    <x v="4"/>
    <x v="4"/>
    <n v="1554613200"/>
    <n v="1555563600"/>
    <x v="0"/>
    <x v="0"/>
    <x v="2"/>
    <x v="2"/>
    <x v="2"/>
  </r>
  <r>
    <n v="95"/>
    <s v="Sanchez LLC"/>
    <s v="Stand-alone system-worthy standardization"/>
    <n v="900"/>
    <n v="1017"/>
    <n v="1.1299999999999999"/>
    <x v="1"/>
    <x v="0"/>
    <n v="27"/>
    <x v="1"/>
    <x v="1"/>
    <n v="1571029200"/>
    <n v="1571634000"/>
    <x v="0"/>
    <x v="0"/>
    <x v="4"/>
    <x v="4"/>
    <x v="4"/>
  </r>
  <r>
    <n v="96"/>
    <s v="Howard Ltd"/>
    <s v="Down-sized systematic policy"/>
    <n v="69700"/>
    <n v="151513"/>
    <n v="2.1737876614060259"/>
    <x v="1"/>
    <x v="0"/>
    <n v="2331"/>
    <x v="1"/>
    <x v="1"/>
    <n v="1299736800"/>
    <n v="1300856400"/>
    <x v="0"/>
    <x v="0"/>
    <x v="3"/>
    <x v="3"/>
    <x v="3"/>
  </r>
  <r>
    <n v="97"/>
    <s v="Stewart LLC"/>
    <s v="Cloned bi-directional architecture"/>
    <n v="1300"/>
    <n v="12047"/>
    <n v="9.2669230769230762"/>
    <x v="1"/>
    <x v="0"/>
    <n v="113"/>
    <x v="1"/>
    <x v="1"/>
    <n v="1435208400"/>
    <n v="1439874000"/>
    <x v="0"/>
    <x v="0"/>
    <x v="0"/>
    <x v="0"/>
    <x v="0"/>
  </r>
  <r>
    <n v="98"/>
    <s v="Arias, Allen and Miller"/>
    <s v="Seamless transitional portal"/>
    <n v="97800"/>
    <n v="32951"/>
    <n v="0.33692229038854804"/>
    <x v="0"/>
    <x v="0"/>
    <n v="1220"/>
    <x v="2"/>
    <x v="2"/>
    <n v="1437973200"/>
    <n v="1438318800"/>
    <x v="0"/>
    <x v="0"/>
    <x v="6"/>
    <x v="11"/>
    <x v="11"/>
  </r>
  <r>
    <n v="99"/>
    <s v="Baker-Morris"/>
    <s v="Fully-configurable motivating approach"/>
    <n v="7600"/>
    <n v="14951"/>
    <n v="1.9672368421052631"/>
    <x v="1"/>
    <x v="0"/>
    <n v="164"/>
    <x v="1"/>
    <x v="1"/>
    <n v="1416895200"/>
    <n v="1419400800"/>
    <x v="0"/>
    <x v="0"/>
    <x v="3"/>
    <x v="3"/>
    <x v="3"/>
  </r>
  <r>
    <n v="100"/>
    <s v="Tucker, Fox and Green"/>
    <s v="Upgradable fault-tolerant approach"/>
    <n v="100"/>
    <n v="1"/>
    <n v="0.01"/>
    <x v="0"/>
    <x v="0"/>
    <n v="1"/>
    <x v="1"/>
    <x v="1"/>
    <n v="1319000400"/>
    <n v="1320555600"/>
    <x v="0"/>
    <x v="0"/>
    <x v="3"/>
    <x v="3"/>
    <x v="3"/>
  </r>
  <r>
    <n v="101"/>
    <s v="Douglas LLC"/>
    <s v="Reduced heuristic moratorium"/>
    <n v="900"/>
    <n v="9193"/>
    <n v="10.214444444444444"/>
    <x v="1"/>
    <x v="0"/>
    <n v="164"/>
    <x v="1"/>
    <x v="1"/>
    <n v="1424498400"/>
    <n v="1425103200"/>
    <x v="0"/>
    <x v="1"/>
    <x v="1"/>
    <x v="5"/>
    <x v="5"/>
  </r>
  <r>
    <n v="102"/>
    <s v="Garcia Inc"/>
    <s v="Front-line web-enabled model"/>
    <n v="3700"/>
    <n v="10422"/>
    <n v="2.8167567567567566"/>
    <x v="1"/>
    <x v="0"/>
    <n v="336"/>
    <x v="1"/>
    <x v="1"/>
    <n v="1526274000"/>
    <n v="1526878800"/>
    <x v="0"/>
    <x v="1"/>
    <x v="2"/>
    <x v="8"/>
    <x v="8"/>
  </r>
  <r>
    <n v="103"/>
    <s v="Frye, Hunt and Powell"/>
    <s v="Polarized incremental emulation"/>
    <n v="10000"/>
    <n v="2461"/>
    <n v="0.24610000000000001"/>
    <x v="0"/>
    <x v="0"/>
    <n v="37"/>
    <x v="6"/>
    <x v="6"/>
    <n v="1287896400"/>
    <n v="1288674000"/>
    <x v="0"/>
    <x v="0"/>
    <x v="1"/>
    <x v="5"/>
    <x v="5"/>
  </r>
  <r>
    <n v="104"/>
    <s v="Smith, Wells and Nguyen"/>
    <s v="Self-enabling grid-enabled initiative"/>
    <n v="119200"/>
    <n v="170623"/>
    <n v="1.4314010067114094"/>
    <x v="1"/>
    <x v="0"/>
    <n v="1917"/>
    <x v="1"/>
    <x v="1"/>
    <n v="1495515600"/>
    <n v="1495602000"/>
    <x v="0"/>
    <x v="0"/>
    <x v="1"/>
    <x v="7"/>
    <x v="7"/>
  </r>
  <r>
    <n v="105"/>
    <s v="Charles-Johnson"/>
    <s v="Total fresh-thinking system engine"/>
    <n v="6800"/>
    <n v="9829"/>
    <n v="1.4454411764705883"/>
    <x v="1"/>
    <x v="0"/>
    <n v="95"/>
    <x v="1"/>
    <x v="1"/>
    <n v="1364878800"/>
    <n v="1366434000"/>
    <x v="0"/>
    <x v="0"/>
    <x v="2"/>
    <x v="2"/>
    <x v="2"/>
  </r>
  <r>
    <n v="106"/>
    <s v="Brandt, Carter and Wood"/>
    <s v="Ameliorated clear-thinking circuit"/>
    <n v="3900"/>
    <n v="14006"/>
    <n v="3.5912820512820511"/>
    <x v="1"/>
    <x v="0"/>
    <n v="147"/>
    <x v="1"/>
    <x v="1"/>
    <n v="1567918800"/>
    <n v="1568350800"/>
    <x v="0"/>
    <x v="0"/>
    <x v="3"/>
    <x v="3"/>
    <x v="3"/>
  </r>
  <r>
    <n v="107"/>
    <s v="Tucker, Schmidt and Reid"/>
    <s v="Multi-layered encompassing installation"/>
    <n v="3500"/>
    <n v="6527"/>
    <n v="1.8648571428571428"/>
    <x v="1"/>
    <x v="0"/>
    <n v="86"/>
    <x v="1"/>
    <x v="1"/>
    <n v="1524459600"/>
    <n v="1525928400"/>
    <x v="0"/>
    <x v="1"/>
    <x v="3"/>
    <x v="3"/>
    <x v="3"/>
  </r>
  <r>
    <n v="108"/>
    <s v="Decker Inc"/>
    <s v="Universal encompassing implementation"/>
    <n v="1500"/>
    <n v="8929"/>
    <n v="5.9526666666666666"/>
    <x v="1"/>
    <x v="0"/>
    <n v="83"/>
    <x v="1"/>
    <x v="1"/>
    <n v="1333688400"/>
    <n v="1336885200"/>
    <x v="0"/>
    <x v="0"/>
    <x v="4"/>
    <x v="4"/>
    <x v="4"/>
  </r>
  <r>
    <n v="109"/>
    <s v="Romero and Sons"/>
    <s v="Object-based client-server application"/>
    <n v="5200"/>
    <n v="3079"/>
    <n v="0.5921153846153846"/>
    <x v="0"/>
    <x v="0"/>
    <n v="60"/>
    <x v="1"/>
    <x v="1"/>
    <n v="1389506400"/>
    <n v="1389679200"/>
    <x v="0"/>
    <x v="0"/>
    <x v="4"/>
    <x v="19"/>
    <x v="19"/>
  </r>
  <r>
    <n v="110"/>
    <s v="Castillo-Carey"/>
    <s v="Cross-platform solution-oriented process improvement"/>
    <n v="142400"/>
    <n v="21307"/>
    <n v="0.14962780898876404"/>
    <x v="0"/>
    <x v="0"/>
    <n v="296"/>
    <x v="1"/>
    <x v="1"/>
    <n v="1536642000"/>
    <n v="1538283600"/>
    <x v="0"/>
    <x v="0"/>
    <x v="0"/>
    <x v="0"/>
    <x v="0"/>
  </r>
  <r>
    <n v="111"/>
    <s v="Hart-Briggs"/>
    <s v="Re-engineered user-facing approach"/>
    <n v="61400"/>
    <n v="73653"/>
    <n v="1.1995602605863191"/>
    <x v="1"/>
    <x v="0"/>
    <n v="676"/>
    <x v="1"/>
    <x v="1"/>
    <n v="1348290000"/>
    <n v="1348808400"/>
    <x v="0"/>
    <x v="0"/>
    <x v="5"/>
    <x v="15"/>
    <x v="15"/>
  </r>
  <r>
    <n v="112"/>
    <s v="Jones-Meyer"/>
    <s v="Re-engineered client-driven hub"/>
    <n v="4700"/>
    <n v="12635"/>
    <n v="2.6882978723404256"/>
    <x v="1"/>
    <x v="0"/>
    <n v="361"/>
    <x v="2"/>
    <x v="2"/>
    <n v="1408856400"/>
    <n v="1410152400"/>
    <x v="0"/>
    <x v="0"/>
    <x v="2"/>
    <x v="2"/>
    <x v="2"/>
  </r>
  <r>
    <n v="113"/>
    <s v="Wright, Hartman and Yu"/>
    <s v="User-friendly tertiary array"/>
    <n v="3300"/>
    <n v="12437"/>
    <n v="3.7687878787878786"/>
    <x v="1"/>
    <x v="0"/>
    <n v="131"/>
    <x v="1"/>
    <x v="1"/>
    <n v="1505192400"/>
    <n v="1505797200"/>
    <x v="0"/>
    <x v="0"/>
    <x v="0"/>
    <x v="0"/>
    <x v="0"/>
  </r>
  <r>
    <n v="114"/>
    <s v="Harper-Davis"/>
    <s v="Robust heuristic encoding"/>
    <n v="1900"/>
    <n v="13816"/>
    <n v="7.2715789473684209"/>
    <x v="1"/>
    <x v="0"/>
    <n v="126"/>
    <x v="1"/>
    <x v="1"/>
    <n v="1554786000"/>
    <n v="1554872400"/>
    <x v="0"/>
    <x v="1"/>
    <x v="2"/>
    <x v="8"/>
    <x v="8"/>
  </r>
  <r>
    <n v="115"/>
    <s v="Barrett PLC"/>
    <s v="Team-oriented clear-thinking capacity"/>
    <n v="166700"/>
    <n v="145382"/>
    <n v="0.87211757648470301"/>
    <x v="0"/>
    <x v="0"/>
    <n v="3304"/>
    <x v="6"/>
    <x v="6"/>
    <n v="1510898400"/>
    <n v="1513922400"/>
    <x v="0"/>
    <x v="0"/>
    <x v="5"/>
    <x v="13"/>
    <x v="13"/>
  </r>
  <r>
    <n v="116"/>
    <s v="David-Clark"/>
    <s v="De-engineered motivating standardization"/>
    <n v="7200"/>
    <n v="6336"/>
    <n v="0.88"/>
    <x v="0"/>
    <x v="0"/>
    <n v="73"/>
    <x v="1"/>
    <x v="1"/>
    <n v="1442552400"/>
    <n v="1442638800"/>
    <x v="0"/>
    <x v="0"/>
    <x v="3"/>
    <x v="3"/>
    <x v="3"/>
  </r>
  <r>
    <n v="117"/>
    <s v="Chaney-Dennis"/>
    <s v="Business-focused 24hour groupware"/>
    <n v="4900"/>
    <n v="8523"/>
    <n v="1.7393877551020409"/>
    <x v="1"/>
    <x v="0"/>
    <n v="275"/>
    <x v="1"/>
    <x v="1"/>
    <n v="1316667600"/>
    <n v="1317186000"/>
    <x v="0"/>
    <x v="0"/>
    <x v="4"/>
    <x v="19"/>
    <x v="19"/>
  </r>
  <r>
    <n v="118"/>
    <s v="Robinson, Lopez and Christensen"/>
    <s v="Organic next generation protocol"/>
    <n v="5400"/>
    <n v="6351"/>
    <n v="1.1761111111111111"/>
    <x v="1"/>
    <x v="0"/>
    <n v="67"/>
    <x v="1"/>
    <x v="1"/>
    <n v="1390716000"/>
    <n v="1391234400"/>
    <x v="0"/>
    <x v="0"/>
    <x v="7"/>
    <x v="14"/>
    <x v="14"/>
  </r>
  <r>
    <n v="119"/>
    <s v="Clark and Sons"/>
    <s v="Reverse-engineered full-range Internet solution"/>
    <n v="5000"/>
    <n v="10748"/>
    <n v="2.1496"/>
    <x v="1"/>
    <x v="0"/>
    <n v="154"/>
    <x v="1"/>
    <x v="1"/>
    <n v="1402894800"/>
    <n v="1404363600"/>
    <x v="0"/>
    <x v="1"/>
    <x v="4"/>
    <x v="4"/>
    <x v="4"/>
  </r>
  <r>
    <n v="120"/>
    <s v="Vega Group"/>
    <s v="Synchronized regional synergy"/>
    <n v="75100"/>
    <n v="112272"/>
    <n v="1.4949667110519307"/>
    <x v="1"/>
    <x v="0"/>
    <n v="1782"/>
    <x v="1"/>
    <x v="1"/>
    <n v="1429246800"/>
    <n v="1429592400"/>
    <x v="0"/>
    <x v="1"/>
    <x v="6"/>
    <x v="20"/>
    <x v="20"/>
  </r>
  <r>
    <n v="121"/>
    <s v="Brown-Brown"/>
    <s v="Multi-lateral homogeneous success"/>
    <n v="45300"/>
    <n v="99361"/>
    <n v="2.1933995584988963"/>
    <x v="1"/>
    <x v="0"/>
    <n v="903"/>
    <x v="1"/>
    <x v="1"/>
    <n v="1412485200"/>
    <n v="1413608400"/>
    <x v="0"/>
    <x v="0"/>
    <x v="6"/>
    <x v="11"/>
    <x v="11"/>
  </r>
  <r>
    <n v="122"/>
    <s v="Taylor PLC"/>
    <s v="Seamless zero-defect solution"/>
    <n v="136800"/>
    <n v="88055"/>
    <n v="0.64367690058479532"/>
    <x v="0"/>
    <x v="0"/>
    <n v="3387"/>
    <x v="1"/>
    <x v="1"/>
    <n v="1417068000"/>
    <n v="1419400800"/>
    <x v="0"/>
    <x v="0"/>
    <x v="5"/>
    <x v="13"/>
    <x v="13"/>
  </r>
  <r>
    <n v="123"/>
    <s v="Edwards-Lewis"/>
    <s v="Enhanced scalable concept"/>
    <n v="177700"/>
    <n v="33092"/>
    <n v="0.18622397298818233"/>
    <x v="0"/>
    <x v="0"/>
    <n v="662"/>
    <x v="0"/>
    <x v="0"/>
    <n v="1448344800"/>
    <n v="1448604000"/>
    <x v="1"/>
    <x v="0"/>
    <x v="3"/>
    <x v="3"/>
    <x v="3"/>
  </r>
  <r>
    <n v="124"/>
    <s v="Stanton, Neal and Rodriguez"/>
    <s v="Polarized uniform software"/>
    <n v="2600"/>
    <n v="9562"/>
    <n v="3.6776923076923076"/>
    <x v="1"/>
    <x v="0"/>
    <n v="94"/>
    <x v="6"/>
    <x v="6"/>
    <n v="1557723600"/>
    <n v="1562302800"/>
    <x v="0"/>
    <x v="0"/>
    <x v="7"/>
    <x v="14"/>
    <x v="14"/>
  </r>
  <r>
    <n v="125"/>
    <s v="Pratt LLC"/>
    <s v="Stand-alone web-enabled moderator"/>
    <n v="5300"/>
    <n v="8475"/>
    <n v="1.5990566037735849"/>
    <x v="1"/>
    <x v="0"/>
    <n v="180"/>
    <x v="1"/>
    <x v="1"/>
    <n v="1537333200"/>
    <n v="1537678800"/>
    <x v="0"/>
    <x v="0"/>
    <x v="3"/>
    <x v="3"/>
    <x v="3"/>
  </r>
  <r>
    <n v="126"/>
    <s v="Gross PLC"/>
    <s v="Proactive methodical benchmark"/>
    <n v="180200"/>
    <n v="69617"/>
    <n v="0.38633185349611543"/>
    <x v="0"/>
    <x v="0"/>
    <n v="774"/>
    <x v="1"/>
    <x v="1"/>
    <n v="1471150800"/>
    <n v="1473570000"/>
    <x v="0"/>
    <x v="1"/>
    <x v="3"/>
    <x v="3"/>
    <x v="3"/>
  </r>
  <r>
    <n v="127"/>
    <s v="Martinez, Gomez and Dalton"/>
    <s v="Team-oriented 6thgeneration matrix"/>
    <n v="103200"/>
    <n v="53067"/>
    <n v="0.51421511627906979"/>
    <x v="0"/>
    <x v="0"/>
    <n v="672"/>
    <x v="0"/>
    <x v="0"/>
    <n v="1273640400"/>
    <n v="1273899600"/>
    <x v="0"/>
    <x v="0"/>
    <x v="3"/>
    <x v="3"/>
    <x v="3"/>
  </r>
  <r>
    <n v="128"/>
    <s v="Allen-Curtis"/>
    <s v="Phased human-resource core"/>
    <n v="70600"/>
    <n v="42596"/>
    <n v="0.60334277620396604"/>
    <x v="3"/>
    <x v="0"/>
    <n v="532"/>
    <x v="1"/>
    <x v="1"/>
    <n v="1282885200"/>
    <n v="1284008400"/>
    <x v="0"/>
    <x v="0"/>
    <x v="1"/>
    <x v="1"/>
    <x v="1"/>
  </r>
  <r>
    <n v="129"/>
    <s v="Morgan-Martinez"/>
    <s v="Mandatory tertiary implementation"/>
    <n v="148500"/>
    <n v="4756"/>
    <n v="3.2026936026936029E-2"/>
    <x v="3"/>
    <x v="0"/>
    <n v="55"/>
    <x v="2"/>
    <x v="2"/>
    <n v="1422943200"/>
    <n v="1425103200"/>
    <x v="0"/>
    <x v="0"/>
    <x v="0"/>
    <x v="0"/>
    <x v="0"/>
  </r>
  <r>
    <n v="130"/>
    <s v="Luna, Anderson and Fox"/>
    <s v="Secured directional encryption"/>
    <n v="9600"/>
    <n v="14925"/>
    <n v="1.5546875"/>
    <x v="1"/>
    <x v="0"/>
    <n v="533"/>
    <x v="3"/>
    <x v="3"/>
    <n v="1319605200"/>
    <n v="1320991200"/>
    <x v="0"/>
    <x v="0"/>
    <x v="4"/>
    <x v="6"/>
    <x v="6"/>
  </r>
  <r>
    <n v="131"/>
    <s v="Fleming, Zhang and Henderson"/>
    <s v="Distributed 5thgeneration implementation"/>
    <n v="164700"/>
    <n v="166116"/>
    <n v="1.0085974499089254"/>
    <x v="1"/>
    <x v="0"/>
    <n v="2443"/>
    <x v="4"/>
    <x v="4"/>
    <n v="1385704800"/>
    <n v="1386828000"/>
    <x v="0"/>
    <x v="0"/>
    <x v="2"/>
    <x v="2"/>
    <x v="2"/>
  </r>
  <r>
    <n v="132"/>
    <s v="Flowers and Sons"/>
    <s v="Virtual static core"/>
    <n v="3300"/>
    <n v="3834"/>
    <n v="1.1618181818181819"/>
    <x v="1"/>
    <x v="0"/>
    <n v="89"/>
    <x v="1"/>
    <x v="1"/>
    <n v="1515736800"/>
    <n v="1517119200"/>
    <x v="0"/>
    <x v="1"/>
    <x v="3"/>
    <x v="3"/>
    <x v="3"/>
  </r>
  <r>
    <n v="133"/>
    <s v="Gates PLC"/>
    <s v="Secured content-based product"/>
    <n v="4500"/>
    <n v="13985"/>
    <n v="3.1077777777777778"/>
    <x v="1"/>
    <x v="0"/>
    <n v="159"/>
    <x v="1"/>
    <x v="1"/>
    <n v="1313125200"/>
    <n v="1315026000"/>
    <x v="0"/>
    <x v="0"/>
    <x v="1"/>
    <x v="21"/>
    <x v="21"/>
  </r>
  <r>
    <n v="134"/>
    <s v="Caldwell LLC"/>
    <s v="Secured executive concept"/>
    <n v="99500"/>
    <n v="89288"/>
    <n v="0.89736683417085428"/>
    <x v="0"/>
    <x v="0"/>
    <n v="940"/>
    <x v="5"/>
    <x v="5"/>
    <n v="1308459600"/>
    <n v="1312693200"/>
    <x v="0"/>
    <x v="1"/>
    <x v="4"/>
    <x v="4"/>
    <x v="4"/>
  </r>
  <r>
    <n v="135"/>
    <s v="Le, Burton and Evans"/>
    <s v="Balanced zero-defect software"/>
    <n v="7700"/>
    <n v="5488"/>
    <n v="0.71272727272727276"/>
    <x v="0"/>
    <x v="0"/>
    <n v="117"/>
    <x v="1"/>
    <x v="1"/>
    <n v="1362636000"/>
    <n v="1363064400"/>
    <x v="0"/>
    <x v="1"/>
    <x v="3"/>
    <x v="3"/>
    <x v="3"/>
  </r>
  <r>
    <n v="136"/>
    <s v="Briggs PLC"/>
    <s v="Distributed context-sensitive flexibility"/>
    <n v="82800"/>
    <n v="2721"/>
    <n v="3.2862318840579711E-2"/>
    <x v="3"/>
    <x v="0"/>
    <n v="58"/>
    <x v="1"/>
    <x v="1"/>
    <n v="1402117200"/>
    <n v="1403154000"/>
    <x v="0"/>
    <x v="1"/>
    <x v="4"/>
    <x v="6"/>
    <x v="6"/>
  </r>
  <r>
    <n v="137"/>
    <s v="Hudson-Nguyen"/>
    <s v="Down-sized disintermediate support"/>
    <n v="1800"/>
    <n v="4712"/>
    <n v="2.617777777777778"/>
    <x v="1"/>
    <x v="0"/>
    <n v="50"/>
    <x v="1"/>
    <x v="1"/>
    <n v="1286341200"/>
    <n v="1286859600"/>
    <x v="0"/>
    <x v="0"/>
    <x v="5"/>
    <x v="9"/>
    <x v="9"/>
  </r>
  <r>
    <n v="138"/>
    <s v="Hogan Ltd"/>
    <s v="Stand-alone mission-critical moratorium"/>
    <n v="9600"/>
    <n v="9216"/>
    <n v="0.96"/>
    <x v="0"/>
    <x v="0"/>
    <n v="115"/>
    <x v="1"/>
    <x v="1"/>
    <n v="1348808400"/>
    <n v="1349326800"/>
    <x v="0"/>
    <x v="0"/>
    <x v="6"/>
    <x v="20"/>
    <x v="20"/>
  </r>
  <r>
    <n v="139"/>
    <s v="Hamilton, Wright and Chavez"/>
    <s v="Down-sized empowering protocol"/>
    <n v="92100"/>
    <n v="19246"/>
    <n v="0.20896851248642778"/>
    <x v="0"/>
    <x v="0"/>
    <n v="326"/>
    <x v="1"/>
    <x v="1"/>
    <n v="1429592400"/>
    <n v="1430974800"/>
    <x v="0"/>
    <x v="1"/>
    <x v="2"/>
    <x v="8"/>
    <x v="8"/>
  </r>
  <r>
    <n v="140"/>
    <s v="Bautista-Cross"/>
    <s v="Fully-configurable coherent Internet solution"/>
    <n v="5500"/>
    <n v="12274"/>
    <n v="2.2316363636363636"/>
    <x v="1"/>
    <x v="0"/>
    <n v="186"/>
    <x v="1"/>
    <x v="1"/>
    <n v="1519538400"/>
    <n v="1519970400"/>
    <x v="0"/>
    <x v="0"/>
    <x v="4"/>
    <x v="4"/>
    <x v="4"/>
  </r>
  <r>
    <n v="141"/>
    <s v="Jackson LLC"/>
    <s v="Distributed motivating algorithm"/>
    <n v="64300"/>
    <n v="65323"/>
    <n v="1.0159097978227061"/>
    <x v="1"/>
    <x v="0"/>
    <n v="1071"/>
    <x v="1"/>
    <x v="1"/>
    <n v="1434085200"/>
    <n v="1434603600"/>
    <x v="0"/>
    <x v="0"/>
    <x v="2"/>
    <x v="2"/>
    <x v="2"/>
  </r>
  <r>
    <n v="142"/>
    <s v="Figueroa Ltd"/>
    <s v="Expanded solution-oriented benchmark"/>
    <n v="5000"/>
    <n v="11502"/>
    <n v="2.3003999999999998"/>
    <x v="1"/>
    <x v="0"/>
    <n v="117"/>
    <x v="1"/>
    <x v="1"/>
    <n v="1333688400"/>
    <n v="1337230800"/>
    <x v="0"/>
    <x v="0"/>
    <x v="2"/>
    <x v="2"/>
    <x v="2"/>
  </r>
  <r>
    <n v="143"/>
    <s v="Avila-Jones"/>
    <s v="Implemented discrete secured line"/>
    <n v="5400"/>
    <n v="7322"/>
    <n v="1.355925925925926"/>
    <x v="1"/>
    <x v="0"/>
    <n v="70"/>
    <x v="1"/>
    <x v="1"/>
    <n v="1277701200"/>
    <n v="1279429200"/>
    <x v="0"/>
    <x v="0"/>
    <x v="1"/>
    <x v="7"/>
    <x v="7"/>
  </r>
  <r>
    <n v="144"/>
    <s v="Martin, Lopez and Hunter"/>
    <s v="Multi-lateral actuating installation"/>
    <n v="9000"/>
    <n v="11619"/>
    <n v="1.2909999999999999"/>
    <x v="1"/>
    <x v="0"/>
    <n v="135"/>
    <x v="1"/>
    <x v="1"/>
    <n v="1560747600"/>
    <n v="1561438800"/>
    <x v="0"/>
    <x v="0"/>
    <x v="3"/>
    <x v="3"/>
    <x v="3"/>
  </r>
  <r>
    <n v="145"/>
    <s v="Fields-Moore"/>
    <s v="Secured reciprocal array"/>
    <n v="25000"/>
    <n v="59128"/>
    <n v="2.3651200000000001"/>
    <x v="1"/>
    <x v="0"/>
    <n v="768"/>
    <x v="5"/>
    <x v="5"/>
    <n v="1410066000"/>
    <n v="1410498000"/>
    <x v="0"/>
    <x v="0"/>
    <x v="2"/>
    <x v="8"/>
    <x v="8"/>
  </r>
  <r>
    <n v="146"/>
    <s v="Harris-Golden"/>
    <s v="Optional bandwidth-monitored middleware"/>
    <n v="8800"/>
    <n v="1518"/>
    <n v="0.17249999999999999"/>
    <x v="3"/>
    <x v="0"/>
    <n v="51"/>
    <x v="1"/>
    <x v="1"/>
    <n v="1320732000"/>
    <n v="1322460000"/>
    <x v="0"/>
    <x v="0"/>
    <x v="3"/>
    <x v="3"/>
    <x v="3"/>
  </r>
  <r>
    <n v="147"/>
    <s v="Moss, Norman and Dunlap"/>
    <s v="Upgradable upward-trending workforce"/>
    <n v="8300"/>
    <n v="9337"/>
    <n v="1.1249397590361445"/>
    <x v="1"/>
    <x v="0"/>
    <n v="199"/>
    <x v="1"/>
    <x v="1"/>
    <n v="1465794000"/>
    <n v="1466312400"/>
    <x v="0"/>
    <x v="1"/>
    <x v="3"/>
    <x v="3"/>
    <x v="3"/>
  </r>
  <r>
    <n v="148"/>
    <s v="White, Larson and Wright"/>
    <s v="Upgradable hybrid capability"/>
    <n v="9300"/>
    <n v="11255"/>
    <n v="1.2102150537634409"/>
    <x v="1"/>
    <x v="0"/>
    <n v="107"/>
    <x v="1"/>
    <x v="1"/>
    <n v="1500958800"/>
    <n v="1501736400"/>
    <x v="0"/>
    <x v="0"/>
    <x v="2"/>
    <x v="8"/>
    <x v="8"/>
  </r>
  <r>
    <n v="149"/>
    <s v="Payne, Oliver and Burch"/>
    <s v="Managed fresh-thinking flexibility"/>
    <n v="6200"/>
    <n v="13632"/>
    <n v="2.1987096774193549"/>
    <x v="1"/>
    <x v="0"/>
    <n v="195"/>
    <x v="1"/>
    <x v="1"/>
    <n v="1357020000"/>
    <n v="1361512800"/>
    <x v="0"/>
    <x v="0"/>
    <x v="1"/>
    <x v="7"/>
    <x v="7"/>
  </r>
  <r>
    <n v="150"/>
    <s v="Brown, Palmer and Pace"/>
    <s v="Networked stable workforce"/>
    <n v="100"/>
    <n v="1"/>
    <n v="0.01"/>
    <x v="0"/>
    <x v="0"/>
    <n v="1"/>
    <x v="1"/>
    <x v="1"/>
    <n v="1544940000"/>
    <n v="1545026400"/>
    <x v="0"/>
    <x v="0"/>
    <x v="1"/>
    <x v="1"/>
    <x v="1"/>
  </r>
  <r>
    <n v="151"/>
    <s v="Parker LLC"/>
    <s v="Customizable intermediate extranet"/>
    <n v="137200"/>
    <n v="88037"/>
    <n v="0.64166909620991253"/>
    <x v="0"/>
    <x v="0"/>
    <n v="1467"/>
    <x v="1"/>
    <x v="1"/>
    <n v="1402290000"/>
    <n v="1406696400"/>
    <x v="0"/>
    <x v="0"/>
    <x v="1"/>
    <x v="5"/>
    <x v="5"/>
  </r>
  <r>
    <n v="152"/>
    <s v="Bowen, Mcdonald and Hall"/>
    <s v="User-centric fault-tolerant task-force"/>
    <n v="41500"/>
    <n v="175573"/>
    <n v="4.2306746987951804"/>
    <x v="1"/>
    <x v="0"/>
    <n v="3376"/>
    <x v="1"/>
    <x v="1"/>
    <n v="1487311200"/>
    <n v="1487916000"/>
    <x v="0"/>
    <x v="0"/>
    <x v="1"/>
    <x v="7"/>
    <x v="7"/>
  </r>
  <r>
    <n v="153"/>
    <s v="Whitehead, Bell and Hughes"/>
    <s v="Multi-tiered radical definition"/>
    <n v="189400"/>
    <n v="176112"/>
    <n v="0.92984160506863778"/>
    <x v="0"/>
    <x v="0"/>
    <n v="5681"/>
    <x v="1"/>
    <x v="1"/>
    <n v="1350622800"/>
    <n v="1351141200"/>
    <x v="0"/>
    <x v="0"/>
    <x v="3"/>
    <x v="3"/>
    <x v="3"/>
  </r>
  <r>
    <n v="154"/>
    <s v="Rodriguez-Brown"/>
    <s v="Devolved foreground benchmark"/>
    <n v="171300"/>
    <n v="100650"/>
    <n v="0.58756567425569173"/>
    <x v="0"/>
    <x v="0"/>
    <n v="1059"/>
    <x v="1"/>
    <x v="1"/>
    <n v="1463029200"/>
    <n v="1465016400"/>
    <x v="0"/>
    <x v="1"/>
    <x v="1"/>
    <x v="7"/>
    <x v="7"/>
  </r>
  <r>
    <n v="155"/>
    <s v="Hall-Schaefer"/>
    <s v="Distributed eco-centric methodology"/>
    <n v="139500"/>
    <n v="90706"/>
    <n v="0.65022222222222226"/>
    <x v="0"/>
    <x v="0"/>
    <n v="1194"/>
    <x v="1"/>
    <x v="1"/>
    <n v="1269493200"/>
    <n v="1270789200"/>
    <x v="0"/>
    <x v="0"/>
    <x v="3"/>
    <x v="3"/>
    <x v="3"/>
  </r>
  <r>
    <n v="156"/>
    <s v="Meza-Rogers"/>
    <s v="Streamlined encompassing encryption"/>
    <n v="36400"/>
    <n v="26914"/>
    <n v="0.73939560439560437"/>
    <x v="3"/>
    <x v="0"/>
    <n v="379"/>
    <x v="2"/>
    <x v="2"/>
    <n v="1570251600"/>
    <n v="1572325200"/>
    <x v="0"/>
    <x v="0"/>
    <x v="1"/>
    <x v="1"/>
    <x v="1"/>
  </r>
  <r>
    <n v="157"/>
    <s v="Curtis-Curtis"/>
    <s v="User-friendly reciprocal initiative"/>
    <n v="4200"/>
    <n v="2212"/>
    <n v="0.52666666666666662"/>
    <x v="0"/>
    <x v="0"/>
    <n v="30"/>
    <x v="2"/>
    <x v="2"/>
    <n v="1388383200"/>
    <n v="1389420000"/>
    <x v="0"/>
    <x v="0"/>
    <x v="7"/>
    <x v="14"/>
    <x v="14"/>
  </r>
  <r>
    <n v="158"/>
    <s v="Carlson Inc"/>
    <s v="Ergonomic fresh-thinking installation"/>
    <n v="2100"/>
    <n v="4640"/>
    <n v="2.2095238095238097"/>
    <x v="1"/>
    <x v="0"/>
    <n v="41"/>
    <x v="1"/>
    <x v="1"/>
    <n v="1449554400"/>
    <n v="1449640800"/>
    <x v="0"/>
    <x v="0"/>
    <x v="1"/>
    <x v="1"/>
    <x v="1"/>
  </r>
  <r>
    <n v="159"/>
    <s v="Clarke, Anderson and Lee"/>
    <s v="Robust explicit hardware"/>
    <n v="191200"/>
    <n v="191222"/>
    <n v="1.0001150627615063"/>
    <x v="1"/>
    <x v="0"/>
    <n v="1821"/>
    <x v="1"/>
    <x v="1"/>
    <n v="1553662800"/>
    <n v="1555218000"/>
    <x v="0"/>
    <x v="1"/>
    <x v="3"/>
    <x v="3"/>
    <x v="3"/>
  </r>
  <r>
    <n v="160"/>
    <s v="Evans Group"/>
    <s v="Stand-alone actuating support"/>
    <n v="8000"/>
    <n v="12985"/>
    <n v="1.6231249999999999"/>
    <x v="1"/>
    <x v="0"/>
    <n v="164"/>
    <x v="1"/>
    <x v="1"/>
    <n v="1556341200"/>
    <n v="1557723600"/>
    <x v="0"/>
    <x v="0"/>
    <x v="2"/>
    <x v="8"/>
    <x v="8"/>
  </r>
  <r>
    <n v="161"/>
    <s v="Bruce Group"/>
    <s v="Cross-platform methodical process improvement"/>
    <n v="5500"/>
    <n v="4300"/>
    <n v="0.78181818181818186"/>
    <x v="0"/>
    <x v="0"/>
    <n v="75"/>
    <x v="1"/>
    <x v="1"/>
    <n v="1442984400"/>
    <n v="1443502800"/>
    <x v="0"/>
    <x v="1"/>
    <x v="2"/>
    <x v="2"/>
    <x v="2"/>
  </r>
  <r>
    <n v="162"/>
    <s v="Keith, Alvarez and Potter"/>
    <s v="Extended bottom-line open architecture"/>
    <n v="6100"/>
    <n v="9134"/>
    <n v="1.4973770491803278"/>
    <x v="1"/>
    <x v="0"/>
    <n v="157"/>
    <x v="5"/>
    <x v="5"/>
    <n v="1544248800"/>
    <n v="1546840800"/>
    <x v="0"/>
    <x v="0"/>
    <x v="1"/>
    <x v="1"/>
    <x v="1"/>
  </r>
  <r>
    <n v="163"/>
    <s v="Burton-Watkins"/>
    <s v="Extended reciprocal circuit"/>
    <n v="3500"/>
    <n v="8864"/>
    <n v="2.5325714285714285"/>
    <x v="1"/>
    <x v="0"/>
    <n v="246"/>
    <x v="1"/>
    <x v="1"/>
    <n v="1508475600"/>
    <n v="1512712800"/>
    <x v="0"/>
    <x v="1"/>
    <x v="7"/>
    <x v="14"/>
    <x v="14"/>
  </r>
  <r>
    <n v="164"/>
    <s v="Lopez and Sons"/>
    <s v="Polarized human-resource protocol"/>
    <n v="150500"/>
    <n v="150755"/>
    <n v="1.0016943521594683"/>
    <x v="1"/>
    <x v="0"/>
    <n v="1396"/>
    <x v="1"/>
    <x v="1"/>
    <n v="1507438800"/>
    <n v="1507525200"/>
    <x v="0"/>
    <x v="0"/>
    <x v="3"/>
    <x v="3"/>
    <x v="3"/>
  </r>
  <r>
    <n v="165"/>
    <s v="Cordova Ltd"/>
    <s v="Synergized radical product"/>
    <n v="90400"/>
    <n v="110279"/>
    <n v="1.2199004424778761"/>
    <x v="1"/>
    <x v="0"/>
    <n v="2506"/>
    <x v="1"/>
    <x v="1"/>
    <n v="1501563600"/>
    <n v="1504328400"/>
    <x v="0"/>
    <x v="0"/>
    <x v="2"/>
    <x v="2"/>
    <x v="2"/>
  </r>
  <r>
    <n v="166"/>
    <s v="Brown-Vang"/>
    <s v="Robust heuristic artificial intelligence"/>
    <n v="9800"/>
    <n v="13439"/>
    <n v="1.3713265306122449"/>
    <x v="1"/>
    <x v="0"/>
    <n v="244"/>
    <x v="1"/>
    <x v="1"/>
    <n v="1292997600"/>
    <n v="1293343200"/>
    <x v="0"/>
    <x v="0"/>
    <x v="7"/>
    <x v="14"/>
    <x v="14"/>
  </r>
  <r>
    <n v="167"/>
    <s v="Cruz-Ward"/>
    <s v="Robust content-based emulation"/>
    <n v="2600"/>
    <n v="10804"/>
    <n v="4.155384615384615"/>
    <x v="1"/>
    <x v="0"/>
    <n v="146"/>
    <x v="2"/>
    <x v="2"/>
    <n v="1370840400"/>
    <n v="1371704400"/>
    <x v="0"/>
    <x v="0"/>
    <x v="3"/>
    <x v="3"/>
    <x v="3"/>
  </r>
  <r>
    <n v="168"/>
    <s v="Hernandez Group"/>
    <s v="Ergonomic uniform open system"/>
    <n v="128100"/>
    <n v="40107"/>
    <n v="0.3130913348946136"/>
    <x v="0"/>
    <x v="0"/>
    <n v="955"/>
    <x v="3"/>
    <x v="3"/>
    <n v="1550815200"/>
    <n v="1552798800"/>
    <x v="0"/>
    <x v="1"/>
    <x v="1"/>
    <x v="7"/>
    <x v="7"/>
  </r>
  <r>
    <n v="169"/>
    <s v="Tran, Steele and Wilson"/>
    <s v="Profit-focused modular product"/>
    <n v="23300"/>
    <n v="98811"/>
    <n v="4.240815450643777"/>
    <x v="1"/>
    <x v="0"/>
    <n v="1267"/>
    <x v="1"/>
    <x v="1"/>
    <n v="1339909200"/>
    <n v="1342328400"/>
    <x v="0"/>
    <x v="1"/>
    <x v="4"/>
    <x v="12"/>
    <x v="12"/>
  </r>
  <r>
    <n v="170"/>
    <s v="Summers, Gallegos and Stein"/>
    <s v="Mandatory mobile product"/>
    <n v="188100"/>
    <n v="5528"/>
    <n v="2.9388623072833599E-2"/>
    <x v="0"/>
    <x v="0"/>
    <n v="67"/>
    <x v="1"/>
    <x v="1"/>
    <n v="1501736400"/>
    <n v="1502341200"/>
    <x v="0"/>
    <x v="0"/>
    <x v="1"/>
    <x v="7"/>
    <x v="7"/>
  </r>
  <r>
    <n v="171"/>
    <s v="Blair Group"/>
    <s v="Public-key 3rdgeneration budgetary management"/>
    <n v="4900"/>
    <n v="521"/>
    <n v="0.1063265306122449"/>
    <x v="0"/>
    <x v="0"/>
    <n v="5"/>
    <x v="1"/>
    <x v="1"/>
    <n v="1395291600"/>
    <n v="1397192400"/>
    <x v="0"/>
    <x v="0"/>
    <x v="5"/>
    <x v="18"/>
    <x v="18"/>
  </r>
  <r>
    <n v="172"/>
    <s v="Nixon Inc"/>
    <s v="Centralized national firmware"/>
    <n v="800"/>
    <n v="663"/>
    <n v="0.82874999999999999"/>
    <x v="0"/>
    <x v="0"/>
    <n v="26"/>
    <x v="1"/>
    <x v="1"/>
    <n v="1405746000"/>
    <n v="1407042000"/>
    <x v="0"/>
    <x v="1"/>
    <x v="4"/>
    <x v="4"/>
    <x v="4"/>
  </r>
  <r>
    <n v="173"/>
    <s v="White LLC"/>
    <s v="Cross-group 4thgeneration middleware"/>
    <n v="96700"/>
    <n v="157635"/>
    <n v="1.6301447776628748"/>
    <x v="1"/>
    <x v="0"/>
    <n v="1561"/>
    <x v="1"/>
    <x v="1"/>
    <n v="1368853200"/>
    <n v="1369371600"/>
    <x v="0"/>
    <x v="0"/>
    <x v="3"/>
    <x v="3"/>
    <x v="3"/>
  </r>
  <r>
    <n v="174"/>
    <s v="Santos, Black and Donovan"/>
    <s v="Pre-emptive scalable access"/>
    <n v="600"/>
    <n v="5368"/>
    <n v="8.9466666666666672"/>
    <x v="1"/>
    <x v="0"/>
    <n v="48"/>
    <x v="1"/>
    <x v="1"/>
    <n v="1444021200"/>
    <n v="1444107600"/>
    <x v="0"/>
    <x v="1"/>
    <x v="2"/>
    <x v="8"/>
    <x v="8"/>
  </r>
  <r>
    <n v="175"/>
    <s v="Jones, Contreras and Burnett"/>
    <s v="Sharable intangible migration"/>
    <n v="181200"/>
    <n v="47459"/>
    <n v="0.26191501103752757"/>
    <x v="0"/>
    <x v="0"/>
    <n v="1130"/>
    <x v="1"/>
    <x v="1"/>
    <n v="1472619600"/>
    <n v="1474261200"/>
    <x v="0"/>
    <x v="0"/>
    <x v="3"/>
    <x v="3"/>
    <x v="3"/>
  </r>
  <r>
    <n v="176"/>
    <s v="Stone-Orozco"/>
    <s v="Proactive scalable Graphical User Interface"/>
    <n v="115000"/>
    <n v="86060"/>
    <n v="0.74834782608695649"/>
    <x v="0"/>
    <x v="0"/>
    <n v="782"/>
    <x v="1"/>
    <x v="1"/>
    <n v="1472878800"/>
    <n v="1473656400"/>
    <x v="0"/>
    <x v="0"/>
    <x v="3"/>
    <x v="3"/>
    <x v="3"/>
  </r>
  <r>
    <n v="177"/>
    <s v="Lee, Gibson and Morgan"/>
    <s v="Digitized solution-oriented product"/>
    <n v="38800"/>
    <n v="161593"/>
    <n v="4.1647680412371137"/>
    <x v="1"/>
    <x v="0"/>
    <n v="2739"/>
    <x v="1"/>
    <x v="1"/>
    <n v="1289800800"/>
    <n v="1291960800"/>
    <x v="0"/>
    <x v="0"/>
    <x v="3"/>
    <x v="3"/>
    <x v="3"/>
  </r>
  <r>
    <n v="178"/>
    <s v="Alexander-Williams"/>
    <s v="Triple-buffered cohesive structure"/>
    <n v="7200"/>
    <n v="6927"/>
    <n v="0.96208333333333329"/>
    <x v="0"/>
    <x v="0"/>
    <n v="210"/>
    <x v="1"/>
    <x v="1"/>
    <n v="1505970000"/>
    <n v="1506747600"/>
    <x v="0"/>
    <x v="0"/>
    <x v="0"/>
    <x v="0"/>
    <x v="0"/>
  </r>
  <r>
    <n v="179"/>
    <s v="Marks Ltd"/>
    <s v="Realigned human-resource orchestration"/>
    <n v="44500"/>
    <n v="159185"/>
    <n v="3.5771910112359548"/>
    <x v="1"/>
    <x v="0"/>
    <n v="3537"/>
    <x v="0"/>
    <x v="0"/>
    <n v="1363496400"/>
    <n v="1363582800"/>
    <x v="0"/>
    <x v="1"/>
    <x v="3"/>
    <x v="3"/>
    <x v="3"/>
  </r>
  <r>
    <n v="180"/>
    <s v="Olsen, Edwards and Reid"/>
    <s v="Optional clear-thinking software"/>
    <n v="56000"/>
    <n v="172736"/>
    <n v="3.0845714285714285"/>
    <x v="1"/>
    <x v="0"/>
    <n v="2107"/>
    <x v="2"/>
    <x v="2"/>
    <n v="1269234000"/>
    <n v="1269666000"/>
    <x v="0"/>
    <x v="0"/>
    <x v="2"/>
    <x v="8"/>
    <x v="8"/>
  </r>
  <r>
    <n v="181"/>
    <s v="Daniels, Rose and Tyler"/>
    <s v="Centralized global approach"/>
    <n v="8600"/>
    <n v="5315"/>
    <n v="0.61802325581395345"/>
    <x v="0"/>
    <x v="0"/>
    <n v="136"/>
    <x v="1"/>
    <x v="1"/>
    <n v="1507093200"/>
    <n v="1508648400"/>
    <x v="0"/>
    <x v="0"/>
    <x v="2"/>
    <x v="2"/>
    <x v="2"/>
  </r>
  <r>
    <n v="182"/>
    <s v="Adams Group"/>
    <s v="Reverse-engineered bandwidth-monitored contingency"/>
    <n v="27100"/>
    <n v="195750"/>
    <n v="7.2232472324723247"/>
    <x v="1"/>
    <x v="0"/>
    <n v="3318"/>
    <x v="3"/>
    <x v="3"/>
    <n v="1560574800"/>
    <n v="1561957200"/>
    <x v="0"/>
    <x v="0"/>
    <x v="3"/>
    <x v="3"/>
    <x v="3"/>
  </r>
  <r>
    <n v="183"/>
    <s v="Rogers, Huerta and Medina"/>
    <s v="Pre-emptive bandwidth-monitored instruction set"/>
    <n v="5100"/>
    <n v="3525"/>
    <n v="0.69117647058823528"/>
    <x v="0"/>
    <x v="0"/>
    <n v="86"/>
    <x v="0"/>
    <x v="0"/>
    <n v="1284008400"/>
    <n v="1285131600"/>
    <x v="0"/>
    <x v="0"/>
    <x v="1"/>
    <x v="1"/>
    <x v="1"/>
  </r>
  <r>
    <n v="184"/>
    <s v="Howard, Carter and Griffith"/>
    <s v="Adaptive asynchronous emulation"/>
    <n v="3600"/>
    <n v="10550"/>
    <n v="2.9305555555555554"/>
    <x v="1"/>
    <x v="0"/>
    <n v="340"/>
    <x v="1"/>
    <x v="1"/>
    <n v="1556859600"/>
    <n v="1556946000"/>
    <x v="0"/>
    <x v="0"/>
    <x v="3"/>
    <x v="3"/>
    <x v="3"/>
  </r>
  <r>
    <n v="185"/>
    <s v="Bailey PLC"/>
    <s v="Innovative actuating conglomeration"/>
    <n v="1000"/>
    <n v="718"/>
    <n v="0.71799999999999997"/>
    <x v="0"/>
    <x v="0"/>
    <n v="19"/>
    <x v="1"/>
    <x v="1"/>
    <n v="1526187600"/>
    <n v="1527138000"/>
    <x v="0"/>
    <x v="0"/>
    <x v="4"/>
    <x v="19"/>
    <x v="19"/>
  </r>
  <r>
    <n v="186"/>
    <s v="Parker Group"/>
    <s v="Grass-roots foreground policy"/>
    <n v="88800"/>
    <n v="28358"/>
    <n v="0.31934684684684683"/>
    <x v="0"/>
    <x v="0"/>
    <n v="886"/>
    <x v="1"/>
    <x v="1"/>
    <n v="1400821200"/>
    <n v="1402117200"/>
    <x v="0"/>
    <x v="0"/>
    <x v="3"/>
    <x v="3"/>
    <x v="3"/>
  </r>
  <r>
    <n v="187"/>
    <s v="Fox Group"/>
    <s v="Horizontal transitional paradigm"/>
    <n v="60200"/>
    <n v="138384"/>
    <n v="2.2987375415282392"/>
    <x v="1"/>
    <x v="0"/>
    <n v="1442"/>
    <x v="0"/>
    <x v="0"/>
    <n v="1361599200"/>
    <n v="1364014800"/>
    <x v="0"/>
    <x v="1"/>
    <x v="4"/>
    <x v="12"/>
    <x v="12"/>
  </r>
  <r>
    <n v="188"/>
    <s v="Walker, Jones and Rodriguez"/>
    <s v="Networked didactic info-mediaries"/>
    <n v="8200"/>
    <n v="2625"/>
    <n v="0.3201219512195122"/>
    <x v="0"/>
    <x v="0"/>
    <n v="35"/>
    <x v="6"/>
    <x v="6"/>
    <n v="1417500000"/>
    <n v="1417586400"/>
    <x v="0"/>
    <x v="0"/>
    <x v="3"/>
    <x v="3"/>
    <x v="3"/>
  </r>
  <r>
    <n v="189"/>
    <s v="Anthony-Shaw"/>
    <s v="Switchable contextually-based access"/>
    <n v="191300"/>
    <n v="45004"/>
    <n v="0.23525352848928385"/>
    <x v="3"/>
    <x v="0"/>
    <n v="441"/>
    <x v="1"/>
    <x v="1"/>
    <n v="1457071200"/>
    <n v="1457071200"/>
    <x v="0"/>
    <x v="0"/>
    <x v="3"/>
    <x v="3"/>
    <x v="3"/>
  </r>
  <r>
    <n v="190"/>
    <s v="Cook LLC"/>
    <s v="Up-sized dynamic throughput"/>
    <n v="3700"/>
    <n v="2538"/>
    <n v="0.68594594594594593"/>
    <x v="0"/>
    <x v="0"/>
    <n v="24"/>
    <x v="1"/>
    <x v="1"/>
    <n v="1370322000"/>
    <n v="1370408400"/>
    <x v="0"/>
    <x v="1"/>
    <x v="3"/>
    <x v="3"/>
    <x v="3"/>
  </r>
  <r>
    <n v="191"/>
    <s v="Sutton PLC"/>
    <s v="Mandatory reciprocal superstructure"/>
    <n v="8400"/>
    <n v="3188"/>
    <n v="0.37952380952380954"/>
    <x v="0"/>
    <x v="0"/>
    <n v="86"/>
    <x v="6"/>
    <x v="6"/>
    <n v="1552366800"/>
    <n v="1552626000"/>
    <x v="0"/>
    <x v="0"/>
    <x v="3"/>
    <x v="3"/>
    <x v="3"/>
  </r>
  <r>
    <n v="192"/>
    <s v="Long, Morgan and Mitchell"/>
    <s v="Upgradable 4thgeneration productivity"/>
    <n v="42600"/>
    <n v="8517"/>
    <n v="0.19992957746478873"/>
    <x v="0"/>
    <x v="0"/>
    <n v="243"/>
    <x v="1"/>
    <x v="1"/>
    <n v="1403845200"/>
    <n v="1404190800"/>
    <x v="0"/>
    <x v="0"/>
    <x v="1"/>
    <x v="1"/>
    <x v="1"/>
  </r>
  <r>
    <n v="193"/>
    <s v="Calhoun, Rogers and Long"/>
    <s v="Progressive discrete hub"/>
    <n v="6600"/>
    <n v="3012"/>
    <n v="0.45636363636363636"/>
    <x v="0"/>
    <x v="0"/>
    <n v="65"/>
    <x v="1"/>
    <x v="1"/>
    <n v="1523163600"/>
    <n v="1523509200"/>
    <x v="1"/>
    <x v="0"/>
    <x v="1"/>
    <x v="7"/>
    <x v="7"/>
  </r>
  <r>
    <n v="194"/>
    <s v="Sandoval Group"/>
    <s v="Assimilated multi-tasking archive"/>
    <n v="7100"/>
    <n v="8716"/>
    <n v="1.227605633802817"/>
    <x v="1"/>
    <x v="0"/>
    <n v="126"/>
    <x v="1"/>
    <x v="1"/>
    <n v="1442206800"/>
    <n v="1443589200"/>
    <x v="0"/>
    <x v="0"/>
    <x v="1"/>
    <x v="16"/>
    <x v="16"/>
  </r>
  <r>
    <n v="195"/>
    <s v="Smith and Sons"/>
    <s v="Upgradable high-level solution"/>
    <n v="15800"/>
    <n v="57157"/>
    <n v="3.61753164556962"/>
    <x v="1"/>
    <x v="0"/>
    <n v="524"/>
    <x v="1"/>
    <x v="1"/>
    <n v="1532840400"/>
    <n v="1533445200"/>
    <x v="0"/>
    <x v="0"/>
    <x v="1"/>
    <x v="5"/>
    <x v="5"/>
  </r>
  <r>
    <n v="196"/>
    <s v="King Inc"/>
    <s v="Organic bandwidth-monitored frame"/>
    <n v="8200"/>
    <n v="5178"/>
    <n v="0.63146341463414635"/>
    <x v="0"/>
    <x v="0"/>
    <n v="100"/>
    <x v="3"/>
    <x v="3"/>
    <n v="1472878800"/>
    <n v="1474520400"/>
    <x v="0"/>
    <x v="0"/>
    <x v="2"/>
    <x v="8"/>
    <x v="8"/>
  </r>
  <r>
    <n v="197"/>
    <s v="Perry and Sons"/>
    <s v="Business-focused logistical framework"/>
    <n v="54700"/>
    <n v="163118"/>
    <n v="2.9820475319926874"/>
    <x v="1"/>
    <x v="0"/>
    <n v="1989"/>
    <x v="1"/>
    <x v="1"/>
    <n v="1498194000"/>
    <n v="1499403600"/>
    <x v="0"/>
    <x v="0"/>
    <x v="4"/>
    <x v="6"/>
    <x v="6"/>
  </r>
  <r>
    <n v="198"/>
    <s v="Palmer Inc"/>
    <s v="Universal multi-state capability"/>
    <n v="63200"/>
    <n v="6041"/>
    <n v="9.5585443037974685E-2"/>
    <x v="0"/>
    <x v="0"/>
    <n v="168"/>
    <x v="1"/>
    <x v="1"/>
    <n v="1281070800"/>
    <n v="1283576400"/>
    <x v="0"/>
    <x v="0"/>
    <x v="1"/>
    <x v="5"/>
    <x v="5"/>
  </r>
  <r>
    <n v="199"/>
    <s v="Hull, Baker and Martinez"/>
    <s v="Digitized reciprocal infrastructure"/>
    <n v="1800"/>
    <n v="968"/>
    <n v="0.5377777777777778"/>
    <x v="0"/>
    <x v="0"/>
    <n v="13"/>
    <x v="1"/>
    <x v="1"/>
    <n v="1436245200"/>
    <n v="1436590800"/>
    <x v="0"/>
    <x v="0"/>
    <x v="1"/>
    <x v="1"/>
    <x v="1"/>
  </r>
  <r>
    <n v="200"/>
    <s v="Becker, Rice and White"/>
    <s v="Reduced dedicated capability"/>
    <n v="100"/>
    <n v="2"/>
    <n v="0.02"/>
    <x v="0"/>
    <x v="0"/>
    <n v="1"/>
    <x v="0"/>
    <x v="0"/>
    <n v="1269493200"/>
    <n v="1270443600"/>
    <x v="0"/>
    <x v="0"/>
    <x v="3"/>
    <x v="3"/>
    <x v="3"/>
  </r>
  <r>
    <n v="201"/>
    <s v="Osborne, Perkins and Knox"/>
    <s v="Cross-platform bi-directional workforce"/>
    <n v="2100"/>
    <n v="14305"/>
    <n v="6.8119047619047617"/>
    <x v="1"/>
    <x v="0"/>
    <n v="157"/>
    <x v="1"/>
    <x v="1"/>
    <n v="1406264400"/>
    <n v="1407819600"/>
    <x v="0"/>
    <x v="0"/>
    <x v="2"/>
    <x v="2"/>
    <x v="2"/>
  </r>
  <r>
    <n v="202"/>
    <s v="Mcknight-Freeman"/>
    <s v="Upgradable scalable methodology"/>
    <n v="8300"/>
    <n v="6543"/>
    <n v="0.78831325301204824"/>
    <x v="3"/>
    <x v="0"/>
    <n v="82"/>
    <x v="1"/>
    <x v="1"/>
    <n v="1317531600"/>
    <n v="1317877200"/>
    <x v="0"/>
    <x v="0"/>
    <x v="0"/>
    <x v="0"/>
    <x v="0"/>
  </r>
  <r>
    <n v="203"/>
    <s v="Hayden, Shannon and Stein"/>
    <s v="Customer-focused client-server service-desk"/>
    <n v="143900"/>
    <n v="193413"/>
    <n v="1.3440792216817234"/>
    <x v="1"/>
    <x v="0"/>
    <n v="4498"/>
    <x v="2"/>
    <x v="2"/>
    <n v="1484632800"/>
    <n v="1484805600"/>
    <x v="0"/>
    <x v="0"/>
    <x v="3"/>
    <x v="3"/>
    <x v="3"/>
  </r>
  <r>
    <n v="204"/>
    <s v="Daniel-Luna"/>
    <s v="Mandatory multimedia leverage"/>
    <n v="75000"/>
    <n v="2529"/>
    <n v="3.372E-2"/>
    <x v="0"/>
    <x v="0"/>
    <n v="40"/>
    <x v="1"/>
    <x v="1"/>
    <n v="1301806800"/>
    <n v="1302670800"/>
    <x v="0"/>
    <x v="0"/>
    <x v="1"/>
    <x v="17"/>
    <x v="17"/>
  </r>
  <r>
    <n v="205"/>
    <s v="Weaver-Marquez"/>
    <s v="Focused analyzing circuit"/>
    <n v="1300"/>
    <n v="5614"/>
    <n v="4.3184615384615386"/>
    <x v="1"/>
    <x v="0"/>
    <n v="80"/>
    <x v="1"/>
    <x v="1"/>
    <n v="1539752400"/>
    <n v="1540789200"/>
    <x v="1"/>
    <x v="0"/>
    <x v="3"/>
    <x v="3"/>
    <x v="3"/>
  </r>
  <r>
    <n v="206"/>
    <s v="Austin, Baker and Kelley"/>
    <s v="Fundamental grid-enabled strategy"/>
    <n v="9000"/>
    <n v="3496"/>
    <n v="0.38844444444444443"/>
    <x v="3"/>
    <x v="0"/>
    <n v="57"/>
    <x v="1"/>
    <x v="1"/>
    <n v="1267250400"/>
    <n v="1268028000"/>
    <x v="0"/>
    <x v="0"/>
    <x v="5"/>
    <x v="13"/>
    <x v="13"/>
  </r>
  <r>
    <n v="207"/>
    <s v="Carney-Anderson"/>
    <s v="Digitized 5thgeneration knowledgebase"/>
    <n v="1000"/>
    <n v="4257"/>
    <n v="4.2569999999999997"/>
    <x v="1"/>
    <x v="0"/>
    <n v="43"/>
    <x v="1"/>
    <x v="1"/>
    <n v="1535432400"/>
    <n v="1537160400"/>
    <x v="0"/>
    <x v="1"/>
    <x v="1"/>
    <x v="1"/>
    <x v="1"/>
  </r>
  <r>
    <n v="208"/>
    <s v="Jackson Inc"/>
    <s v="Mandatory multi-tasking encryption"/>
    <n v="196900"/>
    <n v="199110"/>
    <n v="1.0112239715591671"/>
    <x v="1"/>
    <x v="0"/>
    <n v="2053"/>
    <x v="1"/>
    <x v="1"/>
    <n v="1510207200"/>
    <n v="1512280800"/>
    <x v="0"/>
    <x v="0"/>
    <x v="4"/>
    <x v="4"/>
    <x v="4"/>
  </r>
  <r>
    <n v="209"/>
    <s v="Warren Ltd"/>
    <s v="Distributed system-worthy application"/>
    <n v="194500"/>
    <n v="41212"/>
    <n v="0.21188688946015424"/>
    <x v="2"/>
    <x v="0"/>
    <n v="808"/>
    <x v="2"/>
    <x v="2"/>
    <n v="1462510800"/>
    <n v="1463115600"/>
    <x v="0"/>
    <x v="0"/>
    <x v="4"/>
    <x v="4"/>
    <x v="4"/>
  </r>
  <r>
    <n v="210"/>
    <s v="Schultz Inc"/>
    <s v="Synergistic tertiary time-frame"/>
    <n v="9400"/>
    <n v="6338"/>
    <n v="0.67425531914893622"/>
    <x v="0"/>
    <x v="0"/>
    <n v="226"/>
    <x v="3"/>
    <x v="3"/>
    <n v="1488520800"/>
    <n v="1490850000"/>
    <x v="0"/>
    <x v="0"/>
    <x v="4"/>
    <x v="22"/>
    <x v="22"/>
  </r>
  <r>
    <n v="211"/>
    <s v="Thompson LLC"/>
    <s v="Customer-focused impactful benchmark"/>
    <n v="104400"/>
    <n v="99100"/>
    <n v="0.9492337164750958"/>
    <x v="0"/>
    <x v="0"/>
    <n v="1625"/>
    <x v="1"/>
    <x v="1"/>
    <n v="1377579600"/>
    <n v="1379653200"/>
    <x v="0"/>
    <x v="0"/>
    <x v="3"/>
    <x v="3"/>
    <x v="3"/>
  </r>
  <r>
    <n v="212"/>
    <s v="Johnson Inc"/>
    <s v="Profound next generation infrastructure"/>
    <n v="8100"/>
    <n v="12300"/>
    <n v="1.5185185185185186"/>
    <x v="1"/>
    <x v="0"/>
    <n v="168"/>
    <x v="1"/>
    <x v="1"/>
    <n v="1576389600"/>
    <n v="1580364000"/>
    <x v="0"/>
    <x v="0"/>
    <x v="3"/>
    <x v="3"/>
    <x v="3"/>
  </r>
  <r>
    <n v="213"/>
    <s v="Morgan-Warren"/>
    <s v="Face-to-face encompassing info-mediaries"/>
    <n v="87900"/>
    <n v="171549"/>
    <n v="1.9516382252559727"/>
    <x v="1"/>
    <x v="0"/>
    <n v="4289"/>
    <x v="1"/>
    <x v="1"/>
    <n v="1289019600"/>
    <n v="1289714400"/>
    <x v="0"/>
    <x v="1"/>
    <x v="1"/>
    <x v="7"/>
    <x v="7"/>
  </r>
  <r>
    <n v="214"/>
    <s v="Sullivan Group"/>
    <s v="Open-source fresh-thinking policy"/>
    <n v="1400"/>
    <n v="14324"/>
    <n v="10.231428571428571"/>
    <x v="1"/>
    <x v="0"/>
    <n v="165"/>
    <x v="1"/>
    <x v="1"/>
    <n v="1282194000"/>
    <n v="1282712400"/>
    <x v="0"/>
    <x v="0"/>
    <x v="1"/>
    <x v="1"/>
    <x v="1"/>
  </r>
  <r>
    <n v="215"/>
    <s v="Vargas, Banks and Palmer"/>
    <s v="Extended 24/7 implementation"/>
    <n v="156800"/>
    <n v="6024"/>
    <n v="3.8418367346938778E-2"/>
    <x v="0"/>
    <x v="0"/>
    <n v="143"/>
    <x v="1"/>
    <x v="1"/>
    <n v="1550037600"/>
    <n v="1550210400"/>
    <x v="0"/>
    <x v="0"/>
    <x v="3"/>
    <x v="3"/>
    <x v="3"/>
  </r>
  <r>
    <n v="216"/>
    <s v="Johnson, Dixon and Zimmerman"/>
    <s v="Organic dynamic algorithm"/>
    <n v="121700"/>
    <n v="188721"/>
    <n v="1.5507066557107643"/>
    <x v="1"/>
    <x v="0"/>
    <n v="1815"/>
    <x v="1"/>
    <x v="1"/>
    <n v="1321941600"/>
    <n v="1322114400"/>
    <x v="0"/>
    <x v="0"/>
    <x v="3"/>
    <x v="3"/>
    <x v="3"/>
  </r>
  <r>
    <n v="217"/>
    <s v="Moore, Dudley and Navarro"/>
    <s v="Organic multi-tasking focus group"/>
    <n v="129400"/>
    <n v="57911"/>
    <n v="0.44753477588871715"/>
    <x v="0"/>
    <x v="0"/>
    <n v="934"/>
    <x v="1"/>
    <x v="1"/>
    <n v="1556427600"/>
    <n v="1557205200"/>
    <x v="0"/>
    <x v="0"/>
    <x v="4"/>
    <x v="22"/>
    <x v="22"/>
  </r>
  <r>
    <n v="218"/>
    <s v="Price-Rodriguez"/>
    <s v="Adaptive logistical initiative"/>
    <n v="5700"/>
    <n v="12309"/>
    <n v="2.1594736842105262"/>
    <x v="1"/>
    <x v="0"/>
    <n v="397"/>
    <x v="4"/>
    <x v="4"/>
    <n v="1320991200"/>
    <n v="1323928800"/>
    <x v="0"/>
    <x v="1"/>
    <x v="4"/>
    <x v="12"/>
    <x v="12"/>
  </r>
  <r>
    <n v="219"/>
    <s v="Huang-Henderson"/>
    <s v="Stand-alone mobile customer loyalty"/>
    <n v="41700"/>
    <n v="138497"/>
    <n v="3.3212709832134291"/>
    <x v="1"/>
    <x v="0"/>
    <n v="1539"/>
    <x v="1"/>
    <x v="1"/>
    <n v="1345093200"/>
    <n v="1346130000"/>
    <x v="0"/>
    <x v="0"/>
    <x v="4"/>
    <x v="10"/>
    <x v="10"/>
  </r>
  <r>
    <n v="220"/>
    <s v="Owens-Le"/>
    <s v="Focused composite approach"/>
    <n v="7900"/>
    <n v="667"/>
    <n v="8.4430379746835441E-2"/>
    <x v="0"/>
    <x v="0"/>
    <n v="17"/>
    <x v="1"/>
    <x v="1"/>
    <n v="1309496400"/>
    <n v="1311051600"/>
    <x v="1"/>
    <x v="0"/>
    <x v="3"/>
    <x v="3"/>
    <x v="3"/>
  </r>
  <r>
    <n v="221"/>
    <s v="Huff LLC"/>
    <s v="Face-to-face clear-thinking Local Area Network"/>
    <n v="121500"/>
    <n v="119830"/>
    <n v="0.9862551440329218"/>
    <x v="0"/>
    <x v="0"/>
    <n v="2179"/>
    <x v="1"/>
    <x v="1"/>
    <n v="1340254800"/>
    <n v="1340427600"/>
    <x v="1"/>
    <x v="0"/>
    <x v="0"/>
    <x v="0"/>
    <x v="0"/>
  </r>
  <r>
    <n v="222"/>
    <s v="Johnson LLC"/>
    <s v="Cross-group cohesive circuit"/>
    <n v="4800"/>
    <n v="6623"/>
    <n v="1.3797916666666667"/>
    <x v="1"/>
    <x v="0"/>
    <n v="138"/>
    <x v="1"/>
    <x v="1"/>
    <n v="1412226000"/>
    <n v="1412312400"/>
    <x v="0"/>
    <x v="0"/>
    <x v="7"/>
    <x v="14"/>
    <x v="14"/>
  </r>
  <r>
    <n v="223"/>
    <s v="Chavez, Garcia and Cantu"/>
    <s v="Synergistic explicit capability"/>
    <n v="87300"/>
    <n v="81897"/>
    <n v="0.93810996563573879"/>
    <x v="0"/>
    <x v="0"/>
    <n v="931"/>
    <x v="1"/>
    <x v="1"/>
    <n v="1458104400"/>
    <n v="1459314000"/>
    <x v="0"/>
    <x v="0"/>
    <x v="3"/>
    <x v="3"/>
    <x v="3"/>
  </r>
  <r>
    <n v="224"/>
    <s v="Lester-Moore"/>
    <s v="Diverse analyzing definition"/>
    <n v="46300"/>
    <n v="186885"/>
    <n v="4.0363930885529156"/>
    <x v="1"/>
    <x v="0"/>
    <n v="3594"/>
    <x v="1"/>
    <x v="1"/>
    <n v="1411534800"/>
    <n v="1415426400"/>
    <x v="0"/>
    <x v="0"/>
    <x v="4"/>
    <x v="22"/>
    <x v="22"/>
  </r>
  <r>
    <n v="225"/>
    <s v="Fox-Quinn"/>
    <s v="Enterprise-wide reciprocal success"/>
    <n v="67800"/>
    <n v="176398"/>
    <n v="2.6017404129793511"/>
    <x v="1"/>
    <x v="0"/>
    <n v="5880"/>
    <x v="1"/>
    <x v="1"/>
    <n v="1399093200"/>
    <n v="1399093200"/>
    <x v="1"/>
    <x v="0"/>
    <x v="1"/>
    <x v="1"/>
    <x v="1"/>
  </r>
  <r>
    <n v="226"/>
    <s v="Garcia Inc"/>
    <s v="Progressive neutral middleware"/>
    <n v="3000"/>
    <n v="10999"/>
    <n v="3.6663333333333332"/>
    <x v="1"/>
    <x v="0"/>
    <n v="112"/>
    <x v="1"/>
    <x v="1"/>
    <n v="1270702800"/>
    <n v="1273899600"/>
    <x v="0"/>
    <x v="0"/>
    <x v="7"/>
    <x v="14"/>
    <x v="14"/>
  </r>
  <r>
    <n v="227"/>
    <s v="Johnson-Lee"/>
    <s v="Intuitive exuding process improvement"/>
    <n v="60900"/>
    <n v="102751"/>
    <n v="1.687208538587849"/>
    <x v="1"/>
    <x v="0"/>
    <n v="943"/>
    <x v="1"/>
    <x v="1"/>
    <n v="1431666000"/>
    <n v="1432184400"/>
    <x v="0"/>
    <x v="0"/>
    <x v="6"/>
    <x v="20"/>
    <x v="20"/>
  </r>
  <r>
    <n v="228"/>
    <s v="Pineda Group"/>
    <s v="Exclusive real-time protocol"/>
    <n v="137900"/>
    <n v="165352"/>
    <n v="1.1990717911530093"/>
    <x v="1"/>
    <x v="0"/>
    <n v="2468"/>
    <x v="1"/>
    <x v="1"/>
    <n v="1472619600"/>
    <n v="1474779600"/>
    <x v="0"/>
    <x v="0"/>
    <x v="4"/>
    <x v="10"/>
    <x v="10"/>
  </r>
  <r>
    <n v="229"/>
    <s v="Hoffman-Howard"/>
    <s v="Extended encompassing application"/>
    <n v="85600"/>
    <n v="165798"/>
    <n v="1.936892523364486"/>
    <x v="1"/>
    <x v="0"/>
    <n v="2551"/>
    <x v="1"/>
    <x v="1"/>
    <n v="1496293200"/>
    <n v="1500440400"/>
    <x v="0"/>
    <x v="1"/>
    <x v="6"/>
    <x v="20"/>
    <x v="20"/>
  </r>
  <r>
    <n v="230"/>
    <s v="Miranda, Hall and Mcgrath"/>
    <s v="Progressive value-added ability"/>
    <n v="2400"/>
    <n v="10084"/>
    <n v="4.2016666666666671"/>
    <x v="1"/>
    <x v="0"/>
    <n v="101"/>
    <x v="1"/>
    <x v="1"/>
    <n v="1575612000"/>
    <n v="1575612000"/>
    <x v="0"/>
    <x v="0"/>
    <x v="6"/>
    <x v="11"/>
    <x v="11"/>
  </r>
  <r>
    <n v="231"/>
    <s v="Williams, Carter and Gonzalez"/>
    <s v="Cross-platform uniform hardware"/>
    <n v="7200"/>
    <n v="5523"/>
    <n v="0.76708333333333334"/>
    <x v="3"/>
    <x v="0"/>
    <n v="67"/>
    <x v="1"/>
    <x v="1"/>
    <n v="1369112400"/>
    <n v="1374123600"/>
    <x v="0"/>
    <x v="0"/>
    <x v="3"/>
    <x v="3"/>
    <x v="3"/>
  </r>
  <r>
    <n v="232"/>
    <s v="Davis-Rodriguez"/>
    <s v="Progressive secondary portal"/>
    <n v="3400"/>
    <n v="5823"/>
    <n v="1.7126470588235294"/>
    <x v="1"/>
    <x v="0"/>
    <n v="92"/>
    <x v="1"/>
    <x v="1"/>
    <n v="1469422800"/>
    <n v="1469509200"/>
    <x v="0"/>
    <x v="0"/>
    <x v="3"/>
    <x v="3"/>
    <x v="3"/>
  </r>
  <r>
    <n v="233"/>
    <s v="Reid, Rivera and Perry"/>
    <s v="Multi-lateral national adapter"/>
    <n v="3800"/>
    <n v="6000"/>
    <n v="1.5789473684210527"/>
    <x v="1"/>
    <x v="0"/>
    <n v="62"/>
    <x v="1"/>
    <x v="1"/>
    <n v="1307854800"/>
    <n v="1309237200"/>
    <x v="0"/>
    <x v="0"/>
    <x v="4"/>
    <x v="10"/>
    <x v="10"/>
  </r>
  <r>
    <n v="234"/>
    <s v="Mendoza-Parker"/>
    <s v="Enterprise-wide motivating matrices"/>
    <n v="7500"/>
    <n v="8181"/>
    <n v="1.0908"/>
    <x v="1"/>
    <x v="0"/>
    <n v="149"/>
    <x v="6"/>
    <x v="6"/>
    <n v="1503378000"/>
    <n v="1503982800"/>
    <x v="0"/>
    <x v="1"/>
    <x v="6"/>
    <x v="11"/>
    <x v="11"/>
  </r>
  <r>
    <n v="235"/>
    <s v="Lee, Ali and Guzman"/>
    <s v="Polarized upward-trending Local Area Network"/>
    <n v="8600"/>
    <n v="3589"/>
    <n v="0.41732558139534881"/>
    <x v="0"/>
    <x v="0"/>
    <n v="92"/>
    <x v="1"/>
    <x v="1"/>
    <n v="1486965600"/>
    <n v="1487397600"/>
    <x v="0"/>
    <x v="0"/>
    <x v="4"/>
    <x v="10"/>
    <x v="10"/>
  </r>
  <r>
    <n v="236"/>
    <s v="Gallegos-Cobb"/>
    <s v="Object-based directional function"/>
    <n v="39500"/>
    <n v="4323"/>
    <n v="0.10944303797468355"/>
    <x v="0"/>
    <x v="0"/>
    <n v="57"/>
    <x v="2"/>
    <x v="2"/>
    <n v="1561438800"/>
    <n v="1562043600"/>
    <x v="0"/>
    <x v="1"/>
    <x v="1"/>
    <x v="1"/>
    <x v="1"/>
  </r>
  <r>
    <n v="237"/>
    <s v="Ellison PLC"/>
    <s v="Re-contextualized tangible open architecture"/>
    <n v="9300"/>
    <n v="14822"/>
    <n v="1.593763440860215"/>
    <x v="1"/>
    <x v="0"/>
    <n v="329"/>
    <x v="1"/>
    <x v="1"/>
    <n v="1398402000"/>
    <n v="1398574800"/>
    <x v="0"/>
    <x v="0"/>
    <x v="4"/>
    <x v="10"/>
    <x v="10"/>
  </r>
  <r>
    <n v="238"/>
    <s v="Bolton, Sanchez and Carrillo"/>
    <s v="Distributed systemic adapter"/>
    <n v="2400"/>
    <n v="10138"/>
    <n v="4.2241666666666671"/>
    <x v="1"/>
    <x v="0"/>
    <n v="97"/>
    <x v="3"/>
    <x v="3"/>
    <n v="1513231200"/>
    <n v="1515391200"/>
    <x v="0"/>
    <x v="1"/>
    <x v="3"/>
    <x v="3"/>
    <x v="3"/>
  </r>
  <r>
    <n v="239"/>
    <s v="Mason-Sanders"/>
    <s v="Networked web-enabled instruction set"/>
    <n v="3200"/>
    <n v="3127"/>
    <n v="0.97718749999999999"/>
    <x v="0"/>
    <x v="0"/>
    <n v="41"/>
    <x v="1"/>
    <x v="1"/>
    <n v="1440824400"/>
    <n v="1441170000"/>
    <x v="0"/>
    <x v="0"/>
    <x v="2"/>
    <x v="8"/>
    <x v="8"/>
  </r>
  <r>
    <n v="240"/>
    <s v="Pitts-Reed"/>
    <s v="Vision-oriented dynamic service-desk"/>
    <n v="29400"/>
    <n v="123124"/>
    <n v="4.1878911564625847"/>
    <x v="1"/>
    <x v="0"/>
    <n v="1784"/>
    <x v="1"/>
    <x v="1"/>
    <n v="1281070800"/>
    <n v="1281157200"/>
    <x v="0"/>
    <x v="0"/>
    <x v="3"/>
    <x v="3"/>
    <x v="3"/>
  </r>
  <r>
    <n v="241"/>
    <s v="Gonzalez-Martinez"/>
    <s v="Vision-oriented actuating open system"/>
    <n v="168500"/>
    <n v="171729"/>
    <n v="1.0191632047477746"/>
    <x v="1"/>
    <x v="0"/>
    <n v="1684"/>
    <x v="2"/>
    <x v="2"/>
    <n v="1397365200"/>
    <n v="1398229200"/>
    <x v="0"/>
    <x v="1"/>
    <x v="5"/>
    <x v="9"/>
    <x v="9"/>
  </r>
  <r>
    <n v="242"/>
    <s v="Hill, Martin and Garcia"/>
    <s v="Sharable scalable core"/>
    <n v="8400"/>
    <n v="10729"/>
    <n v="1.2772619047619047"/>
    <x v="1"/>
    <x v="0"/>
    <n v="250"/>
    <x v="1"/>
    <x v="1"/>
    <n v="1494392400"/>
    <n v="1495256400"/>
    <x v="0"/>
    <x v="1"/>
    <x v="1"/>
    <x v="1"/>
    <x v="1"/>
  </r>
  <r>
    <n v="243"/>
    <s v="Garcia PLC"/>
    <s v="Customer-focused attitude-oriented function"/>
    <n v="2300"/>
    <n v="10240"/>
    <n v="4.4521739130434783"/>
    <x v="1"/>
    <x v="0"/>
    <n v="238"/>
    <x v="1"/>
    <x v="1"/>
    <n v="1520143200"/>
    <n v="1520402400"/>
    <x v="0"/>
    <x v="0"/>
    <x v="3"/>
    <x v="3"/>
    <x v="3"/>
  </r>
  <r>
    <n v="244"/>
    <s v="Herring-Bailey"/>
    <s v="Reverse-engineered system-worthy extranet"/>
    <n v="700"/>
    <n v="3988"/>
    <n v="5.6971428571428575"/>
    <x v="1"/>
    <x v="0"/>
    <n v="53"/>
    <x v="1"/>
    <x v="1"/>
    <n v="1405314000"/>
    <n v="1409806800"/>
    <x v="0"/>
    <x v="0"/>
    <x v="3"/>
    <x v="3"/>
    <x v="3"/>
  </r>
  <r>
    <n v="245"/>
    <s v="Russell-Gardner"/>
    <s v="Re-engineered systematic monitoring"/>
    <n v="2900"/>
    <n v="14771"/>
    <n v="5.0934482758620687"/>
    <x v="1"/>
    <x v="0"/>
    <n v="214"/>
    <x v="1"/>
    <x v="1"/>
    <n v="1396846800"/>
    <n v="1396933200"/>
    <x v="0"/>
    <x v="0"/>
    <x v="3"/>
    <x v="3"/>
    <x v="3"/>
  </r>
  <r>
    <n v="246"/>
    <s v="Walters-Carter"/>
    <s v="Seamless value-added standardization"/>
    <n v="4500"/>
    <n v="14649"/>
    <n v="3.2553333333333332"/>
    <x v="1"/>
    <x v="0"/>
    <n v="222"/>
    <x v="1"/>
    <x v="1"/>
    <n v="1375678800"/>
    <n v="1376024400"/>
    <x v="0"/>
    <x v="0"/>
    <x v="2"/>
    <x v="2"/>
    <x v="2"/>
  </r>
  <r>
    <n v="247"/>
    <s v="Johnson, Patterson and Montoya"/>
    <s v="Triple-buffered fresh-thinking frame"/>
    <n v="19800"/>
    <n v="184658"/>
    <n v="9.3261616161616168"/>
    <x v="1"/>
    <x v="0"/>
    <n v="1884"/>
    <x v="1"/>
    <x v="1"/>
    <n v="1482386400"/>
    <n v="1483682400"/>
    <x v="0"/>
    <x v="1"/>
    <x v="5"/>
    <x v="13"/>
    <x v="13"/>
  </r>
  <r>
    <n v="248"/>
    <s v="Roberts and Sons"/>
    <s v="Streamlined holistic knowledgebase"/>
    <n v="6200"/>
    <n v="13103"/>
    <n v="2.1133870967741935"/>
    <x v="1"/>
    <x v="0"/>
    <n v="218"/>
    <x v="2"/>
    <x v="2"/>
    <n v="1420005600"/>
    <n v="1420437600"/>
    <x v="0"/>
    <x v="0"/>
    <x v="6"/>
    <x v="20"/>
    <x v="20"/>
  </r>
  <r>
    <n v="249"/>
    <s v="Avila-Nelson"/>
    <s v="Up-sized intermediate website"/>
    <n v="61500"/>
    <n v="168095"/>
    <n v="2.7332520325203253"/>
    <x v="1"/>
    <x v="0"/>
    <n v="6465"/>
    <x v="1"/>
    <x v="1"/>
    <n v="1420178400"/>
    <n v="1420783200"/>
    <x v="0"/>
    <x v="0"/>
    <x v="5"/>
    <x v="18"/>
    <x v="18"/>
  </r>
  <r>
    <n v="250"/>
    <s v="Robbins and Sons"/>
    <s v="Future-proofed directional synergy"/>
    <n v="100"/>
    <n v="3"/>
    <n v="0.03"/>
    <x v="0"/>
    <x v="0"/>
    <n v="1"/>
    <x v="1"/>
    <x v="1"/>
    <n v="1264399200"/>
    <n v="1267423200"/>
    <x v="0"/>
    <x v="0"/>
    <x v="1"/>
    <x v="1"/>
    <x v="1"/>
  </r>
  <r>
    <n v="251"/>
    <s v="Singleton Ltd"/>
    <s v="Enhanced user-facing function"/>
    <n v="7100"/>
    <n v="3840"/>
    <n v="0.54084507042253516"/>
    <x v="0"/>
    <x v="0"/>
    <n v="101"/>
    <x v="1"/>
    <x v="1"/>
    <n v="1355032800"/>
    <n v="1355205600"/>
    <x v="0"/>
    <x v="0"/>
    <x v="3"/>
    <x v="3"/>
    <x v="3"/>
  </r>
  <r>
    <n v="252"/>
    <s v="Perez PLC"/>
    <s v="Operative bandwidth-monitored interface"/>
    <n v="1000"/>
    <n v="6263"/>
    <n v="6.2629999999999999"/>
    <x v="1"/>
    <x v="0"/>
    <n v="59"/>
    <x v="1"/>
    <x v="1"/>
    <n v="1382677200"/>
    <n v="1383109200"/>
    <x v="0"/>
    <x v="0"/>
    <x v="3"/>
    <x v="3"/>
    <x v="3"/>
  </r>
  <r>
    <n v="253"/>
    <s v="Rogers, Jacobs and Jackson"/>
    <s v="Upgradable multi-state instruction set"/>
    <n v="121500"/>
    <n v="108161"/>
    <n v="0.8902139917695473"/>
    <x v="0"/>
    <x v="0"/>
    <n v="1335"/>
    <x v="0"/>
    <x v="0"/>
    <n v="1302238800"/>
    <n v="1303275600"/>
    <x v="0"/>
    <x v="0"/>
    <x v="4"/>
    <x v="6"/>
    <x v="6"/>
  </r>
  <r>
    <n v="254"/>
    <s v="Barry Group"/>
    <s v="De-engineered static Local Area Network"/>
    <n v="4600"/>
    <n v="8505"/>
    <n v="1.8489130434782608"/>
    <x v="1"/>
    <x v="0"/>
    <n v="88"/>
    <x v="1"/>
    <x v="1"/>
    <n v="1487656800"/>
    <n v="1487829600"/>
    <x v="0"/>
    <x v="0"/>
    <x v="5"/>
    <x v="9"/>
    <x v="9"/>
  </r>
  <r>
    <n v="255"/>
    <s v="Rosales, Branch and Harmon"/>
    <s v="Upgradable grid-enabled superstructure"/>
    <n v="80500"/>
    <n v="96735"/>
    <n v="1.2016770186335404"/>
    <x v="1"/>
    <x v="0"/>
    <n v="1697"/>
    <x v="1"/>
    <x v="1"/>
    <n v="1297836000"/>
    <n v="1298268000"/>
    <x v="0"/>
    <x v="1"/>
    <x v="1"/>
    <x v="1"/>
    <x v="1"/>
  </r>
  <r>
    <n v="256"/>
    <s v="Smith-Reid"/>
    <s v="Optimized actuating toolset"/>
    <n v="4100"/>
    <n v="959"/>
    <n v="0.23390243902439026"/>
    <x v="0"/>
    <x v="0"/>
    <n v="15"/>
    <x v="4"/>
    <x v="4"/>
    <n v="1453615200"/>
    <n v="1456812000"/>
    <x v="0"/>
    <x v="0"/>
    <x v="1"/>
    <x v="1"/>
    <x v="1"/>
  </r>
  <r>
    <n v="257"/>
    <s v="Williams Inc"/>
    <s v="Decentralized exuding strategy"/>
    <n v="5700"/>
    <n v="8322"/>
    <n v="1.46"/>
    <x v="1"/>
    <x v="0"/>
    <n v="92"/>
    <x v="1"/>
    <x v="1"/>
    <n v="1362463200"/>
    <n v="1363669200"/>
    <x v="0"/>
    <x v="0"/>
    <x v="3"/>
    <x v="3"/>
    <x v="3"/>
  </r>
  <r>
    <n v="258"/>
    <s v="Duncan, Mcdonald and Miller"/>
    <s v="Assimilated coherent hardware"/>
    <n v="5000"/>
    <n v="13424"/>
    <n v="2.6848000000000001"/>
    <x v="1"/>
    <x v="0"/>
    <n v="186"/>
    <x v="1"/>
    <x v="1"/>
    <n v="1481176800"/>
    <n v="1482904800"/>
    <x v="0"/>
    <x v="1"/>
    <x v="3"/>
    <x v="3"/>
    <x v="3"/>
  </r>
  <r>
    <n v="259"/>
    <s v="Watkins Ltd"/>
    <s v="Multi-channeled responsive implementation"/>
    <n v="1800"/>
    <n v="10755"/>
    <n v="5.9749999999999996"/>
    <x v="1"/>
    <x v="0"/>
    <n v="138"/>
    <x v="1"/>
    <x v="1"/>
    <n v="1354946400"/>
    <n v="1356588000"/>
    <x v="1"/>
    <x v="0"/>
    <x v="7"/>
    <x v="14"/>
    <x v="14"/>
  </r>
  <r>
    <n v="260"/>
    <s v="Allen-Jones"/>
    <s v="Centralized modular initiative"/>
    <n v="6300"/>
    <n v="9935"/>
    <n v="1.5769841269841269"/>
    <x v="1"/>
    <x v="0"/>
    <n v="261"/>
    <x v="1"/>
    <x v="1"/>
    <n v="1348808400"/>
    <n v="1349845200"/>
    <x v="0"/>
    <x v="0"/>
    <x v="1"/>
    <x v="1"/>
    <x v="1"/>
  </r>
  <r>
    <n v="261"/>
    <s v="Mason-Smith"/>
    <s v="Reverse-engineered cohesive migration"/>
    <n v="84300"/>
    <n v="26303"/>
    <n v="0.31201660735468567"/>
    <x v="0"/>
    <x v="0"/>
    <n v="454"/>
    <x v="1"/>
    <x v="1"/>
    <n v="1282712400"/>
    <n v="1283058000"/>
    <x v="0"/>
    <x v="1"/>
    <x v="1"/>
    <x v="1"/>
    <x v="1"/>
  </r>
  <r>
    <n v="262"/>
    <s v="Lloyd, Kennedy and Davis"/>
    <s v="Compatible multimedia hub"/>
    <n v="1700"/>
    <n v="5328"/>
    <n v="3.1341176470588237"/>
    <x v="1"/>
    <x v="0"/>
    <n v="107"/>
    <x v="1"/>
    <x v="1"/>
    <n v="1301979600"/>
    <n v="1304226000"/>
    <x v="0"/>
    <x v="1"/>
    <x v="8"/>
    <x v="23"/>
    <x v="7"/>
  </r>
  <r>
    <n v="263"/>
    <s v="Walker Ltd"/>
    <s v="Organic eco-centric success"/>
    <n v="2900"/>
    <n v="10756"/>
    <n v="3.7089655172413791"/>
    <x v="1"/>
    <x v="0"/>
    <n v="199"/>
    <x v="1"/>
    <x v="1"/>
    <n v="1263016800"/>
    <n v="1263016800"/>
    <x v="0"/>
    <x v="0"/>
    <x v="8"/>
    <x v="23"/>
    <x v="14"/>
  </r>
  <r>
    <n v="264"/>
    <s v="Gordon PLC"/>
    <s v="Virtual reciprocal policy"/>
    <n v="45600"/>
    <n v="165375"/>
    <n v="3.6266447368421053"/>
    <x v="1"/>
    <x v="0"/>
    <n v="5512"/>
    <x v="1"/>
    <x v="1"/>
    <n v="1360648800"/>
    <n v="1362031200"/>
    <x v="0"/>
    <x v="0"/>
    <x v="8"/>
    <x v="23"/>
    <x v="3"/>
  </r>
  <r>
    <n v="265"/>
    <s v="Lee and Sons"/>
    <s v="Persevering interactive emulation"/>
    <n v="4900"/>
    <n v="6031"/>
    <n v="1.2308163265306122"/>
    <x v="1"/>
    <x v="0"/>
    <n v="86"/>
    <x v="1"/>
    <x v="1"/>
    <n v="1451800800"/>
    <n v="1455602400"/>
    <x v="0"/>
    <x v="0"/>
    <x v="8"/>
    <x v="23"/>
    <x v="3"/>
  </r>
  <r>
    <n v="266"/>
    <s v="Cole LLC"/>
    <s v="Proactive responsive emulation"/>
    <n v="111900"/>
    <n v="85902"/>
    <n v="0.76766756032171579"/>
    <x v="0"/>
    <x v="0"/>
    <n v="3182"/>
    <x v="6"/>
    <x v="6"/>
    <n v="1415340000"/>
    <n v="1418191200"/>
    <x v="0"/>
    <x v="1"/>
    <x v="8"/>
    <x v="23"/>
    <x v="17"/>
  </r>
  <r>
    <n v="267"/>
    <s v="Acosta PLC"/>
    <s v="Extended eco-centric function"/>
    <n v="61600"/>
    <n v="143910"/>
    <n v="2.3362012987012988"/>
    <x v="1"/>
    <x v="0"/>
    <n v="2768"/>
    <x v="2"/>
    <x v="2"/>
    <n v="1351054800"/>
    <n v="1352440800"/>
    <x v="0"/>
    <x v="0"/>
    <x v="8"/>
    <x v="23"/>
    <x v="3"/>
  </r>
  <r>
    <n v="268"/>
    <s v="Brown-Mckee"/>
    <s v="Networked optimal productivity"/>
    <n v="1500"/>
    <n v="2708"/>
    <n v="1.8053333333333332"/>
    <x v="1"/>
    <x v="0"/>
    <n v="48"/>
    <x v="1"/>
    <x v="1"/>
    <n v="1349326800"/>
    <n v="1353304800"/>
    <x v="0"/>
    <x v="0"/>
    <x v="8"/>
    <x v="23"/>
    <x v="4"/>
  </r>
  <r>
    <n v="269"/>
    <s v="Miles and Sons"/>
    <s v="Persistent attitude-oriented approach"/>
    <n v="3500"/>
    <n v="8842"/>
    <n v="2.5262857142857142"/>
    <x v="1"/>
    <x v="0"/>
    <n v="87"/>
    <x v="1"/>
    <x v="1"/>
    <n v="1548914400"/>
    <n v="1550728800"/>
    <x v="0"/>
    <x v="0"/>
    <x v="8"/>
    <x v="23"/>
    <x v="19"/>
  </r>
  <r>
    <n v="270"/>
    <s v="Sawyer, Horton and Williams"/>
    <s v="Triple-buffered 4thgeneration toolset"/>
    <n v="173900"/>
    <n v="47260"/>
    <n v="0.27176538240368026"/>
    <x v="3"/>
    <x v="0"/>
    <n v="1890"/>
    <x v="1"/>
    <x v="1"/>
    <n v="1291269600"/>
    <n v="1291442400"/>
    <x v="0"/>
    <x v="0"/>
    <x v="8"/>
    <x v="23"/>
    <x v="11"/>
  </r>
  <r>
    <n v="271"/>
    <s v="Foley-Cox"/>
    <s v="Progressive zero administration leverage"/>
    <n v="153700"/>
    <n v="1953"/>
    <n v="1.2706571242680547E-2"/>
    <x v="2"/>
    <x v="0"/>
    <n v="61"/>
    <x v="1"/>
    <x v="1"/>
    <n v="1449468000"/>
    <n v="1452146400"/>
    <x v="0"/>
    <x v="0"/>
    <x v="8"/>
    <x v="23"/>
    <x v="14"/>
  </r>
  <r>
    <n v="272"/>
    <s v="Horton, Morrison and Clark"/>
    <s v="Networked radical neural-net"/>
    <n v="51100"/>
    <n v="155349"/>
    <n v="3.0400978473581213"/>
    <x v="1"/>
    <x v="0"/>
    <n v="1894"/>
    <x v="1"/>
    <x v="1"/>
    <n v="1562734800"/>
    <n v="1564894800"/>
    <x v="0"/>
    <x v="1"/>
    <x v="8"/>
    <x v="23"/>
    <x v="3"/>
  </r>
  <r>
    <n v="273"/>
    <s v="Thomas and Sons"/>
    <s v="Re-engineered heuristic forecast"/>
    <n v="7800"/>
    <n v="10704"/>
    <n v="1.3723076923076922"/>
    <x v="1"/>
    <x v="0"/>
    <n v="282"/>
    <x v="0"/>
    <x v="0"/>
    <n v="1505624400"/>
    <n v="1505883600"/>
    <x v="0"/>
    <x v="0"/>
    <x v="8"/>
    <x v="23"/>
    <x v="3"/>
  </r>
  <r>
    <n v="274"/>
    <s v="Morgan-Jenkins"/>
    <s v="Fully-configurable background algorithm"/>
    <n v="2400"/>
    <n v="773"/>
    <n v="0.32208333333333333"/>
    <x v="0"/>
    <x v="0"/>
    <n v="15"/>
    <x v="1"/>
    <x v="1"/>
    <n v="1509948000"/>
    <n v="1510380000"/>
    <x v="0"/>
    <x v="0"/>
    <x v="8"/>
    <x v="23"/>
    <x v="3"/>
  </r>
  <r>
    <n v="275"/>
    <s v="Ward, Sanchez and Kemp"/>
    <s v="Stand-alone discrete Graphical User Interface"/>
    <n v="3900"/>
    <n v="9419"/>
    <n v="2.4151282051282053"/>
    <x v="1"/>
    <x v="0"/>
    <n v="116"/>
    <x v="1"/>
    <x v="1"/>
    <n v="1554526800"/>
    <n v="1555218000"/>
    <x v="0"/>
    <x v="0"/>
    <x v="8"/>
    <x v="23"/>
    <x v="18"/>
  </r>
  <r>
    <n v="276"/>
    <s v="Fields Ltd"/>
    <s v="Front-line foreground project"/>
    <n v="5500"/>
    <n v="5324"/>
    <n v="0.96799999999999997"/>
    <x v="0"/>
    <x v="0"/>
    <n v="133"/>
    <x v="1"/>
    <x v="1"/>
    <n v="1334811600"/>
    <n v="1335243600"/>
    <x v="0"/>
    <x v="1"/>
    <x v="8"/>
    <x v="23"/>
    <x v="11"/>
  </r>
  <r>
    <n v="277"/>
    <s v="Ramos-Mitchell"/>
    <s v="Persevering system-worthy info-mediaries"/>
    <n v="700"/>
    <n v="7465"/>
    <n v="10.664285714285715"/>
    <x v="1"/>
    <x v="0"/>
    <n v="83"/>
    <x v="1"/>
    <x v="1"/>
    <n v="1279515600"/>
    <n v="1279688400"/>
    <x v="0"/>
    <x v="0"/>
    <x v="8"/>
    <x v="23"/>
    <x v="3"/>
  </r>
  <r>
    <n v="278"/>
    <s v="Higgins, Davis and Salazar"/>
    <s v="Distributed multi-tasking strategy"/>
    <n v="2700"/>
    <n v="8799"/>
    <n v="3.2588888888888889"/>
    <x v="1"/>
    <x v="0"/>
    <n v="91"/>
    <x v="1"/>
    <x v="1"/>
    <n v="1353909600"/>
    <n v="1356069600"/>
    <x v="0"/>
    <x v="0"/>
    <x v="8"/>
    <x v="23"/>
    <x v="2"/>
  </r>
  <r>
    <n v="279"/>
    <s v="Smith-Jenkins"/>
    <s v="Vision-oriented methodical application"/>
    <n v="8000"/>
    <n v="13656"/>
    <n v="1.7070000000000001"/>
    <x v="1"/>
    <x v="0"/>
    <n v="546"/>
    <x v="1"/>
    <x v="1"/>
    <n v="1535950800"/>
    <n v="1536210000"/>
    <x v="0"/>
    <x v="0"/>
    <x v="8"/>
    <x v="23"/>
    <x v="3"/>
  </r>
  <r>
    <n v="280"/>
    <s v="Braun PLC"/>
    <s v="Function-based high-level infrastructure"/>
    <n v="2500"/>
    <n v="14536"/>
    <n v="5.8144"/>
    <x v="1"/>
    <x v="0"/>
    <n v="393"/>
    <x v="1"/>
    <x v="1"/>
    <n v="1511244000"/>
    <n v="1511762400"/>
    <x v="0"/>
    <x v="0"/>
    <x v="8"/>
    <x v="23"/>
    <x v="10"/>
  </r>
  <r>
    <n v="281"/>
    <s v="Drake PLC"/>
    <s v="Profound object-oriented paradigm"/>
    <n v="164500"/>
    <n v="150552"/>
    <n v="0.91520972644376897"/>
    <x v="0"/>
    <x v="0"/>
    <n v="2062"/>
    <x v="1"/>
    <x v="1"/>
    <n v="1331445600"/>
    <n v="1333256400"/>
    <x v="0"/>
    <x v="1"/>
    <x v="8"/>
    <x v="23"/>
    <x v="3"/>
  </r>
  <r>
    <n v="282"/>
    <s v="Ross, Kelly and Brown"/>
    <s v="Virtual contextually-based circuit"/>
    <n v="8400"/>
    <n v="9076"/>
    <n v="1.0804761904761904"/>
    <x v="1"/>
    <x v="0"/>
    <n v="133"/>
    <x v="1"/>
    <x v="1"/>
    <n v="1480226400"/>
    <n v="1480744800"/>
    <x v="0"/>
    <x v="1"/>
    <x v="8"/>
    <x v="23"/>
    <x v="19"/>
  </r>
  <r>
    <n v="283"/>
    <s v="Lucas-Mullins"/>
    <s v="Business-focused dynamic instruction set"/>
    <n v="8100"/>
    <n v="1517"/>
    <n v="0.18728395061728395"/>
    <x v="0"/>
    <x v="0"/>
    <n v="29"/>
    <x v="3"/>
    <x v="3"/>
    <n v="1464584400"/>
    <n v="1465016400"/>
    <x v="0"/>
    <x v="0"/>
    <x v="8"/>
    <x v="23"/>
    <x v="1"/>
  </r>
  <r>
    <n v="284"/>
    <s v="Tran LLC"/>
    <s v="Ameliorated fresh-thinking protocol"/>
    <n v="9800"/>
    <n v="8153"/>
    <n v="0.83193877551020412"/>
    <x v="0"/>
    <x v="0"/>
    <n v="132"/>
    <x v="1"/>
    <x v="1"/>
    <n v="1335848400"/>
    <n v="1336280400"/>
    <x v="0"/>
    <x v="0"/>
    <x v="8"/>
    <x v="23"/>
    <x v="2"/>
  </r>
  <r>
    <n v="285"/>
    <s v="Dawson, Brady and Gilbert"/>
    <s v="Front-line optimizing emulation"/>
    <n v="900"/>
    <n v="6357"/>
    <n v="7.0633333333333335"/>
    <x v="1"/>
    <x v="0"/>
    <n v="254"/>
    <x v="1"/>
    <x v="1"/>
    <n v="1473483600"/>
    <n v="1476766800"/>
    <x v="0"/>
    <x v="0"/>
    <x v="8"/>
    <x v="23"/>
    <x v="3"/>
  </r>
  <r>
    <n v="286"/>
    <s v="Obrien-Aguirre"/>
    <s v="Devolved uniform complexity"/>
    <n v="112100"/>
    <n v="19557"/>
    <n v="0.17446030330062445"/>
    <x v="3"/>
    <x v="0"/>
    <n v="184"/>
    <x v="1"/>
    <x v="1"/>
    <n v="1479880800"/>
    <n v="1480485600"/>
    <x v="0"/>
    <x v="0"/>
    <x v="8"/>
    <x v="23"/>
    <x v="3"/>
  </r>
  <r>
    <n v="287"/>
    <s v="Ferguson PLC"/>
    <s v="Public-key intangible superstructure"/>
    <n v="6300"/>
    <n v="13213"/>
    <n v="2.0973015873015872"/>
    <x v="1"/>
    <x v="0"/>
    <n v="176"/>
    <x v="1"/>
    <x v="1"/>
    <n v="1430197200"/>
    <n v="1430197200"/>
    <x v="0"/>
    <x v="0"/>
    <x v="8"/>
    <x v="23"/>
    <x v="5"/>
  </r>
  <r>
    <n v="288"/>
    <s v="Garcia Ltd"/>
    <s v="Secured global success"/>
    <n v="5600"/>
    <n v="5476"/>
    <n v="0.97785714285714287"/>
    <x v="0"/>
    <x v="0"/>
    <n v="137"/>
    <x v="3"/>
    <x v="3"/>
    <n v="1331701200"/>
    <n v="1331787600"/>
    <x v="0"/>
    <x v="1"/>
    <x v="8"/>
    <x v="23"/>
    <x v="16"/>
  </r>
  <r>
    <n v="289"/>
    <s v="Smith, Love and Smith"/>
    <s v="Grass-roots mission-critical capability"/>
    <n v="800"/>
    <n v="13474"/>
    <n v="16.842500000000001"/>
    <x v="1"/>
    <x v="0"/>
    <n v="337"/>
    <x v="0"/>
    <x v="0"/>
    <n v="1438578000"/>
    <n v="1438837200"/>
    <x v="0"/>
    <x v="0"/>
    <x v="8"/>
    <x v="23"/>
    <x v="3"/>
  </r>
  <r>
    <n v="290"/>
    <s v="Wilson, Hall and Osborne"/>
    <s v="Advanced global data-warehouse"/>
    <n v="168600"/>
    <n v="91722"/>
    <n v="0.54402135231316728"/>
    <x v="0"/>
    <x v="0"/>
    <n v="908"/>
    <x v="1"/>
    <x v="1"/>
    <n v="1368162000"/>
    <n v="1370926800"/>
    <x v="0"/>
    <x v="1"/>
    <x v="8"/>
    <x v="23"/>
    <x v="4"/>
  </r>
  <r>
    <n v="291"/>
    <s v="Bell, Grimes and Kerr"/>
    <s v="Self-enabling uniform complexity"/>
    <n v="1800"/>
    <n v="8219"/>
    <n v="4.5661111111111108"/>
    <x v="1"/>
    <x v="0"/>
    <n v="107"/>
    <x v="1"/>
    <x v="1"/>
    <n v="1318654800"/>
    <n v="1319000400"/>
    <x v="1"/>
    <x v="0"/>
    <x v="8"/>
    <x v="23"/>
    <x v="2"/>
  </r>
  <r>
    <n v="292"/>
    <s v="Ho-Harris"/>
    <s v="Versatile cohesive encoding"/>
    <n v="7300"/>
    <n v="717"/>
    <n v="9.8219178082191785E-2"/>
    <x v="0"/>
    <x v="0"/>
    <n v="10"/>
    <x v="1"/>
    <x v="1"/>
    <n v="1331874000"/>
    <n v="1333429200"/>
    <x v="0"/>
    <x v="0"/>
    <x v="8"/>
    <x v="23"/>
    <x v="0"/>
  </r>
  <r>
    <n v="293"/>
    <s v="Ross Group"/>
    <s v="Organized executive solution"/>
    <n v="6500"/>
    <n v="1065"/>
    <n v="0.16384615384615384"/>
    <x v="3"/>
    <x v="0"/>
    <n v="32"/>
    <x v="6"/>
    <x v="6"/>
    <n v="1286254800"/>
    <n v="1287032400"/>
    <x v="0"/>
    <x v="0"/>
    <x v="8"/>
    <x v="23"/>
    <x v="3"/>
  </r>
  <r>
    <n v="294"/>
    <s v="Turner-Davis"/>
    <s v="Automated local emulation"/>
    <n v="600"/>
    <n v="8038"/>
    <n v="13.396666666666667"/>
    <x v="1"/>
    <x v="0"/>
    <n v="183"/>
    <x v="1"/>
    <x v="1"/>
    <n v="1540530000"/>
    <n v="1541570400"/>
    <x v="0"/>
    <x v="0"/>
    <x v="8"/>
    <x v="23"/>
    <x v="3"/>
  </r>
  <r>
    <n v="295"/>
    <s v="Smith, Jackson and Herrera"/>
    <s v="Enterprise-wide intermediate middleware"/>
    <n v="192900"/>
    <n v="68769"/>
    <n v="0.35650077760497667"/>
    <x v="0"/>
    <x v="0"/>
    <n v="1910"/>
    <x v="5"/>
    <x v="5"/>
    <n v="1381813200"/>
    <n v="1383976800"/>
    <x v="0"/>
    <x v="0"/>
    <x v="8"/>
    <x v="23"/>
    <x v="3"/>
  </r>
  <r>
    <n v="296"/>
    <s v="Smith-Hess"/>
    <s v="Grass-roots real-time Local Area Network"/>
    <n v="6100"/>
    <n v="3352"/>
    <n v="0.54950819672131146"/>
    <x v="0"/>
    <x v="0"/>
    <n v="38"/>
    <x v="2"/>
    <x v="2"/>
    <n v="1548655200"/>
    <n v="1550556000"/>
    <x v="0"/>
    <x v="0"/>
    <x v="8"/>
    <x v="23"/>
    <x v="3"/>
  </r>
  <r>
    <n v="297"/>
    <s v="Brown, Herring and Bass"/>
    <s v="Organized client-driven capacity"/>
    <n v="7200"/>
    <n v="6785"/>
    <n v="0.94236111111111109"/>
    <x v="0"/>
    <x v="0"/>
    <n v="104"/>
    <x v="2"/>
    <x v="2"/>
    <n v="1389679200"/>
    <n v="1390456800"/>
    <x v="0"/>
    <x v="1"/>
    <x v="8"/>
    <x v="23"/>
    <x v="3"/>
  </r>
  <r>
    <n v="298"/>
    <s v="Chase, Garcia and Johnson"/>
    <s v="Adaptive intangible database"/>
    <n v="3500"/>
    <n v="5037"/>
    <n v="1.4391428571428571"/>
    <x v="1"/>
    <x v="0"/>
    <n v="72"/>
    <x v="1"/>
    <x v="1"/>
    <n v="1456466400"/>
    <n v="1458018000"/>
    <x v="0"/>
    <x v="1"/>
    <x v="8"/>
    <x v="23"/>
    <x v="1"/>
  </r>
  <r>
    <n v="299"/>
    <s v="Ramsey and Sons"/>
    <s v="Grass-roots contextually-based algorithm"/>
    <n v="3800"/>
    <n v="1954"/>
    <n v="0.51421052631578945"/>
    <x v="0"/>
    <x v="0"/>
    <n v="49"/>
    <x v="1"/>
    <x v="1"/>
    <n v="1456984800"/>
    <n v="1461819600"/>
    <x v="0"/>
    <x v="0"/>
    <x v="8"/>
    <x v="23"/>
    <x v="0"/>
  </r>
  <r>
    <n v="300"/>
    <s v="Cooke PLC"/>
    <s v="Focused executive core"/>
    <n v="100"/>
    <n v="5"/>
    <n v="0.05"/>
    <x v="0"/>
    <x v="0"/>
    <n v="1"/>
    <x v="3"/>
    <x v="3"/>
    <n v="1504069200"/>
    <n v="1504155600"/>
    <x v="0"/>
    <x v="1"/>
    <x v="8"/>
    <x v="23"/>
    <x v="9"/>
  </r>
  <r>
    <n v="301"/>
    <s v="Wong-Walker"/>
    <s v="Multi-channeled disintermediate policy"/>
    <n v="900"/>
    <n v="12102"/>
    <n v="13.446666666666667"/>
    <x v="1"/>
    <x v="0"/>
    <n v="295"/>
    <x v="1"/>
    <x v="1"/>
    <n v="1424930400"/>
    <n v="1426395600"/>
    <x v="0"/>
    <x v="0"/>
    <x v="8"/>
    <x v="23"/>
    <x v="4"/>
  </r>
  <r>
    <n v="302"/>
    <s v="Ferguson, Collins and Mata"/>
    <s v="Customizable bi-directional hardware"/>
    <n v="76100"/>
    <n v="24234"/>
    <n v="0.31844940867279897"/>
    <x v="0"/>
    <x v="0"/>
    <n v="245"/>
    <x v="1"/>
    <x v="1"/>
    <n v="1535864400"/>
    <n v="1537074000"/>
    <x v="0"/>
    <x v="0"/>
    <x v="8"/>
    <x v="23"/>
    <x v="3"/>
  </r>
  <r>
    <n v="303"/>
    <s v="Guerrero, Flores and Jenkins"/>
    <s v="Networked optimal architecture"/>
    <n v="3400"/>
    <n v="2809"/>
    <n v="0.82617647058823529"/>
    <x v="0"/>
    <x v="0"/>
    <n v="32"/>
    <x v="1"/>
    <x v="1"/>
    <n v="1452146400"/>
    <n v="1452578400"/>
    <x v="0"/>
    <x v="0"/>
    <x v="8"/>
    <x v="23"/>
    <x v="7"/>
  </r>
  <r>
    <n v="304"/>
    <s v="Peterson PLC"/>
    <s v="User-friendly discrete benchmark"/>
    <n v="2100"/>
    <n v="11469"/>
    <n v="5.4614285714285717"/>
    <x v="1"/>
    <x v="0"/>
    <n v="142"/>
    <x v="1"/>
    <x v="1"/>
    <n v="1470546000"/>
    <n v="1474088400"/>
    <x v="0"/>
    <x v="0"/>
    <x v="8"/>
    <x v="23"/>
    <x v="4"/>
  </r>
  <r>
    <n v="305"/>
    <s v="Townsend Ltd"/>
    <s v="Grass-roots actuating policy"/>
    <n v="2800"/>
    <n v="8014"/>
    <n v="2.8621428571428571"/>
    <x v="1"/>
    <x v="0"/>
    <n v="85"/>
    <x v="1"/>
    <x v="1"/>
    <n v="1458363600"/>
    <n v="1461906000"/>
    <x v="0"/>
    <x v="0"/>
    <x v="8"/>
    <x v="23"/>
    <x v="3"/>
  </r>
  <r>
    <n v="306"/>
    <s v="Rush, Reed and Hall"/>
    <s v="Enterprise-wide 3rdgeneration knowledge user"/>
    <n v="6500"/>
    <n v="514"/>
    <n v="7.9076923076923072E-2"/>
    <x v="0"/>
    <x v="0"/>
    <n v="7"/>
    <x v="1"/>
    <x v="1"/>
    <n v="1500008400"/>
    <n v="1500267600"/>
    <x v="0"/>
    <x v="1"/>
    <x v="8"/>
    <x v="23"/>
    <x v="3"/>
  </r>
  <r>
    <n v="307"/>
    <s v="Salazar-Dodson"/>
    <s v="Face-to-face zero tolerance moderator"/>
    <n v="32900"/>
    <n v="43473"/>
    <n v="1.3213677811550153"/>
    <x v="1"/>
    <x v="0"/>
    <n v="659"/>
    <x v="3"/>
    <x v="3"/>
    <n v="1338958800"/>
    <n v="1340686800"/>
    <x v="0"/>
    <x v="1"/>
    <x v="8"/>
    <x v="23"/>
    <x v="13"/>
  </r>
  <r>
    <n v="308"/>
    <s v="Davis Ltd"/>
    <s v="Grass-roots optimizing projection"/>
    <n v="118200"/>
    <n v="87560"/>
    <n v="0.74077834179357027"/>
    <x v="0"/>
    <x v="0"/>
    <n v="803"/>
    <x v="1"/>
    <x v="1"/>
    <n v="1303102800"/>
    <n v="1303189200"/>
    <x v="0"/>
    <x v="0"/>
    <x v="8"/>
    <x v="23"/>
    <x v="3"/>
  </r>
  <r>
    <n v="309"/>
    <s v="Harris-Perry"/>
    <s v="User-centric 6thgeneration attitude"/>
    <n v="4100"/>
    <n v="3087"/>
    <n v="0.75292682926829269"/>
    <x v="3"/>
    <x v="0"/>
    <n v="75"/>
    <x v="1"/>
    <x v="1"/>
    <n v="1316581200"/>
    <n v="1318309200"/>
    <x v="0"/>
    <x v="1"/>
    <x v="8"/>
    <x v="23"/>
    <x v="7"/>
  </r>
  <r>
    <n v="310"/>
    <s v="Velazquez, Hunt and Ortiz"/>
    <s v="Switchable zero tolerance website"/>
    <n v="7800"/>
    <n v="1586"/>
    <n v="0.20333333333333334"/>
    <x v="0"/>
    <x v="0"/>
    <n v="16"/>
    <x v="1"/>
    <x v="1"/>
    <n v="1270789200"/>
    <n v="1272171600"/>
    <x v="0"/>
    <x v="0"/>
    <x v="8"/>
    <x v="23"/>
    <x v="11"/>
  </r>
  <r>
    <n v="311"/>
    <s v="Flores PLC"/>
    <s v="Focused real-time help-desk"/>
    <n v="6300"/>
    <n v="12812"/>
    <n v="2.0336507936507937"/>
    <x v="1"/>
    <x v="0"/>
    <n v="121"/>
    <x v="1"/>
    <x v="1"/>
    <n v="1297836000"/>
    <n v="1298872800"/>
    <x v="0"/>
    <x v="0"/>
    <x v="8"/>
    <x v="23"/>
    <x v="3"/>
  </r>
  <r>
    <n v="312"/>
    <s v="Martinez LLC"/>
    <s v="Robust impactful approach"/>
    <n v="59100"/>
    <n v="183345"/>
    <n v="3.1022842639593908"/>
    <x v="1"/>
    <x v="0"/>
    <n v="3742"/>
    <x v="1"/>
    <x v="1"/>
    <n v="1382677200"/>
    <n v="1383282000"/>
    <x v="0"/>
    <x v="0"/>
    <x v="8"/>
    <x v="23"/>
    <x v="3"/>
  </r>
  <r>
    <n v="313"/>
    <s v="Miller-Irwin"/>
    <s v="Secured maximized policy"/>
    <n v="2200"/>
    <n v="8697"/>
    <n v="3.9531818181818181"/>
    <x v="1"/>
    <x v="0"/>
    <n v="223"/>
    <x v="1"/>
    <x v="1"/>
    <n v="1330322400"/>
    <n v="1330495200"/>
    <x v="0"/>
    <x v="0"/>
    <x v="8"/>
    <x v="23"/>
    <x v="1"/>
  </r>
  <r>
    <n v="314"/>
    <s v="Sanchez-Morgan"/>
    <s v="Realigned upward-trending strategy"/>
    <n v="1400"/>
    <n v="4126"/>
    <n v="2.9471428571428571"/>
    <x v="1"/>
    <x v="0"/>
    <n v="133"/>
    <x v="1"/>
    <x v="1"/>
    <n v="1552366800"/>
    <n v="1552798800"/>
    <x v="0"/>
    <x v="1"/>
    <x v="8"/>
    <x v="23"/>
    <x v="4"/>
  </r>
  <r>
    <n v="315"/>
    <s v="Lopez, Adams and Johnson"/>
    <s v="Open-source interactive knowledge user"/>
    <n v="9500"/>
    <n v="3220"/>
    <n v="0.33894736842105261"/>
    <x v="0"/>
    <x v="0"/>
    <n v="31"/>
    <x v="1"/>
    <x v="1"/>
    <n v="1400907600"/>
    <n v="1403413200"/>
    <x v="0"/>
    <x v="0"/>
    <x v="8"/>
    <x v="23"/>
    <x v="3"/>
  </r>
  <r>
    <n v="316"/>
    <s v="Martin-Marshall"/>
    <s v="Configurable demand-driven matrix"/>
    <n v="9600"/>
    <n v="6401"/>
    <n v="0.66677083333333331"/>
    <x v="0"/>
    <x v="0"/>
    <n v="108"/>
    <x v="6"/>
    <x v="6"/>
    <n v="1574143200"/>
    <n v="1574229600"/>
    <x v="0"/>
    <x v="1"/>
    <x v="8"/>
    <x v="23"/>
    <x v="0"/>
  </r>
  <r>
    <n v="317"/>
    <s v="Summers PLC"/>
    <s v="Cross-group coherent hierarchy"/>
    <n v="6600"/>
    <n v="1269"/>
    <n v="0.19227272727272726"/>
    <x v="0"/>
    <x v="0"/>
    <n v="30"/>
    <x v="1"/>
    <x v="1"/>
    <n v="1494738000"/>
    <n v="1495861200"/>
    <x v="0"/>
    <x v="0"/>
    <x v="8"/>
    <x v="23"/>
    <x v="3"/>
  </r>
  <r>
    <n v="318"/>
    <s v="Young, Hart and Ryan"/>
    <s v="Decentralized demand-driven open system"/>
    <n v="5700"/>
    <n v="903"/>
    <n v="0.15842105263157893"/>
    <x v="0"/>
    <x v="0"/>
    <n v="17"/>
    <x v="1"/>
    <x v="1"/>
    <n v="1392357600"/>
    <n v="1392530400"/>
    <x v="0"/>
    <x v="0"/>
    <x v="8"/>
    <x v="23"/>
    <x v="1"/>
  </r>
  <r>
    <n v="319"/>
    <s v="Mills Group"/>
    <s v="Advanced empowering matrix"/>
    <n v="8400"/>
    <n v="3251"/>
    <n v="0.38702380952380955"/>
    <x v="3"/>
    <x v="0"/>
    <n v="64"/>
    <x v="1"/>
    <x v="1"/>
    <n v="1281589200"/>
    <n v="1283662800"/>
    <x v="0"/>
    <x v="0"/>
    <x v="8"/>
    <x v="23"/>
    <x v="2"/>
  </r>
  <r>
    <n v="320"/>
    <s v="Sandoval-Powell"/>
    <s v="Phased holistic implementation"/>
    <n v="84400"/>
    <n v="8092"/>
    <n v="9.5876777251184833E-2"/>
    <x v="0"/>
    <x v="0"/>
    <n v="80"/>
    <x v="1"/>
    <x v="1"/>
    <n v="1305003600"/>
    <n v="1305781200"/>
    <x v="0"/>
    <x v="0"/>
    <x v="8"/>
    <x v="23"/>
    <x v="13"/>
  </r>
  <r>
    <n v="321"/>
    <s v="Mills, Frazier and Perez"/>
    <s v="Proactive attitude-oriented knowledge user"/>
    <n v="170400"/>
    <n v="160422"/>
    <n v="0.94144366197183094"/>
    <x v="0"/>
    <x v="0"/>
    <n v="2468"/>
    <x v="1"/>
    <x v="1"/>
    <n v="1301634000"/>
    <n v="1302325200"/>
    <x v="0"/>
    <x v="0"/>
    <x v="8"/>
    <x v="23"/>
    <x v="12"/>
  </r>
  <r>
    <n v="322"/>
    <s v="Hebert Group"/>
    <s v="Visionary asymmetric Graphical User Interface"/>
    <n v="117900"/>
    <n v="196377"/>
    <n v="1.6656234096692113"/>
    <x v="1"/>
    <x v="0"/>
    <n v="5168"/>
    <x v="1"/>
    <x v="1"/>
    <n v="1290664800"/>
    <n v="1291788000"/>
    <x v="0"/>
    <x v="0"/>
    <x v="8"/>
    <x v="23"/>
    <x v="3"/>
  </r>
  <r>
    <n v="323"/>
    <s v="Cole, Smith and Wood"/>
    <s v="Integrated zero-defect help-desk"/>
    <n v="8900"/>
    <n v="2148"/>
    <n v="0.24134831460674158"/>
    <x v="0"/>
    <x v="0"/>
    <n v="26"/>
    <x v="4"/>
    <x v="4"/>
    <n v="1395896400"/>
    <n v="1396069200"/>
    <x v="0"/>
    <x v="0"/>
    <x v="8"/>
    <x v="23"/>
    <x v="4"/>
  </r>
  <r>
    <n v="324"/>
    <s v="Harris, Hall and Harris"/>
    <s v="Inverse analyzing matrices"/>
    <n v="7100"/>
    <n v="11648"/>
    <n v="1.6405633802816901"/>
    <x v="1"/>
    <x v="0"/>
    <n v="307"/>
    <x v="1"/>
    <x v="1"/>
    <n v="1434862800"/>
    <n v="1435899600"/>
    <x v="0"/>
    <x v="1"/>
    <x v="8"/>
    <x v="23"/>
    <x v="3"/>
  </r>
  <r>
    <n v="325"/>
    <s v="Saunders Group"/>
    <s v="Programmable systemic implementation"/>
    <n v="6500"/>
    <n v="5897"/>
    <n v="0.90723076923076929"/>
    <x v="0"/>
    <x v="0"/>
    <n v="73"/>
    <x v="1"/>
    <x v="1"/>
    <n v="1529125200"/>
    <n v="1531112400"/>
    <x v="0"/>
    <x v="1"/>
    <x v="8"/>
    <x v="23"/>
    <x v="3"/>
  </r>
  <r>
    <n v="326"/>
    <s v="Pham, Avila and Nash"/>
    <s v="Multi-channeled next generation architecture"/>
    <n v="7200"/>
    <n v="3326"/>
    <n v="0.46194444444444444"/>
    <x v="0"/>
    <x v="0"/>
    <n v="128"/>
    <x v="1"/>
    <x v="1"/>
    <n v="1451109600"/>
    <n v="1451628000"/>
    <x v="0"/>
    <x v="0"/>
    <x v="8"/>
    <x v="23"/>
    <x v="10"/>
  </r>
  <r>
    <n v="327"/>
    <s v="Patterson, Salinas and Lucas"/>
    <s v="Digitized 3rdgeneration encoding"/>
    <n v="2600"/>
    <n v="1002"/>
    <n v="0.38538461538461538"/>
    <x v="0"/>
    <x v="0"/>
    <n v="33"/>
    <x v="1"/>
    <x v="1"/>
    <n v="1566968400"/>
    <n v="1567314000"/>
    <x v="0"/>
    <x v="1"/>
    <x v="8"/>
    <x v="23"/>
    <x v="3"/>
  </r>
  <r>
    <n v="328"/>
    <s v="Young PLC"/>
    <s v="Innovative well-modulated functionalities"/>
    <n v="98700"/>
    <n v="131826"/>
    <n v="1.3356231003039514"/>
    <x v="1"/>
    <x v="0"/>
    <n v="2441"/>
    <x v="1"/>
    <x v="1"/>
    <n v="1543557600"/>
    <n v="1544508000"/>
    <x v="0"/>
    <x v="0"/>
    <x v="8"/>
    <x v="23"/>
    <x v="1"/>
  </r>
  <r>
    <n v="329"/>
    <s v="Willis and Sons"/>
    <s v="Fundamental incremental database"/>
    <n v="93800"/>
    <n v="21477"/>
    <n v="0.22896588486140726"/>
    <x v="2"/>
    <x v="0"/>
    <n v="211"/>
    <x v="1"/>
    <x v="1"/>
    <n v="1481522400"/>
    <n v="1482472800"/>
    <x v="0"/>
    <x v="0"/>
    <x v="8"/>
    <x v="23"/>
    <x v="11"/>
  </r>
  <r>
    <n v="330"/>
    <s v="Thompson-Bates"/>
    <s v="Expanded encompassing open architecture"/>
    <n v="33700"/>
    <n v="62330"/>
    <n v="1.8495548961424333"/>
    <x v="1"/>
    <x v="0"/>
    <n v="1385"/>
    <x v="4"/>
    <x v="4"/>
    <n v="1512712800"/>
    <n v="1512799200"/>
    <x v="0"/>
    <x v="0"/>
    <x v="8"/>
    <x v="23"/>
    <x v="4"/>
  </r>
  <r>
    <n v="331"/>
    <s v="Rose-Silva"/>
    <s v="Intuitive static portal"/>
    <n v="3300"/>
    <n v="14643"/>
    <n v="4.4372727272727275"/>
    <x v="1"/>
    <x v="0"/>
    <n v="190"/>
    <x v="1"/>
    <x v="1"/>
    <n v="1324274400"/>
    <n v="1324360800"/>
    <x v="0"/>
    <x v="0"/>
    <x v="8"/>
    <x v="23"/>
    <x v="0"/>
  </r>
  <r>
    <n v="332"/>
    <s v="Pacheco, Johnson and Torres"/>
    <s v="Optional bandwidth-monitored definition"/>
    <n v="20700"/>
    <n v="41396"/>
    <n v="1.999806763285024"/>
    <x v="1"/>
    <x v="0"/>
    <n v="470"/>
    <x v="1"/>
    <x v="1"/>
    <n v="1364446800"/>
    <n v="1364533200"/>
    <x v="0"/>
    <x v="0"/>
    <x v="8"/>
    <x v="23"/>
    <x v="8"/>
  </r>
  <r>
    <n v="333"/>
    <s v="Carlson, Dixon and Jones"/>
    <s v="Persistent well-modulated synergy"/>
    <n v="9600"/>
    <n v="11900"/>
    <n v="1.2395833333333333"/>
    <x v="1"/>
    <x v="0"/>
    <n v="253"/>
    <x v="1"/>
    <x v="1"/>
    <n v="1542693600"/>
    <n v="1545112800"/>
    <x v="0"/>
    <x v="0"/>
    <x v="8"/>
    <x v="23"/>
    <x v="3"/>
  </r>
  <r>
    <n v="334"/>
    <s v="Mcgee Group"/>
    <s v="Assimilated discrete algorithm"/>
    <n v="66200"/>
    <n v="123538"/>
    <n v="1.8661329305135952"/>
    <x v="1"/>
    <x v="0"/>
    <n v="1113"/>
    <x v="1"/>
    <x v="1"/>
    <n v="1515564000"/>
    <n v="1516168800"/>
    <x v="0"/>
    <x v="0"/>
    <x v="8"/>
    <x v="23"/>
    <x v="1"/>
  </r>
  <r>
    <n v="335"/>
    <s v="Jordan-Acosta"/>
    <s v="Operative uniform hub"/>
    <n v="173800"/>
    <n v="198628"/>
    <n v="1.1428538550057536"/>
    <x v="1"/>
    <x v="0"/>
    <n v="2283"/>
    <x v="1"/>
    <x v="1"/>
    <n v="1573797600"/>
    <n v="1574920800"/>
    <x v="0"/>
    <x v="0"/>
    <x v="8"/>
    <x v="23"/>
    <x v="1"/>
  </r>
  <r>
    <n v="336"/>
    <s v="Nunez Inc"/>
    <s v="Customizable intangible capability"/>
    <n v="70700"/>
    <n v="68602"/>
    <n v="0.97032531824611035"/>
    <x v="0"/>
    <x v="0"/>
    <n v="1072"/>
    <x v="1"/>
    <x v="1"/>
    <n v="1292392800"/>
    <n v="1292479200"/>
    <x v="0"/>
    <x v="1"/>
    <x v="8"/>
    <x v="23"/>
    <x v="1"/>
  </r>
  <r>
    <n v="337"/>
    <s v="Hayden Ltd"/>
    <s v="Innovative didactic analyzer"/>
    <n v="94500"/>
    <n v="116064"/>
    <n v="1.2281904761904763"/>
    <x v="1"/>
    <x v="0"/>
    <n v="1095"/>
    <x v="1"/>
    <x v="1"/>
    <n v="1573452000"/>
    <n v="1573538400"/>
    <x v="0"/>
    <x v="0"/>
    <x v="8"/>
    <x v="23"/>
    <x v="3"/>
  </r>
  <r>
    <n v="338"/>
    <s v="Gonzalez-Burton"/>
    <s v="Decentralized intangible encoding"/>
    <n v="69800"/>
    <n v="125042"/>
    <n v="1.7914326647564469"/>
    <x v="1"/>
    <x v="0"/>
    <n v="1690"/>
    <x v="1"/>
    <x v="1"/>
    <n v="1317790800"/>
    <n v="1320382800"/>
    <x v="0"/>
    <x v="0"/>
    <x v="8"/>
    <x v="23"/>
    <x v="3"/>
  </r>
  <r>
    <n v="339"/>
    <s v="Lewis, Taylor and Rivers"/>
    <s v="Front-line transitional algorithm"/>
    <n v="136300"/>
    <n v="108974"/>
    <n v="0.79951577402787966"/>
    <x v="3"/>
    <x v="0"/>
    <n v="1297"/>
    <x v="0"/>
    <x v="0"/>
    <n v="1501650000"/>
    <n v="1502859600"/>
    <x v="0"/>
    <x v="0"/>
    <x v="8"/>
    <x v="23"/>
    <x v="3"/>
  </r>
  <r>
    <n v="340"/>
    <s v="Butler, Henry and Espinoza"/>
    <s v="Switchable didactic matrices"/>
    <n v="37100"/>
    <n v="34964"/>
    <n v="0.94242587601078165"/>
    <x v="0"/>
    <x v="0"/>
    <n v="393"/>
    <x v="1"/>
    <x v="1"/>
    <n v="1323669600"/>
    <n v="1323756000"/>
    <x v="0"/>
    <x v="0"/>
    <x v="8"/>
    <x v="23"/>
    <x v="14"/>
  </r>
  <r>
    <n v="341"/>
    <s v="Guzman Group"/>
    <s v="Ameliorated disintermediate utilization"/>
    <n v="114300"/>
    <n v="96777"/>
    <n v="0.84669291338582675"/>
    <x v="0"/>
    <x v="0"/>
    <n v="1257"/>
    <x v="1"/>
    <x v="1"/>
    <n v="1440738000"/>
    <n v="1441342800"/>
    <x v="0"/>
    <x v="0"/>
    <x v="8"/>
    <x v="23"/>
    <x v="7"/>
  </r>
  <r>
    <n v="342"/>
    <s v="Gibson-Hernandez"/>
    <s v="Visionary foreground middleware"/>
    <n v="47900"/>
    <n v="31864"/>
    <n v="0.66521920668058454"/>
    <x v="0"/>
    <x v="0"/>
    <n v="328"/>
    <x v="1"/>
    <x v="1"/>
    <n v="1374296400"/>
    <n v="1375333200"/>
    <x v="0"/>
    <x v="0"/>
    <x v="8"/>
    <x v="23"/>
    <x v="3"/>
  </r>
  <r>
    <n v="343"/>
    <s v="Spencer-Weber"/>
    <s v="Optional zero-defect task-force"/>
    <n v="9000"/>
    <n v="4853"/>
    <n v="0.53922222222222227"/>
    <x v="0"/>
    <x v="0"/>
    <n v="147"/>
    <x v="1"/>
    <x v="1"/>
    <n v="1384840800"/>
    <n v="1389420000"/>
    <x v="0"/>
    <x v="0"/>
    <x v="8"/>
    <x v="23"/>
    <x v="3"/>
  </r>
  <r>
    <n v="344"/>
    <s v="Berger, Johnson and Marshall"/>
    <s v="Devolved exuding emulation"/>
    <n v="197600"/>
    <n v="82959"/>
    <n v="0.41983299595141699"/>
    <x v="0"/>
    <x v="0"/>
    <n v="830"/>
    <x v="1"/>
    <x v="1"/>
    <n v="1516600800"/>
    <n v="1520056800"/>
    <x v="0"/>
    <x v="0"/>
    <x v="8"/>
    <x v="23"/>
    <x v="11"/>
  </r>
  <r>
    <n v="345"/>
    <s v="Taylor, Cisneros and Romero"/>
    <s v="Open-source neutral task-force"/>
    <n v="157600"/>
    <n v="23159"/>
    <n v="0.14694796954314721"/>
    <x v="0"/>
    <x v="0"/>
    <n v="331"/>
    <x v="4"/>
    <x v="4"/>
    <n v="1436418000"/>
    <n v="1436504400"/>
    <x v="0"/>
    <x v="0"/>
    <x v="8"/>
    <x v="23"/>
    <x v="6"/>
  </r>
  <r>
    <n v="346"/>
    <s v="Little-Marsh"/>
    <s v="Virtual attitude-oriented migration"/>
    <n v="8000"/>
    <n v="2758"/>
    <n v="0.34475"/>
    <x v="0"/>
    <x v="0"/>
    <n v="25"/>
    <x v="1"/>
    <x v="1"/>
    <n v="1503550800"/>
    <n v="1508302800"/>
    <x v="0"/>
    <x v="1"/>
    <x v="8"/>
    <x v="23"/>
    <x v="7"/>
  </r>
  <r>
    <n v="347"/>
    <s v="Petersen and Sons"/>
    <s v="Open-source full-range portal"/>
    <n v="900"/>
    <n v="12607"/>
    <n v="14.007777777777777"/>
    <x v="1"/>
    <x v="0"/>
    <n v="191"/>
    <x v="1"/>
    <x v="1"/>
    <n v="1423634400"/>
    <n v="1425708000"/>
    <x v="0"/>
    <x v="0"/>
    <x v="8"/>
    <x v="23"/>
    <x v="2"/>
  </r>
  <r>
    <n v="348"/>
    <s v="Hensley Ltd"/>
    <s v="Versatile cohesive open system"/>
    <n v="199000"/>
    <n v="142823"/>
    <n v="0.71770351758793971"/>
    <x v="0"/>
    <x v="0"/>
    <n v="3483"/>
    <x v="1"/>
    <x v="1"/>
    <n v="1487224800"/>
    <n v="1488348000"/>
    <x v="0"/>
    <x v="0"/>
    <x v="8"/>
    <x v="23"/>
    <x v="0"/>
  </r>
  <r>
    <n v="349"/>
    <s v="Navarro and Sons"/>
    <s v="Multi-layered bottom-line frame"/>
    <n v="180800"/>
    <n v="95958"/>
    <n v="0.53074115044247783"/>
    <x v="0"/>
    <x v="0"/>
    <n v="923"/>
    <x v="1"/>
    <x v="1"/>
    <n v="1500008400"/>
    <n v="1502600400"/>
    <x v="0"/>
    <x v="0"/>
    <x v="8"/>
    <x v="23"/>
    <x v="3"/>
  </r>
  <r>
    <n v="350"/>
    <s v="Shannon Ltd"/>
    <s v="Pre-emptive neutral capacity"/>
    <n v="100"/>
    <n v="5"/>
    <n v="0.05"/>
    <x v="0"/>
    <x v="0"/>
    <n v="1"/>
    <x v="1"/>
    <x v="1"/>
    <n v="1432098000"/>
    <n v="1433653200"/>
    <x v="0"/>
    <x v="1"/>
    <x v="8"/>
    <x v="23"/>
    <x v="17"/>
  </r>
  <r>
    <n v="351"/>
    <s v="Young LLC"/>
    <s v="Universal maximized methodology"/>
    <n v="74100"/>
    <n v="94631"/>
    <n v="1.2770715249662619"/>
    <x v="1"/>
    <x v="0"/>
    <n v="2013"/>
    <x v="1"/>
    <x v="1"/>
    <n v="1440392400"/>
    <n v="1441602000"/>
    <x v="0"/>
    <x v="0"/>
    <x v="8"/>
    <x v="23"/>
    <x v="1"/>
  </r>
  <r>
    <n v="352"/>
    <s v="Adams, Willis and Sanchez"/>
    <s v="Expanded hybrid hardware"/>
    <n v="2800"/>
    <n v="977"/>
    <n v="0.34892857142857142"/>
    <x v="0"/>
    <x v="0"/>
    <n v="33"/>
    <x v="0"/>
    <x v="0"/>
    <n v="1446876000"/>
    <n v="1447567200"/>
    <x v="0"/>
    <x v="0"/>
    <x v="8"/>
    <x v="23"/>
    <x v="3"/>
  </r>
  <r>
    <n v="353"/>
    <s v="Mills-Roy"/>
    <s v="Profit-focused multi-tasking access"/>
    <n v="33600"/>
    <n v="137961"/>
    <n v="4.105982142857143"/>
    <x v="1"/>
    <x v="0"/>
    <n v="1703"/>
    <x v="1"/>
    <x v="1"/>
    <n v="1562302800"/>
    <n v="1562389200"/>
    <x v="0"/>
    <x v="0"/>
    <x v="8"/>
    <x v="23"/>
    <x v="3"/>
  </r>
  <r>
    <n v="354"/>
    <s v="Brown Group"/>
    <s v="Profit-focused transitional capability"/>
    <n v="6100"/>
    <n v="7548"/>
    <n v="1.2373770491803278"/>
    <x v="1"/>
    <x v="0"/>
    <n v="80"/>
    <x v="3"/>
    <x v="3"/>
    <n v="1378184400"/>
    <n v="1378789200"/>
    <x v="0"/>
    <x v="0"/>
    <x v="8"/>
    <x v="23"/>
    <x v="4"/>
  </r>
  <r>
    <n v="355"/>
    <s v="Burns-Burnett"/>
    <s v="Front-line scalable definition"/>
    <n v="3800"/>
    <n v="2241"/>
    <n v="0.58973684210526311"/>
    <x v="2"/>
    <x v="0"/>
    <n v="86"/>
    <x v="1"/>
    <x v="1"/>
    <n v="1485064800"/>
    <n v="1488520800"/>
    <x v="0"/>
    <x v="0"/>
    <x v="8"/>
    <x v="23"/>
    <x v="8"/>
  </r>
  <r>
    <n v="356"/>
    <s v="Glass, Nunez and Mcdonald"/>
    <s v="Open-source systematic protocol"/>
    <n v="9300"/>
    <n v="3431"/>
    <n v="0.36892473118279567"/>
    <x v="0"/>
    <x v="0"/>
    <n v="40"/>
    <x v="6"/>
    <x v="6"/>
    <n v="1326520800"/>
    <n v="1327298400"/>
    <x v="0"/>
    <x v="0"/>
    <x v="8"/>
    <x v="23"/>
    <x v="3"/>
  </r>
  <r>
    <n v="357"/>
    <s v="Perez, Davis and Wilson"/>
    <s v="Implemented tangible algorithm"/>
    <n v="2300"/>
    <n v="4253"/>
    <n v="1.8491304347826087"/>
    <x v="1"/>
    <x v="0"/>
    <n v="41"/>
    <x v="1"/>
    <x v="1"/>
    <n v="1441256400"/>
    <n v="1443416400"/>
    <x v="0"/>
    <x v="0"/>
    <x v="8"/>
    <x v="23"/>
    <x v="11"/>
  </r>
  <r>
    <n v="358"/>
    <s v="Diaz-Garcia"/>
    <s v="Profit-focused 3rdgeneration circuit"/>
    <n v="9700"/>
    <n v="1146"/>
    <n v="0.11814432989690722"/>
    <x v="0"/>
    <x v="0"/>
    <n v="23"/>
    <x v="0"/>
    <x v="0"/>
    <n v="1533877200"/>
    <n v="1534136400"/>
    <x v="1"/>
    <x v="0"/>
    <x v="8"/>
    <x v="23"/>
    <x v="14"/>
  </r>
  <r>
    <n v="359"/>
    <s v="Salazar-Moon"/>
    <s v="Compatible needs-based architecture"/>
    <n v="4000"/>
    <n v="11948"/>
    <n v="2.9870000000000001"/>
    <x v="1"/>
    <x v="0"/>
    <n v="187"/>
    <x v="1"/>
    <x v="1"/>
    <n v="1314421200"/>
    <n v="1315026000"/>
    <x v="0"/>
    <x v="0"/>
    <x v="8"/>
    <x v="23"/>
    <x v="10"/>
  </r>
  <r>
    <n v="360"/>
    <s v="Larsen-Chung"/>
    <s v="Right-sized zero tolerance migration"/>
    <n v="59700"/>
    <n v="135132"/>
    <n v="2.2635175879396985"/>
    <x v="1"/>
    <x v="0"/>
    <n v="2875"/>
    <x v="4"/>
    <x v="4"/>
    <n v="1293861600"/>
    <n v="1295071200"/>
    <x v="0"/>
    <x v="1"/>
    <x v="8"/>
    <x v="23"/>
    <x v="3"/>
  </r>
  <r>
    <n v="361"/>
    <s v="Anderson and Sons"/>
    <s v="Quality-focused reciprocal structure"/>
    <n v="5500"/>
    <n v="9546"/>
    <n v="1.7356363636363636"/>
    <x v="1"/>
    <x v="0"/>
    <n v="88"/>
    <x v="1"/>
    <x v="1"/>
    <n v="1507352400"/>
    <n v="1509426000"/>
    <x v="0"/>
    <x v="0"/>
    <x v="8"/>
    <x v="23"/>
    <x v="3"/>
  </r>
  <r>
    <n v="362"/>
    <s v="Lawrence Group"/>
    <s v="Automated actuating conglomeration"/>
    <n v="3700"/>
    <n v="13755"/>
    <n v="3.7175675675675675"/>
    <x v="1"/>
    <x v="0"/>
    <n v="191"/>
    <x v="1"/>
    <x v="1"/>
    <n v="1296108000"/>
    <n v="1299391200"/>
    <x v="0"/>
    <x v="0"/>
    <x v="8"/>
    <x v="23"/>
    <x v="1"/>
  </r>
  <r>
    <n v="363"/>
    <s v="Gray-Davis"/>
    <s v="Re-contextualized local initiative"/>
    <n v="5200"/>
    <n v="8330"/>
    <n v="1.601923076923077"/>
    <x v="1"/>
    <x v="0"/>
    <n v="139"/>
    <x v="1"/>
    <x v="1"/>
    <n v="1324965600"/>
    <n v="1325052000"/>
    <x v="0"/>
    <x v="0"/>
    <x v="8"/>
    <x v="23"/>
    <x v="1"/>
  </r>
  <r>
    <n v="364"/>
    <s v="Ramirez-Myers"/>
    <s v="Switchable intangible definition"/>
    <n v="900"/>
    <n v="14547"/>
    <n v="16.163333333333334"/>
    <x v="1"/>
    <x v="0"/>
    <n v="186"/>
    <x v="1"/>
    <x v="1"/>
    <n v="1520229600"/>
    <n v="1522818000"/>
    <x v="0"/>
    <x v="0"/>
    <x v="8"/>
    <x v="23"/>
    <x v="7"/>
  </r>
  <r>
    <n v="365"/>
    <s v="Lucas, Hall and Bonilla"/>
    <s v="Networked bottom-line initiative"/>
    <n v="1600"/>
    <n v="11735"/>
    <n v="7.3343749999999996"/>
    <x v="1"/>
    <x v="0"/>
    <n v="112"/>
    <x v="2"/>
    <x v="2"/>
    <n v="1482991200"/>
    <n v="1485324000"/>
    <x v="0"/>
    <x v="0"/>
    <x v="8"/>
    <x v="23"/>
    <x v="3"/>
  </r>
  <r>
    <n v="366"/>
    <s v="Williams, Perez and Villegas"/>
    <s v="Robust directional system engine"/>
    <n v="1800"/>
    <n v="10658"/>
    <n v="5.9211111111111112"/>
    <x v="1"/>
    <x v="0"/>
    <n v="101"/>
    <x v="1"/>
    <x v="1"/>
    <n v="1294034400"/>
    <n v="1294120800"/>
    <x v="0"/>
    <x v="1"/>
    <x v="8"/>
    <x v="23"/>
    <x v="3"/>
  </r>
  <r>
    <n v="367"/>
    <s v="Brooks, Jones and Ingram"/>
    <s v="Triple-buffered explicit methodology"/>
    <n v="9900"/>
    <n v="1870"/>
    <n v="0.18888888888888888"/>
    <x v="0"/>
    <x v="0"/>
    <n v="75"/>
    <x v="1"/>
    <x v="1"/>
    <n v="1413608400"/>
    <n v="1415685600"/>
    <x v="0"/>
    <x v="1"/>
    <x v="8"/>
    <x v="23"/>
    <x v="3"/>
  </r>
  <r>
    <n v="368"/>
    <s v="Whitaker, Wallace and Daniels"/>
    <s v="Reactive directional capacity"/>
    <n v="5200"/>
    <n v="14394"/>
    <n v="2.7680769230769231"/>
    <x v="1"/>
    <x v="0"/>
    <n v="206"/>
    <x v="4"/>
    <x v="4"/>
    <n v="1286946000"/>
    <n v="1288933200"/>
    <x v="0"/>
    <x v="1"/>
    <x v="8"/>
    <x v="23"/>
    <x v="4"/>
  </r>
  <r>
    <n v="369"/>
    <s v="Smith-Gonzalez"/>
    <s v="Polarized needs-based approach"/>
    <n v="5400"/>
    <n v="14743"/>
    <n v="2.730185185185185"/>
    <x v="1"/>
    <x v="0"/>
    <n v="154"/>
    <x v="1"/>
    <x v="1"/>
    <n v="1359871200"/>
    <n v="1363237200"/>
    <x v="0"/>
    <x v="1"/>
    <x v="8"/>
    <x v="23"/>
    <x v="19"/>
  </r>
  <r>
    <n v="370"/>
    <s v="Skinner PLC"/>
    <s v="Intuitive well-modulated middleware"/>
    <n v="112300"/>
    <n v="178965"/>
    <n v="1.593633125556545"/>
    <x v="1"/>
    <x v="0"/>
    <n v="5966"/>
    <x v="1"/>
    <x v="1"/>
    <n v="1555304400"/>
    <n v="1555822800"/>
    <x v="0"/>
    <x v="0"/>
    <x v="8"/>
    <x v="23"/>
    <x v="3"/>
  </r>
  <r>
    <n v="371"/>
    <s v="Nolan, Smith and Sanchez"/>
    <s v="Multi-channeled logistical matrices"/>
    <n v="189200"/>
    <n v="128410"/>
    <n v="0.67869978858350954"/>
    <x v="0"/>
    <x v="0"/>
    <n v="2176"/>
    <x v="1"/>
    <x v="1"/>
    <n v="1423375200"/>
    <n v="1427778000"/>
    <x v="0"/>
    <x v="0"/>
    <x v="8"/>
    <x v="23"/>
    <x v="3"/>
  </r>
  <r>
    <n v="372"/>
    <s v="Green-Carr"/>
    <s v="Pre-emptive bifurcated artificial intelligence"/>
    <n v="900"/>
    <n v="14324"/>
    <n v="15.915555555555555"/>
    <x v="1"/>
    <x v="0"/>
    <n v="169"/>
    <x v="1"/>
    <x v="1"/>
    <n v="1420696800"/>
    <n v="1422424800"/>
    <x v="0"/>
    <x v="1"/>
    <x v="8"/>
    <x v="23"/>
    <x v="4"/>
  </r>
  <r>
    <n v="373"/>
    <s v="Brown-Parker"/>
    <s v="Down-sized coherent toolset"/>
    <n v="22500"/>
    <n v="164291"/>
    <n v="7.3018222222222224"/>
    <x v="1"/>
    <x v="0"/>
    <n v="2106"/>
    <x v="1"/>
    <x v="1"/>
    <n v="1502946000"/>
    <n v="1503637200"/>
    <x v="0"/>
    <x v="0"/>
    <x v="8"/>
    <x v="23"/>
    <x v="3"/>
  </r>
  <r>
    <n v="374"/>
    <s v="Marshall Inc"/>
    <s v="Open-source multi-tasking data-warehouse"/>
    <n v="167400"/>
    <n v="22073"/>
    <n v="0.13185782556750297"/>
    <x v="0"/>
    <x v="0"/>
    <n v="441"/>
    <x v="1"/>
    <x v="1"/>
    <n v="1547186400"/>
    <n v="1547618400"/>
    <x v="0"/>
    <x v="1"/>
    <x v="8"/>
    <x v="23"/>
    <x v="4"/>
  </r>
  <r>
    <n v="375"/>
    <s v="Leblanc-Pineda"/>
    <s v="Future-proofed upward-trending contingency"/>
    <n v="2700"/>
    <n v="1479"/>
    <n v="0.54777777777777781"/>
    <x v="0"/>
    <x v="0"/>
    <n v="25"/>
    <x v="1"/>
    <x v="1"/>
    <n v="1444971600"/>
    <n v="1449900000"/>
    <x v="0"/>
    <x v="0"/>
    <x v="8"/>
    <x v="23"/>
    <x v="7"/>
  </r>
  <r>
    <n v="376"/>
    <s v="Perry PLC"/>
    <s v="Mandatory uniform matrix"/>
    <n v="3400"/>
    <n v="12275"/>
    <n v="3.6102941176470589"/>
    <x v="1"/>
    <x v="0"/>
    <n v="131"/>
    <x v="1"/>
    <x v="1"/>
    <n v="1404622800"/>
    <n v="1405141200"/>
    <x v="0"/>
    <x v="0"/>
    <x v="8"/>
    <x v="23"/>
    <x v="1"/>
  </r>
  <r>
    <n v="377"/>
    <s v="Klein, Stark and Livingston"/>
    <s v="Phased methodical initiative"/>
    <n v="49700"/>
    <n v="5098"/>
    <n v="0.10257545271629778"/>
    <x v="0"/>
    <x v="0"/>
    <n v="127"/>
    <x v="1"/>
    <x v="1"/>
    <n v="1571720400"/>
    <n v="1572933600"/>
    <x v="0"/>
    <x v="0"/>
    <x v="8"/>
    <x v="23"/>
    <x v="3"/>
  </r>
  <r>
    <n v="378"/>
    <s v="Fleming-Oliver"/>
    <s v="Managed stable function"/>
    <n v="178200"/>
    <n v="24882"/>
    <n v="0.13962962962962963"/>
    <x v="0"/>
    <x v="0"/>
    <n v="355"/>
    <x v="1"/>
    <x v="1"/>
    <n v="1526878800"/>
    <n v="1530162000"/>
    <x v="0"/>
    <x v="0"/>
    <x v="8"/>
    <x v="23"/>
    <x v="4"/>
  </r>
  <r>
    <n v="379"/>
    <s v="Reilly, Aguirre and Johnson"/>
    <s v="Realigned clear-thinking migration"/>
    <n v="7200"/>
    <n v="2912"/>
    <n v="0.40444444444444444"/>
    <x v="0"/>
    <x v="0"/>
    <n v="44"/>
    <x v="4"/>
    <x v="4"/>
    <n v="1319691600"/>
    <n v="1320904800"/>
    <x v="0"/>
    <x v="0"/>
    <x v="8"/>
    <x v="23"/>
    <x v="3"/>
  </r>
  <r>
    <n v="380"/>
    <s v="Davidson, Wilcox and Lewis"/>
    <s v="Optional clear-thinking process improvement"/>
    <n v="2500"/>
    <n v="4008"/>
    <n v="1.6032"/>
    <x v="1"/>
    <x v="0"/>
    <n v="84"/>
    <x v="1"/>
    <x v="1"/>
    <n v="1371963600"/>
    <n v="1372395600"/>
    <x v="0"/>
    <x v="0"/>
    <x v="8"/>
    <x v="23"/>
    <x v="3"/>
  </r>
  <r>
    <n v="381"/>
    <s v="Michael, Anderson and Vincent"/>
    <s v="Cross-group global moratorium"/>
    <n v="5300"/>
    <n v="9749"/>
    <n v="1.8394339622641509"/>
    <x v="1"/>
    <x v="0"/>
    <n v="155"/>
    <x v="1"/>
    <x v="1"/>
    <n v="1433739600"/>
    <n v="1437714000"/>
    <x v="0"/>
    <x v="0"/>
    <x v="8"/>
    <x v="23"/>
    <x v="3"/>
  </r>
  <r>
    <n v="382"/>
    <s v="King Ltd"/>
    <s v="Visionary systemic process improvement"/>
    <n v="9100"/>
    <n v="5803"/>
    <n v="0.63769230769230767"/>
    <x v="0"/>
    <x v="0"/>
    <n v="67"/>
    <x v="1"/>
    <x v="1"/>
    <n v="1508130000"/>
    <n v="1509771600"/>
    <x v="0"/>
    <x v="0"/>
    <x v="8"/>
    <x v="23"/>
    <x v="14"/>
  </r>
  <r>
    <n v="383"/>
    <s v="Baker Ltd"/>
    <s v="Progressive intangible flexibility"/>
    <n v="6300"/>
    <n v="14199"/>
    <n v="2.2538095238095237"/>
    <x v="1"/>
    <x v="0"/>
    <n v="189"/>
    <x v="1"/>
    <x v="1"/>
    <n v="1550037600"/>
    <n v="1550556000"/>
    <x v="0"/>
    <x v="1"/>
    <x v="8"/>
    <x v="23"/>
    <x v="0"/>
  </r>
  <r>
    <n v="384"/>
    <s v="Baker, Collins and Smith"/>
    <s v="Reactive real-time software"/>
    <n v="114400"/>
    <n v="196779"/>
    <n v="1.7200961538461539"/>
    <x v="1"/>
    <x v="0"/>
    <n v="4799"/>
    <x v="1"/>
    <x v="1"/>
    <n v="1486706400"/>
    <n v="1489039200"/>
    <x v="1"/>
    <x v="1"/>
    <x v="8"/>
    <x v="23"/>
    <x v="4"/>
  </r>
  <r>
    <n v="385"/>
    <s v="Warren-Harrison"/>
    <s v="Programmable incremental knowledge user"/>
    <n v="38900"/>
    <n v="56859"/>
    <n v="1.4616709511568124"/>
    <x v="1"/>
    <x v="0"/>
    <n v="1137"/>
    <x v="1"/>
    <x v="1"/>
    <n v="1553835600"/>
    <n v="1556600400"/>
    <x v="0"/>
    <x v="0"/>
    <x v="8"/>
    <x v="23"/>
    <x v="9"/>
  </r>
  <r>
    <n v="386"/>
    <s v="Gardner Group"/>
    <s v="Progressive 5thgeneration customer loyalty"/>
    <n v="135500"/>
    <n v="103554"/>
    <n v="0.76423616236162362"/>
    <x v="0"/>
    <x v="0"/>
    <n v="1068"/>
    <x v="1"/>
    <x v="1"/>
    <n v="1277528400"/>
    <n v="1278565200"/>
    <x v="0"/>
    <x v="0"/>
    <x v="8"/>
    <x v="23"/>
    <x v="3"/>
  </r>
  <r>
    <n v="387"/>
    <s v="Flores-Lambert"/>
    <s v="Triple-buffered logistical frame"/>
    <n v="109000"/>
    <n v="42795"/>
    <n v="0.39261467889908258"/>
    <x v="0"/>
    <x v="0"/>
    <n v="424"/>
    <x v="1"/>
    <x v="1"/>
    <n v="1339477200"/>
    <n v="1339909200"/>
    <x v="0"/>
    <x v="0"/>
    <x v="8"/>
    <x v="23"/>
    <x v="8"/>
  </r>
  <r>
    <n v="388"/>
    <s v="Cruz Ltd"/>
    <s v="Exclusive dynamic adapter"/>
    <n v="114800"/>
    <n v="12938"/>
    <n v="0.11270034843205574"/>
    <x v="3"/>
    <x v="0"/>
    <n v="145"/>
    <x v="5"/>
    <x v="5"/>
    <n v="1325656800"/>
    <n v="1325829600"/>
    <x v="0"/>
    <x v="0"/>
    <x v="8"/>
    <x v="23"/>
    <x v="7"/>
  </r>
  <r>
    <n v="389"/>
    <s v="Knox-Garner"/>
    <s v="Automated systemic hierarchy"/>
    <n v="83000"/>
    <n v="101352"/>
    <n v="1.2211084337349398"/>
    <x v="1"/>
    <x v="0"/>
    <n v="1152"/>
    <x v="1"/>
    <x v="1"/>
    <n v="1288242000"/>
    <n v="1290578400"/>
    <x v="0"/>
    <x v="0"/>
    <x v="8"/>
    <x v="23"/>
    <x v="3"/>
  </r>
  <r>
    <n v="390"/>
    <s v="Davis-Allen"/>
    <s v="Digitized eco-centric core"/>
    <n v="2400"/>
    <n v="4477"/>
    <n v="1.8654166666666667"/>
    <x v="1"/>
    <x v="0"/>
    <n v="50"/>
    <x v="1"/>
    <x v="1"/>
    <n v="1379048400"/>
    <n v="1380344400"/>
    <x v="0"/>
    <x v="0"/>
    <x v="8"/>
    <x v="23"/>
    <x v="14"/>
  </r>
  <r>
    <n v="391"/>
    <s v="Miller-Patel"/>
    <s v="Mandatory uniform strategy"/>
    <n v="60400"/>
    <n v="4393"/>
    <n v="7.27317880794702E-2"/>
    <x v="0"/>
    <x v="0"/>
    <n v="151"/>
    <x v="1"/>
    <x v="1"/>
    <n v="1389679200"/>
    <n v="1389852000"/>
    <x v="0"/>
    <x v="0"/>
    <x v="8"/>
    <x v="23"/>
    <x v="9"/>
  </r>
  <r>
    <n v="392"/>
    <s v="Hernandez-Grimes"/>
    <s v="Profit-focused zero administration forecast"/>
    <n v="102900"/>
    <n v="67546"/>
    <n v="0.65642371234207963"/>
    <x v="0"/>
    <x v="0"/>
    <n v="1608"/>
    <x v="1"/>
    <x v="1"/>
    <n v="1294293600"/>
    <n v="1294466400"/>
    <x v="0"/>
    <x v="0"/>
    <x v="8"/>
    <x v="23"/>
    <x v="8"/>
  </r>
  <r>
    <n v="393"/>
    <s v="Owens, Hall and Gonzalez"/>
    <s v="De-engineered static orchestration"/>
    <n v="62800"/>
    <n v="143788"/>
    <n v="2.2896178343949045"/>
    <x v="1"/>
    <x v="0"/>
    <n v="3059"/>
    <x v="0"/>
    <x v="0"/>
    <n v="1500267600"/>
    <n v="1500354000"/>
    <x v="0"/>
    <x v="0"/>
    <x v="8"/>
    <x v="23"/>
    <x v="17"/>
  </r>
  <r>
    <n v="394"/>
    <s v="Noble-Bailey"/>
    <s v="Customizable dynamic info-mediaries"/>
    <n v="800"/>
    <n v="3755"/>
    <n v="4.6937499999999996"/>
    <x v="1"/>
    <x v="0"/>
    <n v="34"/>
    <x v="1"/>
    <x v="1"/>
    <n v="1375074000"/>
    <n v="1375938000"/>
    <x v="0"/>
    <x v="1"/>
    <x v="8"/>
    <x v="23"/>
    <x v="4"/>
  </r>
  <r>
    <n v="395"/>
    <s v="Taylor PLC"/>
    <s v="Enhanced incremental budgetary management"/>
    <n v="7100"/>
    <n v="9238"/>
    <n v="1.3011267605633803"/>
    <x v="1"/>
    <x v="0"/>
    <n v="220"/>
    <x v="1"/>
    <x v="1"/>
    <n v="1323324000"/>
    <n v="1323410400"/>
    <x v="1"/>
    <x v="0"/>
    <x v="8"/>
    <x v="23"/>
    <x v="3"/>
  </r>
  <r>
    <n v="396"/>
    <s v="Holmes PLC"/>
    <s v="Digitized local info-mediaries"/>
    <n v="46100"/>
    <n v="77012"/>
    <n v="1.6705422993492407"/>
    <x v="1"/>
    <x v="0"/>
    <n v="1604"/>
    <x v="2"/>
    <x v="2"/>
    <n v="1538715600"/>
    <n v="1539406800"/>
    <x v="0"/>
    <x v="0"/>
    <x v="8"/>
    <x v="23"/>
    <x v="6"/>
  </r>
  <r>
    <n v="397"/>
    <s v="Jones-Martin"/>
    <s v="Virtual systematic monitoring"/>
    <n v="8100"/>
    <n v="14083"/>
    <n v="1.738641975308642"/>
    <x v="1"/>
    <x v="0"/>
    <n v="454"/>
    <x v="1"/>
    <x v="1"/>
    <n v="1369285200"/>
    <n v="1369803600"/>
    <x v="0"/>
    <x v="0"/>
    <x v="8"/>
    <x v="23"/>
    <x v="1"/>
  </r>
  <r>
    <n v="398"/>
    <s v="Myers LLC"/>
    <s v="Reactive bottom-line open architecture"/>
    <n v="1700"/>
    <n v="12202"/>
    <n v="7.1776470588235295"/>
    <x v="1"/>
    <x v="0"/>
    <n v="123"/>
    <x v="6"/>
    <x v="6"/>
    <n v="1525755600"/>
    <n v="1525928400"/>
    <x v="0"/>
    <x v="1"/>
    <x v="8"/>
    <x v="23"/>
    <x v="10"/>
  </r>
  <r>
    <n v="399"/>
    <s v="Acosta, Mullins and Morris"/>
    <s v="Pre-emptive interactive model"/>
    <n v="97300"/>
    <n v="62127"/>
    <n v="0.63850976361767731"/>
    <x v="0"/>
    <x v="0"/>
    <n v="941"/>
    <x v="1"/>
    <x v="1"/>
    <n v="1296626400"/>
    <n v="1297231200"/>
    <x v="0"/>
    <x v="0"/>
    <x v="8"/>
    <x v="23"/>
    <x v="7"/>
  </r>
  <r>
    <n v="400"/>
    <s v="Bell PLC"/>
    <s v="Ergonomic eco-centric open architecture"/>
    <n v="100"/>
    <n v="2"/>
    <n v="0.02"/>
    <x v="0"/>
    <x v="0"/>
    <n v="1"/>
    <x v="1"/>
    <x v="1"/>
    <n v="1376629200"/>
    <n v="1378530000"/>
    <x v="0"/>
    <x v="1"/>
    <x v="8"/>
    <x v="23"/>
    <x v="14"/>
  </r>
  <r>
    <n v="401"/>
    <s v="Smith-Schmidt"/>
    <s v="Inverse radical hierarchy"/>
    <n v="900"/>
    <n v="13772"/>
    <n v="15.302222222222222"/>
    <x v="1"/>
    <x v="0"/>
    <n v="299"/>
    <x v="1"/>
    <x v="1"/>
    <n v="1572152400"/>
    <n v="1572152400"/>
    <x v="0"/>
    <x v="0"/>
    <x v="8"/>
    <x v="23"/>
    <x v="3"/>
  </r>
  <r>
    <n v="402"/>
    <s v="Ruiz, Richardson and Cole"/>
    <s v="Team-oriented static interface"/>
    <n v="7300"/>
    <n v="2946"/>
    <n v="0.40356164383561643"/>
    <x v="0"/>
    <x v="0"/>
    <n v="40"/>
    <x v="1"/>
    <x v="1"/>
    <n v="1325829600"/>
    <n v="1329890400"/>
    <x v="0"/>
    <x v="1"/>
    <x v="8"/>
    <x v="23"/>
    <x v="12"/>
  </r>
  <r>
    <n v="403"/>
    <s v="Leonard-Mcclain"/>
    <s v="Virtual foreground throughput"/>
    <n v="195800"/>
    <n v="168820"/>
    <n v="0.86220633299284988"/>
    <x v="0"/>
    <x v="0"/>
    <n v="3015"/>
    <x v="0"/>
    <x v="0"/>
    <n v="1273640400"/>
    <n v="1276750800"/>
    <x v="0"/>
    <x v="1"/>
    <x v="8"/>
    <x v="23"/>
    <x v="3"/>
  </r>
  <r>
    <n v="404"/>
    <s v="Bailey-Boyer"/>
    <s v="Visionary exuding Internet solution"/>
    <n v="48900"/>
    <n v="154321"/>
    <n v="3.1558486707566464"/>
    <x v="1"/>
    <x v="0"/>
    <n v="2237"/>
    <x v="1"/>
    <x v="1"/>
    <n v="1510639200"/>
    <n v="1510898400"/>
    <x v="0"/>
    <x v="0"/>
    <x v="8"/>
    <x v="23"/>
    <x v="3"/>
  </r>
  <r>
    <n v="405"/>
    <s v="Lee LLC"/>
    <s v="Synchronized secondary analyzer"/>
    <n v="29600"/>
    <n v="26527"/>
    <n v="0.89618243243243245"/>
    <x v="0"/>
    <x v="0"/>
    <n v="435"/>
    <x v="1"/>
    <x v="1"/>
    <n v="1528088400"/>
    <n v="1532408400"/>
    <x v="0"/>
    <x v="0"/>
    <x v="8"/>
    <x v="23"/>
    <x v="3"/>
  </r>
  <r>
    <n v="406"/>
    <s v="Lyons Inc"/>
    <s v="Balanced attitude-oriented parallelism"/>
    <n v="39300"/>
    <n v="71583"/>
    <n v="1.8214503816793892"/>
    <x v="1"/>
    <x v="0"/>
    <n v="645"/>
    <x v="1"/>
    <x v="1"/>
    <n v="1359525600"/>
    <n v="1360562400"/>
    <x v="1"/>
    <x v="0"/>
    <x v="8"/>
    <x v="23"/>
    <x v="4"/>
  </r>
  <r>
    <n v="407"/>
    <s v="Herrera-Wilson"/>
    <s v="Organized bandwidth-monitored core"/>
    <n v="3400"/>
    <n v="12100"/>
    <n v="3.5588235294117645"/>
    <x v="1"/>
    <x v="0"/>
    <n v="484"/>
    <x v="3"/>
    <x v="3"/>
    <n v="1570942800"/>
    <n v="1571547600"/>
    <x v="0"/>
    <x v="0"/>
    <x v="8"/>
    <x v="23"/>
    <x v="3"/>
  </r>
  <r>
    <n v="408"/>
    <s v="Mahoney, Adams and Lucas"/>
    <s v="Cloned leadingedge utilization"/>
    <n v="9200"/>
    <n v="12129"/>
    <n v="1.3183695652173912"/>
    <x v="1"/>
    <x v="0"/>
    <n v="154"/>
    <x v="0"/>
    <x v="0"/>
    <n v="1466398800"/>
    <n v="1468126800"/>
    <x v="0"/>
    <x v="0"/>
    <x v="8"/>
    <x v="23"/>
    <x v="4"/>
  </r>
  <r>
    <n v="409"/>
    <s v="Stewart LLC"/>
    <s v="Secured asymmetric projection"/>
    <n v="135600"/>
    <n v="62804"/>
    <n v="0.46315634218289087"/>
    <x v="0"/>
    <x v="0"/>
    <n v="714"/>
    <x v="1"/>
    <x v="1"/>
    <n v="1492491600"/>
    <n v="1492837200"/>
    <x v="0"/>
    <x v="0"/>
    <x v="8"/>
    <x v="23"/>
    <x v="1"/>
  </r>
  <r>
    <n v="410"/>
    <s v="Mcmillan Group"/>
    <s v="Advanced cohesive Graphic Interface"/>
    <n v="153700"/>
    <n v="55536"/>
    <n v="0.36132726089785294"/>
    <x v="2"/>
    <x v="0"/>
    <n v="1111"/>
    <x v="1"/>
    <x v="1"/>
    <n v="1430197200"/>
    <n v="1430197200"/>
    <x v="0"/>
    <x v="0"/>
    <x v="8"/>
    <x v="23"/>
    <x v="20"/>
  </r>
  <r>
    <n v="411"/>
    <s v="Beck, Thompson and Martinez"/>
    <s v="Down-sized maximized function"/>
    <n v="7800"/>
    <n v="8161"/>
    <n v="1.0462820512820512"/>
    <x v="1"/>
    <x v="0"/>
    <n v="82"/>
    <x v="1"/>
    <x v="1"/>
    <n v="1496034000"/>
    <n v="1496206800"/>
    <x v="0"/>
    <x v="0"/>
    <x v="8"/>
    <x v="23"/>
    <x v="3"/>
  </r>
  <r>
    <n v="412"/>
    <s v="Rodriguez-Scott"/>
    <s v="Realigned zero tolerance software"/>
    <n v="2100"/>
    <n v="14046"/>
    <n v="6.6885714285714286"/>
    <x v="1"/>
    <x v="0"/>
    <n v="134"/>
    <x v="1"/>
    <x v="1"/>
    <n v="1388728800"/>
    <n v="1389592800"/>
    <x v="0"/>
    <x v="0"/>
    <x v="8"/>
    <x v="23"/>
    <x v="13"/>
  </r>
  <r>
    <n v="413"/>
    <s v="Rush-Bowers"/>
    <s v="Persevering analyzing extranet"/>
    <n v="189500"/>
    <n v="117628"/>
    <n v="0.62072823218997364"/>
    <x v="2"/>
    <x v="0"/>
    <n v="1089"/>
    <x v="1"/>
    <x v="1"/>
    <n v="1543298400"/>
    <n v="1545631200"/>
    <x v="0"/>
    <x v="0"/>
    <x v="8"/>
    <x v="23"/>
    <x v="10"/>
  </r>
  <r>
    <n v="414"/>
    <s v="Davis and Sons"/>
    <s v="Innovative human-resource migration"/>
    <n v="188200"/>
    <n v="159405"/>
    <n v="0.84699787460148779"/>
    <x v="0"/>
    <x v="0"/>
    <n v="5497"/>
    <x v="1"/>
    <x v="1"/>
    <n v="1271739600"/>
    <n v="1272430800"/>
    <x v="0"/>
    <x v="1"/>
    <x v="8"/>
    <x v="23"/>
    <x v="0"/>
  </r>
  <r>
    <n v="415"/>
    <s v="Anderson-Pham"/>
    <s v="Intuitive needs-based monitoring"/>
    <n v="113500"/>
    <n v="12552"/>
    <n v="0.11059030837004405"/>
    <x v="0"/>
    <x v="0"/>
    <n v="418"/>
    <x v="1"/>
    <x v="1"/>
    <n v="1326434400"/>
    <n v="1327903200"/>
    <x v="0"/>
    <x v="0"/>
    <x v="8"/>
    <x v="23"/>
    <x v="3"/>
  </r>
  <r>
    <n v="416"/>
    <s v="Stewart-Coleman"/>
    <s v="Customer-focused disintermediate toolset"/>
    <n v="134600"/>
    <n v="59007"/>
    <n v="0.43838781575037145"/>
    <x v="0"/>
    <x v="0"/>
    <n v="1439"/>
    <x v="1"/>
    <x v="1"/>
    <n v="1295244000"/>
    <n v="1296021600"/>
    <x v="0"/>
    <x v="1"/>
    <x v="8"/>
    <x v="23"/>
    <x v="4"/>
  </r>
  <r>
    <n v="417"/>
    <s v="Bradshaw, Smith and Ryan"/>
    <s v="Upgradable 24/7 emulation"/>
    <n v="1700"/>
    <n v="943"/>
    <n v="0.55470588235294116"/>
    <x v="0"/>
    <x v="0"/>
    <n v="15"/>
    <x v="1"/>
    <x v="1"/>
    <n v="1541221200"/>
    <n v="1543298400"/>
    <x v="0"/>
    <x v="0"/>
    <x v="8"/>
    <x v="23"/>
    <x v="3"/>
  </r>
  <r>
    <n v="418"/>
    <s v="Jackson PLC"/>
    <s v="Quality-focused client-server core"/>
    <n v="163700"/>
    <n v="93963"/>
    <n v="0.57399511301160655"/>
    <x v="0"/>
    <x v="0"/>
    <n v="1999"/>
    <x v="0"/>
    <x v="0"/>
    <n v="1336280400"/>
    <n v="1336366800"/>
    <x v="0"/>
    <x v="0"/>
    <x v="8"/>
    <x v="23"/>
    <x v="4"/>
  </r>
  <r>
    <n v="419"/>
    <s v="Ware-Arias"/>
    <s v="Upgradable maximized protocol"/>
    <n v="113800"/>
    <n v="140469"/>
    <n v="1.2343497363796134"/>
    <x v="1"/>
    <x v="0"/>
    <n v="5203"/>
    <x v="1"/>
    <x v="1"/>
    <n v="1324533600"/>
    <n v="1325052000"/>
    <x v="0"/>
    <x v="0"/>
    <x v="8"/>
    <x v="23"/>
    <x v="2"/>
  </r>
  <r>
    <n v="420"/>
    <s v="Blair, Reyes and Woods"/>
    <s v="Cross-platform interactive synergy"/>
    <n v="5000"/>
    <n v="6423"/>
    <n v="1.2846"/>
    <x v="1"/>
    <x v="0"/>
    <n v="94"/>
    <x v="1"/>
    <x v="1"/>
    <n v="1498366800"/>
    <n v="1499576400"/>
    <x v="0"/>
    <x v="0"/>
    <x v="8"/>
    <x v="23"/>
    <x v="3"/>
  </r>
  <r>
    <n v="421"/>
    <s v="Thomas-Lopez"/>
    <s v="User-centric fault-tolerant archive"/>
    <n v="9400"/>
    <n v="6015"/>
    <n v="0.63989361702127656"/>
    <x v="0"/>
    <x v="0"/>
    <n v="118"/>
    <x v="1"/>
    <x v="1"/>
    <n v="1498712400"/>
    <n v="1501304400"/>
    <x v="0"/>
    <x v="1"/>
    <x v="8"/>
    <x v="23"/>
    <x v="8"/>
  </r>
  <r>
    <n v="422"/>
    <s v="Brown, Davies and Pacheco"/>
    <s v="Reverse-engineered regional knowledge user"/>
    <n v="8700"/>
    <n v="11075"/>
    <n v="1.2729885057471264"/>
    <x v="1"/>
    <x v="0"/>
    <n v="205"/>
    <x v="1"/>
    <x v="1"/>
    <n v="1271480400"/>
    <n v="1273208400"/>
    <x v="0"/>
    <x v="1"/>
    <x v="8"/>
    <x v="23"/>
    <x v="3"/>
  </r>
  <r>
    <n v="423"/>
    <s v="Jones-Riddle"/>
    <s v="Self-enabling real-time definition"/>
    <n v="147800"/>
    <n v="15723"/>
    <n v="0.10638024357239513"/>
    <x v="0"/>
    <x v="0"/>
    <n v="162"/>
    <x v="1"/>
    <x v="1"/>
    <n v="1316667600"/>
    <n v="1316840400"/>
    <x v="0"/>
    <x v="1"/>
    <x v="8"/>
    <x v="23"/>
    <x v="0"/>
  </r>
  <r>
    <n v="424"/>
    <s v="Schmidt-Gomez"/>
    <s v="User-centric impactful projection"/>
    <n v="5100"/>
    <n v="2064"/>
    <n v="0.40470588235294119"/>
    <x v="0"/>
    <x v="0"/>
    <n v="83"/>
    <x v="1"/>
    <x v="1"/>
    <n v="1524027600"/>
    <n v="1524546000"/>
    <x v="0"/>
    <x v="0"/>
    <x v="8"/>
    <x v="23"/>
    <x v="7"/>
  </r>
  <r>
    <n v="425"/>
    <s v="Sullivan, Davis and Booth"/>
    <s v="Vision-oriented actuating hardware"/>
    <n v="2700"/>
    <n v="7767"/>
    <n v="2.8766666666666665"/>
    <x v="1"/>
    <x v="0"/>
    <n v="92"/>
    <x v="1"/>
    <x v="1"/>
    <n v="1438059600"/>
    <n v="1438578000"/>
    <x v="0"/>
    <x v="0"/>
    <x v="8"/>
    <x v="23"/>
    <x v="14"/>
  </r>
  <r>
    <n v="426"/>
    <s v="Edwards-Kane"/>
    <s v="Virtual leadingedge framework"/>
    <n v="1800"/>
    <n v="10313"/>
    <n v="5.7294444444444448"/>
    <x v="1"/>
    <x v="0"/>
    <n v="219"/>
    <x v="1"/>
    <x v="1"/>
    <n v="1361944800"/>
    <n v="1362549600"/>
    <x v="0"/>
    <x v="0"/>
    <x v="8"/>
    <x v="23"/>
    <x v="3"/>
  </r>
  <r>
    <n v="427"/>
    <s v="Hicks, Wall and Webb"/>
    <s v="Managed discrete framework"/>
    <n v="174500"/>
    <n v="197018"/>
    <n v="1.1290429799426933"/>
    <x v="1"/>
    <x v="0"/>
    <n v="2526"/>
    <x v="1"/>
    <x v="1"/>
    <n v="1410584400"/>
    <n v="1413349200"/>
    <x v="0"/>
    <x v="1"/>
    <x v="8"/>
    <x v="23"/>
    <x v="3"/>
  </r>
  <r>
    <n v="428"/>
    <s v="Mayer-Richmond"/>
    <s v="Progressive zero-defect capability"/>
    <n v="101400"/>
    <n v="47037"/>
    <n v="0.46387573964497042"/>
    <x v="0"/>
    <x v="0"/>
    <n v="747"/>
    <x v="1"/>
    <x v="1"/>
    <n v="1297404000"/>
    <n v="1298008800"/>
    <x v="0"/>
    <x v="0"/>
    <x v="8"/>
    <x v="23"/>
    <x v="10"/>
  </r>
  <r>
    <n v="429"/>
    <s v="Robles Ltd"/>
    <s v="Right-sized demand-driven adapter"/>
    <n v="191000"/>
    <n v="173191"/>
    <n v="0.90675916230366493"/>
    <x v="3"/>
    <x v="0"/>
    <n v="2138"/>
    <x v="1"/>
    <x v="1"/>
    <n v="1392012000"/>
    <n v="1394427600"/>
    <x v="0"/>
    <x v="1"/>
    <x v="8"/>
    <x v="23"/>
    <x v="14"/>
  </r>
  <r>
    <n v="430"/>
    <s v="Cochran Ltd"/>
    <s v="Re-engineered attitude-oriented frame"/>
    <n v="8100"/>
    <n v="5487"/>
    <n v="0.67740740740740746"/>
    <x v="0"/>
    <x v="0"/>
    <n v="84"/>
    <x v="1"/>
    <x v="1"/>
    <n v="1569733200"/>
    <n v="1572670800"/>
    <x v="0"/>
    <x v="0"/>
    <x v="8"/>
    <x v="23"/>
    <x v="3"/>
  </r>
  <r>
    <n v="431"/>
    <s v="Rosales LLC"/>
    <s v="Compatible multimedia utilization"/>
    <n v="5100"/>
    <n v="9817"/>
    <n v="1.9249019607843136"/>
    <x v="1"/>
    <x v="0"/>
    <n v="94"/>
    <x v="1"/>
    <x v="1"/>
    <n v="1529643600"/>
    <n v="1531112400"/>
    <x v="1"/>
    <x v="0"/>
    <x v="8"/>
    <x v="23"/>
    <x v="3"/>
  </r>
  <r>
    <n v="432"/>
    <s v="Harper-Bryan"/>
    <s v="Re-contextualized dedicated hardware"/>
    <n v="7700"/>
    <n v="6369"/>
    <n v="0.82714285714285718"/>
    <x v="0"/>
    <x v="0"/>
    <n v="91"/>
    <x v="1"/>
    <x v="1"/>
    <n v="1399006800"/>
    <n v="1400734800"/>
    <x v="0"/>
    <x v="0"/>
    <x v="8"/>
    <x v="23"/>
    <x v="3"/>
  </r>
  <r>
    <n v="433"/>
    <s v="Potter, Harper and Everett"/>
    <s v="Decentralized composite paradigm"/>
    <n v="121400"/>
    <n v="65755"/>
    <n v="0.54163920922570019"/>
    <x v="0"/>
    <x v="0"/>
    <n v="792"/>
    <x v="1"/>
    <x v="1"/>
    <n v="1385359200"/>
    <n v="1386741600"/>
    <x v="0"/>
    <x v="1"/>
    <x v="8"/>
    <x v="23"/>
    <x v="4"/>
  </r>
  <r>
    <n v="434"/>
    <s v="Floyd-Sims"/>
    <s v="Cloned transitional hierarchy"/>
    <n v="5400"/>
    <n v="903"/>
    <n v="0.16722222222222222"/>
    <x v="3"/>
    <x v="0"/>
    <n v="10"/>
    <x v="0"/>
    <x v="0"/>
    <n v="1480572000"/>
    <n v="1481781600"/>
    <x v="1"/>
    <x v="0"/>
    <x v="8"/>
    <x v="23"/>
    <x v="3"/>
  </r>
  <r>
    <n v="435"/>
    <s v="Spence, Jackson and Kelly"/>
    <s v="Advanced discrete leverage"/>
    <n v="152400"/>
    <n v="178120"/>
    <n v="1.168766404199475"/>
    <x v="1"/>
    <x v="0"/>
    <n v="1713"/>
    <x v="6"/>
    <x v="6"/>
    <n v="1418623200"/>
    <n v="1419660000"/>
    <x v="0"/>
    <x v="1"/>
    <x v="8"/>
    <x v="23"/>
    <x v="3"/>
  </r>
  <r>
    <n v="436"/>
    <s v="King-Nguyen"/>
    <s v="Open-source incremental throughput"/>
    <n v="1300"/>
    <n v="13678"/>
    <n v="10.521538461538462"/>
    <x v="1"/>
    <x v="0"/>
    <n v="249"/>
    <x v="1"/>
    <x v="1"/>
    <n v="1555736400"/>
    <n v="1555822800"/>
    <x v="0"/>
    <x v="0"/>
    <x v="8"/>
    <x v="23"/>
    <x v="17"/>
  </r>
  <r>
    <n v="437"/>
    <s v="Hansen Group"/>
    <s v="Centralized regional interface"/>
    <n v="8100"/>
    <n v="9969"/>
    <n v="1.2307407407407407"/>
    <x v="1"/>
    <x v="0"/>
    <n v="192"/>
    <x v="1"/>
    <x v="1"/>
    <n v="1442120400"/>
    <n v="1442379600"/>
    <x v="0"/>
    <x v="1"/>
    <x v="8"/>
    <x v="23"/>
    <x v="10"/>
  </r>
  <r>
    <n v="438"/>
    <s v="Mathis, Hall and Hansen"/>
    <s v="Streamlined web-enabled knowledgebase"/>
    <n v="8300"/>
    <n v="14827"/>
    <n v="1.7863855421686747"/>
    <x v="1"/>
    <x v="0"/>
    <n v="247"/>
    <x v="1"/>
    <x v="1"/>
    <n v="1362376800"/>
    <n v="1364965200"/>
    <x v="0"/>
    <x v="0"/>
    <x v="8"/>
    <x v="23"/>
    <x v="3"/>
  </r>
  <r>
    <n v="439"/>
    <s v="Cummings Inc"/>
    <s v="Digitized transitional monitoring"/>
    <n v="28400"/>
    <n v="100900"/>
    <n v="3.5528169014084505"/>
    <x v="1"/>
    <x v="0"/>
    <n v="2293"/>
    <x v="1"/>
    <x v="1"/>
    <n v="1478408400"/>
    <n v="1479016800"/>
    <x v="0"/>
    <x v="0"/>
    <x v="8"/>
    <x v="23"/>
    <x v="22"/>
  </r>
  <r>
    <n v="440"/>
    <s v="Miller-Poole"/>
    <s v="Networked optimal adapter"/>
    <n v="102500"/>
    <n v="165954"/>
    <n v="1.6190634146341463"/>
    <x v="1"/>
    <x v="0"/>
    <n v="3131"/>
    <x v="1"/>
    <x v="1"/>
    <n v="1498798800"/>
    <n v="1499662800"/>
    <x v="0"/>
    <x v="0"/>
    <x v="8"/>
    <x v="23"/>
    <x v="19"/>
  </r>
  <r>
    <n v="441"/>
    <s v="Rodriguez-West"/>
    <s v="Automated optimal function"/>
    <n v="7000"/>
    <n v="1744"/>
    <n v="0.24914285714285714"/>
    <x v="0"/>
    <x v="0"/>
    <n v="32"/>
    <x v="1"/>
    <x v="1"/>
    <n v="1335416400"/>
    <n v="1337835600"/>
    <x v="0"/>
    <x v="0"/>
    <x v="8"/>
    <x v="23"/>
    <x v="8"/>
  </r>
  <r>
    <n v="442"/>
    <s v="Calderon, Bradford and Dean"/>
    <s v="Devolved system-worthy framework"/>
    <n v="5400"/>
    <n v="10731"/>
    <n v="1.9872222222222222"/>
    <x v="1"/>
    <x v="0"/>
    <n v="143"/>
    <x v="6"/>
    <x v="6"/>
    <n v="1504328400"/>
    <n v="1505710800"/>
    <x v="0"/>
    <x v="0"/>
    <x v="8"/>
    <x v="23"/>
    <x v="3"/>
  </r>
  <r>
    <n v="443"/>
    <s v="Clark-Bowman"/>
    <s v="Stand-alone user-facing service-desk"/>
    <n v="9300"/>
    <n v="3232"/>
    <n v="0.34752688172043011"/>
    <x v="3"/>
    <x v="0"/>
    <n v="90"/>
    <x v="1"/>
    <x v="1"/>
    <n v="1285822800"/>
    <n v="1287464400"/>
    <x v="0"/>
    <x v="0"/>
    <x v="8"/>
    <x v="23"/>
    <x v="3"/>
  </r>
  <r>
    <n v="444"/>
    <s v="Hensley Ltd"/>
    <s v="Versatile global attitude"/>
    <n v="6200"/>
    <n v="10938"/>
    <n v="1.7641935483870967"/>
    <x v="1"/>
    <x v="0"/>
    <n v="296"/>
    <x v="1"/>
    <x v="1"/>
    <n v="1311483600"/>
    <n v="1311656400"/>
    <x v="0"/>
    <x v="1"/>
    <x v="8"/>
    <x v="23"/>
    <x v="7"/>
  </r>
  <r>
    <n v="445"/>
    <s v="Anderson-Pearson"/>
    <s v="Intuitive demand-driven Local Area Network"/>
    <n v="2100"/>
    <n v="10739"/>
    <n v="5.1138095238095236"/>
    <x v="1"/>
    <x v="0"/>
    <n v="170"/>
    <x v="1"/>
    <x v="1"/>
    <n v="1291356000"/>
    <n v="1293170400"/>
    <x v="0"/>
    <x v="1"/>
    <x v="8"/>
    <x v="23"/>
    <x v="3"/>
  </r>
  <r>
    <n v="446"/>
    <s v="Martin, Martin and Solis"/>
    <s v="Assimilated uniform methodology"/>
    <n v="6800"/>
    <n v="5579"/>
    <n v="0.82044117647058823"/>
    <x v="0"/>
    <x v="0"/>
    <n v="186"/>
    <x v="1"/>
    <x v="1"/>
    <n v="1355810400"/>
    <n v="1355983200"/>
    <x v="0"/>
    <x v="0"/>
    <x v="8"/>
    <x v="23"/>
    <x v="8"/>
  </r>
  <r>
    <n v="447"/>
    <s v="Harrington-Harper"/>
    <s v="Self-enabling next generation algorithm"/>
    <n v="155200"/>
    <n v="37754"/>
    <n v="0.24326030927835052"/>
    <x v="3"/>
    <x v="0"/>
    <n v="439"/>
    <x v="4"/>
    <x v="4"/>
    <n v="1513663200"/>
    <n v="1515045600"/>
    <x v="0"/>
    <x v="0"/>
    <x v="8"/>
    <x v="23"/>
    <x v="19"/>
  </r>
  <r>
    <n v="448"/>
    <s v="Price and Sons"/>
    <s v="Object-based demand-driven strategy"/>
    <n v="89900"/>
    <n v="45384"/>
    <n v="0.50482758620689661"/>
    <x v="0"/>
    <x v="0"/>
    <n v="605"/>
    <x v="1"/>
    <x v="1"/>
    <n v="1365915600"/>
    <n v="1366088400"/>
    <x v="0"/>
    <x v="1"/>
    <x v="8"/>
    <x v="23"/>
    <x v="11"/>
  </r>
  <r>
    <n v="449"/>
    <s v="Cuevas-Morales"/>
    <s v="Public-key coherent ability"/>
    <n v="900"/>
    <n v="8703"/>
    <n v="9.67"/>
    <x v="1"/>
    <x v="0"/>
    <n v="86"/>
    <x v="3"/>
    <x v="3"/>
    <n v="1551852000"/>
    <n v="1553317200"/>
    <x v="0"/>
    <x v="0"/>
    <x v="8"/>
    <x v="23"/>
    <x v="11"/>
  </r>
  <r>
    <n v="450"/>
    <s v="Delgado-Hatfield"/>
    <s v="Up-sized composite success"/>
    <n v="100"/>
    <n v="4"/>
    <n v="0.04"/>
    <x v="0"/>
    <x v="0"/>
    <n v="1"/>
    <x v="0"/>
    <x v="0"/>
    <n v="1540098000"/>
    <n v="1542088800"/>
    <x v="0"/>
    <x v="0"/>
    <x v="8"/>
    <x v="23"/>
    <x v="10"/>
  </r>
  <r>
    <n v="451"/>
    <s v="Padilla-Porter"/>
    <s v="Innovative exuding matrix"/>
    <n v="148400"/>
    <n v="182302"/>
    <n v="1.2284501347708894"/>
    <x v="1"/>
    <x v="0"/>
    <n v="6286"/>
    <x v="1"/>
    <x v="1"/>
    <n v="1500440400"/>
    <n v="1503118800"/>
    <x v="0"/>
    <x v="0"/>
    <x v="8"/>
    <x v="23"/>
    <x v="1"/>
  </r>
  <r>
    <n v="452"/>
    <s v="Morris Group"/>
    <s v="Realigned impactful artificial intelligence"/>
    <n v="4800"/>
    <n v="3045"/>
    <n v="0.63437500000000002"/>
    <x v="0"/>
    <x v="0"/>
    <n v="31"/>
    <x v="1"/>
    <x v="1"/>
    <n v="1278392400"/>
    <n v="1278478800"/>
    <x v="0"/>
    <x v="0"/>
    <x v="8"/>
    <x v="23"/>
    <x v="6"/>
  </r>
  <r>
    <n v="453"/>
    <s v="Saunders Ltd"/>
    <s v="Multi-layered multi-tasking secured line"/>
    <n v="182400"/>
    <n v="102749"/>
    <n v="0.56331688596491225"/>
    <x v="0"/>
    <x v="0"/>
    <n v="1181"/>
    <x v="1"/>
    <x v="1"/>
    <n v="1480572000"/>
    <n v="1484114400"/>
    <x v="0"/>
    <x v="0"/>
    <x v="8"/>
    <x v="23"/>
    <x v="22"/>
  </r>
  <r>
    <n v="454"/>
    <s v="Woods Inc"/>
    <s v="Upgradable upward-trending portal"/>
    <n v="4000"/>
    <n v="1763"/>
    <n v="0.44074999999999998"/>
    <x v="0"/>
    <x v="0"/>
    <n v="39"/>
    <x v="1"/>
    <x v="1"/>
    <n v="1382331600"/>
    <n v="1385445600"/>
    <x v="0"/>
    <x v="1"/>
    <x v="8"/>
    <x v="23"/>
    <x v="6"/>
  </r>
  <r>
    <n v="455"/>
    <s v="Villanueva, Wright and Richardson"/>
    <s v="Profit-focused global product"/>
    <n v="116500"/>
    <n v="137904"/>
    <n v="1.1837253218884121"/>
    <x v="1"/>
    <x v="0"/>
    <n v="3727"/>
    <x v="1"/>
    <x v="1"/>
    <n v="1316754000"/>
    <n v="1318741200"/>
    <x v="0"/>
    <x v="0"/>
    <x v="8"/>
    <x v="23"/>
    <x v="3"/>
  </r>
  <r>
    <n v="456"/>
    <s v="Wilson, Brooks and Clark"/>
    <s v="Operative well-modulated data-warehouse"/>
    <n v="146400"/>
    <n v="152438"/>
    <n v="1.041243169398907"/>
    <x v="1"/>
    <x v="0"/>
    <n v="1605"/>
    <x v="1"/>
    <x v="1"/>
    <n v="1518242400"/>
    <n v="1518242400"/>
    <x v="0"/>
    <x v="1"/>
    <x v="8"/>
    <x v="23"/>
    <x v="7"/>
  </r>
  <r>
    <n v="457"/>
    <s v="Sheppard, Smith and Spence"/>
    <s v="Cloned asymmetric functionalities"/>
    <n v="5000"/>
    <n v="1332"/>
    <n v="0.26640000000000003"/>
    <x v="0"/>
    <x v="0"/>
    <n v="46"/>
    <x v="1"/>
    <x v="1"/>
    <n v="1476421200"/>
    <n v="1476594000"/>
    <x v="0"/>
    <x v="0"/>
    <x v="8"/>
    <x v="23"/>
    <x v="3"/>
  </r>
  <r>
    <n v="458"/>
    <s v="Wise, Thompson and Allen"/>
    <s v="Pre-emptive neutral portal"/>
    <n v="33800"/>
    <n v="118706"/>
    <n v="3.5120118343195266"/>
    <x v="1"/>
    <x v="0"/>
    <n v="2120"/>
    <x v="1"/>
    <x v="1"/>
    <n v="1269752400"/>
    <n v="1273554000"/>
    <x v="0"/>
    <x v="0"/>
    <x v="8"/>
    <x v="23"/>
    <x v="3"/>
  </r>
  <r>
    <n v="459"/>
    <s v="Lane, Ryan and Chapman"/>
    <s v="Switchable demand-driven help-desk"/>
    <n v="6300"/>
    <n v="5674"/>
    <n v="0.90063492063492068"/>
    <x v="0"/>
    <x v="0"/>
    <n v="105"/>
    <x v="1"/>
    <x v="1"/>
    <n v="1419746400"/>
    <n v="1421906400"/>
    <x v="0"/>
    <x v="0"/>
    <x v="8"/>
    <x v="23"/>
    <x v="4"/>
  </r>
  <r>
    <n v="460"/>
    <s v="Rich, Alvarez and King"/>
    <s v="Business-focused static ability"/>
    <n v="2400"/>
    <n v="4119"/>
    <n v="1.7162500000000001"/>
    <x v="1"/>
    <x v="0"/>
    <n v="50"/>
    <x v="1"/>
    <x v="1"/>
    <n v="1281330000"/>
    <n v="1281589200"/>
    <x v="0"/>
    <x v="0"/>
    <x v="8"/>
    <x v="23"/>
    <x v="3"/>
  </r>
  <r>
    <n v="461"/>
    <s v="Terry-Salinas"/>
    <s v="Networked secondary structure"/>
    <n v="98800"/>
    <n v="139354"/>
    <n v="1.4104655870445344"/>
    <x v="1"/>
    <x v="0"/>
    <n v="2080"/>
    <x v="1"/>
    <x v="1"/>
    <n v="1398661200"/>
    <n v="1400389200"/>
    <x v="0"/>
    <x v="0"/>
    <x v="8"/>
    <x v="23"/>
    <x v="6"/>
  </r>
  <r>
    <n v="462"/>
    <s v="Wang-Rodriguez"/>
    <s v="Total multimedia website"/>
    <n v="188800"/>
    <n v="57734"/>
    <n v="0.30579449152542371"/>
    <x v="0"/>
    <x v="0"/>
    <n v="535"/>
    <x v="1"/>
    <x v="1"/>
    <n v="1359525600"/>
    <n v="1362808800"/>
    <x v="0"/>
    <x v="0"/>
    <x v="8"/>
    <x v="23"/>
    <x v="20"/>
  </r>
  <r>
    <n v="463"/>
    <s v="Mckee-Hill"/>
    <s v="Cross-platform upward-trending parallelism"/>
    <n v="134300"/>
    <n v="145265"/>
    <n v="1.0816455696202532"/>
    <x v="1"/>
    <x v="0"/>
    <n v="2105"/>
    <x v="1"/>
    <x v="1"/>
    <n v="1388469600"/>
    <n v="1388815200"/>
    <x v="0"/>
    <x v="0"/>
    <x v="8"/>
    <x v="23"/>
    <x v="10"/>
  </r>
  <r>
    <n v="464"/>
    <s v="Gomez LLC"/>
    <s v="Pre-emptive mission-critical hardware"/>
    <n v="71200"/>
    <n v="95020"/>
    <n v="1.3345505617977529"/>
    <x v="1"/>
    <x v="0"/>
    <n v="2436"/>
    <x v="1"/>
    <x v="1"/>
    <n v="1518328800"/>
    <n v="1519538400"/>
    <x v="0"/>
    <x v="0"/>
    <x v="8"/>
    <x v="23"/>
    <x v="3"/>
  </r>
  <r>
    <n v="465"/>
    <s v="Gonzalez-Robbins"/>
    <s v="Up-sized responsive protocol"/>
    <n v="4700"/>
    <n v="8829"/>
    <n v="1.8785106382978722"/>
    <x v="1"/>
    <x v="0"/>
    <n v="80"/>
    <x v="1"/>
    <x v="1"/>
    <n v="1517032800"/>
    <n v="1517810400"/>
    <x v="0"/>
    <x v="0"/>
    <x v="8"/>
    <x v="23"/>
    <x v="18"/>
  </r>
  <r>
    <n v="466"/>
    <s v="Obrien and Sons"/>
    <s v="Pre-emptive transitional frame"/>
    <n v="1200"/>
    <n v="3984"/>
    <n v="3.32"/>
    <x v="1"/>
    <x v="0"/>
    <n v="42"/>
    <x v="1"/>
    <x v="1"/>
    <n v="1368594000"/>
    <n v="1370581200"/>
    <x v="0"/>
    <x v="1"/>
    <x v="8"/>
    <x v="23"/>
    <x v="8"/>
  </r>
  <r>
    <n v="467"/>
    <s v="Shaw Ltd"/>
    <s v="Profit-focused content-based application"/>
    <n v="1400"/>
    <n v="8053"/>
    <n v="5.7521428571428572"/>
    <x v="1"/>
    <x v="0"/>
    <n v="139"/>
    <x v="0"/>
    <x v="0"/>
    <n v="1448258400"/>
    <n v="1448863200"/>
    <x v="0"/>
    <x v="1"/>
    <x v="8"/>
    <x v="23"/>
    <x v="2"/>
  </r>
  <r>
    <n v="468"/>
    <s v="Hughes Inc"/>
    <s v="Streamlined neutral analyzer"/>
    <n v="4000"/>
    <n v="1620"/>
    <n v="0.40500000000000003"/>
    <x v="0"/>
    <x v="0"/>
    <n v="16"/>
    <x v="1"/>
    <x v="1"/>
    <n v="1555218000"/>
    <n v="1556600400"/>
    <x v="0"/>
    <x v="0"/>
    <x v="8"/>
    <x v="23"/>
    <x v="3"/>
  </r>
  <r>
    <n v="469"/>
    <s v="Olsen-Ryan"/>
    <s v="Assimilated neutral utilization"/>
    <n v="5600"/>
    <n v="10328"/>
    <n v="1.8442857142857143"/>
    <x v="1"/>
    <x v="0"/>
    <n v="159"/>
    <x v="1"/>
    <x v="1"/>
    <n v="1431925200"/>
    <n v="1432098000"/>
    <x v="0"/>
    <x v="0"/>
    <x v="8"/>
    <x v="23"/>
    <x v="6"/>
  </r>
  <r>
    <n v="470"/>
    <s v="Grimes, Holland and Sloan"/>
    <s v="Extended dedicated archive"/>
    <n v="3600"/>
    <n v="10289"/>
    <n v="2.8580555555555556"/>
    <x v="1"/>
    <x v="0"/>
    <n v="381"/>
    <x v="1"/>
    <x v="1"/>
    <n v="1481522400"/>
    <n v="1482127200"/>
    <x v="0"/>
    <x v="0"/>
    <x v="8"/>
    <x v="23"/>
    <x v="8"/>
  </r>
  <r>
    <n v="471"/>
    <s v="Perry and Sons"/>
    <s v="Configurable static help-desk"/>
    <n v="3100"/>
    <n v="9889"/>
    <n v="3.19"/>
    <x v="1"/>
    <x v="0"/>
    <n v="194"/>
    <x v="4"/>
    <x v="4"/>
    <n v="1335934800"/>
    <n v="1335934800"/>
    <x v="0"/>
    <x v="1"/>
    <x v="8"/>
    <x v="23"/>
    <x v="0"/>
  </r>
  <r>
    <n v="472"/>
    <s v="Turner, Young and Collins"/>
    <s v="Self-enabling clear-thinking framework"/>
    <n v="153800"/>
    <n v="60342"/>
    <n v="0.39234070221066319"/>
    <x v="0"/>
    <x v="0"/>
    <n v="575"/>
    <x v="1"/>
    <x v="1"/>
    <n v="1552280400"/>
    <n v="1556946000"/>
    <x v="0"/>
    <x v="0"/>
    <x v="8"/>
    <x v="23"/>
    <x v="1"/>
  </r>
  <r>
    <n v="473"/>
    <s v="Richardson Inc"/>
    <s v="Assimilated fault-tolerant capacity"/>
    <n v="5000"/>
    <n v="8907"/>
    <n v="1.7814000000000001"/>
    <x v="1"/>
    <x v="0"/>
    <n v="106"/>
    <x v="1"/>
    <x v="1"/>
    <n v="1529989200"/>
    <n v="1530075600"/>
    <x v="0"/>
    <x v="0"/>
    <x v="8"/>
    <x v="23"/>
    <x v="5"/>
  </r>
  <r>
    <n v="474"/>
    <s v="Santos-Young"/>
    <s v="Enhanced neutral ability"/>
    <n v="4000"/>
    <n v="14606"/>
    <n v="3.6515"/>
    <x v="1"/>
    <x v="0"/>
    <n v="142"/>
    <x v="1"/>
    <x v="1"/>
    <n v="1418709600"/>
    <n v="1418796000"/>
    <x v="0"/>
    <x v="0"/>
    <x v="8"/>
    <x v="23"/>
    <x v="19"/>
  </r>
  <r>
    <n v="475"/>
    <s v="Nichols Ltd"/>
    <s v="Function-based attitude-oriented groupware"/>
    <n v="7400"/>
    <n v="8432"/>
    <n v="1.1394594594594594"/>
    <x v="1"/>
    <x v="0"/>
    <n v="211"/>
    <x v="1"/>
    <x v="1"/>
    <n v="1372136400"/>
    <n v="1372482000"/>
    <x v="0"/>
    <x v="1"/>
    <x v="8"/>
    <x v="23"/>
    <x v="18"/>
  </r>
  <r>
    <n v="476"/>
    <s v="Murphy PLC"/>
    <s v="Optional solution-oriented instruction set"/>
    <n v="191500"/>
    <n v="57122"/>
    <n v="0.29828720626631855"/>
    <x v="0"/>
    <x v="0"/>
    <n v="1120"/>
    <x v="1"/>
    <x v="1"/>
    <n v="1533877200"/>
    <n v="1534395600"/>
    <x v="0"/>
    <x v="0"/>
    <x v="8"/>
    <x v="23"/>
    <x v="13"/>
  </r>
  <r>
    <n v="477"/>
    <s v="Hogan, Porter and Rivera"/>
    <s v="Organic object-oriented core"/>
    <n v="8500"/>
    <n v="4613"/>
    <n v="0.54270588235294115"/>
    <x v="0"/>
    <x v="0"/>
    <n v="113"/>
    <x v="1"/>
    <x v="1"/>
    <n v="1309064400"/>
    <n v="1311397200"/>
    <x v="0"/>
    <x v="0"/>
    <x v="8"/>
    <x v="23"/>
    <x v="22"/>
  </r>
  <r>
    <n v="478"/>
    <s v="Lyons LLC"/>
    <s v="Balanced impactful circuit"/>
    <n v="68800"/>
    <n v="162603"/>
    <n v="2.3634156976744185"/>
    <x v="1"/>
    <x v="0"/>
    <n v="2756"/>
    <x v="1"/>
    <x v="1"/>
    <n v="1425877200"/>
    <n v="1426914000"/>
    <x v="0"/>
    <x v="0"/>
    <x v="8"/>
    <x v="23"/>
    <x v="8"/>
  </r>
  <r>
    <n v="479"/>
    <s v="Long-Greene"/>
    <s v="Future-proofed heuristic encryption"/>
    <n v="2400"/>
    <n v="12310"/>
    <n v="5.1291666666666664"/>
    <x v="1"/>
    <x v="0"/>
    <n v="173"/>
    <x v="4"/>
    <x v="4"/>
    <n v="1501304400"/>
    <n v="1501477200"/>
    <x v="0"/>
    <x v="0"/>
    <x v="8"/>
    <x v="23"/>
    <x v="0"/>
  </r>
  <r>
    <n v="480"/>
    <s v="Robles-Hudson"/>
    <s v="Balanced bifurcated leverage"/>
    <n v="8600"/>
    <n v="8656"/>
    <n v="1.0065116279069768"/>
    <x v="1"/>
    <x v="0"/>
    <n v="87"/>
    <x v="1"/>
    <x v="1"/>
    <n v="1268287200"/>
    <n v="1269061200"/>
    <x v="0"/>
    <x v="1"/>
    <x v="8"/>
    <x v="23"/>
    <x v="14"/>
  </r>
  <r>
    <n v="481"/>
    <s v="Mcclure LLC"/>
    <s v="Sharable discrete budgetary management"/>
    <n v="196600"/>
    <n v="159931"/>
    <n v="0.81348423194303154"/>
    <x v="0"/>
    <x v="0"/>
    <n v="1538"/>
    <x v="1"/>
    <x v="1"/>
    <n v="1412139600"/>
    <n v="1415772000"/>
    <x v="0"/>
    <x v="1"/>
    <x v="8"/>
    <x v="23"/>
    <x v="3"/>
  </r>
  <r>
    <n v="482"/>
    <s v="Martin, Russell and Baker"/>
    <s v="Focused solution-oriented instruction set"/>
    <n v="4200"/>
    <n v="689"/>
    <n v="0.16404761904761905"/>
    <x v="0"/>
    <x v="0"/>
    <n v="9"/>
    <x v="1"/>
    <x v="1"/>
    <n v="1330063200"/>
    <n v="1331013600"/>
    <x v="0"/>
    <x v="1"/>
    <x v="8"/>
    <x v="23"/>
    <x v="13"/>
  </r>
  <r>
    <n v="483"/>
    <s v="Rice-Parker"/>
    <s v="Down-sized actuating infrastructure"/>
    <n v="91400"/>
    <n v="48236"/>
    <n v="0.52774617067833696"/>
    <x v="0"/>
    <x v="0"/>
    <n v="554"/>
    <x v="1"/>
    <x v="1"/>
    <n v="1576130400"/>
    <n v="1576735200"/>
    <x v="0"/>
    <x v="0"/>
    <x v="8"/>
    <x v="23"/>
    <x v="3"/>
  </r>
  <r>
    <n v="484"/>
    <s v="Landry Inc"/>
    <s v="Synergistic cohesive adapter"/>
    <n v="29600"/>
    <n v="77021"/>
    <n v="2.6020608108108108"/>
    <x v="1"/>
    <x v="0"/>
    <n v="1572"/>
    <x v="4"/>
    <x v="4"/>
    <n v="1407128400"/>
    <n v="1411362000"/>
    <x v="0"/>
    <x v="1"/>
    <x v="8"/>
    <x v="23"/>
    <x v="0"/>
  </r>
  <r>
    <n v="485"/>
    <s v="Richards-Davis"/>
    <s v="Quality-focused mission-critical structure"/>
    <n v="90600"/>
    <n v="27844"/>
    <n v="0.30732891832229581"/>
    <x v="0"/>
    <x v="0"/>
    <n v="648"/>
    <x v="4"/>
    <x v="4"/>
    <n v="1560142800"/>
    <n v="1563685200"/>
    <x v="0"/>
    <x v="0"/>
    <x v="8"/>
    <x v="23"/>
    <x v="3"/>
  </r>
  <r>
    <n v="486"/>
    <s v="Davis, Cox and Fox"/>
    <s v="Compatible exuding Graphical User Interface"/>
    <n v="5200"/>
    <n v="702"/>
    <n v="0.13500000000000001"/>
    <x v="0"/>
    <x v="0"/>
    <n v="21"/>
    <x v="4"/>
    <x v="4"/>
    <n v="1520575200"/>
    <n v="1521867600"/>
    <x v="0"/>
    <x v="1"/>
    <x v="8"/>
    <x v="23"/>
    <x v="18"/>
  </r>
  <r>
    <n v="487"/>
    <s v="Smith-Wallace"/>
    <s v="Monitored 24/7 time-frame"/>
    <n v="110300"/>
    <n v="197024"/>
    <n v="1.7862556663644606"/>
    <x v="1"/>
    <x v="0"/>
    <n v="2346"/>
    <x v="1"/>
    <x v="1"/>
    <n v="1492664400"/>
    <n v="1495515600"/>
    <x v="0"/>
    <x v="0"/>
    <x v="8"/>
    <x v="23"/>
    <x v="3"/>
  </r>
  <r>
    <n v="488"/>
    <s v="Cordova, Shaw and Wang"/>
    <s v="Virtual secondary open architecture"/>
    <n v="5300"/>
    <n v="11663"/>
    <n v="2.2005660377358489"/>
    <x v="1"/>
    <x v="0"/>
    <n v="115"/>
    <x v="1"/>
    <x v="1"/>
    <n v="1454479200"/>
    <n v="1455948000"/>
    <x v="0"/>
    <x v="0"/>
    <x v="8"/>
    <x v="23"/>
    <x v="3"/>
  </r>
  <r>
    <n v="489"/>
    <s v="Clark Inc"/>
    <s v="Down-sized mobile time-frame"/>
    <n v="9200"/>
    <n v="9339"/>
    <n v="1.015108695652174"/>
    <x v="1"/>
    <x v="0"/>
    <n v="85"/>
    <x v="6"/>
    <x v="6"/>
    <n v="1281934800"/>
    <n v="1282366800"/>
    <x v="0"/>
    <x v="0"/>
    <x v="8"/>
    <x v="23"/>
    <x v="8"/>
  </r>
  <r>
    <n v="490"/>
    <s v="Young and Sons"/>
    <s v="Innovative disintermediate encryption"/>
    <n v="2400"/>
    <n v="4596"/>
    <n v="1.915"/>
    <x v="1"/>
    <x v="0"/>
    <n v="144"/>
    <x v="1"/>
    <x v="1"/>
    <n v="1573970400"/>
    <n v="1574575200"/>
    <x v="0"/>
    <x v="0"/>
    <x v="8"/>
    <x v="23"/>
    <x v="23"/>
  </r>
  <r>
    <n v="491"/>
    <s v="Henson PLC"/>
    <s v="Universal contextually-based knowledgebase"/>
    <n v="56800"/>
    <n v="173437"/>
    <n v="3.0534683098591549"/>
    <x v="1"/>
    <x v="0"/>
    <n v="2443"/>
    <x v="1"/>
    <x v="1"/>
    <n v="1372654800"/>
    <n v="1374901200"/>
    <x v="0"/>
    <x v="1"/>
    <x v="8"/>
    <x v="23"/>
    <x v="0"/>
  </r>
  <r>
    <n v="492"/>
    <s v="Garcia Group"/>
    <s v="Persevering interactive matrix"/>
    <n v="191000"/>
    <n v="45831"/>
    <n v="0.23995287958115183"/>
    <x v="3"/>
    <x v="0"/>
    <n v="595"/>
    <x v="1"/>
    <x v="1"/>
    <n v="1275886800"/>
    <n v="1278910800"/>
    <x v="1"/>
    <x v="1"/>
    <x v="8"/>
    <x v="23"/>
    <x v="12"/>
  </r>
  <r>
    <n v="493"/>
    <s v="Adams, Walker and Wong"/>
    <s v="Seamless background framework"/>
    <n v="900"/>
    <n v="6514"/>
    <n v="7.2377777777777776"/>
    <x v="1"/>
    <x v="0"/>
    <n v="64"/>
    <x v="1"/>
    <x v="1"/>
    <n v="1561784400"/>
    <n v="1562907600"/>
    <x v="0"/>
    <x v="0"/>
    <x v="8"/>
    <x v="23"/>
    <x v="14"/>
  </r>
  <r>
    <n v="494"/>
    <s v="Hopkins-Browning"/>
    <s v="Balanced upward-trending productivity"/>
    <n v="2500"/>
    <n v="13684"/>
    <n v="5.4736000000000002"/>
    <x v="1"/>
    <x v="0"/>
    <n v="268"/>
    <x v="1"/>
    <x v="1"/>
    <n v="1332392400"/>
    <n v="1332478800"/>
    <x v="0"/>
    <x v="0"/>
    <x v="8"/>
    <x v="23"/>
    <x v="8"/>
  </r>
  <r>
    <n v="495"/>
    <s v="Bell, Edwards and Andersen"/>
    <s v="Centralized clear-thinking solution"/>
    <n v="3200"/>
    <n v="13264"/>
    <n v="4.1449999999999996"/>
    <x v="1"/>
    <x v="0"/>
    <n v="195"/>
    <x v="3"/>
    <x v="3"/>
    <n v="1402376400"/>
    <n v="1402722000"/>
    <x v="0"/>
    <x v="0"/>
    <x v="8"/>
    <x v="23"/>
    <x v="3"/>
  </r>
  <r>
    <n v="496"/>
    <s v="Morales Group"/>
    <s v="Optimized bi-directional extranet"/>
    <n v="183800"/>
    <n v="1667"/>
    <n v="9.0696409140369975E-3"/>
    <x v="0"/>
    <x v="0"/>
    <n v="54"/>
    <x v="1"/>
    <x v="1"/>
    <n v="1495342800"/>
    <n v="1496811600"/>
    <x v="0"/>
    <x v="0"/>
    <x v="8"/>
    <x v="23"/>
    <x v="10"/>
  </r>
  <r>
    <n v="497"/>
    <s v="Lucero Group"/>
    <s v="Intuitive actuating benchmark"/>
    <n v="9800"/>
    <n v="3349"/>
    <n v="0.34173469387755101"/>
    <x v="0"/>
    <x v="0"/>
    <n v="120"/>
    <x v="1"/>
    <x v="1"/>
    <n v="1482213600"/>
    <n v="1482213600"/>
    <x v="0"/>
    <x v="1"/>
    <x v="8"/>
    <x v="23"/>
    <x v="8"/>
  </r>
  <r>
    <n v="498"/>
    <s v="Smith, Brown and Davis"/>
    <s v="Devolved background project"/>
    <n v="193400"/>
    <n v="46317"/>
    <n v="0.239488107549121"/>
    <x v="0"/>
    <x v="0"/>
    <n v="579"/>
    <x v="3"/>
    <x v="3"/>
    <n v="1420092000"/>
    <n v="1420264800"/>
    <x v="0"/>
    <x v="0"/>
    <x v="8"/>
    <x v="23"/>
    <x v="2"/>
  </r>
  <r>
    <n v="499"/>
    <s v="Hunt Group"/>
    <s v="Reverse-engineered executive emulation"/>
    <n v="163800"/>
    <n v="78743"/>
    <n v="0.48072649572649573"/>
    <x v="0"/>
    <x v="0"/>
    <n v="2072"/>
    <x v="1"/>
    <x v="1"/>
    <n v="1458018000"/>
    <n v="1458450000"/>
    <x v="0"/>
    <x v="1"/>
    <x v="8"/>
    <x v="23"/>
    <x v="4"/>
  </r>
  <r>
    <n v="500"/>
    <s v="Valdez Ltd"/>
    <s v="Team-oriented clear-thinking matrix"/>
    <n v="100"/>
    <n v="0"/>
    <n v="0"/>
    <x v="0"/>
    <x v="0"/>
    <n v="0"/>
    <x v="1"/>
    <x v="1"/>
    <n v="1367384400"/>
    <n v="1369803600"/>
    <x v="0"/>
    <x v="1"/>
    <x v="8"/>
    <x v="23"/>
    <x v="3"/>
  </r>
  <r>
    <n v="501"/>
    <s v="Mccann-Le"/>
    <s v="Focused coherent methodology"/>
    <n v="153600"/>
    <n v="107743"/>
    <n v="0.70145182291666663"/>
    <x v="0"/>
    <x v="0"/>
    <n v="1796"/>
    <x v="1"/>
    <x v="1"/>
    <n v="1363064400"/>
    <n v="1363237200"/>
    <x v="0"/>
    <x v="0"/>
    <x v="8"/>
    <x v="23"/>
    <x v="4"/>
  </r>
  <r>
    <n v="502"/>
    <s v="Johnson Inc"/>
    <s v="Reduced context-sensitive complexity"/>
    <n v="1300"/>
    <n v="6889"/>
    <n v="5.2992307692307694"/>
    <x v="1"/>
    <x v="0"/>
    <n v="186"/>
    <x v="2"/>
    <x v="2"/>
    <n v="1343365200"/>
    <n v="1345870800"/>
    <x v="0"/>
    <x v="1"/>
    <x v="8"/>
    <x v="23"/>
    <x v="11"/>
  </r>
  <r>
    <n v="503"/>
    <s v="Collins LLC"/>
    <s v="Decentralized 4thgeneration time-frame"/>
    <n v="25500"/>
    <n v="45983"/>
    <n v="1.8032549019607844"/>
    <x v="1"/>
    <x v="0"/>
    <n v="460"/>
    <x v="1"/>
    <x v="1"/>
    <n v="1435726800"/>
    <n v="1437454800"/>
    <x v="0"/>
    <x v="0"/>
    <x v="8"/>
    <x v="23"/>
    <x v="6"/>
  </r>
  <r>
    <n v="504"/>
    <s v="Smith-Miller"/>
    <s v="De-engineered cohesive moderator"/>
    <n v="7500"/>
    <n v="6924"/>
    <n v="0.92320000000000002"/>
    <x v="0"/>
    <x v="0"/>
    <n v="62"/>
    <x v="6"/>
    <x v="6"/>
    <n v="1431925200"/>
    <n v="1432011600"/>
    <x v="0"/>
    <x v="0"/>
    <x v="8"/>
    <x v="23"/>
    <x v="1"/>
  </r>
  <r>
    <n v="505"/>
    <s v="Jensen-Vargas"/>
    <s v="Ameliorated explicit parallelism"/>
    <n v="89900"/>
    <n v="12497"/>
    <n v="0.13901001112347053"/>
    <x v="0"/>
    <x v="0"/>
    <n v="347"/>
    <x v="1"/>
    <x v="1"/>
    <n v="1362722400"/>
    <n v="1366347600"/>
    <x v="0"/>
    <x v="1"/>
    <x v="8"/>
    <x v="23"/>
    <x v="15"/>
  </r>
  <r>
    <n v="506"/>
    <s v="Robles, Bell and Gonzalez"/>
    <s v="Customizable background monitoring"/>
    <n v="18000"/>
    <n v="166874"/>
    <n v="9.2707777777777771"/>
    <x v="1"/>
    <x v="0"/>
    <n v="2528"/>
    <x v="1"/>
    <x v="1"/>
    <n v="1511416800"/>
    <n v="1512885600"/>
    <x v="0"/>
    <x v="1"/>
    <x v="8"/>
    <x v="23"/>
    <x v="3"/>
  </r>
  <r>
    <n v="507"/>
    <s v="Turner, Miller and Francis"/>
    <s v="Compatible well-modulated budgetary management"/>
    <n v="2100"/>
    <n v="837"/>
    <n v="0.39857142857142858"/>
    <x v="0"/>
    <x v="0"/>
    <n v="19"/>
    <x v="1"/>
    <x v="1"/>
    <n v="1365483600"/>
    <n v="1369717200"/>
    <x v="0"/>
    <x v="1"/>
    <x v="8"/>
    <x v="23"/>
    <x v="2"/>
  </r>
  <r>
    <n v="508"/>
    <s v="Roberts Group"/>
    <s v="Up-sized radical pricing structure"/>
    <n v="172700"/>
    <n v="193820"/>
    <n v="1.1222929936305732"/>
    <x v="1"/>
    <x v="0"/>
    <n v="3657"/>
    <x v="1"/>
    <x v="1"/>
    <n v="1532840400"/>
    <n v="1534654800"/>
    <x v="0"/>
    <x v="0"/>
    <x v="8"/>
    <x v="23"/>
    <x v="3"/>
  </r>
  <r>
    <n v="509"/>
    <s v="White LLC"/>
    <s v="Robust zero-defect project"/>
    <n v="168500"/>
    <n v="119510"/>
    <n v="0.70925816023738875"/>
    <x v="0"/>
    <x v="0"/>
    <n v="1258"/>
    <x v="1"/>
    <x v="1"/>
    <n v="1336194000"/>
    <n v="1337058000"/>
    <x v="0"/>
    <x v="0"/>
    <x v="8"/>
    <x v="23"/>
    <x v="3"/>
  </r>
  <r>
    <n v="510"/>
    <s v="Best, Miller and Thomas"/>
    <s v="Re-engineered mobile task-force"/>
    <n v="7800"/>
    <n v="9289"/>
    <n v="1.1908974358974358"/>
    <x v="1"/>
    <x v="0"/>
    <n v="131"/>
    <x v="2"/>
    <x v="2"/>
    <n v="1527742800"/>
    <n v="1529816400"/>
    <x v="0"/>
    <x v="0"/>
    <x v="8"/>
    <x v="23"/>
    <x v="6"/>
  </r>
  <r>
    <n v="511"/>
    <s v="Smith-Mullins"/>
    <s v="User-centric intangible neural-net"/>
    <n v="147800"/>
    <n v="35498"/>
    <n v="0.24017591339648173"/>
    <x v="0"/>
    <x v="0"/>
    <n v="362"/>
    <x v="1"/>
    <x v="1"/>
    <n v="1564030800"/>
    <n v="1564894800"/>
    <x v="0"/>
    <x v="0"/>
    <x v="8"/>
    <x v="23"/>
    <x v="3"/>
  </r>
  <r>
    <n v="512"/>
    <s v="Williams-Walsh"/>
    <s v="Organized explicit core"/>
    <n v="9100"/>
    <n v="12678"/>
    <n v="1.3931868131868133"/>
    <x v="1"/>
    <x v="0"/>
    <n v="239"/>
    <x v="1"/>
    <x v="1"/>
    <n v="1404536400"/>
    <n v="1404622800"/>
    <x v="0"/>
    <x v="1"/>
    <x v="8"/>
    <x v="23"/>
    <x v="11"/>
  </r>
  <r>
    <n v="513"/>
    <s v="Harrison, Blackwell and Mendez"/>
    <s v="Synchronized 6thgeneration adapter"/>
    <n v="8300"/>
    <n v="3260"/>
    <n v="0.39277108433734942"/>
    <x v="3"/>
    <x v="0"/>
    <n v="35"/>
    <x v="1"/>
    <x v="1"/>
    <n v="1284008400"/>
    <n v="1284181200"/>
    <x v="0"/>
    <x v="0"/>
    <x v="8"/>
    <x v="23"/>
    <x v="19"/>
  </r>
  <r>
    <n v="514"/>
    <s v="Sanchez, Bradley and Flores"/>
    <s v="Centralized motivating capacity"/>
    <n v="138700"/>
    <n v="31123"/>
    <n v="0.22439077144917088"/>
    <x v="3"/>
    <x v="0"/>
    <n v="528"/>
    <x v="5"/>
    <x v="5"/>
    <n v="1386309600"/>
    <n v="1386741600"/>
    <x v="0"/>
    <x v="1"/>
    <x v="8"/>
    <x v="23"/>
    <x v="1"/>
  </r>
  <r>
    <n v="515"/>
    <s v="Cox LLC"/>
    <s v="Phased 24hour flexibility"/>
    <n v="8600"/>
    <n v="4797"/>
    <n v="0.55779069767441858"/>
    <x v="0"/>
    <x v="0"/>
    <n v="133"/>
    <x v="0"/>
    <x v="0"/>
    <n v="1324620000"/>
    <n v="1324792800"/>
    <x v="0"/>
    <x v="1"/>
    <x v="8"/>
    <x v="23"/>
    <x v="3"/>
  </r>
  <r>
    <n v="516"/>
    <s v="Morales-Odonnell"/>
    <s v="Exclusive 5thgeneration structure"/>
    <n v="125400"/>
    <n v="53324"/>
    <n v="0.42523125996810207"/>
    <x v="0"/>
    <x v="0"/>
    <n v="846"/>
    <x v="1"/>
    <x v="1"/>
    <n v="1281070800"/>
    <n v="1284354000"/>
    <x v="0"/>
    <x v="0"/>
    <x v="8"/>
    <x v="23"/>
    <x v="9"/>
  </r>
  <r>
    <n v="517"/>
    <s v="Ramirez LLC"/>
    <s v="Multi-tiered maximized orchestration"/>
    <n v="5900"/>
    <n v="6608"/>
    <n v="1.1200000000000001"/>
    <x v="1"/>
    <x v="0"/>
    <n v="78"/>
    <x v="1"/>
    <x v="1"/>
    <n v="1493960400"/>
    <n v="1494392400"/>
    <x v="0"/>
    <x v="0"/>
    <x v="8"/>
    <x v="23"/>
    <x v="0"/>
  </r>
  <r>
    <n v="518"/>
    <s v="Ramirez Group"/>
    <s v="Open-architected uniform instruction set"/>
    <n v="8800"/>
    <n v="622"/>
    <n v="7.0681818181818179E-2"/>
    <x v="0"/>
    <x v="0"/>
    <n v="10"/>
    <x v="1"/>
    <x v="1"/>
    <n v="1519365600"/>
    <n v="1519538400"/>
    <x v="0"/>
    <x v="1"/>
    <x v="8"/>
    <x v="23"/>
    <x v="10"/>
  </r>
  <r>
    <n v="519"/>
    <s v="Marsh-Coleman"/>
    <s v="Exclusive asymmetric analyzer"/>
    <n v="177700"/>
    <n v="180802"/>
    <n v="1.0174563871693867"/>
    <x v="1"/>
    <x v="0"/>
    <n v="1773"/>
    <x v="1"/>
    <x v="1"/>
    <n v="1420696800"/>
    <n v="1421906400"/>
    <x v="0"/>
    <x v="1"/>
    <x v="8"/>
    <x v="23"/>
    <x v="1"/>
  </r>
  <r>
    <n v="520"/>
    <s v="Frederick, Jenkins and Collins"/>
    <s v="Organic radical collaboration"/>
    <n v="800"/>
    <n v="3406"/>
    <n v="4.2575000000000003"/>
    <x v="1"/>
    <x v="0"/>
    <n v="32"/>
    <x v="1"/>
    <x v="1"/>
    <n v="1555650000"/>
    <n v="1555909200"/>
    <x v="0"/>
    <x v="0"/>
    <x v="8"/>
    <x v="23"/>
    <x v="3"/>
  </r>
  <r>
    <n v="521"/>
    <s v="Wilson Ltd"/>
    <s v="Function-based multi-state software"/>
    <n v="7600"/>
    <n v="11061"/>
    <n v="1.4553947368421052"/>
    <x v="1"/>
    <x v="0"/>
    <n v="369"/>
    <x v="1"/>
    <x v="1"/>
    <n v="1471928400"/>
    <n v="1472446800"/>
    <x v="0"/>
    <x v="1"/>
    <x v="8"/>
    <x v="23"/>
    <x v="6"/>
  </r>
  <r>
    <n v="522"/>
    <s v="Cline, Peterson and Lowery"/>
    <s v="Innovative static budgetary management"/>
    <n v="50500"/>
    <n v="16389"/>
    <n v="0.32453465346534655"/>
    <x v="0"/>
    <x v="0"/>
    <n v="191"/>
    <x v="1"/>
    <x v="1"/>
    <n v="1341291600"/>
    <n v="1342328400"/>
    <x v="0"/>
    <x v="0"/>
    <x v="8"/>
    <x v="23"/>
    <x v="12"/>
  </r>
  <r>
    <n v="523"/>
    <s v="Underwood, James and Jones"/>
    <s v="Triple-buffered holistic ability"/>
    <n v="900"/>
    <n v="6303"/>
    <n v="7.003333333333333"/>
    <x v="1"/>
    <x v="0"/>
    <n v="89"/>
    <x v="1"/>
    <x v="1"/>
    <n v="1267682400"/>
    <n v="1268114400"/>
    <x v="0"/>
    <x v="0"/>
    <x v="8"/>
    <x v="23"/>
    <x v="12"/>
  </r>
  <r>
    <n v="524"/>
    <s v="Johnson-Contreras"/>
    <s v="Diverse scalable superstructure"/>
    <n v="96700"/>
    <n v="81136"/>
    <n v="0.83904860392967939"/>
    <x v="0"/>
    <x v="0"/>
    <n v="1979"/>
    <x v="1"/>
    <x v="1"/>
    <n v="1272258000"/>
    <n v="1273381200"/>
    <x v="0"/>
    <x v="0"/>
    <x v="8"/>
    <x v="23"/>
    <x v="3"/>
  </r>
  <r>
    <n v="525"/>
    <s v="Greene, Lloyd and Sims"/>
    <s v="Balanced leadingedge data-warehouse"/>
    <n v="2100"/>
    <n v="1768"/>
    <n v="0.84190476190476193"/>
    <x v="0"/>
    <x v="0"/>
    <n v="63"/>
    <x v="1"/>
    <x v="1"/>
    <n v="1290492000"/>
    <n v="1290837600"/>
    <x v="0"/>
    <x v="0"/>
    <x v="8"/>
    <x v="23"/>
    <x v="8"/>
  </r>
  <r>
    <n v="526"/>
    <s v="Smith-Sparks"/>
    <s v="Digitized bandwidth-monitored open architecture"/>
    <n v="8300"/>
    <n v="12944"/>
    <n v="1.5595180722891566"/>
    <x v="1"/>
    <x v="0"/>
    <n v="147"/>
    <x v="1"/>
    <x v="1"/>
    <n v="1451109600"/>
    <n v="1454306400"/>
    <x v="0"/>
    <x v="1"/>
    <x v="8"/>
    <x v="23"/>
    <x v="3"/>
  </r>
  <r>
    <n v="527"/>
    <s v="Rosario-Smith"/>
    <s v="Enterprise-wide intermediate portal"/>
    <n v="189200"/>
    <n v="188480"/>
    <n v="0.99619450317124736"/>
    <x v="0"/>
    <x v="0"/>
    <n v="6080"/>
    <x v="0"/>
    <x v="0"/>
    <n v="1454652000"/>
    <n v="1457762400"/>
    <x v="0"/>
    <x v="0"/>
    <x v="8"/>
    <x v="23"/>
    <x v="10"/>
  </r>
  <r>
    <n v="528"/>
    <s v="Avila, Ford and Welch"/>
    <s v="Focused leadingedge matrix"/>
    <n v="9000"/>
    <n v="7227"/>
    <n v="0.80300000000000005"/>
    <x v="0"/>
    <x v="0"/>
    <n v="80"/>
    <x v="4"/>
    <x v="4"/>
    <n v="1385186400"/>
    <n v="1389074400"/>
    <x v="0"/>
    <x v="0"/>
    <x v="8"/>
    <x v="23"/>
    <x v="7"/>
  </r>
  <r>
    <n v="529"/>
    <s v="Gallegos Inc"/>
    <s v="Seamless logistical encryption"/>
    <n v="5100"/>
    <n v="574"/>
    <n v="0.11254901960784314"/>
    <x v="0"/>
    <x v="0"/>
    <n v="9"/>
    <x v="1"/>
    <x v="1"/>
    <n v="1399698000"/>
    <n v="1402117200"/>
    <x v="0"/>
    <x v="0"/>
    <x v="8"/>
    <x v="23"/>
    <x v="11"/>
  </r>
  <r>
    <n v="530"/>
    <s v="Morrow, Santiago and Soto"/>
    <s v="Stand-alone human-resource workforce"/>
    <n v="105000"/>
    <n v="96328"/>
    <n v="0.91740952380952379"/>
    <x v="0"/>
    <x v="0"/>
    <n v="1784"/>
    <x v="1"/>
    <x v="1"/>
    <n v="1283230800"/>
    <n v="1284440400"/>
    <x v="0"/>
    <x v="1"/>
    <x v="8"/>
    <x v="23"/>
    <x v="13"/>
  </r>
  <r>
    <n v="531"/>
    <s v="Berry-Richardson"/>
    <s v="Automated zero tolerance implementation"/>
    <n v="186700"/>
    <n v="178338"/>
    <n v="0.95521156936261387"/>
    <x v="2"/>
    <x v="0"/>
    <n v="3640"/>
    <x v="5"/>
    <x v="5"/>
    <n v="1384149600"/>
    <n v="1388988000"/>
    <x v="0"/>
    <x v="0"/>
    <x v="8"/>
    <x v="23"/>
    <x v="11"/>
  </r>
  <r>
    <n v="532"/>
    <s v="Cordova-Torres"/>
    <s v="Pre-emptive grid-enabled contingency"/>
    <n v="1600"/>
    <n v="8046"/>
    <n v="5.0287499999999996"/>
    <x v="1"/>
    <x v="0"/>
    <n v="126"/>
    <x v="0"/>
    <x v="0"/>
    <n v="1516860000"/>
    <n v="1516946400"/>
    <x v="0"/>
    <x v="0"/>
    <x v="8"/>
    <x v="23"/>
    <x v="3"/>
  </r>
  <r>
    <n v="533"/>
    <s v="Holt, Bernard and Johnson"/>
    <s v="Multi-lateral didactic encoding"/>
    <n v="115600"/>
    <n v="184086"/>
    <n v="1.5924394463667819"/>
    <x v="1"/>
    <x v="0"/>
    <n v="2218"/>
    <x v="4"/>
    <x v="4"/>
    <n v="1374642000"/>
    <n v="1377752400"/>
    <x v="0"/>
    <x v="0"/>
    <x v="8"/>
    <x v="23"/>
    <x v="7"/>
  </r>
  <r>
    <n v="534"/>
    <s v="Clark, Mccormick and Mendoza"/>
    <s v="Self-enabling didactic orchestration"/>
    <n v="89100"/>
    <n v="13385"/>
    <n v="0.15022446689113356"/>
    <x v="0"/>
    <x v="0"/>
    <n v="243"/>
    <x v="1"/>
    <x v="1"/>
    <n v="1534482000"/>
    <n v="1534568400"/>
    <x v="0"/>
    <x v="1"/>
    <x v="8"/>
    <x v="23"/>
    <x v="6"/>
  </r>
  <r>
    <n v="535"/>
    <s v="Garrison LLC"/>
    <s v="Profit-focused 24/7 data-warehouse"/>
    <n v="2600"/>
    <n v="12533"/>
    <n v="4.820384615384615"/>
    <x v="1"/>
    <x v="0"/>
    <n v="202"/>
    <x v="6"/>
    <x v="6"/>
    <n v="1528434000"/>
    <n v="1528606800"/>
    <x v="0"/>
    <x v="1"/>
    <x v="8"/>
    <x v="23"/>
    <x v="3"/>
  </r>
  <r>
    <n v="536"/>
    <s v="Shannon-Olson"/>
    <s v="Enhanced methodical middleware"/>
    <n v="9800"/>
    <n v="14697"/>
    <n v="1.4996938775510205"/>
    <x v="1"/>
    <x v="0"/>
    <n v="140"/>
    <x v="6"/>
    <x v="6"/>
    <n v="1282626000"/>
    <n v="1284872400"/>
    <x v="0"/>
    <x v="0"/>
    <x v="8"/>
    <x v="23"/>
    <x v="13"/>
  </r>
  <r>
    <n v="537"/>
    <s v="Murillo-Mcfarland"/>
    <s v="Synchronized client-driven projection"/>
    <n v="84400"/>
    <n v="98935"/>
    <n v="1.1722156398104266"/>
    <x v="1"/>
    <x v="0"/>
    <n v="1052"/>
    <x v="3"/>
    <x v="3"/>
    <n v="1535605200"/>
    <n v="1537592400"/>
    <x v="1"/>
    <x v="1"/>
    <x v="8"/>
    <x v="23"/>
    <x v="4"/>
  </r>
  <r>
    <n v="538"/>
    <s v="Young, Gilbert and Escobar"/>
    <s v="Networked didactic time-frame"/>
    <n v="151300"/>
    <n v="57034"/>
    <n v="0.37695968274950431"/>
    <x v="0"/>
    <x v="0"/>
    <n v="1296"/>
    <x v="1"/>
    <x v="1"/>
    <n v="1379826000"/>
    <n v="1381208400"/>
    <x v="0"/>
    <x v="0"/>
    <x v="8"/>
    <x v="23"/>
    <x v="20"/>
  </r>
  <r>
    <n v="539"/>
    <s v="Thomas, Welch and Santana"/>
    <s v="Assimilated exuding toolset"/>
    <n v="9800"/>
    <n v="7120"/>
    <n v="0.72653061224489801"/>
    <x v="0"/>
    <x v="0"/>
    <n v="77"/>
    <x v="1"/>
    <x v="1"/>
    <n v="1561957200"/>
    <n v="1562475600"/>
    <x v="0"/>
    <x v="1"/>
    <x v="8"/>
    <x v="23"/>
    <x v="0"/>
  </r>
  <r>
    <n v="540"/>
    <s v="Brown-Pena"/>
    <s v="Front-line client-server secured line"/>
    <n v="5300"/>
    <n v="14097"/>
    <n v="2.6598113207547169"/>
    <x v="1"/>
    <x v="0"/>
    <n v="247"/>
    <x v="1"/>
    <x v="1"/>
    <n v="1525496400"/>
    <n v="1527397200"/>
    <x v="0"/>
    <x v="0"/>
    <x v="8"/>
    <x v="23"/>
    <x v="14"/>
  </r>
  <r>
    <n v="541"/>
    <s v="Holder, Caldwell and Vance"/>
    <s v="Polarized systemic Internet solution"/>
    <n v="178000"/>
    <n v="43086"/>
    <n v="0.24205617977528091"/>
    <x v="0"/>
    <x v="0"/>
    <n v="395"/>
    <x v="6"/>
    <x v="6"/>
    <n v="1433912400"/>
    <n v="1436158800"/>
    <x v="0"/>
    <x v="0"/>
    <x v="8"/>
    <x v="23"/>
    <x v="20"/>
  </r>
  <r>
    <n v="542"/>
    <s v="Harrison-Bridges"/>
    <s v="Profit-focused exuding moderator"/>
    <n v="77000"/>
    <n v="1930"/>
    <n v="2.5064935064935064E-2"/>
    <x v="0"/>
    <x v="0"/>
    <n v="49"/>
    <x v="4"/>
    <x v="4"/>
    <n v="1453442400"/>
    <n v="1456034400"/>
    <x v="0"/>
    <x v="0"/>
    <x v="8"/>
    <x v="23"/>
    <x v="7"/>
  </r>
  <r>
    <n v="543"/>
    <s v="Johnson, Murphy and Peterson"/>
    <s v="Cross-group high-level moderator"/>
    <n v="84900"/>
    <n v="13864"/>
    <n v="0.1632979976442874"/>
    <x v="0"/>
    <x v="0"/>
    <n v="180"/>
    <x v="1"/>
    <x v="1"/>
    <n v="1378875600"/>
    <n v="1380171600"/>
    <x v="0"/>
    <x v="0"/>
    <x v="8"/>
    <x v="23"/>
    <x v="11"/>
  </r>
  <r>
    <n v="544"/>
    <s v="Taylor Inc"/>
    <s v="Public-key 3rdgeneration system engine"/>
    <n v="2800"/>
    <n v="7742"/>
    <n v="2.7650000000000001"/>
    <x v="1"/>
    <x v="0"/>
    <n v="84"/>
    <x v="1"/>
    <x v="1"/>
    <n v="1452232800"/>
    <n v="1453356000"/>
    <x v="0"/>
    <x v="0"/>
    <x v="8"/>
    <x v="23"/>
    <x v="1"/>
  </r>
  <r>
    <n v="545"/>
    <s v="Deleon and Sons"/>
    <s v="Organized value-added access"/>
    <n v="184800"/>
    <n v="164109"/>
    <n v="0.88803571428571426"/>
    <x v="0"/>
    <x v="0"/>
    <n v="2690"/>
    <x v="1"/>
    <x v="1"/>
    <n v="1577253600"/>
    <n v="1578981600"/>
    <x v="0"/>
    <x v="0"/>
    <x v="8"/>
    <x v="23"/>
    <x v="3"/>
  </r>
  <r>
    <n v="546"/>
    <s v="Benjamin, Paul and Ferguson"/>
    <s v="Cloned global Graphical User Interface"/>
    <n v="4200"/>
    <n v="6870"/>
    <n v="1.6357142857142857"/>
    <x v="1"/>
    <x v="0"/>
    <n v="88"/>
    <x v="1"/>
    <x v="1"/>
    <n v="1537160400"/>
    <n v="1537419600"/>
    <x v="0"/>
    <x v="1"/>
    <x v="8"/>
    <x v="23"/>
    <x v="3"/>
  </r>
  <r>
    <n v="547"/>
    <s v="Hardin-Dixon"/>
    <s v="Focused solution-oriented matrix"/>
    <n v="1300"/>
    <n v="12597"/>
    <n v="9.69"/>
    <x v="1"/>
    <x v="0"/>
    <n v="156"/>
    <x v="1"/>
    <x v="1"/>
    <n v="1422165600"/>
    <n v="1423202400"/>
    <x v="0"/>
    <x v="0"/>
    <x v="8"/>
    <x v="23"/>
    <x v="6"/>
  </r>
  <r>
    <n v="548"/>
    <s v="York-Pitts"/>
    <s v="Monitored discrete toolset"/>
    <n v="66100"/>
    <n v="179074"/>
    <n v="2.7091376701966716"/>
    <x v="1"/>
    <x v="0"/>
    <n v="2985"/>
    <x v="1"/>
    <x v="1"/>
    <n v="1459486800"/>
    <n v="1460610000"/>
    <x v="0"/>
    <x v="0"/>
    <x v="8"/>
    <x v="23"/>
    <x v="3"/>
  </r>
  <r>
    <n v="549"/>
    <s v="Jarvis and Sons"/>
    <s v="Business-focused intermediate system engine"/>
    <n v="29500"/>
    <n v="83843"/>
    <n v="2.8421355932203389"/>
    <x v="1"/>
    <x v="0"/>
    <n v="762"/>
    <x v="1"/>
    <x v="1"/>
    <n v="1369717200"/>
    <n v="1370494800"/>
    <x v="0"/>
    <x v="0"/>
    <x v="8"/>
    <x v="23"/>
    <x v="8"/>
  </r>
  <r>
    <n v="550"/>
    <s v="Morrison-Henderson"/>
    <s v="De-engineered disintermediate encoding"/>
    <n v="100"/>
    <n v="4"/>
    <n v="0.04"/>
    <x v="3"/>
    <x v="0"/>
    <n v="1"/>
    <x v="5"/>
    <x v="5"/>
    <n v="1330495200"/>
    <n v="1332306000"/>
    <x v="0"/>
    <x v="0"/>
    <x v="8"/>
    <x v="23"/>
    <x v="7"/>
  </r>
  <r>
    <n v="551"/>
    <s v="Martin-James"/>
    <s v="Streamlined upward-trending analyzer"/>
    <n v="180100"/>
    <n v="105598"/>
    <n v="0.58632981676846196"/>
    <x v="0"/>
    <x v="0"/>
    <n v="2779"/>
    <x v="2"/>
    <x v="2"/>
    <n v="1419055200"/>
    <n v="1422511200"/>
    <x v="0"/>
    <x v="1"/>
    <x v="8"/>
    <x v="23"/>
    <x v="2"/>
  </r>
  <r>
    <n v="552"/>
    <s v="Mercer, Solomon and Singleton"/>
    <s v="Distributed human-resource policy"/>
    <n v="9000"/>
    <n v="8866"/>
    <n v="0.98511111111111116"/>
    <x v="0"/>
    <x v="0"/>
    <n v="92"/>
    <x v="1"/>
    <x v="1"/>
    <n v="1480140000"/>
    <n v="1480312800"/>
    <x v="0"/>
    <x v="0"/>
    <x v="8"/>
    <x v="23"/>
    <x v="3"/>
  </r>
  <r>
    <n v="553"/>
    <s v="Dougherty, Austin and Mills"/>
    <s v="De-engineered 5thgeneration contingency"/>
    <n v="170600"/>
    <n v="75022"/>
    <n v="0.43975381008206332"/>
    <x v="0"/>
    <x v="0"/>
    <n v="1028"/>
    <x v="1"/>
    <x v="1"/>
    <n v="1293948000"/>
    <n v="1294034400"/>
    <x v="0"/>
    <x v="0"/>
    <x v="8"/>
    <x v="23"/>
    <x v="1"/>
  </r>
  <r>
    <n v="554"/>
    <s v="Ritter PLC"/>
    <s v="Multi-channeled upward-trending application"/>
    <n v="9500"/>
    <n v="14408"/>
    <n v="1.5166315789473683"/>
    <x v="1"/>
    <x v="0"/>
    <n v="554"/>
    <x v="0"/>
    <x v="0"/>
    <n v="1482127200"/>
    <n v="1482645600"/>
    <x v="0"/>
    <x v="0"/>
    <x v="8"/>
    <x v="23"/>
    <x v="7"/>
  </r>
  <r>
    <n v="555"/>
    <s v="Anderson Group"/>
    <s v="Organic maximized database"/>
    <n v="6300"/>
    <n v="14089"/>
    <n v="2.2363492063492063"/>
    <x v="1"/>
    <x v="0"/>
    <n v="135"/>
    <x v="3"/>
    <x v="3"/>
    <n v="1396414800"/>
    <n v="1399093200"/>
    <x v="0"/>
    <x v="0"/>
    <x v="8"/>
    <x v="23"/>
    <x v="1"/>
  </r>
  <r>
    <n v="556"/>
    <s v="Smith and Sons"/>
    <s v="Grass-roots 24/7 attitude"/>
    <n v="5200"/>
    <n v="12467"/>
    <n v="2.3975"/>
    <x v="1"/>
    <x v="0"/>
    <n v="122"/>
    <x v="1"/>
    <x v="1"/>
    <n v="1315285200"/>
    <n v="1315890000"/>
    <x v="0"/>
    <x v="1"/>
    <x v="8"/>
    <x v="23"/>
    <x v="18"/>
  </r>
  <r>
    <n v="557"/>
    <s v="Lam-Hamilton"/>
    <s v="Team-oriented global strategy"/>
    <n v="6000"/>
    <n v="11960"/>
    <n v="1.9933333333333334"/>
    <x v="1"/>
    <x v="0"/>
    <n v="221"/>
    <x v="1"/>
    <x v="1"/>
    <n v="1443762000"/>
    <n v="1444021200"/>
    <x v="0"/>
    <x v="1"/>
    <x v="8"/>
    <x v="23"/>
    <x v="22"/>
  </r>
  <r>
    <n v="558"/>
    <s v="Ho Ltd"/>
    <s v="Enhanced client-driven capacity"/>
    <n v="5800"/>
    <n v="7966"/>
    <n v="1.373448275862069"/>
    <x v="1"/>
    <x v="0"/>
    <n v="126"/>
    <x v="1"/>
    <x v="1"/>
    <n v="1456293600"/>
    <n v="1460005200"/>
    <x v="0"/>
    <x v="0"/>
    <x v="8"/>
    <x v="23"/>
    <x v="3"/>
  </r>
  <r>
    <n v="559"/>
    <s v="Brown, Estrada and Jensen"/>
    <s v="Exclusive systematic productivity"/>
    <n v="105300"/>
    <n v="106321"/>
    <n v="1.009696106362773"/>
    <x v="1"/>
    <x v="0"/>
    <n v="1022"/>
    <x v="1"/>
    <x v="1"/>
    <n v="1470114000"/>
    <n v="1470718800"/>
    <x v="0"/>
    <x v="0"/>
    <x v="8"/>
    <x v="23"/>
    <x v="3"/>
  </r>
  <r>
    <n v="560"/>
    <s v="Hunt LLC"/>
    <s v="Re-engineered radical policy"/>
    <n v="20000"/>
    <n v="158832"/>
    <n v="7.9416000000000002"/>
    <x v="1"/>
    <x v="0"/>
    <n v="3177"/>
    <x v="1"/>
    <x v="1"/>
    <n v="1321596000"/>
    <n v="1325052000"/>
    <x v="0"/>
    <x v="0"/>
    <x v="8"/>
    <x v="23"/>
    <x v="10"/>
  </r>
  <r>
    <n v="561"/>
    <s v="Fowler-Smith"/>
    <s v="Down-sized logistical adapter"/>
    <n v="3000"/>
    <n v="11091"/>
    <n v="3.6970000000000001"/>
    <x v="1"/>
    <x v="0"/>
    <n v="198"/>
    <x v="5"/>
    <x v="5"/>
    <n v="1318827600"/>
    <n v="1319000400"/>
    <x v="0"/>
    <x v="0"/>
    <x v="8"/>
    <x v="23"/>
    <x v="3"/>
  </r>
  <r>
    <n v="562"/>
    <s v="Blair Inc"/>
    <s v="Configurable bandwidth-monitored throughput"/>
    <n v="9900"/>
    <n v="1269"/>
    <n v="0.12818181818181817"/>
    <x v="0"/>
    <x v="0"/>
    <n v="26"/>
    <x v="5"/>
    <x v="5"/>
    <n v="1552366800"/>
    <n v="1552539600"/>
    <x v="0"/>
    <x v="0"/>
    <x v="8"/>
    <x v="23"/>
    <x v="1"/>
  </r>
  <r>
    <n v="563"/>
    <s v="Kelley, Stanton and Sanchez"/>
    <s v="Optional tangible pricing structure"/>
    <n v="3700"/>
    <n v="5107"/>
    <n v="1.3802702702702703"/>
    <x v="1"/>
    <x v="0"/>
    <n v="85"/>
    <x v="2"/>
    <x v="2"/>
    <n v="1542088800"/>
    <n v="1543816800"/>
    <x v="0"/>
    <x v="0"/>
    <x v="8"/>
    <x v="23"/>
    <x v="4"/>
  </r>
  <r>
    <n v="564"/>
    <s v="Hernandez-Macdonald"/>
    <s v="Organic high-level implementation"/>
    <n v="168700"/>
    <n v="141393"/>
    <n v="0.83813278008298753"/>
    <x v="0"/>
    <x v="0"/>
    <n v="1790"/>
    <x v="1"/>
    <x v="1"/>
    <n v="1426395600"/>
    <n v="1427086800"/>
    <x v="0"/>
    <x v="0"/>
    <x v="8"/>
    <x v="23"/>
    <x v="3"/>
  </r>
  <r>
    <n v="565"/>
    <s v="Joseph LLC"/>
    <s v="Decentralized logistical collaboration"/>
    <n v="94900"/>
    <n v="194166"/>
    <n v="2.0460063224446787"/>
    <x v="1"/>
    <x v="0"/>
    <n v="3596"/>
    <x v="1"/>
    <x v="1"/>
    <n v="1321336800"/>
    <n v="1323064800"/>
    <x v="0"/>
    <x v="0"/>
    <x v="8"/>
    <x v="23"/>
    <x v="3"/>
  </r>
  <r>
    <n v="566"/>
    <s v="Webb-Smith"/>
    <s v="Advanced content-based installation"/>
    <n v="9300"/>
    <n v="4124"/>
    <n v="0.44344086021505374"/>
    <x v="0"/>
    <x v="0"/>
    <n v="37"/>
    <x v="1"/>
    <x v="1"/>
    <n v="1456293600"/>
    <n v="1458277200"/>
    <x v="0"/>
    <x v="1"/>
    <x v="8"/>
    <x v="23"/>
    <x v="5"/>
  </r>
  <r>
    <n v="567"/>
    <s v="Johns PLC"/>
    <s v="Distributed high-level open architecture"/>
    <n v="6800"/>
    <n v="14865"/>
    <n v="2.1860294117647059"/>
    <x v="1"/>
    <x v="0"/>
    <n v="244"/>
    <x v="1"/>
    <x v="1"/>
    <n v="1404968400"/>
    <n v="1405141200"/>
    <x v="0"/>
    <x v="0"/>
    <x v="8"/>
    <x v="23"/>
    <x v="1"/>
  </r>
  <r>
    <n v="568"/>
    <s v="Hardin-Foley"/>
    <s v="Synergized zero tolerance help-desk"/>
    <n v="72400"/>
    <n v="134688"/>
    <n v="1.8603314917127072"/>
    <x v="1"/>
    <x v="0"/>
    <n v="5180"/>
    <x v="1"/>
    <x v="1"/>
    <n v="1279170000"/>
    <n v="1283058000"/>
    <x v="0"/>
    <x v="0"/>
    <x v="8"/>
    <x v="23"/>
    <x v="3"/>
  </r>
  <r>
    <n v="569"/>
    <s v="Fischer, Fowler and Arnold"/>
    <s v="Extended multi-tasking definition"/>
    <n v="20100"/>
    <n v="47705"/>
    <n v="2.3733830845771142"/>
    <x v="1"/>
    <x v="0"/>
    <n v="589"/>
    <x v="6"/>
    <x v="6"/>
    <n v="1294725600"/>
    <n v="1295762400"/>
    <x v="0"/>
    <x v="0"/>
    <x v="8"/>
    <x v="23"/>
    <x v="10"/>
  </r>
  <r>
    <n v="570"/>
    <s v="Martinez-Juarez"/>
    <s v="Realigned uniform knowledge user"/>
    <n v="31200"/>
    <n v="95364"/>
    <n v="3.0565384615384614"/>
    <x v="1"/>
    <x v="0"/>
    <n v="2725"/>
    <x v="1"/>
    <x v="1"/>
    <n v="1419055200"/>
    <n v="1419573600"/>
    <x v="0"/>
    <x v="1"/>
    <x v="8"/>
    <x v="23"/>
    <x v="1"/>
  </r>
  <r>
    <n v="571"/>
    <s v="Wilson and Sons"/>
    <s v="Monitored grid-enabled model"/>
    <n v="3500"/>
    <n v="3295"/>
    <n v="0.94142857142857139"/>
    <x v="0"/>
    <x v="0"/>
    <n v="35"/>
    <x v="6"/>
    <x v="6"/>
    <n v="1434690000"/>
    <n v="1438750800"/>
    <x v="0"/>
    <x v="0"/>
    <x v="8"/>
    <x v="23"/>
    <x v="12"/>
  </r>
  <r>
    <n v="572"/>
    <s v="Clements Group"/>
    <s v="Assimilated actuating policy"/>
    <n v="9000"/>
    <n v="4896"/>
    <n v="0.54400000000000004"/>
    <x v="3"/>
    <x v="0"/>
    <n v="94"/>
    <x v="1"/>
    <x v="1"/>
    <n v="1443416400"/>
    <n v="1444798800"/>
    <x v="0"/>
    <x v="1"/>
    <x v="8"/>
    <x v="23"/>
    <x v="1"/>
  </r>
  <r>
    <n v="573"/>
    <s v="Valenzuela-Cook"/>
    <s v="Total incremental productivity"/>
    <n v="6700"/>
    <n v="7496"/>
    <n v="1.1188059701492536"/>
    <x v="1"/>
    <x v="0"/>
    <n v="300"/>
    <x v="1"/>
    <x v="1"/>
    <n v="1399006800"/>
    <n v="1399179600"/>
    <x v="0"/>
    <x v="0"/>
    <x v="8"/>
    <x v="23"/>
    <x v="23"/>
  </r>
  <r>
    <n v="574"/>
    <s v="Parker, Haley and Foster"/>
    <s v="Adaptive local task-force"/>
    <n v="2700"/>
    <n v="9967"/>
    <n v="3.6914814814814814"/>
    <x v="1"/>
    <x v="0"/>
    <n v="144"/>
    <x v="1"/>
    <x v="1"/>
    <n v="1575698400"/>
    <n v="1576562400"/>
    <x v="0"/>
    <x v="1"/>
    <x v="8"/>
    <x v="23"/>
    <x v="0"/>
  </r>
  <r>
    <n v="575"/>
    <s v="Fuentes LLC"/>
    <s v="Universal zero-defect concept"/>
    <n v="83300"/>
    <n v="52421"/>
    <n v="0.62930372148859548"/>
    <x v="0"/>
    <x v="0"/>
    <n v="558"/>
    <x v="1"/>
    <x v="1"/>
    <n v="1400562000"/>
    <n v="1400821200"/>
    <x v="0"/>
    <x v="1"/>
    <x v="8"/>
    <x v="23"/>
    <x v="3"/>
  </r>
  <r>
    <n v="576"/>
    <s v="Moran and Sons"/>
    <s v="Object-based bottom-line superstructure"/>
    <n v="9700"/>
    <n v="6298"/>
    <n v="0.6492783505154639"/>
    <x v="0"/>
    <x v="0"/>
    <n v="64"/>
    <x v="1"/>
    <x v="1"/>
    <n v="1509512400"/>
    <n v="1510984800"/>
    <x v="0"/>
    <x v="0"/>
    <x v="8"/>
    <x v="23"/>
    <x v="3"/>
  </r>
  <r>
    <n v="577"/>
    <s v="Stevens Inc"/>
    <s v="Adaptive 24hour projection"/>
    <n v="8200"/>
    <n v="1546"/>
    <n v="0.18853658536585366"/>
    <x v="3"/>
    <x v="0"/>
    <n v="37"/>
    <x v="1"/>
    <x v="1"/>
    <n v="1299823200"/>
    <n v="1302066000"/>
    <x v="0"/>
    <x v="0"/>
    <x v="8"/>
    <x v="23"/>
    <x v="17"/>
  </r>
  <r>
    <n v="578"/>
    <s v="Martinez-Johnson"/>
    <s v="Sharable radical toolset"/>
    <n v="96500"/>
    <n v="16168"/>
    <n v="0.1675440414507772"/>
    <x v="0"/>
    <x v="0"/>
    <n v="245"/>
    <x v="1"/>
    <x v="1"/>
    <n v="1322719200"/>
    <n v="1322978400"/>
    <x v="0"/>
    <x v="0"/>
    <x v="8"/>
    <x v="23"/>
    <x v="22"/>
  </r>
  <r>
    <n v="579"/>
    <s v="Franklin Inc"/>
    <s v="Focused multimedia knowledgebase"/>
    <n v="6200"/>
    <n v="6269"/>
    <n v="1.0111290322580646"/>
    <x v="1"/>
    <x v="0"/>
    <n v="87"/>
    <x v="1"/>
    <x v="1"/>
    <n v="1312693200"/>
    <n v="1313730000"/>
    <x v="0"/>
    <x v="0"/>
    <x v="8"/>
    <x v="23"/>
    <x v="17"/>
  </r>
  <r>
    <n v="580"/>
    <s v="Perez PLC"/>
    <s v="Seamless 6thgeneration extranet"/>
    <n v="43800"/>
    <n v="149578"/>
    <n v="3.4150228310502282"/>
    <x v="1"/>
    <x v="0"/>
    <n v="3116"/>
    <x v="1"/>
    <x v="1"/>
    <n v="1393394400"/>
    <n v="1394085600"/>
    <x v="0"/>
    <x v="0"/>
    <x v="8"/>
    <x v="23"/>
    <x v="3"/>
  </r>
  <r>
    <n v="581"/>
    <s v="Sanchez, Cross and Savage"/>
    <s v="Sharable mobile knowledgebase"/>
    <n v="6000"/>
    <n v="3841"/>
    <n v="0.64016666666666666"/>
    <x v="0"/>
    <x v="0"/>
    <n v="71"/>
    <x v="1"/>
    <x v="1"/>
    <n v="1304053200"/>
    <n v="1305349200"/>
    <x v="0"/>
    <x v="0"/>
    <x v="8"/>
    <x v="23"/>
    <x v="2"/>
  </r>
  <r>
    <n v="582"/>
    <s v="Pineda Ltd"/>
    <s v="Cross-group global system engine"/>
    <n v="8700"/>
    <n v="4531"/>
    <n v="0.5208045977011494"/>
    <x v="0"/>
    <x v="0"/>
    <n v="42"/>
    <x v="1"/>
    <x v="1"/>
    <n v="1433912400"/>
    <n v="1434344400"/>
    <x v="0"/>
    <x v="1"/>
    <x v="8"/>
    <x v="23"/>
    <x v="11"/>
  </r>
  <r>
    <n v="583"/>
    <s v="Powell and Sons"/>
    <s v="Centralized clear-thinking conglomeration"/>
    <n v="18900"/>
    <n v="60934"/>
    <n v="3.2240211640211642"/>
    <x v="1"/>
    <x v="0"/>
    <n v="909"/>
    <x v="1"/>
    <x v="1"/>
    <n v="1329717600"/>
    <n v="1331186400"/>
    <x v="0"/>
    <x v="0"/>
    <x v="8"/>
    <x v="23"/>
    <x v="4"/>
  </r>
  <r>
    <n v="584"/>
    <s v="Nunez-Richards"/>
    <s v="De-engineered cohesive system engine"/>
    <n v="86400"/>
    <n v="103255"/>
    <n v="1.1950810185185186"/>
    <x v="1"/>
    <x v="0"/>
    <n v="1613"/>
    <x v="1"/>
    <x v="1"/>
    <n v="1335330000"/>
    <n v="1336539600"/>
    <x v="0"/>
    <x v="0"/>
    <x v="8"/>
    <x v="23"/>
    <x v="2"/>
  </r>
  <r>
    <n v="585"/>
    <s v="Pugh LLC"/>
    <s v="Reactive analyzing function"/>
    <n v="8900"/>
    <n v="13065"/>
    <n v="1.4679775280898877"/>
    <x v="1"/>
    <x v="0"/>
    <n v="136"/>
    <x v="1"/>
    <x v="1"/>
    <n v="1268888400"/>
    <n v="1269752400"/>
    <x v="0"/>
    <x v="0"/>
    <x v="8"/>
    <x v="23"/>
    <x v="18"/>
  </r>
  <r>
    <n v="586"/>
    <s v="Rowe-Wong"/>
    <s v="Robust hybrid budgetary management"/>
    <n v="700"/>
    <n v="6654"/>
    <n v="9.5057142857142853"/>
    <x v="1"/>
    <x v="0"/>
    <n v="130"/>
    <x v="1"/>
    <x v="1"/>
    <n v="1289973600"/>
    <n v="1291615200"/>
    <x v="0"/>
    <x v="0"/>
    <x v="8"/>
    <x v="23"/>
    <x v="1"/>
  </r>
  <r>
    <n v="587"/>
    <s v="Williams-Santos"/>
    <s v="Open-source analyzing monitoring"/>
    <n v="9400"/>
    <n v="6852"/>
    <n v="0.72893617021276591"/>
    <x v="0"/>
    <x v="0"/>
    <n v="156"/>
    <x v="0"/>
    <x v="0"/>
    <n v="1547877600"/>
    <n v="1552366800"/>
    <x v="0"/>
    <x v="1"/>
    <x v="8"/>
    <x v="23"/>
    <x v="0"/>
  </r>
  <r>
    <n v="588"/>
    <s v="Weber Inc"/>
    <s v="Up-sized discrete firmware"/>
    <n v="157600"/>
    <n v="124517"/>
    <n v="0.7900824873096447"/>
    <x v="0"/>
    <x v="0"/>
    <n v="1368"/>
    <x v="4"/>
    <x v="4"/>
    <n v="1269493200"/>
    <n v="1272171600"/>
    <x v="0"/>
    <x v="0"/>
    <x v="8"/>
    <x v="23"/>
    <x v="3"/>
  </r>
  <r>
    <n v="589"/>
    <s v="Avery, Brown and Parker"/>
    <s v="Exclusive intangible extranet"/>
    <n v="7900"/>
    <n v="5113"/>
    <n v="0.64721518987341775"/>
    <x v="0"/>
    <x v="0"/>
    <n v="102"/>
    <x v="1"/>
    <x v="1"/>
    <n v="1436072400"/>
    <n v="1436677200"/>
    <x v="0"/>
    <x v="0"/>
    <x v="8"/>
    <x v="23"/>
    <x v="4"/>
  </r>
  <r>
    <n v="590"/>
    <s v="Cox Group"/>
    <s v="Synergized analyzing process improvement"/>
    <n v="7100"/>
    <n v="5824"/>
    <n v="0.82028169014084507"/>
    <x v="0"/>
    <x v="0"/>
    <n v="86"/>
    <x v="2"/>
    <x v="2"/>
    <n v="1419141600"/>
    <n v="1420092000"/>
    <x v="0"/>
    <x v="0"/>
    <x v="8"/>
    <x v="23"/>
    <x v="15"/>
  </r>
  <r>
    <n v="591"/>
    <s v="Jensen LLC"/>
    <s v="Realigned dedicated system engine"/>
    <n v="600"/>
    <n v="6226"/>
    <n v="10.376666666666667"/>
    <x v="1"/>
    <x v="0"/>
    <n v="102"/>
    <x v="1"/>
    <x v="1"/>
    <n v="1279083600"/>
    <n v="1279947600"/>
    <x v="0"/>
    <x v="0"/>
    <x v="8"/>
    <x v="23"/>
    <x v="11"/>
  </r>
  <r>
    <n v="592"/>
    <s v="Brown Inc"/>
    <s v="Object-based bandwidth-monitored concept"/>
    <n v="156800"/>
    <n v="20243"/>
    <n v="0.12910076530612244"/>
    <x v="0"/>
    <x v="0"/>
    <n v="253"/>
    <x v="1"/>
    <x v="1"/>
    <n v="1401426000"/>
    <n v="1402203600"/>
    <x v="0"/>
    <x v="0"/>
    <x v="8"/>
    <x v="23"/>
    <x v="3"/>
  </r>
  <r>
    <n v="593"/>
    <s v="Hale-Hayes"/>
    <s v="Ameliorated client-driven open system"/>
    <n v="121600"/>
    <n v="188288"/>
    <n v="1.5484210526315789"/>
    <x v="1"/>
    <x v="0"/>
    <n v="4006"/>
    <x v="1"/>
    <x v="1"/>
    <n v="1395810000"/>
    <n v="1396933200"/>
    <x v="0"/>
    <x v="0"/>
    <x v="8"/>
    <x v="23"/>
    <x v="10"/>
  </r>
  <r>
    <n v="594"/>
    <s v="Mcbride PLC"/>
    <s v="Upgradable leadingedge Local Area Network"/>
    <n v="157300"/>
    <n v="11167"/>
    <n v="7.0991735537190084E-2"/>
    <x v="0"/>
    <x v="0"/>
    <n v="157"/>
    <x v="1"/>
    <x v="1"/>
    <n v="1467003600"/>
    <n v="1467262800"/>
    <x v="0"/>
    <x v="1"/>
    <x v="8"/>
    <x v="23"/>
    <x v="3"/>
  </r>
  <r>
    <n v="595"/>
    <s v="Harris-Jennings"/>
    <s v="Customizable intermediate data-warehouse"/>
    <n v="70300"/>
    <n v="146595"/>
    <n v="2.0852773826458035"/>
    <x v="1"/>
    <x v="0"/>
    <n v="1629"/>
    <x v="1"/>
    <x v="1"/>
    <n v="1268715600"/>
    <n v="1270530000"/>
    <x v="0"/>
    <x v="1"/>
    <x v="8"/>
    <x v="23"/>
    <x v="3"/>
  </r>
  <r>
    <n v="596"/>
    <s v="Becker-Scott"/>
    <s v="Managed optimizing archive"/>
    <n v="7900"/>
    <n v="7875"/>
    <n v="0.99683544303797467"/>
    <x v="0"/>
    <x v="0"/>
    <n v="183"/>
    <x v="1"/>
    <x v="1"/>
    <n v="1457157600"/>
    <n v="1457762400"/>
    <x v="0"/>
    <x v="1"/>
    <x v="8"/>
    <x v="23"/>
    <x v="6"/>
  </r>
  <r>
    <n v="597"/>
    <s v="Todd, Freeman and Henry"/>
    <s v="Diverse systematic projection"/>
    <n v="73800"/>
    <n v="148779"/>
    <n v="2.0159756097560977"/>
    <x v="1"/>
    <x v="0"/>
    <n v="2188"/>
    <x v="1"/>
    <x v="1"/>
    <n v="1573970400"/>
    <n v="1575525600"/>
    <x v="0"/>
    <x v="0"/>
    <x v="8"/>
    <x v="23"/>
    <x v="3"/>
  </r>
  <r>
    <n v="598"/>
    <s v="Martinez, Garza and Young"/>
    <s v="Up-sized web-enabled info-mediaries"/>
    <n v="108500"/>
    <n v="175868"/>
    <n v="1.6209032258064515"/>
    <x v="1"/>
    <x v="0"/>
    <n v="2409"/>
    <x v="6"/>
    <x v="6"/>
    <n v="1276578000"/>
    <n v="1279083600"/>
    <x v="0"/>
    <x v="0"/>
    <x v="8"/>
    <x v="23"/>
    <x v="1"/>
  </r>
  <r>
    <n v="599"/>
    <s v="Smith-Ramos"/>
    <s v="Persevering optimizing Graphical User Interface"/>
    <n v="140300"/>
    <n v="5112"/>
    <n v="3.6436208125445471E-2"/>
    <x v="0"/>
    <x v="0"/>
    <n v="82"/>
    <x v="3"/>
    <x v="3"/>
    <n v="1423720800"/>
    <n v="1424412000"/>
    <x v="0"/>
    <x v="0"/>
    <x v="8"/>
    <x v="23"/>
    <x v="4"/>
  </r>
  <r>
    <n v="600"/>
    <s v="Brown-George"/>
    <s v="Cross-platform tertiary array"/>
    <n v="100"/>
    <n v="5"/>
    <n v="0.05"/>
    <x v="0"/>
    <x v="0"/>
    <n v="1"/>
    <x v="4"/>
    <x v="4"/>
    <n v="1375160400"/>
    <n v="1376197200"/>
    <x v="0"/>
    <x v="0"/>
    <x v="8"/>
    <x v="23"/>
    <x v="0"/>
  </r>
  <r>
    <n v="601"/>
    <s v="Waters and Sons"/>
    <s v="Inverse neutral structure"/>
    <n v="6300"/>
    <n v="13018"/>
    <n v="2.0663492063492064"/>
    <x v="1"/>
    <x v="0"/>
    <n v="194"/>
    <x v="1"/>
    <x v="1"/>
    <n v="1401426000"/>
    <n v="1402894800"/>
    <x v="1"/>
    <x v="0"/>
    <x v="8"/>
    <x v="23"/>
    <x v="8"/>
  </r>
  <r>
    <n v="602"/>
    <s v="Brown Ltd"/>
    <s v="Quality-focused system-worthy support"/>
    <n v="71100"/>
    <n v="91176"/>
    <n v="1.2823628691983122"/>
    <x v="1"/>
    <x v="0"/>
    <n v="1140"/>
    <x v="1"/>
    <x v="1"/>
    <n v="1433480400"/>
    <n v="1434430800"/>
    <x v="0"/>
    <x v="0"/>
    <x v="8"/>
    <x v="23"/>
    <x v="3"/>
  </r>
  <r>
    <n v="603"/>
    <s v="Christian, Yates and Greer"/>
    <s v="Vision-oriented 5thgeneration array"/>
    <n v="5300"/>
    <n v="6342"/>
    <n v="1.1966037735849056"/>
    <x v="1"/>
    <x v="0"/>
    <n v="102"/>
    <x v="1"/>
    <x v="1"/>
    <n v="1555563600"/>
    <n v="1557896400"/>
    <x v="0"/>
    <x v="0"/>
    <x v="8"/>
    <x v="23"/>
    <x v="3"/>
  </r>
  <r>
    <n v="604"/>
    <s v="Cole, Hernandez and Rodriguez"/>
    <s v="Cross-platform logistical circuit"/>
    <n v="88700"/>
    <n v="151438"/>
    <n v="1.7073055242390078"/>
    <x v="1"/>
    <x v="0"/>
    <n v="2857"/>
    <x v="1"/>
    <x v="1"/>
    <n v="1295676000"/>
    <n v="1297490400"/>
    <x v="0"/>
    <x v="0"/>
    <x v="8"/>
    <x v="23"/>
    <x v="3"/>
  </r>
  <r>
    <n v="605"/>
    <s v="Ortiz, Valenzuela and Collins"/>
    <s v="Profound solution-oriented matrix"/>
    <n v="3300"/>
    <n v="6178"/>
    <n v="1.8721212121212121"/>
    <x v="1"/>
    <x v="0"/>
    <n v="107"/>
    <x v="1"/>
    <x v="1"/>
    <n v="1443848400"/>
    <n v="1447394400"/>
    <x v="0"/>
    <x v="0"/>
    <x v="8"/>
    <x v="23"/>
    <x v="9"/>
  </r>
  <r>
    <n v="606"/>
    <s v="Valencia PLC"/>
    <s v="Extended asynchronous initiative"/>
    <n v="3400"/>
    <n v="6405"/>
    <n v="1.8838235294117647"/>
    <x v="1"/>
    <x v="0"/>
    <n v="160"/>
    <x v="4"/>
    <x v="4"/>
    <n v="1457330400"/>
    <n v="1458277200"/>
    <x v="0"/>
    <x v="0"/>
    <x v="8"/>
    <x v="23"/>
    <x v="1"/>
  </r>
  <r>
    <n v="607"/>
    <s v="Gordon, Mendez and Johnson"/>
    <s v="Fundamental needs-based frame"/>
    <n v="137600"/>
    <n v="180667"/>
    <n v="1.3129869186046512"/>
    <x v="1"/>
    <x v="0"/>
    <n v="2230"/>
    <x v="1"/>
    <x v="1"/>
    <n v="1395550800"/>
    <n v="1395723600"/>
    <x v="0"/>
    <x v="0"/>
    <x v="8"/>
    <x v="23"/>
    <x v="0"/>
  </r>
  <r>
    <n v="608"/>
    <s v="Johnson Group"/>
    <s v="Compatible full-range leverage"/>
    <n v="3900"/>
    <n v="11075"/>
    <n v="2.8397435897435899"/>
    <x v="1"/>
    <x v="0"/>
    <n v="316"/>
    <x v="1"/>
    <x v="1"/>
    <n v="1551852000"/>
    <n v="1552197600"/>
    <x v="0"/>
    <x v="1"/>
    <x v="8"/>
    <x v="23"/>
    <x v="17"/>
  </r>
  <r>
    <n v="609"/>
    <s v="Rose-Fuller"/>
    <s v="Upgradable holistic system engine"/>
    <n v="10000"/>
    <n v="12042"/>
    <n v="1.2041999999999999"/>
    <x v="1"/>
    <x v="0"/>
    <n v="117"/>
    <x v="1"/>
    <x v="1"/>
    <n v="1547618400"/>
    <n v="1549087200"/>
    <x v="0"/>
    <x v="0"/>
    <x v="8"/>
    <x v="23"/>
    <x v="22"/>
  </r>
  <r>
    <n v="610"/>
    <s v="Hughes, Mendez and Patterson"/>
    <s v="Stand-alone multi-state data-warehouse"/>
    <n v="42800"/>
    <n v="179356"/>
    <n v="4.1905607476635511"/>
    <x v="1"/>
    <x v="0"/>
    <n v="6406"/>
    <x v="1"/>
    <x v="1"/>
    <n v="1355637600"/>
    <n v="1356847200"/>
    <x v="0"/>
    <x v="0"/>
    <x v="8"/>
    <x v="23"/>
    <x v="3"/>
  </r>
  <r>
    <n v="611"/>
    <s v="Brady, Cortez and Rodriguez"/>
    <s v="Multi-lateral maximized core"/>
    <n v="8200"/>
    <n v="1136"/>
    <n v="0.13853658536585367"/>
    <x v="3"/>
    <x v="0"/>
    <n v="15"/>
    <x v="1"/>
    <x v="1"/>
    <n v="1374728400"/>
    <n v="1375765200"/>
    <x v="0"/>
    <x v="0"/>
    <x v="8"/>
    <x v="23"/>
    <x v="3"/>
  </r>
  <r>
    <n v="612"/>
    <s v="Wang, Nguyen and Horton"/>
    <s v="Innovative holistic hub"/>
    <n v="6200"/>
    <n v="8645"/>
    <n v="1.3943548387096774"/>
    <x v="1"/>
    <x v="0"/>
    <n v="192"/>
    <x v="1"/>
    <x v="1"/>
    <n v="1287810000"/>
    <n v="1289800800"/>
    <x v="0"/>
    <x v="0"/>
    <x v="8"/>
    <x v="23"/>
    <x v="5"/>
  </r>
  <r>
    <n v="613"/>
    <s v="Santos, Williams and Brown"/>
    <s v="Reverse-engineered 24/7 methodology"/>
    <n v="1100"/>
    <n v="1914"/>
    <n v="1.74"/>
    <x v="1"/>
    <x v="0"/>
    <n v="26"/>
    <x v="0"/>
    <x v="0"/>
    <n v="1503723600"/>
    <n v="1504501200"/>
    <x v="0"/>
    <x v="0"/>
    <x v="8"/>
    <x v="23"/>
    <x v="3"/>
  </r>
  <r>
    <n v="614"/>
    <s v="Barnett and Sons"/>
    <s v="Business-focused dynamic info-mediaries"/>
    <n v="26500"/>
    <n v="41205"/>
    <n v="1.5549056603773586"/>
    <x v="1"/>
    <x v="0"/>
    <n v="723"/>
    <x v="1"/>
    <x v="1"/>
    <n v="1484114400"/>
    <n v="1485669600"/>
    <x v="0"/>
    <x v="0"/>
    <x v="8"/>
    <x v="23"/>
    <x v="3"/>
  </r>
  <r>
    <n v="615"/>
    <s v="Petersen-Rodriguez"/>
    <s v="Digitized clear-thinking installation"/>
    <n v="8500"/>
    <n v="14488"/>
    <n v="1.7044705882352942"/>
    <x v="1"/>
    <x v="0"/>
    <n v="170"/>
    <x v="6"/>
    <x v="6"/>
    <n v="1461906000"/>
    <n v="1462770000"/>
    <x v="0"/>
    <x v="0"/>
    <x v="8"/>
    <x v="23"/>
    <x v="3"/>
  </r>
  <r>
    <n v="616"/>
    <s v="Burnett-Mora"/>
    <s v="Quality-focused 24/7 superstructure"/>
    <n v="6400"/>
    <n v="12129"/>
    <n v="1.8951562500000001"/>
    <x v="1"/>
    <x v="0"/>
    <n v="238"/>
    <x v="4"/>
    <x v="4"/>
    <n v="1379653200"/>
    <n v="1379739600"/>
    <x v="0"/>
    <x v="1"/>
    <x v="8"/>
    <x v="23"/>
    <x v="7"/>
  </r>
  <r>
    <n v="617"/>
    <s v="King LLC"/>
    <s v="Multi-channeled local intranet"/>
    <n v="1400"/>
    <n v="3496"/>
    <n v="2.4971428571428573"/>
    <x v="1"/>
    <x v="0"/>
    <n v="55"/>
    <x v="1"/>
    <x v="1"/>
    <n v="1401858000"/>
    <n v="1402722000"/>
    <x v="0"/>
    <x v="0"/>
    <x v="8"/>
    <x v="23"/>
    <x v="3"/>
  </r>
  <r>
    <n v="618"/>
    <s v="Miller Ltd"/>
    <s v="Open-architected mobile emulation"/>
    <n v="198600"/>
    <n v="97037"/>
    <n v="0.48860523665659616"/>
    <x v="0"/>
    <x v="0"/>
    <n v="1198"/>
    <x v="1"/>
    <x v="1"/>
    <n v="1367470800"/>
    <n v="1369285200"/>
    <x v="0"/>
    <x v="0"/>
    <x v="8"/>
    <x v="23"/>
    <x v="9"/>
  </r>
  <r>
    <n v="619"/>
    <s v="Case LLC"/>
    <s v="Ameliorated foreground methodology"/>
    <n v="195900"/>
    <n v="55757"/>
    <n v="0.28461970393057684"/>
    <x v="0"/>
    <x v="0"/>
    <n v="648"/>
    <x v="1"/>
    <x v="1"/>
    <n v="1304658000"/>
    <n v="1304744400"/>
    <x v="1"/>
    <x v="1"/>
    <x v="8"/>
    <x v="23"/>
    <x v="3"/>
  </r>
  <r>
    <n v="620"/>
    <s v="Swanson, Wilson and Baker"/>
    <s v="Synergized well-modulated project"/>
    <n v="4300"/>
    <n v="11525"/>
    <n v="2.6802325581395348"/>
    <x v="1"/>
    <x v="0"/>
    <n v="128"/>
    <x v="2"/>
    <x v="2"/>
    <n v="1467954000"/>
    <n v="1468299600"/>
    <x v="0"/>
    <x v="0"/>
    <x v="8"/>
    <x v="23"/>
    <x v="14"/>
  </r>
  <r>
    <n v="621"/>
    <s v="Dean, Fox and Phillips"/>
    <s v="Extended context-sensitive forecast"/>
    <n v="25600"/>
    <n v="158669"/>
    <n v="6.1980078125000002"/>
    <x v="1"/>
    <x v="0"/>
    <n v="2144"/>
    <x v="1"/>
    <x v="1"/>
    <n v="1473742800"/>
    <n v="1474174800"/>
    <x v="0"/>
    <x v="0"/>
    <x v="8"/>
    <x v="23"/>
    <x v="3"/>
  </r>
  <r>
    <n v="622"/>
    <s v="Smith-Smith"/>
    <s v="Total leadingedge neural-net"/>
    <n v="189000"/>
    <n v="5916"/>
    <n v="3.1301587301587303E-2"/>
    <x v="0"/>
    <x v="0"/>
    <n v="64"/>
    <x v="1"/>
    <x v="1"/>
    <n v="1523768400"/>
    <n v="1526014800"/>
    <x v="0"/>
    <x v="0"/>
    <x v="8"/>
    <x v="23"/>
    <x v="7"/>
  </r>
  <r>
    <n v="623"/>
    <s v="Smith, Scott and Rodriguez"/>
    <s v="Organic actuating protocol"/>
    <n v="94300"/>
    <n v="150806"/>
    <n v="1.5992152704135738"/>
    <x v="1"/>
    <x v="0"/>
    <n v="2693"/>
    <x v="4"/>
    <x v="4"/>
    <n v="1437022800"/>
    <n v="1437454800"/>
    <x v="0"/>
    <x v="0"/>
    <x v="8"/>
    <x v="23"/>
    <x v="3"/>
  </r>
  <r>
    <n v="624"/>
    <s v="White, Robertson and Roberts"/>
    <s v="Down-sized national software"/>
    <n v="5100"/>
    <n v="14249"/>
    <n v="2.793921568627451"/>
    <x v="1"/>
    <x v="0"/>
    <n v="432"/>
    <x v="1"/>
    <x v="1"/>
    <n v="1422165600"/>
    <n v="1422684000"/>
    <x v="0"/>
    <x v="0"/>
    <x v="8"/>
    <x v="23"/>
    <x v="14"/>
  </r>
  <r>
    <n v="625"/>
    <s v="Martinez Inc"/>
    <s v="Organic upward-trending Graphical User Interface"/>
    <n v="7500"/>
    <n v="5803"/>
    <n v="0.77373333333333338"/>
    <x v="0"/>
    <x v="0"/>
    <n v="62"/>
    <x v="1"/>
    <x v="1"/>
    <n v="1580104800"/>
    <n v="1581314400"/>
    <x v="0"/>
    <x v="0"/>
    <x v="8"/>
    <x v="23"/>
    <x v="3"/>
  </r>
  <r>
    <n v="626"/>
    <s v="Tucker, Mccoy and Marquez"/>
    <s v="Synergistic tertiary budgetary management"/>
    <n v="6400"/>
    <n v="13205"/>
    <n v="2.0632812500000002"/>
    <x v="1"/>
    <x v="0"/>
    <n v="189"/>
    <x v="1"/>
    <x v="1"/>
    <n v="1285650000"/>
    <n v="1286427600"/>
    <x v="0"/>
    <x v="1"/>
    <x v="8"/>
    <x v="23"/>
    <x v="3"/>
  </r>
  <r>
    <n v="627"/>
    <s v="Martin, Lee and Armstrong"/>
    <s v="Open-architected incremental ability"/>
    <n v="1600"/>
    <n v="11108"/>
    <n v="6.9424999999999999"/>
    <x v="1"/>
    <x v="0"/>
    <n v="154"/>
    <x v="4"/>
    <x v="4"/>
    <n v="1276664400"/>
    <n v="1278738000"/>
    <x v="1"/>
    <x v="0"/>
    <x v="8"/>
    <x v="23"/>
    <x v="0"/>
  </r>
  <r>
    <n v="628"/>
    <s v="Dunn, Moreno and Green"/>
    <s v="Intuitive object-oriented task-force"/>
    <n v="1900"/>
    <n v="2884"/>
    <n v="1.5178947368421052"/>
    <x v="1"/>
    <x v="0"/>
    <n v="96"/>
    <x v="1"/>
    <x v="1"/>
    <n v="1286168400"/>
    <n v="1286427600"/>
    <x v="0"/>
    <x v="0"/>
    <x v="8"/>
    <x v="23"/>
    <x v="7"/>
  </r>
  <r>
    <n v="629"/>
    <s v="Jackson, Martinez and Ray"/>
    <s v="Multi-tiered executive toolset"/>
    <n v="85900"/>
    <n v="55476"/>
    <n v="0.64582072176949945"/>
    <x v="0"/>
    <x v="0"/>
    <n v="750"/>
    <x v="1"/>
    <x v="1"/>
    <n v="1467781200"/>
    <n v="1467954000"/>
    <x v="0"/>
    <x v="1"/>
    <x v="8"/>
    <x v="23"/>
    <x v="3"/>
  </r>
  <r>
    <n v="630"/>
    <s v="Patterson-Johnson"/>
    <s v="Grass-roots directional workforce"/>
    <n v="9500"/>
    <n v="5973"/>
    <n v="0.62873684210526315"/>
    <x v="3"/>
    <x v="0"/>
    <n v="87"/>
    <x v="1"/>
    <x v="1"/>
    <n v="1556686800"/>
    <n v="1557637200"/>
    <x v="0"/>
    <x v="1"/>
    <x v="8"/>
    <x v="23"/>
    <x v="3"/>
  </r>
  <r>
    <n v="631"/>
    <s v="Carlson-Hernandez"/>
    <s v="Quality-focused real-time solution"/>
    <n v="59200"/>
    <n v="183756"/>
    <n v="3.1039864864864866"/>
    <x v="1"/>
    <x v="0"/>
    <n v="3063"/>
    <x v="1"/>
    <x v="1"/>
    <n v="1553576400"/>
    <n v="1553922000"/>
    <x v="0"/>
    <x v="0"/>
    <x v="8"/>
    <x v="23"/>
    <x v="3"/>
  </r>
  <r>
    <n v="632"/>
    <s v="Parker PLC"/>
    <s v="Reduced interactive matrix"/>
    <n v="72100"/>
    <n v="30902"/>
    <n v="0.42859916782246882"/>
    <x v="2"/>
    <x v="0"/>
    <n v="278"/>
    <x v="1"/>
    <x v="1"/>
    <n v="1414904400"/>
    <n v="1416463200"/>
    <x v="0"/>
    <x v="0"/>
    <x v="8"/>
    <x v="23"/>
    <x v="3"/>
  </r>
  <r>
    <n v="633"/>
    <s v="Yu and Sons"/>
    <s v="Adaptive context-sensitive architecture"/>
    <n v="6700"/>
    <n v="5569"/>
    <n v="0.83119402985074631"/>
    <x v="0"/>
    <x v="0"/>
    <n v="105"/>
    <x v="1"/>
    <x v="1"/>
    <n v="1446876000"/>
    <n v="1447221600"/>
    <x v="0"/>
    <x v="0"/>
    <x v="8"/>
    <x v="23"/>
    <x v="10"/>
  </r>
  <r>
    <n v="634"/>
    <s v="Taylor, Johnson and Hernandez"/>
    <s v="Polarized incremental portal"/>
    <n v="118200"/>
    <n v="92824"/>
    <n v="0.78531302876480547"/>
    <x v="3"/>
    <x v="0"/>
    <n v="1658"/>
    <x v="1"/>
    <x v="1"/>
    <n v="1490418000"/>
    <n v="1491627600"/>
    <x v="0"/>
    <x v="0"/>
    <x v="8"/>
    <x v="23"/>
    <x v="19"/>
  </r>
  <r>
    <n v="635"/>
    <s v="Mack Ltd"/>
    <s v="Reactive regional access"/>
    <n v="139000"/>
    <n v="158590"/>
    <n v="1.1409352517985611"/>
    <x v="1"/>
    <x v="0"/>
    <n v="2266"/>
    <x v="1"/>
    <x v="1"/>
    <n v="1360389600"/>
    <n v="1363150800"/>
    <x v="0"/>
    <x v="0"/>
    <x v="8"/>
    <x v="23"/>
    <x v="19"/>
  </r>
  <r>
    <n v="636"/>
    <s v="Lamb-Sanders"/>
    <s v="Stand-alone reciprocal frame"/>
    <n v="197700"/>
    <n v="127591"/>
    <n v="0.64537683358624176"/>
    <x v="0"/>
    <x v="0"/>
    <n v="2604"/>
    <x v="3"/>
    <x v="3"/>
    <n v="1326866400"/>
    <n v="1330754400"/>
    <x v="0"/>
    <x v="1"/>
    <x v="8"/>
    <x v="23"/>
    <x v="10"/>
  </r>
  <r>
    <n v="637"/>
    <s v="Williams-Ramirez"/>
    <s v="Open-architected 24/7 throughput"/>
    <n v="8500"/>
    <n v="6750"/>
    <n v="0.79411764705882348"/>
    <x v="0"/>
    <x v="0"/>
    <n v="65"/>
    <x v="1"/>
    <x v="1"/>
    <n v="1479103200"/>
    <n v="1479794400"/>
    <x v="0"/>
    <x v="0"/>
    <x v="8"/>
    <x v="23"/>
    <x v="3"/>
  </r>
  <r>
    <n v="638"/>
    <s v="Weaver Ltd"/>
    <s v="Monitored 24/7 approach"/>
    <n v="81600"/>
    <n v="9318"/>
    <n v="0.11419117647058824"/>
    <x v="0"/>
    <x v="0"/>
    <n v="94"/>
    <x v="1"/>
    <x v="1"/>
    <n v="1280206800"/>
    <n v="1281243600"/>
    <x v="0"/>
    <x v="1"/>
    <x v="8"/>
    <x v="23"/>
    <x v="3"/>
  </r>
  <r>
    <n v="639"/>
    <s v="Barnes-Williams"/>
    <s v="Upgradable explicit forecast"/>
    <n v="8600"/>
    <n v="4832"/>
    <n v="0.56186046511627907"/>
    <x v="2"/>
    <x v="0"/>
    <n v="45"/>
    <x v="1"/>
    <x v="1"/>
    <n v="1532754000"/>
    <n v="1532754000"/>
    <x v="0"/>
    <x v="1"/>
    <x v="8"/>
    <x v="23"/>
    <x v="6"/>
  </r>
  <r>
    <n v="640"/>
    <s v="Richardson, Woodward and Hansen"/>
    <s v="Pre-emptive context-sensitive support"/>
    <n v="119800"/>
    <n v="19769"/>
    <n v="0.16501669449081802"/>
    <x v="0"/>
    <x v="0"/>
    <n v="257"/>
    <x v="1"/>
    <x v="1"/>
    <n v="1453096800"/>
    <n v="1453356000"/>
    <x v="0"/>
    <x v="0"/>
    <x v="8"/>
    <x v="23"/>
    <x v="3"/>
  </r>
  <r>
    <n v="641"/>
    <s v="Hunt, Barker and Baker"/>
    <s v="Business-focused leadingedge instruction set"/>
    <n v="9400"/>
    <n v="11277"/>
    <n v="1.1996808510638297"/>
    <x v="1"/>
    <x v="0"/>
    <n v="194"/>
    <x v="5"/>
    <x v="5"/>
    <n v="1487570400"/>
    <n v="1489986000"/>
    <x v="0"/>
    <x v="0"/>
    <x v="8"/>
    <x v="23"/>
    <x v="3"/>
  </r>
  <r>
    <n v="642"/>
    <s v="Ramos, Moreno and Lewis"/>
    <s v="Extended multi-state knowledge user"/>
    <n v="9200"/>
    <n v="13382"/>
    <n v="1.4545652173913044"/>
    <x v="1"/>
    <x v="0"/>
    <n v="129"/>
    <x v="0"/>
    <x v="0"/>
    <n v="1545026400"/>
    <n v="1545804000"/>
    <x v="0"/>
    <x v="0"/>
    <x v="8"/>
    <x v="23"/>
    <x v="8"/>
  </r>
  <r>
    <n v="643"/>
    <s v="Harris Inc"/>
    <s v="Future-proofed modular groupware"/>
    <n v="14900"/>
    <n v="32986"/>
    <n v="2.2138255033557046"/>
    <x v="1"/>
    <x v="0"/>
    <n v="375"/>
    <x v="1"/>
    <x v="1"/>
    <n v="1488348000"/>
    <n v="1489899600"/>
    <x v="0"/>
    <x v="0"/>
    <x v="8"/>
    <x v="23"/>
    <x v="3"/>
  </r>
  <r>
    <n v="644"/>
    <s v="Peters-Nelson"/>
    <s v="Distributed real-time algorithm"/>
    <n v="169400"/>
    <n v="81984"/>
    <n v="0.48396694214876035"/>
    <x v="0"/>
    <x v="0"/>
    <n v="2928"/>
    <x v="0"/>
    <x v="0"/>
    <n v="1545112800"/>
    <n v="1546495200"/>
    <x v="0"/>
    <x v="0"/>
    <x v="8"/>
    <x v="23"/>
    <x v="3"/>
  </r>
  <r>
    <n v="645"/>
    <s v="Ferguson, Murphy and Bright"/>
    <s v="Multi-lateral heuristic throughput"/>
    <n v="192100"/>
    <n v="178483"/>
    <n v="0.92911504424778757"/>
    <x v="0"/>
    <x v="0"/>
    <n v="4697"/>
    <x v="1"/>
    <x v="1"/>
    <n v="1537938000"/>
    <n v="1539752400"/>
    <x v="0"/>
    <x v="1"/>
    <x v="8"/>
    <x v="23"/>
    <x v="1"/>
  </r>
  <r>
    <n v="646"/>
    <s v="Robinson Group"/>
    <s v="Switchable reciprocal middleware"/>
    <n v="98700"/>
    <n v="87448"/>
    <n v="0.88599797365754818"/>
    <x v="0"/>
    <x v="0"/>
    <n v="2915"/>
    <x v="1"/>
    <x v="1"/>
    <n v="1363150800"/>
    <n v="1364101200"/>
    <x v="0"/>
    <x v="0"/>
    <x v="8"/>
    <x v="23"/>
    <x v="11"/>
  </r>
  <r>
    <n v="647"/>
    <s v="Jordan-Wolfe"/>
    <s v="Inverse multimedia Graphic Interface"/>
    <n v="4500"/>
    <n v="1863"/>
    <n v="0.41399999999999998"/>
    <x v="0"/>
    <x v="0"/>
    <n v="18"/>
    <x v="1"/>
    <x v="1"/>
    <n v="1523250000"/>
    <n v="1525323600"/>
    <x v="0"/>
    <x v="0"/>
    <x v="8"/>
    <x v="23"/>
    <x v="18"/>
  </r>
  <r>
    <n v="648"/>
    <s v="Vargas-Cox"/>
    <s v="Vision-oriented local contingency"/>
    <n v="98600"/>
    <n v="62174"/>
    <n v="0.63056795131845844"/>
    <x v="3"/>
    <x v="0"/>
    <n v="723"/>
    <x v="1"/>
    <x v="1"/>
    <n v="1499317200"/>
    <n v="1500872400"/>
    <x v="1"/>
    <x v="0"/>
    <x v="8"/>
    <x v="23"/>
    <x v="0"/>
  </r>
  <r>
    <n v="649"/>
    <s v="Yang and Sons"/>
    <s v="Reactive 6thgeneration hub"/>
    <n v="121700"/>
    <n v="59003"/>
    <n v="0.48482333607230893"/>
    <x v="0"/>
    <x v="0"/>
    <n v="602"/>
    <x v="5"/>
    <x v="5"/>
    <n v="1287550800"/>
    <n v="1288501200"/>
    <x v="1"/>
    <x v="1"/>
    <x v="8"/>
    <x v="23"/>
    <x v="3"/>
  </r>
  <r>
    <n v="650"/>
    <s v="Wilson, Wilson and Mathis"/>
    <s v="Optional asymmetric success"/>
    <n v="100"/>
    <n v="2"/>
    <n v="0.02"/>
    <x v="0"/>
    <x v="0"/>
    <n v="1"/>
    <x v="1"/>
    <x v="1"/>
    <n v="1404795600"/>
    <n v="1407128400"/>
    <x v="0"/>
    <x v="0"/>
    <x v="8"/>
    <x v="23"/>
    <x v="17"/>
  </r>
  <r>
    <n v="651"/>
    <s v="Wang, Koch and Weaver"/>
    <s v="Digitized analyzing capacity"/>
    <n v="196700"/>
    <n v="174039"/>
    <n v="0.88479410269445857"/>
    <x v="0"/>
    <x v="0"/>
    <n v="3868"/>
    <x v="6"/>
    <x v="6"/>
    <n v="1393048800"/>
    <n v="1394344800"/>
    <x v="0"/>
    <x v="0"/>
    <x v="8"/>
    <x v="23"/>
    <x v="12"/>
  </r>
  <r>
    <n v="652"/>
    <s v="Cisneros Ltd"/>
    <s v="Vision-oriented regional hub"/>
    <n v="10000"/>
    <n v="12684"/>
    <n v="1.2684"/>
    <x v="1"/>
    <x v="0"/>
    <n v="409"/>
    <x v="1"/>
    <x v="1"/>
    <n v="1470373200"/>
    <n v="1474088400"/>
    <x v="0"/>
    <x v="0"/>
    <x v="8"/>
    <x v="23"/>
    <x v="2"/>
  </r>
  <r>
    <n v="653"/>
    <s v="Williams-Jones"/>
    <s v="Monitored incremental info-mediaries"/>
    <n v="600"/>
    <n v="14033"/>
    <n v="23.388333333333332"/>
    <x v="1"/>
    <x v="0"/>
    <n v="234"/>
    <x v="1"/>
    <x v="1"/>
    <n v="1460091600"/>
    <n v="1460264400"/>
    <x v="0"/>
    <x v="0"/>
    <x v="8"/>
    <x v="23"/>
    <x v="2"/>
  </r>
  <r>
    <n v="654"/>
    <s v="Roberts, Hinton and Williams"/>
    <s v="Programmable static middleware"/>
    <n v="35000"/>
    <n v="177936"/>
    <n v="5.0838857142857146"/>
    <x v="1"/>
    <x v="0"/>
    <n v="3016"/>
    <x v="1"/>
    <x v="1"/>
    <n v="1440392400"/>
    <n v="1440824400"/>
    <x v="0"/>
    <x v="0"/>
    <x v="8"/>
    <x v="23"/>
    <x v="16"/>
  </r>
  <r>
    <n v="655"/>
    <s v="Gonzalez, Williams and Benson"/>
    <s v="Multi-layered bottom-line encryption"/>
    <n v="6900"/>
    <n v="13212"/>
    <n v="1.9147826086956521"/>
    <x v="1"/>
    <x v="0"/>
    <n v="264"/>
    <x v="1"/>
    <x v="1"/>
    <n v="1488434400"/>
    <n v="1489554000"/>
    <x v="1"/>
    <x v="0"/>
    <x v="8"/>
    <x v="23"/>
    <x v="14"/>
  </r>
  <r>
    <n v="656"/>
    <s v="Hobbs, Brown and Lee"/>
    <s v="Vision-oriented systematic Graphical User Interface"/>
    <n v="118400"/>
    <n v="49879"/>
    <n v="0.42127533783783783"/>
    <x v="0"/>
    <x v="0"/>
    <n v="504"/>
    <x v="2"/>
    <x v="2"/>
    <n v="1514440800"/>
    <n v="1514872800"/>
    <x v="0"/>
    <x v="0"/>
    <x v="8"/>
    <x v="23"/>
    <x v="0"/>
  </r>
  <r>
    <n v="657"/>
    <s v="Russo, Kim and Mccoy"/>
    <s v="Balanced optimal hardware"/>
    <n v="10000"/>
    <n v="824"/>
    <n v="8.2400000000000001E-2"/>
    <x v="0"/>
    <x v="0"/>
    <n v="14"/>
    <x v="1"/>
    <x v="1"/>
    <n v="1514354400"/>
    <n v="1515736800"/>
    <x v="0"/>
    <x v="0"/>
    <x v="8"/>
    <x v="23"/>
    <x v="22"/>
  </r>
  <r>
    <n v="658"/>
    <s v="Howell, Myers and Olson"/>
    <s v="Self-enabling mission-critical success"/>
    <n v="52600"/>
    <n v="31594"/>
    <n v="0.60064638783269964"/>
    <x v="3"/>
    <x v="0"/>
    <n v="390"/>
    <x v="1"/>
    <x v="1"/>
    <n v="1440910800"/>
    <n v="1442898000"/>
    <x v="0"/>
    <x v="0"/>
    <x v="8"/>
    <x v="23"/>
    <x v="1"/>
  </r>
  <r>
    <n v="659"/>
    <s v="Bailey and Sons"/>
    <s v="Grass-roots dynamic emulation"/>
    <n v="120700"/>
    <n v="57010"/>
    <n v="0.47232808616404309"/>
    <x v="0"/>
    <x v="0"/>
    <n v="750"/>
    <x v="4"/>
    <x v="4"/>
    <n v="1296108000"/>
    <n v="1296194400"/>
    <x v="0"/>
    <x v="0"/>
    <x v="8"/>
    <x v="23"/>
    <x v="4"/>
  </r>
  <r>
    <n v="660"/>
    <s v="Jensen-Brown"/>
    <s v="Fundamental disintermediate matrix"/>
    <n v="9100"/>
    <n v="7438"/>
    <n v="0.81736263736263737"/>
    <x v="0"/>
    <x v="0"/>
    <n v="77"/>
    <x v="1"/>
    <x v="1"/>
    <n v="1440133200"/>
    <n v="1440910800"/>
    <x v="1"/>
    <x v="0"/>
    <x v="8"/>
    <x v="23"/>
    <x v="3"/>
  </r>
  <r>
    <n v="661"/>
    <s v="Smith Group"/>
    <s v="Right-sized secondary challenge"/>
    <n v="106800"/>
    <n v="57872"/>
    <n v="0.54187265917603"/>
    <x v="0"/>
    <x v="0"/>
    <n v="752"/>
    <x v="3"/>
    <x v="3"/>
    <n v="1332910800"/>
    <n v="1335502800"/>
    <x v="0"/>
    <x v="0"/>
    <x v="8"/>
    <x v="23"/>
    <x v="17"/>
  </r>
  <r>
    <n v="662"/>
    <s v="Murphy-Farrell"/>
    <s v="Implemented exuding software"/>
    <n v="9100"/>
    <n v="8906"/>
    <n v="0.97868131868131869"/>
    <x v="0"/>
    <x v="0"/>
    <n v="131"/>
    <x v="1"/>
    <x v="1"/>
    <n v="1544335200"/>
    <n v="1544680800"/>
    <x v="0"/>
    <x v="0"/>
    <x v="8"/>
    <x v="23"/>
    <x v="3"/>
  </r>
  <r>
    <n v="663"/>
    <s v="Everett-Wolfe"/>
    <s v="Total optimizing software"/>
    <n v="10000"/>
    <n v="7724"/>
    <n v="0.77239999999999998"/>
    <x v="0"/>
    <x v="0"/>
    <n v="87"/>
    <x v="1"/>
    <x v="1"/>
    <n v="1286427600"/>
    <n v="1288414800"/>
    <x v="0"/>
    <x v="0"/>
    <x v="8"/>
    <x v="23"/>
    <x v="3"/>
  </r>
  <r>
    <n v="664"/>
    <s v="Young PLC"/>
    <s v="Optional maximized attitude"/>
    <n v="79400"/>
    <n v="26571"/>
    <n v="0.33464735516372796"/>
    <x v="0"/>
    <x v="0"/>
    <n v="1063"/>
    <x v="1"/>
    <x v="1"/>
    <n v="1329717600"/>
    <n v="1330581600"/>
    <x v="0"/>
    <x v="0"/>
    <x v="8"/>
    <x v="23"/>
    <x v="17"/>
  </r>
  <r>
    <n v="665"/>
    <s v="Park-Goodman"/>
    <s v="Customer-focused impactful extranet"/>
    <n v="5100"/>
    <n v="12219"/>
    <n v="2.3958823529411766"/>
    <x v="1"/>
    <x v="0"/>
    <n v="272"/>
    <x v="1"/>
    <x v="1"/>
    <n v="1310187600"/>
    <n v="1311397200"/>
    <x v="0"/>
    <x v="1"/>
    <x v="8"/>
    <x v="23"/>
    <x v="4"/>
  </r>
  <r>
    <n v="666"/>
    <s v="York, Barr and Grant"/>
    <s v="Cloned bottom-line success"/>
    <n v="3100"/>
    <n v="1985"/>
    <n v="0.64032258064516134"/>
    <x v="3"/>
    <x v="0"/>
    <n v="25"/>
    <x v="1"/>
    <x v="1"/>
    <n v="1377838800"/>
    <n v="1378357200"/>
    <x v="0"/>
    <x v="1"/>
    <x v="8"/>
    <x v="23"/>
    <x v="3"/>
  </r>
  <r>
    <n v="667"/>
    <s v="Little Ltd"/>
    <s v="Decentralized bandwidth-monitored ability"/>
    <n v="6900"/>
    <n v="12155"/>
    <n v="1.7615942028985507"/>
    <x v="1"/>
    <x v="0"/>
    <n v="419"/>
    <x v="1"/>
    <x v="1"/>
    <n v="1410325200"/>
    <n v="1411102800"/>
    <x v="0"/>
    <x v="0"/>
    <x v="8"/>
    <x v="23"/>
    <x v="23"/>
  </r>
  <r>
    <n v="668"/>
    <s v="Brown and Sons"/>
    <s v="Programmable leadingedge budgetary management"/>
    <n v="27500"/>
    <n v="5593"/>
    <n v="0.20338181818181819"/>
    <x v="0"/>
    <x v="0"/>
    <n v="76"/>
    <x v="1"/>
    <x v="1"/>
    <n v="1343797200"/>
    <n v="1344834000"/>
    <x v="0"/>
    <x v="0"/>
    <x v="8"/>
    <x v="23"/>
    <x v="3"/>
  </r>
  <r>
    <n v="669"/>
    <s v="Payne, Garrett and Thomas"/>
    <s v="Upgradable bi-directional concept"/>
    <n v="48800"/>
    <n v="175020"/>
    <n v="3.5864754098360656"/>
    <x v="1"/>
    <x v="0"/>
    <n v="1621"/>
    <x v="6"/>
    <x v="6"/>
    <n v="1498453200"/>
    <n v="1499230800"/>
    <x v="0"/>
    <x v="0"/>
    <x v="8"/>
    <x v="23"/>
    <x v="3"/>
  </r>
  <r>
    <n v="670"/>
    <s v="Robinson Group"/>
    <s v="Re-contextualized homogeneous flexibility"/>
    <n v="16200"/>
    <n v="75955"/>
    <n v="4.6885802469135802"/>
    <x v="1"/>
    <x v="0"/>
    <n v="1101"/>
    <x v="1"/>
    <x v="1"/>
    <n v="1456380000"/>
    <n v="1457416800"/>
    <x v="0"/>
    <x v="0"/>
    <x v="8"/>
    <x v="23"/>
    <x v="7"/>
  </r>
  <r>
    <n v="671"/>
    <s v="Robinson-Kelly"/>
    <s v="Monitored bi-directional standardization"/>
    <n v="97600"/>
    <n v="119127"/>
    <n v="1.220563524590164"/>
    <x v="1"/>
    <x v="0"/>
    <n v="1073"/>
    <x v="1"/>
    <x v="1"/>
    <n v="1280552400"/>
    <n v="1280898000"/>
    <x v="0"/>
    <x v="1"/>
    <x v="8"/>
    <x v="23"/>
    <x v="3"/>
  </r>
  <r>
    <n v="672"/>
    <s v="Kelly-Colon"/>
    <s v="Stand-alone grid-enabled leverage"/>
    <n v="197900"/>
    <n v="110689"/>
    <n v="0.55931783729156137"/>
    <x v="0"/>
    <x v="0"/>
    <n v="4428"/>
    <x v="2"/>
    <x v="2"/>
    <n v="1521608400"/>
    <n v="1522472400"/>
    <x v="0"/>
    <x v="0"/>
    <x v="8"/>
    <x v="23"/>
    <x v="3"/>
  </r>
  <r>
    <n v="673"/>
    <s v="Turner, Scott and Gentry"/>
    <s v="Assimilated regional groupware"/>
    <n v="5600"/>
    <n v="2445"/>
    <n v="0.43660714285714286"/>
    <x v="0"/>
    <x v="0"/>
    <n v="58"/>
    <x v="6"/>
    <x v="6"/>
    <n v="1460696400"/>
    <n v="1462510800"/>
    <x v="0"/>
    <x v="0"/>
    <x v="8"/>
    <x v="23"/>
    <x v="7"/>
  </r>
  <r>
    <n v="674"/>
    <s v="Sanchez Ltd"/>
    <s v="Up-sized 24hour instruction set"/>
    <n v="170700"/>
    <n v="57250"/>
    <n v="0.33538371411833628"/>
    <x v="3"/>
    <x v="0"/>
    <n v="1218"/>
    <x v="1"/>
    <x v="1"/>
    <n v="1313730000"/>
    <n v="1317790800"/>
    <x v="0"/>
    <x v="0"/>
    <x v="8"/>
    <x v="23"/>
    <x v="14"/>
  </r>
  <r>
    <n v="675"/>
    <s v="Giles-Smith"/>
    <s v="Right-sized web-enabled intranet"/>
    <n v="9700"/>
    <n v="11929"/>
    <n v="1.2297938144329896"/>
    <x v="1"/>
    <x v="0"/>
    <n v="331"/>
    <x v="1"/>
    <x v="1"/>
    <n v="1568178000"/>
    <n v="1568782800"/>
    <x v="0"/>
    <x v="0"/>
    <x v="8"/>
    <x v="23"/>
    <x v="23"/>
  </r>
  <r>
    <n v="676"/>
    <s v="Thompson-Moreno"/>
    <s v="Expanded needs-based orchestration"/>
    <n v="62300"/>
    <n v="118214"/>
    <n v="1.8974959871589085"/>
    <x v="1"/>
    <x v="0"/>
    <n v="1170"/>
    <x v="1"/>
    <x v="1"/>
    <n v="1348635600"/>
    <n v="1349413200"/>
    <x v="0"/>
    <x v="0"/>
    <x v="8"/>
    <x v="23"/>
    <x v="14"/>
  </r>
  <r>
    <n v="677"/>
    <s v="Murphy-Fox"/>
    <s v="Organic system-worthy orchestration"/>
    <n v="5300"/>
    <n v="4432"/>
    <n v="0.83622641509433959"/>
    <x v="0"/>
    <x v="0"/>
    <n v="111"/>
    <x v="1"/>
    <x v="1"/>
    <n v="1468126800"/>
    <n v="1472446800"/>
    <x v="0"/>
    <x v="0"/>
    <x v="8"/>
    <x v="23"/>
    <x v="13"/>
  </r>
  <r>
    <n v="678"/>
    <s v="Rodriguez-Patterson"/>
    <s v="Inverse static standardization"/>
    <n v="99500"/>
    <n v="17879"/>
    <n v="0.17968844221105529"/>
    <x v="3"/>
    <x v="0"/>
    <n v="215"/>
    <x v="1"/>
    <x v="1"/>
    <n v="1547877600"/>
    <n v="1548050400"/>
    <x v="0"/>
    <x v="0"/>
    <x v="8"/>
    <x v="23"/>
    <x v="6"/>
  </r>
  <r>
    <n v="679"/>
    <s v="Davis Ltd"/>
    <s v="Synchronized motivating solution"/>
    <n v="1400"/>
    <n v="14511"/>
    <n v="10.365"/>
    <x v="1"/>
    <x v="0"/>
    <n v="363"/>
    <x v="1"/>
    <x v="1"/>
    <n v="1571374800"/>
    <n v="1571806800"/>
    <x v="0"/>
    <x v="1"/>
    <x v="8"/>
    <x v="23"/>
    <x v="0"/>
  </r>
  <r>
    <n v="680"/>
    <s v="Nelson-Valdez"/>
    <s v="Open-source 4thgeneration open system"/>
    <n v="145600"/>
    <n v="141822"/>
    <n v="0.97405219780219776"/>
    <x v="0"/>
    <x v="0"/>
    <n v="2955"/>
    <x v="1"/>
    <x v="1"/>
    <n v="1576303200"/>
    <n v="1576476000"/>
    <x v="0"/>
    <x v="1"/>
    <x v="8"/>
    <x v="23"/>
    <x v="20"/>
  </r>
  <r>
    <n v="681"/>
    <s v="Kelly PLC"/>
    <s v="Decentralized context-sensitive superstructure"/>
    <n v="184100"/>
    <n v="159037"/>
    <n v="0.86386203150461705"/>
    <x v="0"/>
    <x v="0"/>
    <n v="1657"/>
    <x v="1"/>
    <x v="1"/>
    <n v="1324447200"/>
    <n v="1324965600"/>
    <x v="0"/>
    <x v="0"/>
    <x v="8"/>
    <x v="23"/>
    <x v="3"/>
  </r>
  <r>
    <n v="682"/>
    <s v="Nguyen and Sons"/>
    <s v="Compatible 5thgeneration concept"/>
    <n v="5400"/>
    <n v="8109"/>
    <n v="1.5016666666666667"/>
    <x v="1"/>
    <x v="0"/>
    <n v="103"/>
    <x v="1"/>
    <x v="1"/>
    <n v="1386741600"/>
    <n v="1387519200"/>
    <x v="0"/>
    <x v="0"/>
    <x v="8"/>
    <x v="23"/>
    <x v="3"/>
  </r>
  <r>
    <n v="683"/>
    <s v="Jones PLC"/>
    <s v="Virtual systemic intranet"/>
    <n v="2300"/>
    <n v="8244"/>
    <n v="3.5843478260869563"/>
    <x v="1"/>
    <x v="0"/>
    <n v="147"/>
    <x v="1"/>
    <x v="1"/>
    <n v="1537074000"/>
    <n v="1537246800"/>
    <x v="0"/>
    <x v="0"/>
    <x v="8"/>
    <x v="23"/>
    <x v="3"/>
  </r>
  <r>
    <n v="684"/>
    <s v="Gilmore LLC"/>
    <s v="Optimized systemic algorithm"/>
    <n v="1400"/>
    <n v="7600"/>
    <n v="5.4285714285714288"/>
    <x v="1"/>
    <x v="0"/>
    <n v="110"/>
    <x v="0"/>
    <x v="0"/>
    <n v="1277787600"/>
    <n v="1279515600"/>
    <x v="0"/>
    <x v="0"/>
    <x v="8"/>
    <x v="23"/>
    <x v="9"/>
  </r>
  <r>
    <n v="685"/>
    <s v="Lee-Cobb"/>
    <s v="Customizable homogeneous firmware"/>
    <n v="140000"/>
    <n v="94501"/>
    <n v="0.67500714285714281"/>
    <x v="0"/>
    <x v="0"/>
    <n v="926"/>
    <x v="0"/>
    <x v="0"/>
    <n v="1440306000"/>
    <n v="1442379600"/>
    <x v="0"/>
    <x v="0"/>
    <x v="8"/>
    <x v="23"/>
    <x v="3"/>
  </r>
  <r>
    <n v="686"/>
    <s v="Jones, Wiley and Robbins"/>
    <s v="Front-line cohesive extranet"/>
    <n v="7500"/>
    <n v="14381"/>
    <n v="1.9174666666666667"/>
    <x v="1"/>
    <x v="0"/>
    <n v="134"/>
    <x v="1"/>
    <x v="1"/>
    <n v="1522126800"/>
    <n v="1523077200"/>
    <x v="0"/>
    <x v="0"/>
    <x v="8"/>
    <x v="23"/>
    <x v="8"/>
  </r>
  <r>
    <n v="687"/>
    <s v="Martin, Gates and Holt"/>
    <s v="Distributed holistic neural-net"/>
    <n v="1500"/>
    <n v="13980"/>
    <n v="9.32"/>
    <x v="1"/>
    <x v="0"/>
    <n v="269"/>
    <x v="1"/>
    <x v="1"/>
    <n v="1489298400"/>
    <n v="1489554000"/>
    <x v="0"/>
    <x v="0"/>
    <x v="8"/>
    <x v="23"/>
    <x v="3"/>
  </r>
  <r>
    <n v="688"/>
    <s v="Bowen, Davies and Burns"/>
    <s v="Devolved client-server monitoring"/>
    <n v="2900"/>
    <n v="12449"/>
    <n v="4.2927586206896553"/>
    <x v="1"/>
    <x v="0"/>
    <n v="175"/>
    <x v="1"/>
    <x v="1"/>
    <n v="1547100000"/>
    <n v="1548482400"/>
    <x v="0"/>
    <x v="1"/>
    <x v="8"/>
    <x v="23"/>
    <x v="19"/>
  </r>
  <r>
    <n v="689"/>
    <s v="Nguyen Inc"/>
    <s v="Seamless directional capacity"/>
    <n v="7300"/>
    <n v="7348"/>
    <n v="1.0065753424657535"/>
    <x v="1"/>
    <x v="0"/>
    <n v="69"/>
    <x v="1"/>
    <x v="1"/>
    <n v="1383022800"/>
    <n v="1384063200"/>
    <x v="0"/>
    <x v="0"/>
    <x v="8"/>
    <x v="23"/>
    <x v="2"/>
  </r>
  <r>
    <n v="690"/>
    <s v="Walsh-Watts"/>
    <s v="Polarized actuating implementation"/>
    <n v="3600"/>
    <n v="8158"/>
    <n v="2.266111111111111"/>
    <x v="1"/>
    <x v="0"/>
    <n v="190"/>
    <x v="1"/>
    <x v="1"/>
    <n v="1322373600"/>
    <n v="1322892000"/>
    <x v="0"/>
    <x v="1"/>
    <x v="8"/>
    <x v="23"/>
    <x v="4"/>
  </r>
  <r>
    <n v="691"/>
    <s v="Ray, Li and Li"/>
    <s v="Front-line disintermediate hub"/>
    <n v="5000"/>
    <n v="7119"/>
    <n v="1.4238"/>
    <x v="1"/>
    <x v="0"/>
    <n v="237"/>
    <x v="1"/>
    <x v="1"/>
    <n v="1349240400"/>
    <n v="1350709200"/>
    <x v="1"/>
    <x v="1"/>
    <x v="8"/>
    <x v="23"/>
    <x v="4"/>
  </r>
  <r>
    <n v="692"/>
    <s v="Murray Ltd"/>
    <s v="Decentralized 4thgeneration challenge"/>
    <n v="6000"/>
    <n v="5438"/>
    <n v="0.90633333333333332"/>
    <x v="0"/>
    <x v="0"/>
    <n v="77"/>
    <x v="4"/>
    <x v="4"/>
    <n v="1562648400"/>
    <n v="1564203600"/>
    <x v="0"/>
    <x v="0"/>
    <x v="8"/>
    <x v="23"/>
    <x v="1"/>
  </r>
  <r>
    <n v="693"/>
    <s v="Bradford-Silva"/>
    <s v="Reverse-engineered composite hierarchy"/>
    <n v="180400"/>
    <n v="115396"/>
    <n v="0.63966740576496672"/>
    <x v="0"/>
    <x v="0"/>
    <n v="1748"/>
    <x v="1"/>
    <x v="1"/>
    <n v="1508216400"/>
    <n v="1509685200"/>
    <x v="0"/>
    <x v="0"/>
    <x v="8"/>
    <x v="23"/>
    <x v="3"/>
  </r>
  <r>
    <n v="694"/>
    <s v="Mora-Bradley"/>
    <s v="Programmable tangible ability"/>
    <n v="9100"/>
    <n v="7656"/>
    <n v="0.84131868131868137"/>
    <x v="0"/>
    <x v="0"/>
    <n v="79"/>
    <x v="1"/>
    <x v="1"/>
    <n v="1511762400"/>
    <n v="1514959200"/>
    <x v="0"/>
    <x v="0"/>
    <x v="8"/>
    <x v="23"/>
    <x v="3"/>
  </r>
  <r>
    <n v="695"/>
    <s v="Cardenas, Thompson and Carey"/>
    <s v="Configurable full-range emulation"/>
    <n v="9200"/>
    <n v="12322"/>
    <n v="1.3393478260869565"/>
    <x v="1"/>
    <x v="0"/>
    <n v="196"/>
    <x v="6"/>
    <x v="6"/>
    <n v="1447480800"/>
    <n v="1448863200"/>
    <x v="1"/>
    <x v="0"/>
    <x v="8"/>
    <x v="23"/>
    <x v="1"/>
  </r>
  <r>
    <n v="696"/>
    <s v="Lopez, Reid and Johnson"/>
    <s v="Total real-time hardware"/>
    <n v="164100"/>
    <n v="96888"/>
    <n v="0.59042047531992692"/>
    <x v="0"/>
    <x v="0"/>
    <n v="889"/>
    <x v="1"/>
    <x v="1"/>
    <n v="1429506000"/>
    <n v="1429592400"/>
    <x v="0"/>
    <x v="1"/>
    <x v="8"/>
    <x v="23"/>
    <x v="3"/>
  </r>
  <r>
    <n v="697"/>
    <s v="Fox-Williams"/>
    <s v="Profound system-worthy functionalities"/>
    <n v="128900"/>
    <n v="196960"/>
    <n v="1.5280062063615205"/>
    <x v="1"/>
    <x v="0"/>
    <n v="7295"/>
    <x v="1"/>
    <x v="1"/>
    <n v="1522472400"/>
    <n v="1522645200"/>
    <x v="0"/>
    <x v="0"/>
    <x v="8"/>
    <x v="23"/>
    <x v="5"/>
  </r>
  <r>
    <n v="698"/>
    <s v="Taylor, Wood and Taylor"/>
    <s v="Cloned hybrid focus group"/>
    <n v="42100"/>
    <n v="188057"/>
    <n v="4.466912114014252"/>
    <x v="1"/>
    <x v="0"/>
    <n v="2893"/>
    <x v="0"/>
    <x v="0"/>
    <n v="1322114400"/>
    <n v="1323324000"/>
    <x v="0"/>
    <x v="0"/>
    <x v="8"/>
    <x v="23"/>
    <x v="8"/>
  </r>
  <r>
    <n v="699"/>
    <s v="King Inc"/>
    <s v="Ergonomic dedicated focus group"/>
    <n v="7400"/>
    <n v="6245"/>
    <n v="0.8439189189189189"/>
    <x v="0"/>
    <x v="0"/>
    <n v="56"/>
    <x v="1"/>
    <x v="1"/>
    <n v="1561438800"/>
    <n v="1561525200"/>
    <x v="0"/>
    <x v="0"/>
    <x v="8"/>
    <x v="23"/>
    <x v="6"/>
  </r>
  <r>
    <n v="700"/>
    <s v="Cole, Petty and Cameron"/>
    <s v="Realigned zero administration paradigm"/>
    <n v="100"/>
    <n v="3"/>
    <n v="0.03"/>
    <x v="0"/>
    <x v="0"/>
    <n v="1"/>
    <x v="1"/>
    <x v="1"/>
    <n v="1264399200"/>
    <n v="1265695200"/>
    <x v="0"/>
    <x v="0"/>
    <x v="8"/>
    <x v="23"/>
    <x v="8"/>
  </r>
  <r>
    <n v="701"/>
    <s v="Mcclain LLC"/>
    <s v="Open-source multi-tasking methodology"/>
    <n v="52000"/>
    <n v="91014"/>
    <n v="1.7502692307692307"/>
    <x v="1"/>
    <x v="0"/>
    <n v="820"/>
    <x v="1"/>
    <x v="1"/>
    <n v="1301202000"/>
    <n v="1301806800"/>
    <x v="1"/>
    <x v="0"/>
    <x v="8"/>
    <x v="23"/>
    <x v="3"/>
  </r>
  <r>
    <n v="702"/>
    <s v="Sims-Gross"/>
    <s v="Object-based attitude-oriented analyzer"/>
    <n v="8700"/>
    <n v="4710"/>
    <n v="0.54137931034482756"/>
    <x v="0"/>
    <x v="0"/>
    <n v="83"/>
    <x v="1"/>
    <x v="1"/>
    <n v="1374469200"/>
    <n v="1374901200"/>
    <x v="0"/>
    <x v="0"/>
    <x v="8"/>
    <x v="23"/>
    <x v="8"/>
  </r>
  <r>
    <n v="703"/>
    <s v="Perez Group"/>
    <s v="Cross-platform tertiary hub"/>
    <n v="63400"/>
    <n v="197728"/>
    <n v="3.1187381703470032"/>
    <x v="1"/>
    <x v="0"/>
    <n v="2038"/>
    <x v="1"/>
    <x v="1"/>
    <n v="1334984400"/>
    <n v="1336453200"/>
    <x v="1"/>
    <x v="1"/>
    <x v="8"/>
    <x v="23"/>
    <x v="18"/>
  </r>
  <r>
    <n v="704"/>
    <s v="Haynes-Williams"/>
    <s v="Seamless clear-thinking artificial intelligence"/>
    <n v="8700"/>
    <n v="10682"/>
    <n v="1.2278160919540231"/>
    <x v="1"/>
    <x v="0"/>
    <n v="116"/>
    <x v="1"/>
    <x v="1"/>
    <n v="1467608400"/>
    <n v="1468904400"/>
    <x v="0"/>
    <x v="0"/>
    <x v="8"/>
    <x v="23"/>
    <x v="10"/>
  </r>
  <r>
    <n v="705"/>
    <s v="Ford LLC"/>
    <s v="Centralized tangible success"/>
    <n v="169700"/>
    <n v="168048"/>
    <n v="0.99026517383618151"/>
    <x v="0"/>
    <x v="0"/>
    <n v="2025"/>
    <x v="4"/>
    <x v="4"/>
    <n v="1386741600"/>
    <n v="1387087200"/>
    <x v="0"/>
    <x v="0"/>
    <x v="8"/>
    <x v="23"/>
    <x v="9"/>
  </r>
  <r>
    <n v="706"/>
    <s v="Moreno Ltd"/>
    <s v="Customer-focused multimedia methodology"/>
    <n v="108400"/>
    <n v="138586"/>
    <n v="1.278468634686347"/>
    <x v="1"/>
    <x v="0"/>
    <n v="1345"/>
    <x v="2"/>
    <x v="2"/>
    <n v="1546754400"/>
    <n v="1547445600"/>
    <x v="0"/>
    <x v="1"/>
    <x v="8"/>
    <x v="23"/>
    <x v="2"/>
  </r>
  <r>
    <n v="707"/>
    <s v="Moore, Cook and Wright"/>
    <s v="Visionary maximized Local Area Network"/>
    <n v="7300"/>
    <n v="11579"/>
    <n v="1.5861643835616439"/>
    <x v="1"/>
    <x v="0"/>
    <n v="168"/>
    <x v="1"/>
    <x v="1"/>
    <n v="1544248800"/>
    <n v="1547359200"/>
    <x v="0"/>
    <x v="0"/>
    <x v="8"/>
    <x v="23"/>
    <x v="6"/>
  </r>
  <r>
    <n v="708"/>
    <s v="Ortega LLC"/>
    <s v="Secured bifurcated intranet"/>
    <n v="1700"/>
    <n v="12020"/>
    <n v="7.0705882352941174"/>
    <x v="1"/>
    <x v="0"/>
    <n v="137"/>
    <x v="5"/>
    <x v="5"/>
    <n v="1495429200"/>
    <n v="1496293200"/>
    <x v="0"/>
    <x v="0"/>
    <x v="8"/>
    <x v="23"/>
    <x v="3"/>
  </r>
  <r>
    <n v="709"/>
    <s v="Silva, Walker and Martin"/>
    <s v="Grass-roots 4thgeneration product"/>
    <n v="9800"/>
    <n v="13954"/>
    <n v="1.4238775510204082"/>
    <x v="1"/>
    <x v="0"/>
    <n v="186"/>
    <x v="6"/>
    <x v="6"/>
    <n v="1334811600"/>
    <n v="1335416400"/>
    <x v="0"/>
    <x v="0"/>
    <x v="8"/>
    <x v="23"/>
    <x v="3"/>
  </r>
  <r>
    <n v="710"/>
    <s v="Huynh, Gallegos and Mills"/>
    <s v="Reduced next generation info-mediaries"/>
    <n v="4300"/>
    <n v="6358"/>
    <n v="1.4786046511627906"/>
    <x v="1"/>
    <x v="0"/>
    <n v="125"/>
    <x v="1"/>
    <x v="1"/>
    <n v="1531544400"/>
    <n v="1532149200"/>
    <x v="0"/>
    <x v="1"/>
    <x v="8"/>
    <x v="23"/>
    <x v="3"/>
  </r>
  <r>
    <n v="711"/>
    <s v="Anderson LLC"/>
    <s v="Customizable full-range artificial intelligence"/>
    <n v="6200"/>
    <n v="1260"/>
    <n v="0.20322580645161289"/>
    <x v="0"/>
    <x v="0"/>
    <n v="14"/>
    <x v="6"/>
    <x v="6"/>
    <n v="1453615200"/>
    <n v="1453788000"/>
    <x v="1"/>
    <x v="1"/>
    <x v="8"/>
    <x v="23"/>
    <x v="3"/>
  </r>
  <r>
    <n v="712"/>
    <s v="Garza-Bryant"/>
    <s v="Programmable leadingedge contingency"/>
    <n v="800"/>
    <n v="14725"/>
    <n v="18.40625"/>
    <x v="1"/>
    <x v="0"/>
    <n v="202"/>
    <x v="1"/>
    <x v="1"/>
    <n v="1467954000"/>
    <n v="1471496400"/>
    <x v="0"/>
    <x v="0"/>
    <x v="8"/>
    <x v="23"/>
    <x v="3"/>
  </r>
  <r>
    <n v="713"/>
    <s v="Mays LLC"/>
    <s v="Multi-layered global groupware"/>
    <n v="6900"/>
    <n v="11174"/>
    <n v="1.6194202898550725"/>
    <x v="1"/>
    <x v="0"/>
    <n v="103"/>
    <x v="1"/>
    <x v="1"/>
    <n v="1471842000"/>
    <n v="1472878800"/>
    <x v="0"/>
    <x v="0"/>
    <x v="8"/>
    <x v="23"/>
    <x v="15"/>
  </r>
  <r>
    <n v="714"/>
    <s v="Evans-Jones"/>
    <s v="Switchable methodical superstructure"/>
    <n v="38500"/>
    <n v="182036"/>
    <n v="4.7282077922077921"/>
    <x v="1"/>
    <x v="0"/>
    <n v="1785"/>
    <x v="1"/>
    <x v="1"/>
    <n v="1408424400"/>
    <n v="1408510800"/>
    <x v="0"/>
    <x v="0"/>
    <x v="8"/>
    <x v="23"/>
    <x v="1"/>
  </r>
  <r>
    <n v="715"/>
    <s v="Fischer, Torres and Walker"/>
    <s v="Expanded even-keeled portal"/>
    <n v="118000"/>
    <n v="28870"/>
    <n v="0.24466101694915254"/>
    <x v="0"/>
    <x v="0"/>
    <n v="656"/>
    <x v="1"/>
    <x v="1"/>
    <n v="1281157200"/>
    <n v="1281589200"/>
    <x v="0"/>
    <x v="0"/>
    <x v="8"/>
    <x v="23"/>
    <x v="20"/>
  </r>
  <r>
    <n v="716"/>
    <s v="Tapia, Kramer and Hicks"/>
    <s v="Advanced modular moderator"/>
    <n v="2000"/>
    <n v="10353"/>
    <n v="5.1764999999999999"/>
    <x v="1"/>
    <x v="0"/>
    <n v="157"/>
    <x v="1"/>
    <x v="1"/>
    <n v="1373432400"/>
    <n v="1375851600"/>
    <x v="0"/>
    <x v="1"/>
    <x v="8"/>
    <x v="23"/>
    <x v="3"/>
  </r>
  <r>
    <n v="717"/>
    <s v="Barnes, Wilcox and Riley"/>
    <s v="Reverse-engineered well-modulated ability"/>
    <n v="5600"/>
    <n v="13868"/>
    <n v="2.4764285714285714"/>
    <x v="1"/>
    <x v="0"/>
    <n v="555"/>
    <x v="1"/>
    <x v="1"/>
    <n v="1313989200"/>
    <n v="1315803600"/>
    <x v="0"/>
    <x v="0"/>
    <x v="8"/>
    <x v="23"/>
    <x v="4"/>
  </r>
  <r>
    <n v="718"/>
    <s v="Reyes PLC"/>
    <s v="Expanded optimal pricing structure"/>
    <n v="8300"/>
    <n v="8317"/>
    <n v="1.0020481927710843"/>
    <x v="1"/>
    <x v="0"/>
    <n v="297"/>
    <x v="1"/>
    <x v="1"/>
    <n v="1371445200"/>
    <n v="1373691600"/>
    <x v="0"/>
    <x v="0"/>
    <x v="8"/>
    <x v="23"/>
    <x v="8"/>
  </r>
  <r>
    <n v="719"/>
    <s v="Pace, Simpson and Watkins"/>
    <s v="Down-sized uniform ability"/>
    <n v="6900"/>
    <n v="10557"/>
    <n v="1.53"/>
    <x v="1"/>
    <x v="0"/>
    <n v="123"/>
    <x v="1"/>
    <x v="1"/>
    <n v="1338267600"/>
    <n v="1339218000"/>
    <x v="0"/>
    <x v="0"/>
    <x v="8"/>
    <x v="23"/>
    <x v="13"/>
  </r>
  <r>
    <n v="720"/>
    <s v="Valenzuela, Davidson and Castro"/>
    <s v="Multi-layered upward-trending conglomeration"/>
    <n v="8700"/>
    <n v="3227"/>
    <n v="0.37091954022988505"/>
    <x v="3"/>
    <x v="0"/>
    <n v="38"/>
    <x v="3"/>
    <x v="3"/>
    <n v="1519192800"/>
    <n v="1520402400"/>
    <x v="0"/>
    <x v="1"/>
    <x v="8"/>
    <x v="23"/>
    <x v="3"/>
  </r>
  <r>
    <n v="721"/>
    <s v="Dominguez-Owens"/>
    <s v="Open-architected systematic intranet"/>
    <n v="123600"/>
    <n v="5429"/>
    <n v="4.3923948220064728E-2"/>
    <x v="3"/>
    <x v="0"/>
    <n v="60"/>
    <x v="1"/>
    <x v="1"/>
    <n v="1522818000"/>
    <n v="1523336400"/>
    <x v="0"/>
    <x v="0"/>
    <x v="8"/>
    <x v="23"/>
    <x v="1"/>
  </r>
  <r>
    <n v="722"/>
    <s v="Thomas-Simmons"/>
    <s v="Proactive 24hour frame"/>
    <n v="48500"/>
    <n v="75906"/>
    <n v="1.5650721649484536"/>
    <x v="1"/>
    <x v="0"/>
    <n v="3036"/>
    <x v="1"/>
    <x v="1"/>
    <n v="1509948000"/>
    <n v="1512280800"/>
    <x v="0"/>
    <x v="0"/>
    <x v="8"/>
    <x v="23"/>
    <x v="4"/>
  </r>
  <r>
    <n v="723"/>
    <s v="Beck-Knight"/>
    <s v="Exclusive fresh-thinking model"/>
    <n v="4900"/>
    <n v="13250"/>
    <n v="2.704081632653061"/>
    <x v="1"/>
    <x v="0"/>
    <n v="144"/>
    <x v="2"/>
    <x v="2"/>
    <n v="1456898400"/>
    <n v="1458709200"/>
    <x v="0"/>
    <x v="0"/>
    <x v="8"/>
    <x v="23"/>
    <x v="3"/>
  </r>
  <r>
    <n v="724"/>
    <s v="Mccoy Ltd"/>
    <s v="Business-focused encompassing intranet"/>
    <n v="8400"/>
    <n v="11261"/>
    <n v="1.3405952380952382"/>
    <x v="1"/>
    <x v="0"/>
    <n v="121"/>
    <x v="4"/>
    <x v="4"/>
    <n v="1413954000"/>
    <n v="1414126800"/>
    <x v="0"/>
    <x v="1"/>
    <x v="8"/>
    <x v="23"/>
    <x v="3"/>
  </r>
  <r>
    <n v="725"/>
    <s v="Dawson-Tyler"/>
    <s v="Optional 6thgeneration access"/>
    <n v="193200"/>
    <n v="97369"/>
    <n v="0.50398033126293995"/>
    <x v="0"/>
    <x v="0"/>
    <n v="1596"/>
    <x v="1"/>
    <x v="1"/>
    <n v="1416031200"/>
    <n v="1416204000"/>
    <x v="0"/>
    <x v="0"/>
    <x v="8"/>
    <x v="23"/>
    <x v="20"/>
  </r>
  <r>
    <n v="726"/>
    <s v="Johns-Thomas"/>
    <s v="Realigned web-enabled functionalities"/>
    <n v="54300"/>
    <n v="48227"/>
    <n v="0.88815837937384901"/>
    <x v="3"/>
    <x v="0"/>
    <n v="524"/>
    <x v="1"/>
    <x v="1"/>
    <n v="1287982800"/>
    <n v="1288501200"/>
    <x v="0"/>
    <x v="1"/>
    <x v="8"/>
    <x v="23"/>
    <x v="3"/>
  </r>
  <r>
    <n v="727"/>
    <s v="Quinn, Cruz and Schmidt"/>
    <s v="Enterprise-wide multimedia software"/>
    <n v="8900"/>
    <n v="14685"/>
    <n v="1.65"/>
    <x v="1"/>
    <x v="0"/>
    <n v="181"/>
    <x v="1"/>
    <x v="1"/>
    <n v="1547964000"/>
    <n v="1552971600"/>
    <x v="0"/>
    <x v="0"/>
    <x v="8"/>
    <x v="23"/>
    <x v="2"/>
  </r>
  <r>
    <n v="728"/>
    <s v="Stewart Inc"/>
    <s v="Versatile mission-critical knowledgebase"/>
    <n v="4200"/>
    <n v="735"/>
    <n v="0.17499999999999999"/>
    <x v="0"/>
    <x v="0"/>
    <n v="10"/>
    <x v="1"/>
    <x v="1"/>
    <n v="1464152400"/>
    <n v="1465102800"/>
    <x v="0"/>
    <x v="0"/>
    <x v="8"/>
    <x v="23"/>
    <x v="3"/>
  </r>
  <r>
    <n v="729"/>
    <s v="Moore Group"/>
    <s v="Multi-lateral object-oriented open system"/>
    <n v="5600"/>
    <n v="10397"/>
    <n v="1.8566071428571429"/>
    <x v="1"/>
    <x v="0"/>
    <n v="122"/>
    <x v="1"/>
    <x v="1"/>
    <n v="1359957600"/>
    <n v="1360130400"/>
    <x v="0"/>
    <x v="0"/>
    <x v="8"/>
    <x v="23"/>
    <x v="6"/>
  </r>
  <r>
    <n v="730"/>
    <s v="Carson PLC"/>
    <s v="Visionary system-worthy attitude"/>
    <n v="28800"/>
    <n v="118847"/>
    <n v="4.1266319444444441"/>
    <x v="1"/>
    <x v="0"/>
    <n v="1071"/>
    <x v="0"/>
    <x v="0"/>
    <n v="1432357200"/>
    <n v="1432875600"/>
    <x v="0"/>
    <x v="0"/>
    <x v="8"/>
    <x v="23"/>
    <x v="8"/>
  </r>
  <r>
    <n v="731"/>
    <s v="Cruz, Hall and Mason"/>
    <s v="Synergized content-based hierarchy"/>
    <n v="8000"/>
    <n v="7220"/>
    <n v="0.90249999999999997"/>
    <x v="3"/>
    <x v="0"/>
    <n v="219"/>
    <x v="1"/>
    <x v="1"/>
    <n v="1500786000"/>
    <n v="1500872400"/>
    <x v="0"/>
    <x v="0"/>
    <x v="8"/>
    <x v="23"/>
    <x v="2"/>
  </r>
  <r>
    <n v="732"/>
    <s v="Glass, Baker and Jones"/>
    <s v="Business-focused 24hour access"/>
    <n v="117000"/>
    <n v="107622"/>
    <n v="0.91984615384615387"/>
    <x v="0"/>
    <x v="0"/>
    <n v="1121"/>
    <x v="1"/>
    <x v="1"/>
    <n v="1490158800"/>
    <n v="1492146000"/>
    <x v="0"/>
    <x v="1"/>
    <x v="8"/>
    <x v="23"/>
    <x v="1"/>
  </r>
  <r>
    <n v="733"/>
    <s v="Marquez-Kerr"/>
    <s v="Automated hybrid orchestration"/>
    <n v="15800"/>
    <n v="83267"/>
    <n v="5.2700632911392402"/>
    <x v="1"/>
    <x v="0"/>
    <n v="980"/>
    <x v="1"/>
    <x v="1"/>
    <n v="1406178000"/>
    <n v="1407301200"/>
    <x v="0"/>
    <x v="0"/>
    <x v="8"/>
    <x v="23"/>
    <x v="16"/>
  </r>
  <r>
    <n v="734"/>
    <s v="Stone PLC"/>
    <s v="Exclusive 5thgeneration leverage"/>
    <n v="4200"/>
    <n v="13404"/>
    <n v="3.1914285714285713"/>
    <x v="1"/>
    <x v="0"/>
    <n v="536"/>
    <x v="1"/>
    <x v="1"/>
    <n v="1485583200"/>
    <n v="1486620000"/>
    <x v="0"/>
    <x v="1"/>
    <x v="8"/>
    <x v="23"/>
    <x v="3"/>
  </r>
  <r>
    <n v="735"/>
    <s v="Caldwell PLC"/>
    <s v="Grass-roots zero administration alliance"/>
    <n v="37100"/>
    <n v="131404"/>
    <n v="3.5418867924528303"/>
    <x v="1"/>
    <x v="0"/>
    <n v="1991"/>
    <x v="1"/>
    <x v="1"/>
    <n v="1459314000"/>
    <n v="1459918800"/>
    <x v="0"/>
    <x v="0"/>
    <x v="8"/>
    <x v="23"/>
    <x v="14"/>
  </r>
  <r>
    <n v="736"/>
    <s v="Silva-Hawkins"/>
    <s v="Proactive heuristic orchestration"/>
    <n v="7700"/>
    <n v="2533"/>
    <n v="0.32896103896103895"/>
    <x v="3"/>
    <x v="0"/>
    <n v="29"/>
    <x v="1"/>
    <x v="1"/>
    <n v="1424412000"/>
    <n v="1424757600"/>
    <x v="0"/>
    <x v="0"/>
    <x v="8"/>
    <x v="23"/>
    <x v="9"/>
  </r>
  <r>
    <n v="737"/>
    <s v="Gardner Inc"/>
    <s v="Function-based systematic Graphical User Interface"/>
    <n v="3700"/>
    <n v="5028"/>
    <n v="1.358918918918919"/>
    <x v="1"/>
    <x v="0"/>
    <n v="180"/>
    <x v="1"/>
    <x v="1"/>
    <n v="1478844000"/>
    <n v="1479880800"/>
    <x v="0"/>
    <x v="0"/>
    <x v="8"/>
    <x v="23"/>
    <x v="7"/>
  </r>
  <r>
    <n v="738"/>
    <s v="Garcia Group"/>
    <s v="Extended zero administration software"/>
    <n v="74700"/>
    <n v="1557"/>
    <n v="2.0843373493975904E-2"/>
    <x v="0"/>
    <x v="0"/>
    <n v="15"/>
    <x v="1"/>
    <x v="1"/>
    <n v="1416117600"/>
    <n v="1418018400"/>
    <x v="0"/>
    <x v="1"/>
    <x v="8"/>
    <x v="23"/>
    <x v="3"/>
  </r>
  <r>
    <n v="739"/>
    <s v="Meyer-Avila"/>
    <s v="Multi-tiered discrete support"/>
    <n v="10000"/>
    <n v="6100"/>
    <n v="0.61"/>
    <x v="0"/>
    <x v="0"/>
    <n v="191"/>
    <x v="1"/>
    <x v="1"/>
    <n v="1340946000"/>
    <n v="1341032400"/>
    <x v="0"/>
    <x v="0"/>
    <x v="8"/>
    <x v="23"/>
    <x v="7"/>
  </r>
  <r>
    <n v="740"/>
    <s v="Nelson, Smith and Graham"/>
    <s v="Phased system-worthy conglomeration"/>
    <n v="5300"/>
    <n v="1592"/>
    <n v="0.30037735849056602"/>
    <x v="0"/>
    <x v="0"/>
    <n v="16"/>
    <x v="1"/>
    <x v="1"/>
    <n v="1486101600"/>
    <n v="1486360800"/>
    <x v="0"/>
    <x v="0"/>
    <x v="8"/>
    <x v="23"/>
    <x v="3"/>
  </r>
  <r>
    <n v="741"/>
    <s v="Garcia Ltd"/>
    <s v="Balanced mobile alliance"/>
    <n v="1200"/>
    <n v="14150"/>
    <n v="11.791666666666666"/>
    <x v="1"/>
    <x v="0"/>
    <n v="130"/>
    <x v="1"/>
    <x v="1"/>
    <n v="1274590800"/>
    <n v="1274677200"/>
    <x v="0"/>
    <x v="0"/>
    <x v="8"/>
    <x v="23"/>
    <x v="3"/>
  </r>
  <r>
    <n v="742"/>
    <s v="West-Stevens"/>
    <s v="Reactive solution-oriented groupware"/>
    <n v="1200"/>
    <n v="13513"/>
    <n v="11.260833333333334"/>
    <x v="1"/>
    <x v="0"/>
    <n v="122"/>
    <x v="1"/>
    <x v="1"/>
    <n v="1263880800"/>
    <n v="1267509600"/>
    <x v="0"/>
    <x v="0"/>
    <x v="8"/>
    <x v="23"/>
    <x v="5"/>
  </r>
  <r>
    <n v="743"/>
    <s v="Clark-Conrad"/>
    <s v="Exclusive bandwidth-monitored orchestration"/>
    <n v="3900"/>
    <n v="504"/>
    <n v="0.12923076923076923"/>
    <x v="0"/>
    <x v="0"/>
    <n v="17"/>
    <x v="1"/>
    <x v="1"/>
    <n v="1445403600"/>
    <n v="1445922000"/>
    <x v="0"/>
    <x v="1"/>
    <x v="8"/>
    <x v="23"/>
    <x v="3"/>
  </r>
  <r>
    <n v="744"/>
    <s v="Fitzgerald Group"/>
    <s v="Intuitive exuding initiative"/>
    <n v="2000"/>
    <n v="14240"/>
    <n v="7.12"/>
    <x v="1"/>
    <x v="0"/>
    <n v="140"/>
    <x v="1"/>
    <x v="1"/>
    <n v="1533877200"/>
    <n v="1534050000"/>
    <x v="0"/>
    <x v="1"/>
    <x v="8"/>
    <x v="23"/>
    <x v="3"/>
  </r>
  <r>
    <n v="745"/>
    <s v="Hill, Mccann and Moore"/>
    <s v="Streamlined needs-based knowledge user"/>
    <n v="6900"/>
    <n v="2091"/>
    <n v="0.30304347826086958"/>
    <x v="0"/>
    <x v="0"/>
    <n v="34"/>
    <x v="1"/>
    <x v="1"/>
    <n v="1275195600"/>
    <n v="1277528400"/>
    <x v="0"/>
    <x v="0"/>
    <x v="8"/>
    <x v="23"/>
    <x v="8"/>
  </r>
  <r>
    <n v="746"/>
    <s v="Edwards LLC"/>
    <s v="Automated system-worthy structure"/>
    <n v="55800"/>
    <n v="118580"/>
    <n v="2.1250896057347672"/>
    <x v="1"/>
    <x v="0"/>
    <n v="3388"/>
    <x v="1"/>
    <x v="1"/>
    <n v="1318136400"/>
    <n v="1318568400"/>
    <x v="0"/>
    <x v="0"/>
    <x v="8"/>
    <x v="23"/>
    <x v="2"/>
  </r>
  <r>
    <n v="747"/>
    <s v="Greer and Sons"/>
    <s v="Secured clear-thinking intranet"/>
    <n v="4900"/>
    <n v="11214"/>
    <n v="2.2885714285714287"/>
    <x v="1"/>
    <x v="0"/>
    <n v="280"/>
    <x v="1"/>
    <x v="1"/>
    <n v="1283403600"/>
    <n v="1284354000"/>
    <x v="0"/>
    <x v="0"/>
    <x v="8"/>
    <x v="23"/>
    <x v="3"/>
  </r>
  <r>
    <n v="748"/>
    <s v="Martinez PLC"/>
    <s v="Cloned actuating architecture"/>
    <n v="194900"/>
    <n v="68137"/>
    <n v="0.34959979476654696"/>
    <x v="3"/>
    <x v="0"/>
    <n v="614"/>
    <x v="1"/>
    <x v="1"/>
    <n v="1267423200"/>
    <n v="1269579600"/>
    <x v="0"/>
    <x v="1"/>
    <x v="8"/>
    <x v="23"/>
    <x v="10"/>
  </r>
  <r>
    <n v="749"/>
    <s v="Hunter-Logan"/>
    <s v="Down-sized needs-based task-force"/>
    <n v="8600"/>
    <n v="13527"/>
    <n v="1.5729069767441861"/>
    <x v="1"/>
    <x v="0"/>
    <n v="366"/>
    <x v="6"/>
    <x v="6"/>
    <n v="1412744400"/>
    <n v="1413781200"/>
    <x v="0"/>
    <x v="1"/>
    <x v="8"/>
    <x v="23"/>
    <x v="8"/>
  </r>
  <r>
    <n v="750"/>
    <s v="Ramos and Sons"/>
    <s v="Extended responsive Internet solution"/>
    <n v="100"/>
    <n v="1"/>
    <n v="0.01"/>
    <x v="0"/>
    <x v="0"/>
    <n v="1"/>
    <x v="4"/>
    <x v="4"/>
    <n v="1277960400"/>
    <n v="1280120400"/>
    <x v="0"/>
    <x v="0"/>
    <x v="8"/>
    <x v="23"/>
    <x v="5"/>
  </r>
  <r>
    <n v="751"/>
    <s v="Lane-Barber"/>
    <s v="Universal value-added moderator"/>
    <n v="3600"/>
    <n v="8363"/>
    <n v="2.3230555555555554"/>
    <x v="1"/>
    <x v="0"/>
    <n v="270"/>
    <x v="1"/>
    <x v="1"/>
    <n v="1458190800"/>
    <n v="1459486800"/>
    <x v="1"/>
    <x v="1"/>
    <x v="8"/>
    <x v="23"/>
    <x v="9"/>
  </r>
  <r>
    <n v="752"/>
    <s v="Lowery Group"/>
    <s v="Sharable motivating emulation"/>
    <n v="5800"/>
    <n v="5362"/>
    <n v="0.92448275862068963"/>
    <x v="3"/>
    <x v="0"/>
    <n v="114"/>
    <x v="1"/>
    <x v="1"/>
    <n v="1280984400"/>
    <n v="1282539600"/>
    <x v="0"/>
    <x v="1"/>
    <x v="8"/>
    <x v="23"/>
    <x v="3"/>
  </r>
  <r>
    <n v="753"/>
    <s v="Guerrero-Griffin"/>
    <s v="Networked web-enabled product"/>
    <n v="4700"/>
    <n v="12065"/>
    <n v="2.5670212765957445"/>
    <x v="1"/>
    <x v="0"/>
    <n v="137"/>
    <x v="1"/>
    <x v="1"/>
    <n v="1274590800"/>
    <n v="1275886800"/>
    <x v="0"/>
    <x v="0"/>
    <x v="8"/>
    <x v="23"/>
    <x v="14"/>
  </r>
  <r>
    <n v="754"/>
    <s v="Perez, Reed and Lee"/>
    <s v="Advanced dedicated encoding"/>
    <n v="70400"/>
    <n v="118603"/>
    <n v="1.6847017045454546"/>
    <x v="1"/>
    <x v="0"/>
    <n v="3205"/>
    <x v="1"/>
    <x v="1"/>
    <n v="1351400400"/>
    <n v="1355983200"/>
    <x v="0"/>
    <x v="0"/>
    <x v="8"/>
    <x v="23"/>
    <x v="3"/>
  </r>
  <r>
    <n v="755"/>
    <s v="Chen, Pollard and Clarke"/>
    <s v="Stand-alone multi-state project"/>
    <n v="4500"/>
    <n v="7496"/>
    <n v="1.6657777777777778"/>
    <x v="1"/>
    <x v="0"/>
    <n v="288"/>
    <x v="3"/>
    <x v="3"/>
    <n v="1514354400"/>
    <n v="1515391200"/>
    <x v="0"/>
    <x v="1"/>
    <x v="8"/>
    <x v="23"/>
    <x v="3"/>
  </r>
  <r>
    <n v="756"/>
    <s v="Serrano, Gallagher and Griffith"/>
    <s v="Customizable bi-directional monitoring"/>
    <n v="1300"/>
    <n v="10037"/>
    <n v="7.7207692307692311"/>
    <x v="1"/>
    <x v="0"/>
    <n v="148"/>
    <x v="1"/>
    <x v="1"/>
    <n v="1421733600"/>
    <n v="1422252000"/>
    <x v="0"/>
    <x v="0"/>
    <x v="8"/>
    <x v="23"/>
    <x v="3"/>
  </r>
  <r>
    <n v="757"/>
    <s v="Callahan-Gilbert"/>
    <s v="Profit-focused motivating function"/>
    <n v="1400"/>
    <n v="5696"/>
    <n v="4.0685714285714285"/>
    <x v="1"/>
    <x v="0"/>
    <n v="114"/>
    <x v="1"/>
    <x v="1"/>
    <n v="1305176400"/>
    <n v="1305522000"/>
    <x v="0"/>
    <x v="0"/>
    <x v="8"/>
    <x v="23"/>
    <x v="6"/>
  </r>
  <r>
    <n v="758"/>
    <s v="Logan-Miranda"/>
    <s v="Proactive systemic firmware"/>
    <n v="29600"/>
    <n v="167005"/>
    <n v="5.6420608108108112"/>
    <x v="1"/>
    <x v="0"/>
    <n v="1518"/>
    <x v="0"/>
    <x v="0"/>
    <n v="1414126800"/>
    <n v="1414904400"/>
    <x v="0"/>
    <x v="0"/>
    <x v="8"/>
    <x v="23"/>
    <x v="1"/>
  </r>
  <r>
    <n v="759"/>
    <s v="Rodriguez PLC"/>
    <s v="Grass-roots upward-trending installation"/>
    <n v="167500"/>
    <n v="114615"/>
    <n v="0.6842686567164179"/>
    <x v="0"/>
    <x v="0"/>
    <n v="1274"/>
    <x v="1"/>
    <x v="1"/>
    <n v="1517810400"/>
    <n v="1520402400"/>
    <x v="0"/>
    <x v="0"/>
    <x v="8"/>
    <x v="23"/>
    <x v="5"/>
  </r>
  <r>
    <n v="760"/>
    <s v="Smith-Kennedy"/>
    <s v="Virtual heuristic hub"/>
    <n v="48300"/>
    <n v="16592"/>
    <n v="0.34351966873706002"/>
    <x v="0"/>
    <x v="0"/>
    <n v="210"/>
    <x v="6"/>
    <x v="6"/>
    <n v="1564635600"/>
    <n v="1567141200"/>
    <x v="0"/>
    <x v="1"/>
    <x v="8"/>
    <x v="23"/>
    <x v="11"/>
  </r>
  <r>
    <n v="761"/>
    <s v="Mitchell-Lee"/>
    <s v="Customizable leadingedge model"/>
    <n v="2200"/>
    <n v="14420"/>
    <n v="6.5545454545454547"/>
    <x v="1"/>
    <x v="0"/>
    <n v="166"/>
    <x v="1"/>
    <x v="1"/>
    <n v="1500699600"/>
    <n v="1501131600"/>
    <x v="0"/>
    <x v="0"/>
    <x v="8"/>
    <x v="23"/>
    <x v="1"/>
  </r>
  <r>
    <n v="762"/>
    <s v="Davis Ltd"/>
    <s v="Upgradable uniform service-desk"/>
    <n v="3500"/>
    <n v="6204"/>
    <n v="1.7725714285714285"/>
    <x v="1"/>
    <x v="0"/>
    <n v="100"/>
    <x v="2"/>
    <x v="2"/>
    <n v="1354082400"/>
    <n v="1355032800"/>
    <x v="0"/>
    <x v="0"/>
    <x v="8"/>
    <x v="23"/>
    <x v="17"/>
  </r>
  <r>
    <n v="763"/>
    <s v="Rowland PLC"/>
    <s v="Inverse client-driven product"/>
    <n v="5600"/>
    <n v="6338"/>
    <n v="1.1317857142857144"/>
    <x v="1"/>
    <x v="0"/>
    <n v="235"/>
    <x v="1"/>
    <x v="1"/>
    <n v="1336453200"/>
    <n v="1339477200"/>
    <x v="0"/>
    <x v="1"/>
    <x v="8"/>
    <x v="23"/>
    <x v="3"/>
  </r>
  <r>
    <n v="764"/>
    <s v="Shaffer-Mason"/>
    <s v="Managed bandwidth-monitored system engine"/>
    <n v="1100"/>
    <n v="8010"/>
    <n v="7.2818181818181822"/>
    <x v="1"/>
    <x v="0"/>
    <n v="148"/>
    <x v="1"/>
    <x v="1"/>
    <n v="1305262800"/>
    <n v="1305954000"/>
    <x v="0"/>
    <x v="0"/>
    <x v="8"/>
    <x v="23"/>
    <x v="1"/>
  </r>
  <r>
    <n v="765"/>
    <s v="Matthews LLC"/>
    <s v="Advanced transitional help-desk"/>
    <n v="3900"/>
    <n v="8125"/>
    <n v="2.0833333333333335"/>
    <x v="1"/>
    <x v="0"/>
    <n v="198"/>
    <x v="1"/>
    <x v="1"/>
    <n v="1492232400"/>
    <n v="1494392400"/>
    <x v="1"/>
    <x v="1"/>
    <x v="8"/>
    <x v="23"/>
    <x v="7"/>
  </r>
  <r>
    <n v="766"/>
    <s v="Montgomery-Castro"/>
    <s v="De-engineered disintermediate encryption"/>
    <n v="43800"/>
    <n v="13653"/>
    <n v="0.31171232876712329"/>
    <x v="0"/>
    <x v="0"/>
    <n v="248"/>
    <x v="2"/>
    <x v="2"/>
    <n v="1537333200"/>
    <n v="1537419600"/>
    <x v="0"/>
    <x v="0"/>
    <x v="8"/>
    <x v="23"/>
    <x v="22"/>
  </r>
  <r>
    <n v="767"/>
    <s v="Hale, Pearson and Jenkins"/>
    <s v="Upgradable attitude-oriented project"/>
    <n v="97200"/>
    <n v="55372"/>
    <n v="0.56967078189300413"/>
    <x v="0"/>
    <x v="0"/>
    <n v="513"/>
    <x v="1"/>
    <x v="1"/>
    <n v="1444107600"/>
    <n v="1447999200"/>
    <x v="0"/>
    <x v="0"/>
    <x v="8"/>
    <x v="23"/>
    <x v="18"/>
  </r>
  <r>
    <n v="768"/>
    <s v="Ramirez-Calderon"/>
    <s v="Fundamental zero tolerance alliance"/>
    <n v="4800"/>
    <n v="11088"/>
    <n v="2.31"/>
    <x v="1"/>
    <x v="0"/>
    <n v="150"/>
    <x v="1"/>
    <x v="1"/>
    <n v="1386741600"/>
    <n v="1388037600"/>
    <x v="0"/>
    <x v="0"/>
    <x v="8"/>
    <x v="23"/>
    <x v="3"/>
  </r>
  <r>
    <n v="769"/>
    <s v="Johnson-Morales"/>
    <s v="Devolved 24hour forecast"/>
    <n v="125600"/>
    <n v="109106"/>
    <n v="0.86867834394904464"/>
    <x v="0"/>
    <x v="0"/>
    <n v="3410"/>
    <x v="1"/>
    <x v="1"/>
    <n v="1376542800"/>
    <n v="1378789200"/>
    <x v="0"/>
    <x v="0"/>
    <x v="8"/>
    <x v="23"/>
    <x v="11"/>
  </r>
  <r>
    <n v="770"/>
    <s v="Mathis-Rodriguez"/>
    <s v="User-centric attitude-oriented intranet"/>
    <n v="4300"/>
    <n v="11642"/>
    <n v="2.7074418604651163"/>
    <x v="1"/>
    <x v="0"/>
    <n v="216"/>
    <x v="6"/>
    <x v="6"/>
    <n v="1397451600"/>
    <n v="1398056400"/>
    <x v="0"/>
    <x v="1"/>
    <x v="8"/>
    <x v="23"/>
    <x v="3"/>
  </r>
  <r>
    <n v="771"/>
    <s v="Smith, Mack and Williams"/>
    <s v="Self-enabling 5thgeneration paradigm"/>
    <n v="5600"/>
    <n v="2769"/>
    <n v="0.49446428571428569"/>
    <x v="3"/>
    <x v="0"/>
    <n v="26"/>
    <x v="1"/>
    <x v="1"/>
    <n v="1548482400"/>
    <n v="1550815200"/>
    <x v="0"/>
    <x v="0"/>
    <x v="8"/>
    <x v="23"/>
    <x v="3"/>
  </r>
  <r>
    <n v="772"/>
    <s v="Johnson-Pace"/>
    <s v="Persistent 3rdgeneration moratorium"/>
    <n v="149600"/>
    <n v="169586"/>
    <n v="1.1335962566844919"/>
    <x v="1"/>
    <x v="0"/>
    <n v="5139"/>
    <x v="1"/>
    <x v="1"/>
    <n v="1549692000"/>
    <n v="1550037600"/>
    <x v="0"/>
    <x v="0"/>
    <x v="8"/>
    <x v="23"/>
    <x v="7"/>
  </r>
  <r>
    <n v="773"/>
    <s v="Meza, Kirby and Patel"/>
    <s v="Cross-platform empowering project"/>
    <n v="53100"/>
    <n v="101185"/>
    <n v="1.9055555555555554"/>
    <x v="1"/>
    <x v="0"/>
    <n v="2353"/>
    <x v="1"/>
    <x v="1"/>
    <n v="1492059600"/>
    <n v="1492923600"/>
    <x v="0"/>
    <x v="0"/>
    <x v="8"/>
    <x v="23"/>
    <x v="3"/>
  </r>
  <r>
    <n v="774"/>
    <s v="Gonzalez-Snow"/>
    <s v="Polarized user-facing interface"/>
    <n v="5000"/>
    <n v="6775"/>
    <n v="1.355"/>
    <x v="1"/>
    <x v="0"/>
    <n v="78"/>
    <x v="6"/>
    <x v="6"/>
    <n v="1463979600"/>
    <n v="1467522000"/>
    <x v="0"/>
    <x v="0"/>
    <x v="8"/>
    <x v="23"/>
    <x v="2"/>
  </r>
  <r>
    <n v="775"/>
    <s v="Murphy LLC"/>
    <s v="Customer-focused non-volatile framework"/>
    <n v="9400"/>
    <n v="968"/>
    <n v="0.10297872340425532"/>
    <x v="0"/>
    <x v="0"/>
    <n v="10"/>
    <x v="1"/>
    <x v="1"/>
    <n v="1415253600"/>
    <n v="1416117600"/>
    <x v="0"/>
    <x v="0"/>
    <x v="8"/>
    <x v="23"/>
    <x v="1"/>
  </r>
  <r>
    <n v="776"/>
    <s v="Taylor-Rowe"/>
    <s v="Synchronized multimedia frame"/>
    <n v="110800"/>
    <n v="72623"/>
    <n v="0.65544223826714798"/>
    <x v="0"/>
    <x v="0"/>
    <n v="2201"/>
    <x v="1"/>
    <x v="1"/>
    <n v="1562216400"/>
    <n v="1563771600"/>
    <x v="0"/>
    <x v="0"/>
    <x v="8"/>
    <x v="23"/>
    <x v="3"/>
  </r>
  <r>
    <n v="777"/>
    <s v="Henderson Ltd"/>
    <s v="Open-architected stable algorithm"/>
    <n v="93800"/>
    <n v="45987"/>
    <n v="0.49026652452025588"/>
    <x v="0"/>
    <x v="0"/>
    <n v="676"/>
    <x v="1"/>
    <x v="1"/>
    <n v="1316754000"/>
    <n v="1319259600"/>
    <x v="0"/>
    <x v="0"/>
    <x v="8"/>
    <x v="23"/>
    <x v="3"/>
  </r>
  <r>
    <n v="778"/>
    <s v="Moss-Guzman"/>
    <s v="Cross-platform optimizing website"/>
    <n v="1300"/>
    <n v="10243"/>
    <n v="7.8792307692307695"/>
    <x v="1"/>
    <x v="0"/>
    <n v="174"/>
    <x v="5"/>
    <x v="5"/>
    <n v="1313211600"/>
    <n v="1313643600"/>
    <x v="0"/>
    <x v="0"/>
    <x v="8"/>
    <x v="23"/>
    <x v="10"/>
  </r>
  <r>
    <n v="779"/>
    <s v="Webb Group"/>
    <s v="Public-key actuating projection"/>
    <n v="108700"/>
    <n v="87293"/>
    <n v="0.80306347746090156"/>
    <x v="0"/>
    <x v="0"/>
    <n v="831"/>
    <x v="1"/>
    <x v="1"/>
    <n v="1439528400"/>
    <n v="1440306000"/>
    <x v="0"/>
    <x v="1"/>
    <x v="8"/>
    <x v="23"/>
    <x v="3"/>
  </r>
  <r>
    <n v="780"/>
    <s v="Brooks-Rodriguez"/>
    <s v="Implemented intangible instruction set"/>
    <n v="5100"/>
    <n v="5421"/>
    <n v="1.0629411764705883"/>
    <x v="1"/>
    <x v="0"/>
    <n v="164"/>
    <x v="1"/>
    <x v="1"/>
    <n v="1469163600"/>
    <n v="1470805200"/>
    <x v="0"/>
    <x v="1"/>
    <x v="8"/>
    <x v="23"/>
    <x v="6"/>
  </r>
  <r>
    <n v="781"/>
    <s v="Thomas Ltd"/>
    <s v="Cross-group interactive architecture"/>
    <n v="8700"/>
    <n v="4414"/>
    <n v="0.50735632183908042"/>
    <x v="3"/>
    <x v="0"/>
    <n v="56"/>
    <x v="5"/>
    <x v="5"/>
    <n v="1288501200"/>
    <n v="1292911200"/>
    <x v="0"/>
    <x v="0"/>
    <x v="8"/>
    <x v="23"/>
    <x v="3"/>
  </r>
  <r>
    <n v="782"/>
    <s v="Williams and Sons"/>
    <s v="Centralized asymmetric framework"/>
    <n v="5100"/>
    <n v="10981"/>
    <n v="2.153137254901961"/>
    <x v="1"/>
    <x v="0"/>
    <n v="161"/>
    <x v="1"/>
    <x v="1"/>
    <n v="1298959200"/>
    <n v="1301374800"/>
    <x v="0"/>
    <x v="1"/>
    <x v="8"/>
    <x v="23"/>
    <x v="10"/>
  </r>
  <r>
    <n v="783"/>
    <s v="Vega, Chan and Carney"/>
    <s v="Down-sized systematic utilization"/>
    <n v="7400"/>
    <n v="10451"/>
    <n v="1.4122972972972974"/>
    <x v="1"/>
    <x v="0"/>
    <n v="138"/>
    <x v="1"/>
    <x v="1"/>
    <n v="1387260000"/>
    <n v="1387864800"/>
    <x v="0"/>
    <x v="0"/>
    <x v="8"/>
    <x v="23"/>
    <x v="1"/>
  </r>
  <r>
    <n v="784"/>
    <s v="Byrd Group"/>
    <s v="Profound fault-tolerant model"/>
    <n v="88900"/>
    <n v="102535"/>
    <n v="1.1533745781777278"/>
    <x v="1"/>
    <x v="0"/>
    <n v="3308"/>
    <x v="1"/>
    <x v="1"/>
    <n v="1457244000"/>
    <n v="1458190800"/>
    <x v="0"/>
    <x v="0"/>
    <x v="8"/>
    <x v="23"/>
    <x v="2"/>
  </r>
  <r>
    <n v="785"/>
    <s v="Peterson, Fletcher and Sanchez"/>
    <s v="Multi-channeled bi-directional moratorium"/>
    <n v="6700"/>
    <n v="12939"/>
    <n v="1.9311940298507462"/>
    <x v="1"/>
    <x v="0"/>
    <n v="127"/>
    <x v="2"/>
    <x v="2"/>
    <n v="1556341200"/>
    <n v="1559278800"/>
    <x v="0"/>
    <x v="1"/>
    <x v="8"/>
    <x v="23"/>
    <x v="10"/>
  </r>
  <r>
    <n v="786"/>
    <s v="Smith-Brown"/>
    <s v="Object-based content-based ability"/>
    <n v="1500"/>
    <n v="10946"/>
    <n v="7.2973333333333334"/>
    <x v="1"/>
    <x v="0"/>
    <n v="207"/>
    <x v="6"/>
    <x v="6"/>
    <n v="1522126800"/>
    <n v="1522731600"/>
    <x v="0"/>
    <x v="1"/>
    <x v="8"/>
    <x v="23"/>
    <x v="17"/>
  </r>
  <r>
    <n v="787"/>
    <s v="Vance-Glover"/>
    <s v="Progressive coherent secured line"/>
    <n v="61200"/>
    <n v="60994"/>
    <n v="0.99663398692810456"/>
    <x v="0"/>
    <x v="0"/>
    <n v="859"/>
    <x v="0"/>
    <x v="0"/>
    <n v="1305954000"/>
    <n v="1306731600"/>
    <x v="0"/>
    <x v="0"/>
    <x v="8"/>
    <x v="23"/>
    <x v="1"/>
  </r>
  <r>
    <n v="788"/>
    <s v="Joyce PLC"/>
    <s v="Synchronized directional capability"/>
    <n v="3600"/>
    <n v="3174"/>
    <n v="0.88166666666666671"/>
    <x v="2"/>
    <x v="0"/>
    <n v="31"/>
    <x v="1"/>
    <x v="1"/>
    <n v="1350709200"/>
    <n v="1352527200"/>
    <x v="0"/>
    <x v="0"/>
    <x v="8"/>
    <x v="23"/>
    <x v="10"/>
  </r>
  <r>
    <n v="789"/>
    <s v="Kennedy-Miller"/>
    <s v="Cross-platform composite migration"/>
    <n v="9000"/>
    <n v="3351"/>
    <n v="0.37233333333333335"/>
    <x v="0"/>
    <x v="0"/>
    <n v="45"/>
    <x v="1"/>
    <x v="1"/>
    <n v="1401166800"/>
    <n v="1404363600"/>
    <x v="0"/>
    <x v="0"/>
    <x v="8"/>
    <x v="23"/>
    <x v="3"/>
  </r>
  <r>
    <n v="790"/>
    <s v="White-Obrien"/>
    <s v="Operative local pricing structure"/>
    <n v="185900"/>
    <n v="56774"/>
    <n v="0.30540075309306081"/>
    <x v="3"/>
    <x v="0"/>
    <n v="1113"/>
    <x v="1"/>
    <x v="1"/>
    <n v="1266127200"/>
    <n v="1266645600"/>
    <x v="0"/>
    <x v="0"/>
    <x v="8"/>
    <x v="23"/>
    <x v="3"/>
  </r>
  <r>
    <n v="791"/>
    <s v="Stafford, Hess and Raymond"/>
    <s v="Optional web-enabled extranet"/>
    <n v="2100"/>
    <n v="540"/>
    <n v="0.25714285714285712"/>
    <x v="0"/>
    <x v="0"/>
    <n v="6"/>
    <x v="1"/>
    <x v="1"/>
    <n v="1481436000"/>
    <n v="1482818400"/>
    <x v="0"/>
    <x v="0"/>
    <x v="8"/>
    <x v="23"/>
    <x v="0"/>
  </r>
  <r>
    <n v="792"/>
    <s v="Jordan, Schneider and Hall"/>
    <s v="Reduced 6thgeneration intranet"/>
    <n v="2000"/>
    <n v="680"/>
    <n v="0.34"/>
    <x v="0"/>
    <x v="0"/>
    <n v="7"/>
    <x v="1"/>
    <x v="1"/>
    <n v="1372222800"/>
    <n v="1374642000"/>
    <x v="0"/>
    <x v="1"/>
    <x v="8"/>
    <x v="23"/>
    <x v="3"/>
  </r>
  <r>
    <n v="793"/>
    <s v="Rodriguez, Cox and Rodriguez"/>
    <s v="Networked disintermediate leverage"/>
    <n v="1100"/>
    <n v="13045"/>
    <n v="11.859090909090909"/>
    <x v="1"/>
    <x v="0"/>
    <n v="181"/>
    <x v="5"/>
    <x v="5"/>
    <n v="1372136400"/>
    <n v="1372482000"/>
    <x v="0"/>
    <x v="0"/>
    <x v="8"/>
    <x v="23"/>
    <x v="9"/>
  </r>
  <r>
    <n v="794"/>
    <s v="Welch Inc"/>
    <s v="Optional optimal website"/>
    <n v="6600"/>
    <n v="8276"/>
    <n v="1.2539393939393939"/>
    <x v="1"/>
    <x v="0"/>
    <n v="110"/>
    <x v="1"/>
    <x v="1"/>
    <n v="1513922400"/>
    <n v="1514959200"/>
    <x v="0"/>
    <x v="0"/>
    <x v="8"/>
    <x v="23"/>
    <x v="1"/>
  </r>
  <r>
    <n v="795"/>
    <s v="Vasquez Inc"/>
    <s v="Stand-alone asynchronous functionalities"/>
    <n v="7100"/>
    <n v="1022"/>
    <n v="0.14394366197183098"/>
    <x v="0"/>
    <x v="0"/>
    <n v="31"/>
    <x v="1"/>
    <x v="1"/>
    <n v="1477976400"/>
    <n v="1478235600"/>
    <x v="0"/>
    <x v="0"/>
    <x v="8"/>
    <x v="23"/>
    <x v="6"/>
  </r>
  <r>
    <n v="796"/>
    <s v="Freeman-Ferguson"/>
    <s v="Profound full-range open system"/>
    <n v="7800"/>
    <n v="4275"/>
    <n v="0.54807692307692313"/>
    <x v="0"/>
    <x v="0"/>
    <n v="78"/>
    <x v="1"/>
    <x v="1"/>
    <n v="1407474000"/>
    <n v="1408078800"/>
    <x v="0"/>
    <x v="1"/>
    <x v="8"/>
    <x v="23"/>
    <x v="20"/>
  </r>
  <r>
    <n v="797"/>
    <s v="Houston, Moore and Rogers"/>
    <s v="Optional tangible utilization"/>
    <n v="7600"/>
    <n v="8332"/>
    <n v="1.0963157894736841"/>
    <x v="1"/>
    <x v="0"/>
    <n v="185"/>
    <x v="1"/>
    <x v="1"/>
    <n v="1546149600"/>
    <n v="1548136800"/>
    <x v="0"/>
    <x v="0"/>
    <x v="8"/>
    <x v="23"/>
    <x v="2"/>
  </r>
  <r>
    <n v="798"/>
    <s v="Small-Fuentes"/>
    <s v="Seamless maximized product"/>
    <n v="3400"/>
    <n v="6408"/>
    <n v="1.8847058823529412"/>
    <x v="1"/>
    <x v="0"/>
    <n v="121"/>
    <x v="1"/>
    <x v="1"/>
    <n v="1338440400"/>
    <n v="1340859600"/>
    <x v="0"/>
    <x v="1"/>
    <x v="8"/>
    <x v="23"/>
    <x v="3"/>
  </r>
  <r>
    <n v="799"/>
    <s v="Reid-Day"/>
    <s v="Devolved tertiary time-frame"/>
    <n v="84500"/>
    <n v="73522"/>
    <n v="0.87008284023668636"/>
    <x v="0"/>
    <x v="0"/>
    <n v="1225"/>
    <x v="4"/>
    <x v="4"/>
    <n v="1454133600"/>
    <n v="1454479200"/>
    <x v="0"/>
    <x v="0"/>
    <x v="8"/>
    <x v="23"/>
    <x v="3"/>
  </r>
  <r>
    <n v="800"/>
    <s v="Wallace LLC"/>
    <s v="Centralized regional function"/>
    <n v="100"/>
    <n v="1"/>
    <n v="0.01"/>
    <x v="0"/>
    <x v="0"/>
    <n v="1"/>
    <x v="5"/>
    <x v="5"/>
    <n v="1434085200"/>
    <n v="1434430800"/>
    <x v="0"/>
    <x v="0"/>
    <x v="8"/>
    <x v="23"/>
    <x v="1"/>
  </r>
  <r>
    <n v="801"/>
    <s v="Olson-Bishop"/>
    <s v="User-friendly high-level initiative"/>
    <n v="2300"/>
    <n v="4667"/>
    <n v="2.0291304347826089"/>
    <x v="1"/>
    <x v="0"/>
    <n v="106"/>
    <x v="1"/>
    <x v="1"/>
    <n v="1577772000"/>
    <n v="1579672800"/>
    <x v="0"/>
    <x v="1"/>
    <x v="8"/>
    <x v="23"/>
    <x v="14"/>
  </r>
  <r>
    <n v="802"/>
    <s v="Rodriguez, Anderson and Porter"/>
    <s v="Reverse-engineered zero-defect infrastructure"/>
    <n v="6200"/>
    <n v="12216"/>
    <n v="1.9703225806451612"/>
    <x v="1"/>
    <x v="0"/>
    <n v="142"/>
    <x v="1"/>
    <x v="1"/>
    <n v="1562216400"/>
    <n v="1562389200"/>
    <x v="0"/>
    <x v="0"/>
    <x v="8"/>
    <x v="23"/>
    <x v="14"/>
  </r>
  <r>
    <n v="803"/>
    <s v="Perez, Brown and Meyers"/>
    <s v="Stand-alone background customer loyalty"/>
    <n v="6100"/>
    <n v="6527"/>
    <n v="1.07"/>
    <x v="1"/>
    <x v="0"/>
    <n v="233"/>
    <x v="1"/>
    <x v="1"/>
    <n v="1548568800"/>
    <n v="1551506400"/>
    <x v="0"/>
    <x v="0"/>
    <x v="8"/>
    <x v="23"/>
    <x v="3"/>
  </r>
  <r>
    <n v="804"/>
    <s v="English-Mccullough"/>
    <s v="Business-focused discrete software"/>
    <n v="2600"/>
    <n v="6987"/>
    <n v="2.6873076923076922"/>
    <x v="1"/>
    <x v="0"/>
    <n v="218"/>
    <x v="1"/>
    <x v="1"/>
    <n v="1514872800"/>
    <n v="1516600800"/>
    <x v="0"/>
    <x v="0"/>
    <x v="8"/>
    <x v="23"/>
    <x v="1"/>
  </r>
  <r>
    <n v="805"/>
    <s v="Smith-Nguyen"/>
    <s v="Advanced intermediate Graphic Interface"/>
    <n v="9700"/>
    <n v="4932"/>
    <n v="0.50845360824742269"/>
    <x v="0"/>
    <x v="0"/>
    <n v="67"/>
    <x v="2"/>
    <x v="2"/>
    <n v="1416031200"/>
    <n v="1420437600"/>
    <x v="0"/>
    <x v="0"/>
    <x v="8"/>
    <x v="23"/>
    <x v="4"/>
  </r>
  <r>
    <n v="806"/>
    <s v="Harmon-Madden"/>
    <s v="Adaptive holistic hub"/>
    <n v="700"/>
    <n v="8262"/>
    <n v="11.802857142857142"/>
    <x v="1"/>
    <x v="0"/>
    <n v="76"/>
    <x v="1"/>
    <x v="1"/>
    <n v="1330927200"/>
    <n v="1332997200"/>
    <x v="0"/>
    <x v="1"/>
    <x v="8"/>
    <x v="23"/>
    <x v="6"/>
  </r>
  <r>
    <n v="807"/>
    <s v="Walker-Taylor"/>
    <s v="Automated uniform concept"/>
    <n v="700"/>
    <n v="1848"/>
    <n v="2.64"/>
    <x v="1"/>
    <x v="0"/>
    <n v="43"/>
    <x v="1"/>
    <x v="1"/>
    <n v="1571115600"/>
    <n v="1574920800"/>
    <x v="0"/>
    <x v="1"/>
    <x v="8"/>
    <x v="23"/>
    <x v="3"/>
  </r>
  <r>
    <n v="808"/>
    <s v="Harris, Medina and Mitchell"/>
    <s v="Enhanced regional flexibility"/>
    <n v="5200"/>
    <n v="1583"/>
    <n v="0.30442307692307691"/>
    <x v="0"/>
    <x v="0"/>
    <n v="19"/>
    <x v="1"/>
    <x v="1"/>
    <n v="1463461200"/>
    <n v="1464930000"/>
    <x v="0"/>
    <x v="0"/>
    <x v="8"/>
    <x v="23"/>
    <x v="0"/>
  </r>
  <r>
    <n v="809"/>
    <s v="Williams and Sons"/>
    <s v="Public-key bottom-line algorithm"/>
    <n v="140800"/>
    <n v="88536"/>
    <n v="0.62880681818181816"/>
    <x v="0"/>
    <x v="0"/>
    <n v="2108"/>
    <x v="5"/>
    <x v="5"/>
    <n v="1344920400"/>
    <n v="1345006800"/>
    <x v="0"/>
    <x v="0"/>
    <x v="8"/>
    <x v="23"/>
    <x v="4"/>
  </r>
  <r>
    <n v="810"/>
    <s v="Ball-Fisher"/>
    <s v="Multi-layered intangible instruction set"/>
    <n v="6400"/>
    <n v="12360"/>
    <n v="1.9312499999999999"/>
    <x v="1"/>
    <x v="0"/>
    <n v="221"/>
    <x v="1"/>
    <x v="1"/>
    <n v="1511848800"/>
    <n v="1512712800"/>
    <x v="0"/>
    <x v="1"/>
    <x v="8"/>
    <x v="23"/>
    <x v="3"/>
  </r>
  <r>
    <n v="811"/>
    <s v="Page, Holt and Mack"/>
    <s v="Fundamental methodical emulation"/>
    <n v="92500"/>
    <n v="71320"/>
    <n v="0.77102702702702708"/>
    <x v="0"/>
    <x v="0"/>
    <n v="679"/>
    <x v="1"/>
    <x v="1"/>
    <n v="1452319200"/>
    <n v="1452492000"/>
    <x v="0"/>
    <x v="1"/>
    <x v="8"/>
    <x v="23"/>
    <x v="11"/>
  </r>
  <r>
    <n v="812"/>
    <s v="Landry Group"/>
    <s v="Expanded value-added hardware"/>
    <n v="59700"/>
    <n v="134640"/>
    <n v="2.2552763819095478"/>
    <x v="1"/>
    <x v="0"/>
    <n v="2805"/>
    <x v="0"/>
    <x v="0"/>
    <n v="1523854800"/>
    <n v="1524286800"/>
    <x v="0"/>
    <x v="0"/>
    <x v="8"/>
    <x v="23"/>
    <x v="9"/>
  </r>
  <r>
    <n v="813"/>
    <s v="Buckley Group"/>
    <s v="Diverse high-level attitude"/>
    <n v="3200"/>
    <n v="7661"/>
    <n v="2.3940625"/>
    <x v="1"/>
    <x v="0"/>
    <n v="68"/>
    <x v="1"/>
    <x v="1"/>
    <n v="1346043600"/>
    <n v="1346907600"/>
    <x v="0"/>
    <x v="0"/>
    <x v="8"/>
    <x v="23"/>
    <x v="11"/>
  </r>
  <r>
    <n v="814"/>
    <s v="Vincent PLC"/>
    <s v="Visionary 24hour analyzer"/>
    <n v="3200"/>
    <n v="2950"/>
    <n v="0.921875"/>
    <x v="0"/>
    <x v="0"/>
    <n v="36"/>
    <x v="3"/>
    <x v="3"/>
    <n v="1464325200"/>
    <n v="1464498000"/>
    <x v="0"/>
    <x v="1"/>
    <x v="8"/>
    <x v="23"/>
    <x v="1"/>
  </r>
  <r>
    <n v="815"/>
    <s v="Watson-Douglas"/>
    <s v="Centralized bandwidth-monitored leverage"/>
    <n v="9000"/>
    <n v="11721"/>
    <n v="1.3023333333333333"/>
    <x v="1"/>
    <x v="0"/>
    <n v="183"/>
    <x v="0"/>
    <x v="0"/>
    <n v="1511935200"/>
    <n v="1514181600"/>
    <x v="0"/>
    <x v="0"/>
    <x v="8"/>
    <x v="23"/>
    <x v="1"/>
  </r>
  <r>
    <n v="816"/>
    <s v="Jones, Casey and Jones"/>
    <s v="Ergonomic mission-critical moratorium"/>
    <n v="2300"/>
    <n v="14150"/>
    <n v="6.1521739130434785"/>
    <x v="1"/>
    <x v="0"/>
    <n v="133"/>
    <x v="1"/>
    <x v="1"/>
    <n v="1392012000"/>
    <n v="1392184800"/>
    <x v="1"/>
    <x v="1"/>
    <x v="8"/>
    <x v="23"/>
    <x v="3"/>
  </r>
  <r>
    <n v="817"/>
    <s v="Alvarez-Bauer"/>
    <s v="Front-line intermediate moderator"/>
    <n v="51300"/>
    <n v="189192"/>
    <n v="3.687953216374269"/>
    <x v="1"/>
    <x v="0"/>
    <n v="2489"/>
    <x v="6"/>
    <x v="6"/>
    <n v="1556946000"/>
    <n v="1559365200"/>
    <x v="0"/>
    <x v="1"/>
    <x v="8"/>
    <x v="23"/>
    <x v="9"/>
  </r>
  <r>
    <n v="818"/>
    <s v="Martinez LLC"/>
    <s v="Automated local secured line"/>
    <n v="700"/>
    <n v="7664"/>
    <n v="10.948571428571428"/>
    <x v="1"/>
    <x v="0"/>
    <n v="69"/>
    <x v="1"/>
    <x v="1"/>
    <n v="1548050400"/>
    <n v="1549173600"/>
    <x v="0"/>
    <x v="1"/>
    <x v="8"/>
    <x v="23"/>
    <x v="3"/>
  </r>
  <r>
    <n v="819"/>
    <s v="Buck-Khan"/>
    <s v="Integrated bandwidth-monitored alliance"/>
    <n v="8900"/>
    <n v="4509"/>
    <n v="0.50662921348314605"/>
    <x v="0"/>
    <x v="0"/>
    <n v="47"/>
    <x v="1"/>
    <x v="1"/>
    <n v="1353736800"/>
    <n v="1355032800"/>
    <x v="1"/>
    <x v="0"/>
    <x v="8"/>
    <x v="23"/>
    <x v="11"/>
  </r>
  <r>
    <n v="820"/>
    <s v="Valdez, Williams and Meyer"/>
    <s v="Cross-group heuristic forecast"/>
    <n v="1500"/>
    <n v="12009"/>
    <n v="8.0060000000000002"/>
    <x v="1"/>
    <x v="0"/>
    <n v="279"/>
    <x v="4"/>
    <x v="4"/>
    <n v="1532840400"/>
    <n v="1533963600"/>
    <x v="0"/>
    <x v="1"/>
    <x v="8"/>
    <x v="23"/>
    <x v="1"/>
  </r>
  <r>
    <n v="821"/>
    <s v="Alvarez-Andrews"/>
    <s v="Extended impactful secured line"/>
    <n v="4900"/>
    <n v="14273"/>
    <n v="2.9128571428571428"/>
    <x v="1"/>
    <x v="0"/>
    <n v="210"/>
    <x v="1"/>
    <x v="1"/>
    <n v="1488261600"/>
    <n v="1489381200"/>
    <x v="0"/>
    <x v="0"/>
    <x v="8"/>
    <x v="23"/>
    <x v="4"/>
  </r>
  <r>
    <n v="822"/>
    <s v="Stewart and Sons"/>
    <s v="Distributed optimizing protocol"/>
    <n v="54000"/>
    <n v="188982"/>
    <n v="3.4996666666666667"/>
    <x v="1"/>
    <x v="0"/>
    <n v="2100"/>
    <x v="1"/>
    <x v="1"/>
    <n v="1393567200"/>
    <n v="1395032400"/>
    <x v="0"/>
    <x v="0"/>
    <x v="8"/>
    <x v="23"/>
    <x v="1"/>
  </r>
  <r>
    <n v="823"/>
    <s v="Dyer Inc"/>
    <s v="Secured well-modulated system engine"/>
    <n v="4100"/>
    <n v="14640"/>
    <n v="3.5707317073170732"/>
    <x v="1"/>
    <x v="0"/>
    <n v="252"/>
    <x v="1"/>
    <x v="1"/>
    <n v="1410325200"/>
    <n v="1412485200"/>
    <x v="1"/>
    <x v="1"/>
    <x v="8"/>
    <x v="23"/>
    <x v="1"/>
  </r>
  <r>
    <n v="824"/>
    <s v="Anderson, Williams and Cox"/>
    <s v="Streamlined national benchmark"/>
    <n v="85000"/>
    <n v="107516"/>
    <n v="1.2648941176470587"/>
    <x v="1"/>
    <x v="0"/>
    <n v="1280"/>
    <x v="1"/>
    <x v="1"/>
    <n v="1276923600"/>
    <n v="1279688400"/>
    <x v="0"/>
    <x v="1"/>
    <x v="8"/>
    <x v="23"/>
    <x v="9"/>
  </r>
  <r>
    <n v="825"/>
    <s v="Solomon PLC"/>
    <s v="Open-architected 24/7 infrastructure"/>
    <n v="3600"/>
    <n v="13950"/>
    <n v="3.875"/>
    <x v="1"/>
    <x v="0"/>
    <n v="157"/>
    <x v="4"/>
    <x v="4"/>
    <n v="1500958800"/>
    <n v="1501995600"/>
    <x v="0"/>
    <x v="0"/>
    <x v="8"/>
    <x v="23"/>
    <x v="12"/>
  </r>
  <r>
    <n v="826"/>
    <s v="Miller-Hubbard"/>
    <s v="Digitized 6thgeneration Local Area Network"/>
    <n v="2800"/>
    <n v="12797"/>
    <n v="4.5703571428571426"/>
    <x v="1"/>
    <x v="0"/>
    <n v="194"/>
    <x v="1"/>
    <x v="1"/>
    <n v="1292220000"/>
    <n v="1294639200"/>
    <x v="0"/>
    <x v="1"/>
    <x v="8"/>
    <x v="23"/>
    <x v="3"/>
  </r>
  <r>
    <n v="827"/>
    <s v="Miranda, Martinez and Lowery"/>
    <s v="Innovative actuating artificial intelligence"/>
    <n v="2300"/>
    <n v="6134"/>
    <n v="2.6669565217391304"/>
    <x v="1"/>
    <x v="0"/>
    <n v="82"/>
    <x v="2"/>
    <x v="2"/>
    <n v="1304398800"/>
    <n v="1305435600"/>
    <x v="0"/>
    <x v="1"/>
    <x v="8"/>
    <x v="23"/>
    <x v="6"/>
  </r>
  <r>
    <n v="828"/>
    <s v="Munoz, Cherry and Bell"/>
    <s v="Cross-platform reciprocal budgetary management"/>
    <n v="7100"/>
    <n v="4899"/>
    <n v="0.69"/>
    <x v="0"/>
    <x v="0"/>
    <n v="70"/>
    <x v="1"/>
    <x v="1"/>
    <n v="1535432400"/>
    <n v="1537592400"/>
    <x v="0"/>
    <x v="0"/>
    <x v="8"/>
    <x v="23"/>
    <x v="3"/>
  </r>
  <r>
    <n v="829"/>
    <s v="Baker-Higgins"/>
    <s v="Vision-oriented scalable portal"/>
    <n v="9600"/>
    <n v="4929"/>
    <n v="0.51343749999999999"/>
    <x v="0"/>
    <x v="0"/>
    <n v="154"/>
    <x v="1"/>
    <x v="1"/>
    <n v="1433826000"/>
    <n v="1435122000"/>
    <x v="0"/>
    <x v="0"/>
    <x v="8"/>
    <x v="23"/>
    <x v="3"/>
  </r>
  <r>
    <n v="830"/>
    <s v="Johnson, Turner and Carroll"/>
    <s v="Persevering zero administration knowledge user"/>
    <n v="121600"/>
    <n v="1424"/>
    <n v="1.1710526315789473E-2"/>
    <x v="0"/>
    <x v="0"/>
    <n v="22"/>
    <x v="1"/>
    <x v="1"/>
    <n v="1514959200"/>
    <n v="1520056800"/>
    <x v="0"/>
    <x v="0"/>
    <x v="8"/>
    <x v="23"/>
    <x v="3"/>
  </r>
  <r>
    <n v="831"/>
    <s v="Ward PLC"/>
    <s v="Front-line bottom-line Graphic Interface"/>
    <n v="97100"/>
    <n v="105817"/>
    <n v="1.089773429454171"/>
    <x v="1"/>
    <x v="0"/>
    <n v="4233"/>
    <x v="1"/>
    <x v="1"/>
    <n v="1332738000"/>
    <n v="1335675600"/>
    <x v="0"/>
    <x v="0"/>
    <x v="8"/>
    <x v="23"/>
    <x v="14"/>
  </r>
  <r>
    <n v="832"/>
    <s v="Bradley, Beck and Mayo"/>
    <s v="Synergized fault-tolerant hierarchy"/>
    <n v="43200"/>
    <n v="136156"/>
    <n v="3.1517592592592591"/>
    <x v="1"/>
    <x v="0"/>
    <n v="1297"/>
    <x v="3"/>
    <x v="3"/>
    <n v="1445490000"/>
    <n v="1448431200"/>
    <x v="1"/>
    <x v="0"/>
    <x v="8"/>
    <x v="23"/>
    <x v="18"/>
  </r>
  <r>
    <n v="833"/>
    <s v="Levine, Martin and Hernandez"/>
    <s v="Expanded asynchronous groupware"/>
    <n v="6800"/>
    <n v="10723"/>
    <n v="1.5769117647058823"/>
    <x v="1"/>
    <x v="0"/>
    <n v="165"/>
    <x v="3"/>
    <x v="3"/>
    <n v="1297663200"/>
    <n v="1298613600"/>
    <x v="0"/>
    <x v="0"/>
    <x v="8"/>
    <x v="23"/>
    <x v="18"/>
  </r>
  <r>
    <n v="834"/>
    <s v="Gallegos, Wagner and Gaines"/>
    <s v="Expanded fault-tolerant emulation"/>
    <n v="7300"/>
    <n v="11228"/>
    <n v="1.5380821917808218"/>
    <x v="1"/>
    <x v="0"/>
    <n v="119"/>
    <x v="1"/>
    <x v="1"/>
    <n v="1371963600"/>
    <n v="1372482000"/>
    <x v="0"/>
    <x v="0"/>
    <x v="8"/>
    <x v="23"/>
    <x v="3"/>
  </r>
  <r>
    <n v="835"/>
    <s v="Hodges, Smith and Kelly"/>
    <s v="Future-proofed 24hour model"/>
    <n v="86200"/>
    <n v="77355"/>
    <n v="0.89738979118329465"/>
    <x v="0"/>
    <x v="0"/>
    <n v="1758"/>
    <x v="1"/>
    <x v="1"/>
    <n v="1425103200"/>
    <n v="1425621600"/>
    <x v="0"/>
    <x v="0"/>
    <x v="8"/>
    <x v="23"/>
    <x v="2"/>
  </r>
  <r>
    <n v="836"/>
    <s v="Macias Inc"/>
    <s v="Optimized didactic intranet"/>
    <n v="8100"/>
    <n v="6086"/>
    <n v="0.75135802469135804"/>
    <x v="0"/>
    <x v="0"/>
    <n v="94"/>
    <x v="1"/>
    <x v="1"/>
    <n v="1265349600"/>
    <n v="1266300000"/>
    <x v="0"/>
    <x v="0"/>
    <x v="8"/>
    <x v="23"/>
    <x v="7"/>
  </r>
  <r>
    <n v="837"/>
    <s v="Cook-Ortiz"/>
    <s v="Right-sized dedicated standardization"/>
    <n v="17700"/>
    <n v="150960"/>
    <n v="8.5288135593220336"/>
    <x v="1"/>
    <x v="0"/>
    <n v="1797"/>
    <x v="1"/>
    <x v="1"/>
    <n v="1301202000"/>
    <n v="1305867600"/>
    <x v="0"/>
    <x v="0"/>
    <x v="8"/>
    <x v="23"/>
    <x v="17"/>
  </r>
  <r>
    <n v="838"/>
    <s v="Jordan-Fischer"/>
    <s v="Vision-oriented high-level extranet"/>
    <n v="6400"/>
    <n v="8890"/>
    <n v="1.3890625000000001"/>
    <x v="1"/>
    <x v="0"/>
    <n v="261"/>
    <x v="1"/>
    <x v="1"/>
    <n v="1538024400"/>
    <n v="1538802000"/>
    <x v="0"/>
    <x v="0"/>
    <x v="8"/>
    <x v="23"/>
    <x v="3"/>
  </r>
  <r>
    <n v="839"/>
    <s v="Pierce-Ramirez"/>
    <s v="Organized scalable initiative"/>
    <n v="7700"/>
    <n v="14644"/>
    <n v="1.9018181818181819"/>
    <x v="1"/>
    <x v="0"/>
    <n v="157"/>
    <x v="1"/>
    <x v="1"/>
    <n v="1395032400"/>
    <n v="1398920400"/>
    <x v="0"/>
    <x v="1"/>
    <x v="8"/>
    <x v="23"/>
    <x v="4"/>
  </r>
  <r>
    <n v="840"/>
    <s v="Howell and Sons"/>
    <s v="Enhanced regional moderator"/>
    <n v="116300"/>
    <n v="116583"/>
    <n v="1.0024333619948409"/>
    <x v="1"/>
    <x v="0"/>
    <n v="3533"/>
    <x v="1"/>
    <x v="1"/>
    <n v="1405486800"/>
    <n v="1405659600"/>
    <x v="0"/>
    <x v="1"/>
    <x v="8"/>
    <x v="23"/>
    <x v="3"/>
  </r>
  <r>
    <n v="841"/>
    <s v="Garcia, Dunn and Richardson"/>
    <s v="Automated even-keeled emulation"/>
    <n v="9100"/>
    <n v="12991"/>
    <n v="1.4275824175824177"/>
    <x v="1"/>
    <x v="0"/>
    <n v="155"/>
    <x v="1"/>
    <x v="1"/>
    <n v="1455861600"/>
    <n v="1457244000"/>
    <x v="0"/>
    <x v="0"/>
    <x v="8"/>
    <x v="23"/>
    <x v="2"/>
  </r>
  <r>
    <n v="842"/>
    <s v="Lawson and Sons"/>
    <s v="Reverse-engineered multi-tasking product"/>
    <n v="1500"/>
    <n v="8447"/>
    <n v="5.6313333333333331"/>
    <x v="1"/>
    <x v="0"/>
    <n v="132"/>
    <x v="6"/>
    <x v="6"/>
    <n v="1529038800"/>
    <n v="1529298000"/>
    <x v="0"/>
    <x v="0"/>
    <x v="8"/>
    <x v="23"/>
    <x v="8"/>
  </r>
  <r>
    <n v="843"/>
    <s v="Porter-Hicks"/>
    <s v="De-engineered next generation parallelism"/>
    <n v="8800"/>
    <n v="2703"/>
    <n v="0.30715909090909088"/>
    <x v="0"/>
    <x v="0"/>
    <n v="33"/>
    <x v="1"/>
    <x v="1"/>
    <n v="1535259600"/>
    <n v="1535778000"/>
    <x v="0"/>
    <x v="0"/>
    <x v="8"/>
    <x v="23"/>
    <x v="14"/>
  </r>
  <r>
    <n v="844"/>
    <s v="Rodriguez-Hansen"/>
    <s v="Intuitive cohesive groupware"/>
    <n v="8800"/>
    <n v="8747"/>
    <n v="0.99397727272727276"/>
    <x v="3"/>
    <x v="0"/>
    <n v="94"/>
    <x v="1"/>
    <x v="1"/>
    <n v="1327212000"/>
    <n v="1327471200"/>
    <x v="0"/>
    <x v="0"/>
    <x v="8"/>
    <x v="23"/>
    <x v="4"/>
  </r>
  <r>
    <n v="845"/>
    <s v="Williams LLC"/>
    <s v="Up-sized high-level access"/>
    <n v="69900"/>
    <n v="138087"/>
    <n v="1.9754935622317598"/>
    <x v="1"/>
    <x v="0"/>
    <n v="1354"/>
    <x v="4"/>
    <x v="4"/>
    <n v="1526360400"/>
    <n v="1529557200"/>
    <x v="0"/>
    <x v="0"/>
    <x v="8"/>
    <x v="23"/>
    <x v="2"/>
  </r>
  <r>
    <n v="846"/>
    <s v="Cooper, Stanley and Bryant"/>
    <s v="Phased empowering success"/>
    <n v="1000"/>
    <n v="5085"/>
    <n v="5.085"/>
    <x v="1"/>
    <x v="0"/>
    <n v="48"/>
    <x v="1"/>
    <x v="1"/>
    <n v="1532149200"/>
    <n v="1535259600"/>
    <x v="1"/>
    <x v="1"/>
    <x v="8"/>
    <x v="23"/>
    <x v="2"/>
  </r>
  <r>
    <n v="847"/>
    <s v="Miller, Glenn and Adams"/>
    <s v="Distributed actuating project"/>
    <n v="4700"/>
    <n v="11174"/>
    <n v="2.3774468085106384"/>
    <x v="1"/>
    <x v="0"/>
    <n v="110"/>
    <x v="1"/>
    <x v="1"/>
    <n v="1515304800"/>
    <n v="1515564000"/>
    <x v="0"/>
    <x v="0"/>
    <x v="8"/>
    <x v="23"/>
    <x v="0"/>
  </r>
  <r>
    <n v="848"/>
    <s v="Cole, Salazar and Moreno"/>
    <s v="Robust motivating orchestration"/>
    <n v="3200"/>
    <n v="10831"/>
    <n v="3.3846875000000001"/>
    <x v="1"/>
    <x v="0"/>
    <n v="172"/>
    <x v="1"/>
    <x v="1"/>
    <n v="1276318800"/>
    <n v="1277096400"/>
    <x v="0"/>
    <x v="0"/>
    <x v="8"/>
    <x v="23"/>
    <x v="6"/>
  </r>
  <r>
    <n v="849"/>
    <s v="Jones-Ryan"/>
    <s v="Vision-oriented uniform instruction set"/>
    <n v="6700"/>
    <n v="8917"/>
    <n v="1.3308955223880596"/>
    <x v="1"/>
    <x v="0"/>
    <n v="307"/>
    <x v="1"/>
    <x v="1"/>
    <n v="1328767200"/>
    <n v="1329026400"/>
    <x v="0"/>
    <x v="1"/>
    <x v="8"/>
    <x v="23"/>
    <x v="7"/>
  </r>
  <r>
    <n v="850"/>
    <s v="Hood, Perez and Meadows"/>
    <s v="Cross-group upward-trending hierarchy"/>
    <n v="100"/>
    <n v="1"/>
    <n v="0.01"/>
    <x v="0"/>
    <x v="0"/>
    <n v="1"/>
    <x v="1"/>
    <x v="1"/>
    <n v="1321682400"/>
    <n v="1322978400"/>
    <x v="1"/>
    <x v="0"/>
    <x v="8"/>
    <x v="23"/>
    <x v="1"/>
  </r>
  <r>
    <n v="851"/>
    <s v="Bright and Sons"/>
    <s v="Object-based needs-based info-mediaries"/>
    <n v="6000"/>
    <n v="12468"/>
    <n v="2.0779999999999998"/>
    <x v="1"/>
    <x v="0"/>
    <n v="160"/>
    <x v="1"/>
    <x v="1"/>
    <n v="1335934800"/>
    <n v="1338786000"/>
    <x v="0"/>
    <x v="0"/>
    <x v="8"/>
    <x v="23"/>
    <x v="5"/>
  </r>
  <r>
    <n v="852"/>
    <s v="Brady Ltd"/>
    <s v="Open-source reciprocal standardization"/>
    <n v="4900"/>
    <n v="2505"/>
    <n v="0.51122448979591839"/>
    <x v="0"/>
    <x v="0"/>
    <n v="31"/>
    <x v="1"/>
    <x v="1"/>
    <n v="1310792400"/>
    <n v="1311656400"/>
    <x v="0"/>
    <x v="1"/>
    <x v="8"/>
    <x v="23"/>
    <x v="11"/>
  </r>
  <r>
    <n v="853"/>
    <s v="Collier LLC"/>
    <s v="Secured well-modulated projection"/>
    <n v="17100"/>
    <n v="111502"/>
    <n v="6.5205847953216374"/>
    <x v="1"/>
    <x v="0"/>
    <n v="1467"/>
    <x v="0"/>
    <x v="0"/>
    <n v="1308546000"/>
    <n v="1308978000"/>
    <x v="0"/>
    <x v="1"/>
    <x v="8"/>
    <x v="23"/>
    <x v="7"/>
  </r>
  <r>
    <n v="854"/>
    <s v="Campbell, Thomas and Obrien"/>
    <s v="Multi-channeled secondary middleware"/>
    <n v="171000"/>
    <n v="194309"/>
    <n v="1.1363099415204678"/>
    <x v="1"/>
    <x v="0"/>
    <n v="2662"/>
    <x v="0"/>
    <x v="0"/>
    <n v="1574056800"/>
    <n v="1576389600"/>
    <x v="0"/>
    <x v="0"/>
    <x v="8"/>
    <x v="23"/>
    <x v="13"/>
  </r>
  <r>
    <n v="855"/>
    <s v="Moses-Terry"/>
    <s v="Horizontal clear-thinking framework"/>
    <n v="23400"/>
    <n v="23956"/>
    <n v="1.0237606837606839"/>
    <x v="1"/>
    <x v="0"/>
    <n v="452"/>
    <x v="2"/>
    <x v="2"/>
    <n v="1308373200"/>
    <n v="1311051600"/>
    <x v="0"/>
    <x v="0"/>
    <x v="8"/>
    <x v="23"/>
    <x v="3"/>
  </r>
  <r>
    <n v="856"/>
    <s v="Williams and Sons"/>
    <s v="Profound composite core"/>
    <n v="2400"/>
    <n v="8558"/>
    <n v="3.5658333333333334"/>
    <x v="1"/>
    <x v="0"/>
    <n v="158"/>
    <x v="1"/>
    <x v="1"/>
    <n v="1335243600"/>
    <n v="1336712400"/>
    <x v="0"/>
    <x v="0"/>
    <x v="8"/>
    <x v="23"/>
    <x v="0"/>
  </r>
  <r>
    <n v="857"/>
    <s v="Miranda, Gray and Hale"/>
    <s v="Programmable disintermediate matrices"/>
    <n v="5300"/>
    <n v="7413"/>
    <n v="1.3986792452830188"/>
    <x v="1"/>
    <x v="0"/>
    <n v="225"/>
    <x v="5"/>
    <x v="5"/>
    <n v="1328421600"/>
    <n v="1330408800"/>
    <x v="1"/>
    <x v="0"/>
    <x v="8"/>
    <x v="23"/>
    <x v="12"/>
  </r>
  <r>
    <n v="858"/>
    <s v="Ayala, Crawford and Taylor"/>
    <s v="Realigned 5thgeneration knowledge user"/>
    <n v="4000"/>
    <n v="2778"/>
    <n v="0.69450000000000001"/>
    <x v="0"/>
    <x v="0"/>
    <n v="35"/>
    <x v="1"/>
    <x v="1"/>
    <n v="1524286800"/>
    <n v="1524891600"/>
    <x v="1"/>
    <x v="0"/>
    <x v="8"/>
    <x v="23"/>
    <x v="0"/>
  </r>
  <r>
    <n v="859"/>
    <s v="Martinez Ltd"/>
    <s v="Multi-layered upward-trending groupware"/>
    <n v="7300"/>
    <n v="2594"/>
    <n v="0.35534246575342465"/>
    <x v="0"/>
    <x v="0"/>
    <n v="63"/>
    <x v="1"/>
    <x v="1"/>
    <n v="1362117600"/>
    <n v="1363669200"/>
    <x v="0"/>
    <x v="1"/>
    <x v="8"/>
    <x v="23"/>
    <x v="3"/>
  </r>
  <r>
    <n v="860"/>
    <s v="Lee PLC"/>
    <s v="Re-contextualized leadingedge firmware"/>
    <n v="2000"/>
    <n v="5033"/>
    <n v="2.5165000000000002"/>
    <x v="1"/>
    <x v="0"/>
    <n v="65"/>
    <x v="1"/>
    <x v="1"/>
    <n v="1550556000"/>
    <n v="1551420000"/>
    <x v="0"/>
    <x v="1"/>
    <x v="8"/>
    <x v="23"/>
    <x v="8"/>
  </r>
  <r>
    <n v="861"/>
    <s v="Young, Ramsey and Powell"/>
    <s v="Devolved disintermediate analyzer"/>
    <n v="8800"/>
    <n v="9317"/>
    <n v="1.0587500000000001"/>
    <x v="1"/>
    <x v="0"/>
    <n v="163"/>
    <x v="1"/>
    <x v="1"/>
    <n v="1269147600"/>
    <n v="1269838800"/>
    <x v="0"/>
    <x v="0"/>
    <x v="8"/>
    <x v="23"/>
    <x v="3"/>
  </r>
  <r>
    <n v="862"/>
    <s v="Lewis and Sons"/>
    <s v="Profound disintermediate open system"/>
    <n v="3500"/>
    <n v="6560"/>
    <n v="1.8742857142857143"/>
    <x v="1"/>
    <x v="0"/>
    <n v="85"/>
    <x v="1"/>
    <x v="1"/>
    <n v="1312174800"/>
    <n v="1312520400"/>
    <x v="0"/>
    <x v="0"/>
    <x v="8"/>
    <x v="23"/>
    <x v="3"/>
  </r>
  <r>
    <n v="863"/>
    <s v="Davis-Johnson"/>
    <s v="Automated reciprocal protocol"/>
    <n v="1400"/>
    <n v="5415"/>
    <n v="3.8678571428571429"/>
    <x v="1"/>
    <x v="0"/>
    <n v="217"/>
    <x v="1"/>
    <x v="1"/>
    <n v="1434517200"/>
    <n v="1436504400"/>
    <x v="0"/>
    <x v="1"/>
    <x v="8"/>
    <x v="23"/>
    <x v="19"/>
  </r>
  <r>
    <n v="864"/>
    <s v="Stevenson-Thompson"/>
    <s v="Automated static workforce"/>
    <n v="4200"/>
    <n v="14577"/>
    <n v="3.4707142857142856"/>
    <x v="1"/>
    <x v="0"/>
    <n v="150"/>
    <x v="1"/>
    <x v="1"/>
    <n v="1471582800"/>
    <n v="1472014800"/>
    <x v="0"/>
    <x v="0"/>
    <x v="8"/>
    <x v="23"/>
    <x v="12"/>
  </r>
  <r>
    <n v="865"/>
    <s v="Ellis, Smith and Armstrong"/>
    <s v="Horizontal attitude-oriented help-desk"/>
    <n v="81000"/>
    <n v="150515"/>
    <n v="1.8582098765432098"/>
    <x v="1"/>
    <x v="0"/>
    <n v="3272"/>
    <x v="1"/>
    <x v="1"/>
    <n v="1410757200"/>
    <n v="1411534800"/>
    <x v="0"/>
    <x v="0"/>
    <x v="8"/>
    <x v="23"/>
    <x v="3"/>
  </r>
  <r>
    <n v="866"/>
    <s v="Jackson-Brown"/>
    <s v="Versatile 5thgeneration matrices"/>
    <n v="182800"/>
    <n v="79045"/>
    <n v="0.43241247264770238"/>
    <x v="3"/>
    <x v="0"/>
    <n v="898"/>
    <x v="1"/>
    <x v="1"/>
    <n v="1304830800"/>
    <n v="1304917200"/>
    <x v="0"/>
    <x v="0"/>
    <x v="8"/>
    <x v="23"/>
    <x v="14"/>
  </r>
  <r>
    <n v="867"/>
    <s v="Kane, Pruitt and Rivera"/>
    <s v="Cross-platform next generation service-desk"/>
    <n v="4800"/>
    <n v="7797"/>
    <n v="1.6243749999999999"/>
    <x v="1"/>
    <x v="0"/>
    <n v="300"/>
    <x v="1"/>
    <x v="1"/>
    <n v="1539061200"/>
    <n v="1539579600"/>
    <x v="0"/>
    <x v="0"/>
    <x v="8"/>
    <x v="23"/>
    <x v="0"/>
  </r>
  <r>
    <n v="868"/>
    <s v="Wood, Buckley and Meza"/>
    <s v="Front-line web-enabled installation"/>
    <n v="7000"/>
    <n v="12939"/>
    <n v="1.8484285714285715"/>
    <x v="1"/>
    <x v="0"/>
    <n v="126"/>
    <x v="1"/>
    <x v="1"/>
    <n v="1381554000"/>
    <n v="1382504400"/>
    <x v="0"/>
    <x v="0"/>
    <x v="8"/>
    <x v="23"/>
    <x v="3"/>
  </r>
  <r>
    <n v="869"/>
    <s v="Brown-Williams"/>
    <s v="Multi-channeled responsive product"/>
    <n v="161900"/>
    <n v="38376"/>
    <n v="0.23703520691785052"/>
    <x v="0"/>
    <x v="0"/>
    <n v="526"/>
    <x v="1"/>
    <x v="1"/>
    <n v="1277096400"/>
    <n v="1278306000"/>
    <x v="0"/>
    <x v="0"/>
    <x v="8"/>
    <x v="23"/>
    <x v="6"/>
  </r>
  <r>
    <n v="870"/>
    <s v="Hansen-Austin"/>
    <s v="Adaptive demand-driven encryption"/>
    <n v="7700"/>
    <n v="6920"/>
    <n v="0.89870129870129867"/>
    <x v="0"/>
    <x v="0"/>
    <n v="121"/>
    <x v="1"/>
    <x v="1"/>
    <n v="1440392400"/>
    <n v="1442552400"/>
    <x v="0"/>
    <x v="0"/>
    <x v="8"/>
    <x v="23"/>
    <x v="3"/>
  </r>
  <r>
    <n v="871"/>
    <s v="Santana-George"/>
    <s v="Re-engineered client-driven knowledge user"/>
    <n v="71500"/>
    <n v="194912"/>
    <n v="2.7260419580419581"/>
    <x v="1"/>
    <x v="0"/>
    <n v="2320"/>
    <x v="1"/>
    <x v="1"/>
    <n v="1509512400"/>
    <n v="1511071200"/>
    <x v="0"/>
    <x v="1"/>
    <x v="8"/>
    <x v="23"/>
    <x v="3"/>
  </r>
  <r>
    <n v="872"/>
    <s v="Davis LLC"/>
    <s v="Compatible logistical paradigm"/>
    <n v="4700"/>
    <n v="7992"/>
    <n v="1.7004255319148935"/>
    <x v="1"/>
    <x v="0"/>
    <n v="81"/>
    <x v="2"/>
    <x v="2"/>
    <n v="1535950800"/>
    <n v="1536382800"/>
    <x v="0"/>
    <x v="0"/>
    <x v="8"/>
    <x v="23"/>
    <x v="22"/>
  </r>
  <r>
    <n v="873"/>
    <s v="Vazquez, Ochoa and Clark"/>
    <s v="Intuitive value-added installation"/>
    <n v="42100"/>
    <n v="79268"/>
    <n v="1.8828503562945369"/>
    <x v="1"/>
    <x v="0"/>
    <n v="1887"/>
    <x v="1"/>
    <x v="1"/>
    <n v="1389160800"/>
    <n v="1389592800"/>
    <x v="0"/>
    <x v="0"/>
    <x v="8"/>
    <x v="23"/>
    <x v="14"/>
  </r>
  <r>
    <n v="874"/>
    <s v="Chung-Nguyen"/>
    <s v="Managed discrete parallelism"/>
    <n v="40200"/>
    <n v="139468"/>
    <n v="3.4693532338308457"/>
    <x v="1"/>
    <x v="0"/>
    <n v="4358"/>
    <x v="1"/>
    <x v="1"/>
    <n v="1271998800"/>
    <n v="1275282000"/>
    <x v="0"/>
    <x v="1"/>
    <x v="8"/>
    <x v="23"/>
    <x v="14"/>
  </r>
  <r>
    <n v="875"/>
    <s v="Mueller-Harmon"/>
    <s v="Implemented tangible approach"/>
    <n v="7900"/>
    <n v="5465"/>
    <n v="0.6917721518987342"/>
    <x v="0"/>
    <x v="0"/>
    <n v="67"/>
    <x v="1"/>
    <x v="1"/>
    <n v="1294898400"/>
    <n v="1294984800"/>
    <x v="0"/>
    <x v="0"/>
    <x v="8"/>
    <x v="23"/>
    <x v="1"/>
  </r>
  <r>
    <n v="876"/>
    <s v="Dixon, Perez and Banks"/>
    <s v="Re-engineered encompassing definition"/>
    <n v="8300"/>
    <n v="2111"/>
    <n v="0.25433734939759034"/>
    <x v="0"/>
    <x v="0"/>
    <n v="57"/>
    <x v="0"/>
    <x v="0"/>
    <n v="1559970000"/>
    <n v="1562043600"/>
    <x v="0"/>
    <x v="0"/>
    <x v="8"/>
    <x v="23"/>
    <x v="14"/>
  </r>
  <r>
    <n v="877"/>
    <s v="Estrada Group"/>
    <s v="Multi-lateral uniform collaboration"/>
    <n v="163600"/>
    <n v="126628"/>
    <n v="0.77400977995110021"/>
    <x v="0"/>
    <x v="0"/>
    <n v="1229"/>
    <x v="1"/>
    <x v="1"/>
    <n v="1469509200"/>
    <n v="1469595600"/>
    <x v="0"/>
    <x v="0"/>
    <x v="8"/>
    <x v="23"/>
    <x v="0"/>
  </r>
  <r>
    <n v="878"/>
    <s v="Lutz Group"/>
    <s v="Enterprise-wide foreground paradigm"/>
    <n v="2700"/>
    <n v="1012"/>
    <n v="0.37481481481481482"/>
    <x v="0"/>
    <x v="0"/>
    <n v="12"/>
    <x v="6"/>
    <x v="6"/>
    <n v="1579068000"/>
    <n v="1581141600"/>
    <x v="0"/>
    <x v="0"/>
    <x v="8"/>
    <x v="23"/>
    <x v="16"/>
  </r>
  <r>
    <n v="879"/>
    <s v="Ortiz Inc"/>
    <s v="Stand-alone incremental parallelism"/>
    <n v="1000"/>
    <n v="5438"/>
    <n v="5.4379999999999997"/>
    <x v="1"/>
    <x v="0"/>
    <n v="53"/>
    <x v="1"/>
    <x v="1"/>
    <n v="1487743200"/>
    <n v="1488520800"/>
    <x v="0"/>
    <x v="0"/>
    <x v="8"/>
    <x v="23"/>
    <x v="9"/>
  </r>
  <r>
    <n v="880"/>
    <s v="Craig, Ellis and Miller"/>
    <s v="Persevering 5thgeneration throughput"/>
    <n v="84500"/>
    <n v="193101"/>
    <n v="2.2852189349112426"/>
    <x v="1"/>
    <x v="0"/>
    <n v="2414"/>
    <x v="1"/>
    <x v="1"/>
    <n v="1563685200"/>
    <n v="1563858000"/>
    <x v="0"/>
    <x v="0"/>
    <x v="8"/>
    <x v="23"/>
    <x v="5"/>
  </r>
  <r>
    <n v="881"/>
    <s v="Charles Inc"/>
    <s v="Implemented object-oriented synergy"/>
    <n v="81300"/>
    <n v="31665"/>
    <n v="0.38948339483394834"/>
    <x v="0"/>
    <x v="0"/>
    <n v="452"/>
    <x v="1"/>
    <x v="1"/>
    <n v="1436418000"/>
    <n v="1438923600"/>
    <x v="0"/>
    <x v="1"/>
    <x v="8"/>
    <x v="23"/>
    <x v="3"/>
  </r>
  <r>
    <n v="882"/>
    <s v="White-Rosario"/>
    <s v="Balanced demand-driven definition"/>
    <n v="800"/>
    <n v="2960"/>
    <n v="3.7"/>
    <x v="1"/>
    <x v="0"/>
    <n v="80"/>
    <x v="1"/>
    <x v="1"/>
    <n v="1421820000"/>
    <n v="1422165600"/>
    <x v="0"/>
    <x v="0"/>
    <x v="8"/>
    <x v="23"/>
    <x v="3"/>
  </r>
  <r>
    <n v="883"/>
    <s v="Simmons-Villarreal"/>
    <s v="Customer-focused mobile Graphic Interface"/>
    <n v="3400"/>
    <n v="8089"/>
    <n v="2.3791176470588233"/>
    <x v="1"/>
    <x v="0"/>
    <n v="193"/>
    <x v="1"/>
    <x v="1"/>
    <n v="1274763600"/>
    <n v="1277874000"/>
    <x v="0"/>
    <x v="0"/>
    <x v="8"/>
    <x v="23"/>
    <x v="12"/>
  </r>
  <r>
    <n v="884"/>
    <s v="Strickland Group"/>
    <s v="Horizontal secondary interface"/>
    <n v="170800"/>
    <n v="109374"/>
    <n v="0.64036299765807958"/>
    <x v="0"/>
    <x v="0"/>
    <n v="1886"/>
    <x v="1"/>
    <x v="1"/>
    <n v="1399179600"/>
    <n v="1399352400"/>
    <x v="0"/>
    <x v="1"/>
    <x v="8"/>
    <x v="23"/>
    <x v="3"/>
  </r>
  <r>
    <n v="885"/>
    <s v="Lynch Ltd"/>
    <s v="Virtual analyzing collaboration"/>
    <n v="1800"/>
    <n v="2129"/>
    <n v="1.1827777777777777"/>
    <x v="1"/>
    <x v="0"/>
    <n v="52"/>
    <x v="1"/>
    <x v="1"/>
    <n v="1275800400"/>
    <n v="1279083600"/>
    <x v="0"/>
    <x v="0"/>
    <x v="8"/>
    <x v="23"/>
    <x v="3"/>
  </r>
  <r>
    <n v="886"/>
    <s v="Sanders LLC"/>
    <s v="Multi-tiered explicit focus group"/>
    <n v="150600"/>
    <n v="127745"/>
    <n v="0.84824037184594958"/>
    <x v="0"/>
    <x v="0"/>
    <n v="1825"/>
    <x v="1"/>
    <x v="1"/>
    <n v="1282798800"/>
    <n v="1284354000"/>
    <x v="0"/>
    <x v="0"/>
    <x v="8"/>
    <x v="23"/>
    <x v="7"/>
  </r>
  <r>
    <n v="887"/>
    <s v="Cooper LLC"/>
    <s v="Multi-layered systematic knowledgebase"/>
    <n v="7800"/>
    <n v="2289"/>
    <n v="0.29346153846153844"/>
    <x v="0"/>
    <x v="0"/>
    <n v="31"/>
    <x v="1"/>
    <x v="1"/>
    <n v="1437109200"/>
    <n v="1441170000"/>
    <x v="0"/>
    <x v="1"/>
    <x v="8"/>
    <x v="23"/>
    <x v="3"/>
  </r>
  <r>
    <n v="888"/>
    <s v="Palmer Ltd"/>
    <s v="Reverse-engineered uniform knowledge user"/>
    <n v="5800"/>
    <n v="12174"/>
    <n v="2.0989655172413793"/>
    <x v="1"/>
    <x v="0"/>
    <n v="290"/>
    <x v="1"/>
    <x v="1"/>
    <n v="1491886800"/>
    <n v="1493528400"/>
    <x v="0"/>
    <x v="0"/>
    <x v="8"/>
    <x v="23"/>
    <x v="3"/>
  </r>
  <r>
    <n v="889"/>
    <s v="Santos Group"/>
    <s v="Secured dynamic capacity"/>
    <n v="5600"/>
    <n v="9508"/>
    <n v="1.697857142857143"/>
    <x v="1"/>
    <x v="0"/>
    <n v="122"/>
    <x v="1"/>
    <x v="1"/>
    <n v="1394600400"/>
    <n v="1395205200"/>
    <x v="0"/>
    <x v="1"/>
    <x v="8"/>
    <x v="23"/>
    <x v="5"/>
  </r>
  <r>
    <n v="890"/>
    <s v="Christian, Kim and Jimenez"/>
    <s v="Devolved foreground throughput"/>
    <n v="134400"/>
    <n v="155849"/>
    <n v="1.1595907738095239"/>
    <x v="1"/>
    <x v="0"/>
    <n v="1470"/>
    <x v="1"/>
    <x v="1"/>
    <n v="1561352400"/>
    <n v="1561438800"/>
    <x v="0"/>
    <x v="0"/>
    <x v="8"/>
    <x v="23"/>
    <x v="7"/>
  </r>
  <r>
    <n v="891"/>
    <s v="Williams, Price and Hurley"/>
    <s v="Synchronized demand-driven infrastructure"/>
    <n v="3000"/>
    <n v="7758"/>
    <n v="2.5859999999999999"/>
    <x v="1"/>
    <x v="0"/>
    <n v="165"/>
    <x v="0"/>
    <x v="0"/>
    <n v="1322892000"/>
    <n v="1326693600"/>
    <x v="0"/>
    <x v="0"/>
    <x v="8"/>
    <x v="23"/>
    <x v="4"/>
  </r>
  <r>
    <n v="892"/>
    <s v="Anderson, Parks and Estrada"/>
    <s v="Realigned discrete structure"/>
    <n v="6000"/>
    <n v="13835"/>
    <n v="2.3058333333333332"/>
    <x v="1"/>
    <x v="0"/>
    <n v="182"/>
    <x v="1"/>
    <x v="1"/>
    <n v="1274418000"/>
    <n v="1277960400"/>
    <x v="0"/>
    <x v="0"/>
    <x v="8"/>
    <x v="23"/>
    <x v="18"/>
  </r>
  <r>
    <n v="893"/>
    <s v="Collins-Martinez"/>
    <s v="Progressive grid-enabled website"/>
    <n v="8400"/>
    <n v="10770"/>
    <n v="1.2821428571428573"/>
    <x v="1"/>
    <x v="0"/>
    <n v="199"/>
    <x v="6"/>
    <x v="6"/>
    <n v="1434344400"/>
    <n v="1434690000"/>
    <x v="0"/>
    <x v="1"/>
    <x v="8"/>
    <x v="23"/>
    <x v="4"/>
  </r>
  <r>
    <n v="894"/>
    <s v="Barrett Inc"/>
    <s v="Organic cohesive neural-net"/>
    <n v="1700"/>
    <n v="3208"/>
    <n v="1.8870588235294117"/>
    <x v="1"/>
    <x v="0"/>
    <n v="56"/>
    <x v="4"/>
    <x v="4"/>
    <n v="1373518800"/>
    <n v="1376110800"/>
    <x v="0"/>
    <x v="1"/>
    <x v="8"/>
    <x v="23"/>
    <x v="19"/>
  </r>
  <r>
    <n v="895"/>
    <s v="Adams-Rollins"/>
    <s v="Integrated demand-driven info-mediaries"/>
    <n v="159800"/>
    <n v="11108"/>
    <n v="6.9511889862327911E-2"/>
    <x v="0"/>
    <x v="0"/>
    <n v="107"/>
    <x v="1"/>
    <x v="1"/>
    <n v="1517637600"/>
    <n v="1518415200"/>
    <x v="0"/>
    <x v="0"/>
    <x v="8"/>
    <x v="23"/>
    <x v="3"/>
  </r>
  <r>
    <n v="896"/>
    <s v="Wright-Bryant"/>
    <s v="Reverse-engineered client-server extranet"/>
    <n v="19800"/>
    <n v="153338"/>
    <n v="7.7443434343434348"/>
    <x v="1"/>
    <x v="0"/>
    <n v="1460"/>
    <x v="2"/>
    <x v="2"/>
    <n v="1310619600"/>
    <n v="1310878800"/>
    <x v="0"/>
    <x v="1"/>
    <x v="8"/>
    <x v="23"/>
    <x v="0"/>
  </r>
  <r>
    <n v="897"/>
    <s v="Berry-Cannon"/>
    <s v="Organized discrete encoding"/>
    <n v="8800"/>
    <n v="2437"/>
    <n v="0.27693181818181817"/>
    <x v="0"/>
    <x v="0"/>
    <n v="27"/>
    <x v="1"/>
    <x v="1"/>
    <n v="1556427600"/>
    <n v="1556600400"/>
    <x v="0"/>
    <x v="0"/>
    <x v="8"/>
    <x v="23"/>
    <x v="3"/>
  </r>
  <r>
    <n v="898"/>
    <s v="Davis-Gonzalez"/>
    <s v="Balanced regional flexibility"/>
    <n v="179100"/>
    <n v="93991"/>
    <n v="0.52479620323841425"/>
    <x v="0"/>
    <x v="0"/>
    <n v="1221"/>
    <x v="1"/>
    <x v="1"/>
    <n v="1576476000"/>
    <n v="1576994400"/>
    <x v="0"/>
    <x v="0"/>
    <x v="8"/>
    <x v="23"/>
    <x v="4"/>
  </r>
  <r>
    <n v="899"/>
    <s v="Best-Young"/>
    <s v="Implemented multimedia time-frame"/>
    <n v="3100"/>
    <n v="12620"/>
    <n v="4.0709677419354842"/>
    <x v="1"/>
    <x v="0"/>
    <n v="123"/>
    <x v="5"/>
    <x v="5"/>
    <n v="1381122000"/>
    <n v="1382677200"/>
    <x v="0"/>
    <x v="0"/>
    <x v="8"/>
    <x v="23"/>
    <x v="17"/>
  </r>
  <r>
    <n v="900"/>
    <s v="Powers, Smith and Deleon"/>
    <s v="Enhanced uniform service-desk"/>
    <n v="100"/>
    <n v="2"/>
    <n v="0.02"/>
    <x v="0"/>
    <x v="0"/>
    <n v="1"/>
    <x v="1"/>
    <x v="1"/>
    <n v="1411102800"/>
    <n v="1411189200"/>
    <x v="0"/>
    <x v="1"/>
    <x v="8"/>
    <x v="23"/>
    <x v="2"/>
  </r>
  <r>
    <n v="901"/>
    <s v="Hogan Group"/>
    <s v="Versatile bottom-line definition"/>
    <n v="5600"/>
    <n v="8746"/>
    <n v="1.5617857142857143"/>
    <x v="1"/>
    <x v="0"/>
    <n v="159"/>
    <x v="1"/>
    <x v="1"/>
    <n v="1531803600"/>
    <n v="1534654800"/>
    <x v="0"/>
    <x v="1"/>
    <x v="8"/>
    <x v="23"/>
    <x v="1"/>
  </r>
  <r>
    <n v="902"/>
    <s v="Wang, Silva and Byrd"/>
    <s v="Integrated bifurcated software"/>
    <n v="1400"/>
    <n v="3534"/>
    <n v="2.5242857142857145"/>
    <x v="1"/>
    <x v="0"/>
    <n v="110"/>
    <x v="1"/>
    <x v="1"/>
    <n v="1454133600"/>
    <n v="1457762400"/>
    <x v="0"/>
    <x v="0"/>
    <x v="8"/>
    <x v="23"/>
    <x v="2"/>
  </r>
  <r>
    <n v="903"/>
    <s v="Parker-Morris"/>
    <s v="Assimilated next generation instruction set"/>
    <n v="41000"/>
    <n v="709"/>
    <n v="1.729268292682927E-2"/>
    <x v="2"/>
    <x v="0"/>
    <n v="14"/>
    <x v="1"/>
    <x v="1"/>
    <n v="1336194000"/>
    <n v="1337490000"/>
    <x v="0"/>
    <x v="1"/>
    <x v="8"/>
    <x v="23"/>
    <x v="9"/>
  </r>
  <r>
    <n v="904"/>
    <s v="Rodriguez, Johnson and Jackson"/>
    <s v="Digitized foreground array"/>
    <n v="6500"/>
    <n v="795"/>
    <n v="0.12230769230769231"/>
    <x v="0"/>
    <x v="0"/>
    <n v="16"/>
    <x v="1"/>
    <x v="1"/>
    <n v="1349326800"/>
    <n v="1349672400"/>
    <x v="0"/>
    <x v="0"/>
    <x v="8"/>
    <x v="23"/>
    <x v="15"/>
  </r>
  <r>
    <n v="905"/>
    <s v="Haynes PLC"/>
    <s v="Re-engineered clear-thinking project"/>
    <n v="7900"/>
    <n v="12955"/>
    <n v="1.6398734177215191"/>
    <x v="1"/>
    <x v="0"/>
    <n v="236"/>
    <x v="1"/>
    <x v="1"/>
    <n v="1379566800"/>
    <n v="1379826000"/>
    <x v="0"/>
    <x v="0"/>
    <x v="8"/>
    <x v="23"/>
    <x v="3"/>
  </r>
  <r>
    <n v="906"/>
    <s v="Hayes Group"/>
    <s v="Implemented even-keeled standardization"/>
    <n v="5500"/>
    <n v="8964"/>
    <n v="1.6298181818181818"/>
    <x v="1"/>
    <x v="0"/>
    <n v="191"/>
    <x v="1"/>
    <x v="1"/>
    <n v="1494651600"/>
    <n v="1497762000"/>
    <x v="1"/>
    <x v="1"/>
    <x v="8"/>
    <x v="23"/>
    <x v="4"/>
  </r>
  <r>
    <n v="907"/>
    <s v="White, Pena and Calhoun"/>
    <s v="Quality-focused asymmetric adapter"/>
    <n v="9100"/>
    <n v="1843"/>
    <n v="0.20252747252747252"/>
    <x v="0"/>
    <x v="0"/>
    <n v="41"/>
    <x v="1"/>
    <x v="1"/>
    <n v="1303880400"/>
    <n v="1304485200"/>
    <x v="0"/>
    <x v="0"/>
    <x v="8"/>
    <x v="23"/>
    <x v="3"/>
  </r>
  <r>
    <n v="908"/>
    <s v="Bryant-Pope"/>
    <s v="Networked intangible help-desk"/>
    <n v="38200"/>
    <n v="121950"/>
    <n v="3.1924083769633507"/>
    <x v="1"/>
    <x v="0"/>
    <n v="3934"/>
    <x v="1"/>
    <x v="1"/>
    <n v="1335934800"/>
    <n v="1336885200"/>
    <x v="0"/>
    <x v="0"/>
    <x v="8"/>
    <x v="23"/>
    <x v="11"/>
  </r>
  <r>
    <n v="909"/>
    <s v="Gates, Li and Thompson"/>
    <s v="Synchronized attitude-oriented frame"/>
    <n v="1800"/>
    <n v="8621"/>
    <n v="4.7894444444444444"/>
    <x v="1"/>
    <x v="0"/>
    <n v="80"/>
    <x v="0"/>
    <x v="0"/>
    <n v="1528088400"/>
    <n v="1530421200"/>
    <x v="0"/>
    <x v="1"/>
    <x v="8"/>
    <x v="23"/>
    <x v="3"/>
  </r>
  <r>
    <n v="910"/>
    <s v="King-Morris"/>
    <s v="Proactive incremental architecture"/>
    <n v="154500"/>
    <n v="30215"/>
    <n v="0.19556634304207121"/>
    <x v="3"/>
    <x v="0"/>
    <n v="296"/>
    <x v="1"/>
    <x v="1"/>
    <n v="1421906400"/>
    <n v="1421992800"/>
    <x v="0"/>
    <x v="0"/>
    <x v="8"/>
    <x v="23"/>
    <x v="3"/>
  </r>
  <r>
    <n v="911"/>
    <s v="Carter, Cole and Curtis"/>
    <s v="Cloned responsive standardization"/>
    <n v="5800"/>
    <n v="11539"/>
    <n v="1.9894827586206896"/>
    <x v="1"/>
    <x v="0"/>
    <n v="462"/>
    <x v="1"/>
    <x v="1"/>
    <n v="1568005200"/>
    <n v="1568178000"/>
    <x v="1"/>
    <x v="0"/>
    <x v="8"/>
    <x v="23"/>
    <x v="2"/>
  </r>
  <r>
    <n v="912"/>
    <s v="Sanchez-Parsons"/>
    <s v="Reduced bifurcated pricing structure"/>
    <n v="1800"/>
    <n v="14310"/>
    <n v="7.95"/>
    <x v="1"/>
    <x v="0"/>
    <n v="179"/>
    <x v="1"/>
    <x v="1"/>
    <n v="1346821200"/>
    <n v="1347944400"/>
    <x v="1"/>
    <x v="0"/>
    <x v="8"/>
    <x v="23"/>
    <x v="6"/>
  </r>
  <r>
    <n v="913"/>
    <s v="Rivera-Pearson"/>
    <s v="Re-engineered asymmetric challenge"/>
    <n v="70200"/>
    <n v="35536"/>
    <n v="0.50621082621082625"/>
    <x v="0"/>
    <x v="0"/>
    <n v="523"/>
    <x v="2"/>
    <x v="2"/>
    <n v="1557637200"/>
    <n v="1558760400"/>
    <x v="0"/>
    <x v="0"/>
    <x v="8"/>
    <x v="23"/>
    <x v="6"/>
  </r>
  <r>
    <n v="914"/>
    <s v="Ramirez, Padilla and Barrera"/>
    <s v="Diverse client-driven conglomeration"/>
    <n v="6400"/>
    <n v="3676"/>
    <n v="0.57437499999999997"/>
    <x v="0"/>
    <x v="0"/>
    <n v="141"/>
    <x v="4"/>
    <x v="4"/>
    <n v="1375592400"/>
    <n v="1376629200"/>
    <x v="0"/>
    <x v="0"/>
    <x v="8"/>
    <x v="23"/>
    <x v="3"/>
  </r>
  <r>
    <n v="915"/>
    <s v="Riggs Group"/>
    <s v="Configurable upward-trending solution"/>
    <n v="125900"/>
    <n v="195936"/>
    <n v="1.5562827640984909"/>
    <x v="1"/>
    <x v="0"/>
    <n v="1866"/>
    <x v="4"/>
    <x v="4"/>
    <n v="1503982800"/>
    <n v="1504760400"/>
    <x v="0"/>
    <x v="0"/>
    <x v="8"/>
    <x v="23"/>
    <x v="19"/>
  </r>
  <r>
    <n v="916"/>
    <s v="Clements Ltd"/>
    <s v="Persistent bandwidth-monitored framework"/>
    <n v="3700"/>
    <n v="1343"/>
    <n v="0.36297297297297298"/>
    <x v="0"/>
    <x v="0"/>
    <n v="52"/>
    <x v="1"/>
    <x v="1"/>
    <n v="1418882400"/>
    <n v="1419660000"/>
    <x v="0"/>
    <x v="0"/>
    <x v="8"/>
    <x v="23"/>
    <x v="14"/>
  </r>
  <r>
    <n v="917"/>
    <s v="Cooper Inc"/>
    <s v="Polarized discrete product"/>
    <n v="3600"/>
    <n v="2097"/>
    <n v="0.58250000000000002"/>
    <x v="2"/>
    <x v="0"/>
    <n v="27"/>
    <x v="4"/>
    <x v="4"/>
    <n v="1309237200"/>
    <n v="1311310800"/>
    <x v="0"/>
    <x v="1"/>
    <x v="8"/>
    <x v="23"/>
    <x v="12"/>
  </r>
  <r>
    <n v="918"/>
    <s v="Jones-Gonzalez"/>
    <s v="Seamless dynamic website"/>
    <n v="3800"/>
    <n v="9021"/>
    <n v="2.3739473684210526"/>
    <x v="1"/>
    <x v="0"/>
    <n v="156"/>
    <x v="5"/>
    <x v="5"/>
    <n v="1343365200"/>
    <n v="1344315600"/>
    <x v="0"/>
    <x v="0"/>
    <x v="8"/>
    <x v="23"/>
    <x v="15"/>
  </r>
  <r>
    <n v="919"/>
    <s v="Fox Ltd"/>
    <s v="Extended multimedia firmware"/>
    <n v="35600"/>
    <n v="20915"/>
    <n v="0.58750000000000002"/>
    <x v="0"/>
    <x v="0"/>
    <n v="225"/>
    <x v="2"/>
    <x v="2"/>
    <n v="1507957200"/>
    <n v="1510725600"/>
    <x v="0"/>
    <x v="1"/>
    <x v="8"/>
    <x v="23"/>
    <x v="3"/>
  </r>
  <r>
    <n v="920"/>
    <s v="Green, Murphy and Webb"/>
    <s v="Versatile directional project"/>
    <n v="5300"/>
    <n v="9676"/>
    <n v="1.8256603773584905"/>
    <x v="1"/>
    <x v="0"/>
    <n v="255"/>
    <x v="1"/>
    <x v="1"/>
    <n v="1549519200"/>
    <n v="1551247200"/>
    <x v="1"/>
    <x v="0"/>
    <x v="8"/>
    <x v="23"/>
    <x v="10"/>
  </r>
  <r>
    <n v="921"/>
    <s v="Stevenson PLC"/>
    <s v="Profound directional knowledge user"/>
    <n v="160400"/>
    <n v="1210"/>
    <n v="7.5436408977556111E-3"/>
    <x v="0"/>
    <x v="0"/>
    <n v="38"/>
    <x v="1"/>
    <x v="1"/>
    <n v="1329026400"/>
    <n v="1330236000"/>
    <x v="0"/>
    <x v="0"/>
    <x v="8"/>
    <x v="23"/>
    <x v="2"/>
  </r>
  <r>
    <n v="922"/>
    <s v="Soto-Anthony"/>
    <s v="Ameliorated logistical capability"/>
    <n v="51400"/>
    <n v="90440"/>
    <n v="1.7595330739299611"/>
    <x v="1"/>
    <x v="0"/>
    <n v="2261"/>
    <x v="1"/>
    <x v="1"/>
    <n v="1544335200"/>
    <n v="1545112800"/>
    <x v="0"/>
    <x v="1"/>
    <x v="8"/>
    <x v="23"/>
    <x v="21"/>
  </r>
  <r>
    <n v="923"/>
    <s v="Wise and Sons"/>
    <s v="Sharable discrete definition"/>
    <n v="1700"/>
    <n v="4044"/>
    <n v="2.3788235294117648"/>
    <x v="1"/>
    <x v="0"/>
    <n v="40"/>
    <x v="1"/>
    <x v="1"/>
    <n v="1279083600"/>
    <n v="1279170000"/>
    <x v="0"/>
    <x v="0"/>
    <x v="8"/>
    <x v="23"/>
    <x v="3"/>
  </r>
  <r>
    <n v="924"/>
    <s v="Butler-Barr"/>
    <s v="User-friendly next generation core"/>
    <n v="39400"/>
    <n v="192292"/>
    <n v="4.8805076142131982"/>
    <x v="1"/>
    <x v="0"/>
    <n v="2289"/>
    <x v="6"/>
    <x v="6"/>
    <n v="1572498000"/>
    <n v="1573452000"/>
    <x v="0"/>
    <x v="0"/>
    <x v="8"/>
    <x v="23"/>
    <x v="3"/>
  </r>
  <r>
    <n v="925"/>
    <s v="Wilson, Jefferson and Anderson"/>
    <s v="Profit-focused empowering system engine"/>
    <n v="3000"/>
    <n v="6722"/>
    <n v="2.2406666666666668"/>
    <x v="1"/>
    <x v="0"/>
    <n v="65"/>
    <x v="1"/>
    <x v="1"/>
    <n v="1506056400"/>
    <n v="1507093200"/>
    <x v="0"/>
    <x v="0"/>
    <x v="8"/>
    <x v="23"/>
    <x v="3"/>
  </r>
  <r>
    <n v="926"/>
    <s v="Brown-Oliver"/>
    <s v="Synchronized cohesive encoding"/>
    <n v="8700"/>
    <n v="1577"/>
    <n v="0.18126436781609195"/>
    <x v="0"/>
    <x v="0"/>
    <n v="15"/>
    <x v="1"/>
    <x v="1"/>
    <n v="1463029200"/>
    <n v="1463374800"/>
    <x v="0"/>
    <x v="0"/>
    <x v="8"/>
    <x v="23"/>
    <x v="0"/>
  </r>
  <r>
    <n v="927"/>
    <s v="Davis-Gardner"/>
    <s v="Synergistic dynamic utilization"/>
    <n v="7200"/>
    <n v="3301"/>
    <n v="0.45847222222222223"/>
    <x v="0"/>
    <x v="0"/>
    <n v="37"/>
    <x v="1"/>
    <x v="1"/>
    <n v="1342069200"/>
    <n v="1344574800"/>
    <x v="0"/>
    <x v="0"/>
    <x v="8"/>
    <x v="23"/>
    <x v="3"/>
  </r>
  <r>
    <n v="928"/>
    <s v="Dawson Group"/>
    <s v="Triple-buffered bi-directional model"/>
    <n v="167400"/>
    <n v="196386"/>
    <n v="1.1731541218637993"/>
    <x v="1"/>
    <x v="0"/>
    <n v="3777"/>
    <x v="6"/>
    <x v="6"/>
    <n v="1388296800"/>
    <n v="1389074400"/>
    <x v="0"/>
    <x v="0"/>
    <x v="8"/>
    <x v="23"/>
    <x v="2"/>
  </r>
  <r>
    <n v="929"/>
    <s v="Turner-Terrell"/>
    <s v="Polarized tertiary function"/>
    <n v="5500"/>
    <n v="11952"/>
    <n v="2.173090909090909"/>
    <x v="1"/>
    <x v="0"/>
    <n v="184"/>
    <x v="4"/>
    <x v="4"/>
    <n v="1493787600"/>
    <n v="1494997200"/>
    <x v="0"/>
    <x v="0"/>
    <x v="8"/>
    <x v="23"/>
    <x v="3"/>
  </r>
  <r>
    <n v="930"/>
    <s v="Hall, Buchanan and Benton"/>
    <s v="Configurable fault-tolerant structure"/>
    <n v="3500"/>
    <n v="3930"/>
    <n v="1.1228571428571428"/>
    <x v="1"/>
    <x v="0"/>
    <n v="85"/>
    <x v="1"/>
    <x v="1"/>
    <n v="1424844000"/>
    <n v="1425448800"/>
    <x v="0"/>
    <x v="1"/>
    <x v="8"/>
    <x v="23"/>
    <x v="3"/>
  </r>
  <r>
    <n v="931"/>
    <s v="Lowery, Hayden and Cruz"/>
    <s v="Digitized 24/7 budgetary management"/>
    <n v="7900"/>
    <n v="5729"/>
    <n v="0.72518987341772156"/>
    <x v="0"/>
    <x v="0"/>
    <n v="112"/>
    <x v="1"/>
    <x v="1"/>
    <n v="1403931600"/>
    <n v="1404104400"/>
    <x v="0"/>
    <x v="1"/>
    <x v="8"/>
    <x v="23"/>
    <x v="3"/>
  </r>
  <r>
    <n v="932"/>
    <s v="Mora, Miller and Harper"/>
    <s v="Stand-alone zero tolerance algorithm"/>
    <n v="2300"/>
    <n v="4883"/>
    <n v="2.1230434782608696"/>
    <x v="1"/>
    <x v="0"/>
    <n v="144"/>
    <x v="1"/>
    <x v="1"/>
    <n v="1394514000"/>
    <n v="1394773200"/>
    <x v="0"/>
    <x v="0"/>
    <x v="8"/>
    <x v="23"/>
    <x v="1"/>
  </r>
  <r>
    <n v="933"/>
    <s v="Espinoza Group"/>
    <s v="Implemented tangible support"/>
    <n v="73000"/>
    <n v="175015"/>
    <n v="2.3974657534246577"/>
    <x v="1"/>
    <x v="0"/>
    <n v="1902"/>
    <x v="1"/>
    <x v="1"/>
    <n v="1365397200"/>
    <n v="1366520400"/>
    <x v="0"/>
    <x v="0"/>
    <x v="8"/>
    <x v="23"/>
    <x v="3"/>
  </r>
  <r>
    <n v="934"/>
    <s v="Davis, Crawford and Lopez"/>
    <s v="Reactive radical framework"/>
    <n v="6200"/>
    <n v="11280"/>
    <n v="1.8193548387096774"/>
    <x v="1"/>
    <x v="0"/>
    <n v="105"/>
    <x v="1"/>
    <x v="1"/>
    <n v="1456120800"/>
    <n v="1456639200"/>
    <x v="0"/>
    <x v="0"/>
    <x v="8"/>
    <x v="23"/>
    <x v="3"/>
  </r>
  <r>
    <n v="935"/>
    <s v="Richards, Stevens and Fleming"/>
    <s v="Object-based full-range knowledge user"/>
    <n v="6100"/>
    <n v="10012"/>
    <n v="1.6413114754098361"/>
    <x v="1"/>
    <x v="0"/>
    <n v="132"/>
    <x v="1"/>
    <x v="1"/>
    <n v="1437714000"/>
    <n v="1438318800"/>
    <x v="0"/>
    <x v="0"/>
    <x v="8"/>
    <x v="23"/>
    <x v="3"/>
  </r>
  <r>
    <n v="936"/>
    <s v="Brown Ltd"/>
    <s v="Enhanced composite contingency"/>
    <n v="103200"/>
    <n v="1690"/>
    <n v="1.6375968992248063E-2"/>
    <x v="0"/>
    <x v="0"/>
    <n v="21"/>
    <x v="1"/>
    <x v="1"/>
    <n v="1563771600"/>
    <n v="1564030800"/>
    <x v="1"/>
    <x v="0"/>
    <x v="8"/>
    <x v="23"/>
    <x v="3"/>
  </r>
  <r>
    <n v="937"/>
    <s v="Tapia, Sandoval and Hurley"/>
    <s v="Cloned fresh-thinking model"/>
    <n v="171000"/>
    <n v="84891"/>
    <n v="0.49643859649122807"/>
    <x v="3"/>
    <x v="0"/>
    <n v="976"/>
    <x v="1"/>
    <x v="1"/>
    <n v="1448517600"/>
    <n v="1449295200"/>
    <x v="0"/>
    <x v="0"/>
    <x v="8"/>
    <x v="23"/>
    <x v="4"/>
  </r>
  <r>
    <n v="938"/>
    <s v="Allen Inc"/>
    <s v="Total dedicated benchmark"/>
    <n v="9200"/>
    <n v="10093"/>
    <n v="1.0970652173913042"/>
    <x v="1"/>
    <x v="0"/>
    <n v="96"/>
    <x v="1"/>
    <x v="1"/>
    <n v="1528779600"/>
    <n v="1531890000"/>
    <x v="0"/>
    <x v="1"/>
    <x v="8"/>
    <x v="23"/>
    <x v="13"/>
  </r>
  <r>
    <n v="939"/>
    <s v="Williams, Johnson and Campbell"/>
    <s v="Streamlined human-resource Graphic Interface"/>
    <n v="7800"/>
    <n v="3839"/>
    <n v="0.49217948717948717"/>
    <x v="0"/>
    <x v="0"/>
    <n v="67"/>
    <x v="1"/>
    <x v="1"/>
    <n v="1304744400"/>
    <n v="1306213200"/>
    <x v="0"/>
    <x v="1"/>
    <x v="8"/>
    <x v="23"/>
    <x v="11"/>
  </r>
  <r>
    <n v="940"/>
    <s v="Wiggins Ltd"/>
    <s v="Upgradable analyzing core"/>
    <n v="9900"/>
    <n v="6161"/>
    <n v="0.62232323232323228"/>
    <x v="2"/>
    <x v="0"/>
    <n v="66"/>
    <x v="0"/>
    <x v="0"/>
    <n v="1354341600"/>
    <n v="1356242400"/>
    <x v="0"/>
    <x v="0"/>
    <x v="8"/>
    <x v="23"/>
    <x v="2"/>
  </r>
  <r>
    <n v="941"/>
    <s v="Luna-Horne"/>
    <s v="Profound exuding pricing structure"/>
    <n v="43000"/>
    <n v="5615"/>
    <n v="0.1305813953488372"/>
    <x v="0"/>
    <x v="0"/>
    <n v="78"/>
    <x v="1"/>
    <x v="1"/>
    <n v="1294552800"/>
    <n v="1297576800"/>
    <x v="1"/>
    <x v="0"/>
    <x v="8"/>
    <x v="23"/>
    <x v="3"/>
  </r>
  <r>
    <n v="942"/>
    <s v="Allen Inc"/>
    <s v="Horizontal optimizing model"/>
    <n v="9600"/>
    <n v="6205"/>
    <n v="0.64635416666666667"/>
    <x v="0"/>
    <x v="0"/>
    <n v="67"/>
    <x v="2"/>
    <x v="2"/>
    <n v="1295935200"/>
    <n v="1296194400"/>
    <x v="0"/>
    <x v="0"/>
    <x v="8"/>
    <x v="23"/>
    <x v="3"/>
  </r>
  <r>
    <n v="943"/>
    <s v="Peterson, Gonzalez and Spencer"/>
    <s v="Synchronized fault-tolerant algorithm"/>
    <n v="7500"/>
    <n v="11969"/>
    <n v="1.5958666666666668"/>
    <x v="1"/>
    <x v="0"/>
    <n v="114"/>
    <x v="1"/>
    <x v="1"/>
    <n v="1411534800"/>
    <n v="1414558800"/>
    <x v="0"/>
    <x v="0"/>
    <x v="8"/>
    <x v="23"/>
    <x v="0"/>
  </r>
  <r>
    <n v="944"/>
    <s v="Walter Inc"/>
    <s v="Streamlined 5thgeneration intranet"/>
    <n v="10000"/>
    <n v="8142"/>
    <n v="0.81420000000000003"/>
    <x v="0"/>
    <x v="0"/>
    <n v="263"/>
    <x v="2"/>
    <x v="2"/>
    <n v="1486706400"/>
    <n v="1488348000"/>
    <x v="0"/>
    <x v="0"/>
    <x v="8"/>
    <x v="23"/>
    <x v="14"/>
  </r>
  <r>
    <n v="945"/>
    <s v="Sanders, Farley and Huffman"/>
    <s v="Cross-group clear-thinking task-force"/>
    <n v="172000"/>
    <n v="55805"/>
    <n v="0.32444767441860467"/>
    <x v="0"/>
    <x v="0"/>
    <n v="1691"/>
    <x v="1"/>
    <x v="1"/>
    <n v="1333602000"/>
    <n v="1334898000"/>
    <x v="1"/>
    <x v="0"/>
    <x v="8"/>
    <x v="23"/>
    <x v="14"/>
  </r>
  <r>
    <n v="946"/>
    <s v="Hall, Holmes and Walker"/>
    <s v="Public-key bandwidth-monitored intranet"/>
    <n v="153700"/>
    <n v="15238"/>
    <n v="9.9141184124918666E-2"/>
    <x v="0"/>
    <x v="0"/>
    <n v="181"/>
    <x v="1"/>
    <x v="1"/>
    <n v="1308200400"/>
    <n v="1308373200"/>
    <x v="0"/>
    <x v="0"/>
    <x v="8"/>
    <x v="23"/>
    <x v="3"/>
  </r>
  <r>
    <n v="947"/>
    <s v="Smith-Powell"/>
    <s v="Upgradable clear-thinking hardware"/>
    <n v="3600"/>
    <n v="961"/>
    <n v="0.26694444444444443"/>
    <x v="0"/>
    <x v="0"/>
    <n v="13"/>
    <x v="1"/>
    <x v="1"/>
    <n v="1411707600"/>
    <n v="1412312400"/>
    <x v="0"/>
    <x v="0"/>
    <x v="8"/>
    <x v="23"/>
    <x v="3"/>
  </r>
  <r>
    <n v="948"/>
    <s v="Smith-Hill"/>
    <s v="Integrated holistic paradigm"/>
    <n v="9400"/>
    <n v="5918"/>
    <n v="0.62957446808510642"/>
    <x v="3"/>
    <x v="0"/>
    <n v="160"/>
    <x v="1"/>
    <x v="1"/>
    <n v="1418364000"/>
    <n v="1419228000"/>
    <x v="1"/>
    <x v="1"/>
    <x v="8"/>
    <x v="23"/>
    <x v="4"/>
  </r>
  <r>
    <n v="949"/>
    <s v="Wright LLC"/>
    <s v="Seamless clear-thinking conglomeration"/>
    <n v="5900"/>
    <n v="9520"/>
    <n v="1.6135593220338984"/>
    <x v="1"/>
    <x v="0"/>
    <n v="203"/>
    <x v="1"/>
    <x v="1"/>
    <n v="1429333200"/>
    <n v="1430974800"/>
    <x v="0"/>
    <x v="0"/>
    <x v="8"/>
    <x v="23"/>
    <x v="2"/>
  </r>
  <r>
    <n v="950"/>
    <s v="Williams, Orozco and Gomez"/>
    <s v="Persistent content-based methodology"/>
    <n v="100"/>
    <n v="5"/>
    <n v="0.05"/>
    <x v="0"/>
    <x v="0"/>
    <n v="1"/>
    <x v="1"/>
    <x v="1"/>
    <n v="1555390800"/>
    <n v="1555822800"/>
    <x v="0"/>
    <x v="1"/>
    <x v="8"/>
    <x v="23"/>
    <x v="3"/>
  </r>
  <r>
    <n v="951"/>
    <s v="Peterson Ltd"/>
    <s v="Re-engineered 24hour matrix"/>
    <n v="14500"/>
    <n v="159056"/>
    <n v="10.969379310344827"/>
    <x v="1"/>
    <x v="0"/>
    <n v="1559"/>
    <x v="1"/>
    <x v="1"/>
    <n v="1482732000"/>
    <n v="1482818400"/>
    <x v="0"/>
    <x v="1"/>
    <x v="8"/>
    <x v="23"/>
    <x v="1"/>
  </r>
  <r>
    <n v="952"/>
    <s v="Cummings-Hayes"/>
    <s v="Virtual multi-tasking core"/>
    <n v="145500"/>
    <n v="101987"/>
    <n v="0.70094158075601376"/>
    <x v="3"/>
    <x v="0"/>
    <n v="2266"/>
    <x v="1"/>
    <x v="1"/>
    <n v="1470718800"/>
    <n v="1471928400"/>
    <x v="0"/>
    <x v="0"/>
    <x v="8"/>
    <x v="23"/>
    <x v="4"/>
  </r>
  <r>
    <n v="953"/>
    <s v="Boyle Ltd"/>
    <s v="Streamlined fault-tolerant conglomeration"/>
    <n v="3300"/>
    <n v="1980"/>
    <n v="0.6"/>
    <x v="0"/>
    <x v="0"/>
    <n v="21"/>
    <x v="1"/>
    <x v="1"/>
    <n v="1450591200"/>
    <n v="1453701600"/>
    <x v="0"/>
    <x v="1"/>
    <x v="8"/>
    <x v="23"/>
    <x v="22"/>
  </r>
  <r>
    <n v="954"/>
    <s v="Henderson, Parker and Diaz"/>
    <s v="Enterprise-wide client-driven policy"/>
    <n v="42600"/>
    <n v="156384"/>
    <n v="3.6709859154929578"/>
    <x v="1"/>
    <x v="0"/>
    <n v="1548"/>
    <x v="2"/>
    <x v="2"/>
    <n v="1348290000"/>
    <n v="1350363600"/>
    <x v="0"/>
    <x v="0"/>
    <x v="8"/>
    <x v="23"/>
    <x v="2"/>
  </r>
  <r>
    <n v="955"/>
    <s v="Moss-Obrien"/>
    <s v="Function-based next generation emulation"/>
    <n v="700"/>
    <n v="7763"/>
    <n v="11.09"/>
    <x v="1"/>
    <x v="0"/>
    <n v="80"/>
    <x v="1"/>
    <x v="1"/>
    <n v="1353823200"/>
    <n v="1353996000"/>
    <x v="0"/>
    <x v="0"/>
    <x v="8"/>
    <x v="23"/>
    <x v="3"/>
  </r>
  <r>
    <n v="956"/>
    <s v="Wood Inc"/>
    <s v="Re-engineered composite focus group"/>
    <n v="187600"/>
    <n v="35698"/>
    <n v="0.19028784648187633"/>
    <x v="0"/>
    <x v="0"/>
    <n v="830"/>
    <x v="1"/>
    <x v="1"/>
    <n v="1450764000"/>
    <n v="1451109600"/>
    <x v="0"/>
    <x v="0"/>
    <x v="8"/>
    <x v="23"/>
    <x v="22"/>
  </r>
  <r>
    <n v="957"/>
    <s v="Riley, Cohen and Goodman"/>
    <s v="Profound mission-critical function"/>
    <n v="9800"/>
    <n v="12434"/>
    <n v="1.2687755102040816"/>
    <x v="1"/>
    <x v="0"/>
    <n v="131"/>
    <x v="1"/>
    <x v="1"/>
    <n v="1329372000"/>
    <n v="1329631200"/>
    <x v="0"/>
    <x v="0"/>
    <x v="8"/>
    <x v="23"/>
    <x v="3"/>
  </r>
  <r>
    <n v="958"/>
    <s v="Green, Robinson and Ho"/>
    <s v="De-engineered zero-defect open system"/>
    <n v="1100"/>
    <n v="8081"/>
    <n v="7.3463636363636367"/>
    <x v="1"/>
    <x v="0"/>
    <n v="112"/>
    <x v="1"/>
    <x v="1"/>
    <n v="1277096400"/>
    <n v="1278997200"/>
    <x v="0"/>
    <x v="0"/>
    <x v="8"/>
    <x v="23"/>
    <x v="10"/>
  </r>
  <r>
    <n v="959"/>
    <s v="Black-Graham"/>
    <s v="Operative hybrid utilization"/>
    <n v="145000"/>
    <n v="6631"/>
    <n v="4.5731034482758622E-2"/>
    <x v="0"/>
    <x v="0"/>
    <n v="130"/>
    <x v="1"/>
    <x v="1"/>
    <n v="1277701200"/>
    <n v="1280120400"/>
    <x v="0"/>
    <x v="0"/>
    <x v="8"/>
    <x v="23"/>
    <x v="18"/>
  </r>
  <r>
    <n v="960"/>
    <s v="Robbins Group"/>
    <s v="Function-based interactive matrix"/>
    <n v="5500"/>
    <n v="4678"/>
    <n v="0.85054545454545449"/>
    <x v="0"/>
    <x v="0"/>
    <n v="55"/>
    <x v="1"/>
    <x v="1"/>
    <n v="1454911200"/>
    <n v="1458104400"/>
    <x v="0"/>
    <x v="0"/>
    <x v="8"/>
    <x v="23"/>
    <x v="2"/>
  </r>
  <r>
    <n v="961"/>
    <s v="Mason, Case and May"/>
    <s v="Optimized content-based collaboration"/>
    <n v="5700"/>
    <n v="6800"/>
    <n v="1.1929824561403508"/>
    <x v="1"/>
    <x v="0"/>
    <n v="155"/>
    <x v="1"/>
    <x v="1"/>
    <n v="1297922400"/>
    <n v="1298268000"/>
    <x v="0"/>
    <x v="0"/>
    <x v="8"/>
    <x v="23"/>
    <x v="18"/>
  </r>
  <r>
    <n v="962"/>
    <s v="Harris, Russell and Mitchell"/>
    <s v="User-centric cohesive policy"/>
    <n v="3600"/>
    <n v="10657"/>
    <n v="2.9602777777777778"/>
    <x v="1"/>
    <x v="0"/>
    <n v="266"/>
    <x v="1"/>
    <x v="1"/>
    <n v="1384408800"/>
    <n v="1386223200"/>
    <x v="0"/>
    <x v="0"/>
    <x v="8"/>
    <x v="23"/>
    <x v="0"/>
  </r>
  <r>
    <n v="963"/>
    <s v="Rodriguez-Robinson"/>
    <s v="Ergonomic methodical hub"/>
    <n v="5900"/>
    <n v="4997"/>
    <n v="0.84694915254237291"/>
    <x v="0"/>
    <x v="0"/>
    <n v="114"/>
    <x v="6"/>
    <x v="6"/>
    <n v="1299304800"/>
    <n v="1299823200"/>
    <x v="0"/>
    <x v="1"/>
    <x v="8"/>
    <x v="23"/>
    <x v="14"/>
  </r>
  <r>
    <n v="964"/>
    <s v="Peck, Higgins and Smith"/>
    <s v="Devolved disintermediate encryption"/>
    <n v="3700"/>
    <n v="13164"/>
    <n v="3.5578378378378379"/>
    <x v="1"/>
    <x v="0"/>
    <n v="155"/>
    <x v="1"/>
    <x v="1"/>
    <n v="1431320400"/>
    <n v="1431752400"/>
    <x v="0"/>
    <x v="0"/>
    <x v="8"/>
    <x v="23"/>
    <x v="3"/>
  </r>
  <r>
    <n v="965"/>
    <s v="Nunez-King"/>
    <s v="Phased clear-thinking policy"/>
    <n v="2200"/>
    <n v="8501"/>
    <n v="3.8640909090909092"/>
    <x v="1"/>
    <x v="0"/>
    <n v="207"/>
    <x v="4"/>
    <x v="4"/>
    <n v="1264399200"/>
    <n v="1267855200"/>
    <x v="0"/>
    <x v="0"/>
    <x v="8"/>
    <x v="23"/>
    <x v="1"/>
  </r>
  <r>
    <n v="966"/>
    <s v="Davis and Sons"/>
    <s v="Seamless solution-oriented capacity"/>
    <n v="1700"/>
    <n v="13468"/>
    <n v="7.9223529411764702"/>
    <x v="1"/>
    <x v="0"/>
    <n v="245"/>
    <x v="1"/>
    <x v="1"/>
    <n v="1497502800"/>
    <n v="1497675600"/>
    <x v="0"/>
    <x v="0"/>
    <x v="8"/>
    <x v="23"/>
    <x v="3"/>
  </r>
  <r>
    <n v="967"/>
    <s v="Howard-Douglas"/>
    <s v="Organized human-resource attitude"/>
    <n v="88400"/>
    <n v="121138"/>
    <n v="1.3703393665158372"/>
    <x v="1"/>
    <x v="0"/>
    <n v="1573"/>
    <x v="1"/>
    <x v="1"/>
    <n v="1333688400"/>
    <n v="1336885200"/>
    <x v="0"/>
    <x v="0"/>
    <x v="8"/>
    <x v="23"/>
    <x v="21"/>
  </r>
  <r>
    <n v="968"/>
    <s v="Gonzalez-White"/>
    <s v="Open-architected disintermediate budgetary management"/>
    <n v="2400"/>
    <n v="8117"/>
    <n v="3.3820833333333336"/>
    <x v="1"/>
    <x v="0"/>
    <n v="114"/>
    <x v="1"/>
    <x v="1"/>
    <n v="1293861600"/>
    <n v="1295157600"/>
    <x v="0"/>
    <x v="0"/>
    <x v="8"/>
    <x v="23"/>
    <x v="0"/>
  </r>
  <r>
    <n v="969"/>
    <s v="Lopez-King"/>
    <s v="Multi-lateral radical solution"/>
    <n v="7900"/>
    <n v="8550"/>
    <n v="1.0822784810126582"/>
    <x v="1"/>
    <x v="0"/>
    <n v="93"/>
    <x v="1"/>
    <x v="1"/>
    <n v="1576994400"/>
    <n v="1577599200"/>
    <x v="0"/>
    <x v="0"/>
    <x v="8"/>
    <x v="23"/>
    <x v="3"/>
  </r>
  <r>
    <n v="970"/>
    <s v="Glover-Nelson"/>
    <s v="Inverse context-sensitive info-mediaries"/>
    <n v="94900"/>
    <n v="57659"/>
    <n v="0.60757639620653314"/>
    <x v="0"/>
    <x v="0"/>
    <n v="594"/>
    <x v="1"/>
    <x v="1"/>
    <n v="1304917200"/>
    <n v="1305003600"/>
    <x v="0"/>
    <x v="0"/>
    <x v="8"/>
    <x v="23"/>
    <x v="3"/>
  </r>
  <r>
    <n v="971"/>
    <s v="Garner and Sons"/>
    <s v="Versatile neutral workforce"/>
    <n v="5100"/>
    <n v="1414"/>
    <n v="0.27725490196078434"/>
    <x v="0"/>
    <x v="0"/>
    <n v="24"/>
    <x v="1"/>
    <x v="1"/>
    <n v="1381208400"/>
    <n v="1381726800"/>
    <x v="0"/>
    <x v="0"/>
    <x v="8"/>
    <x v="23"/>
    <x v="19"/>
  </r>
  <r>
    <n v="972"/>
    <s v="Sellers, Roach and Garrison"/>
    <s v="Multi-tiered systematic knowledge user"/>
    <n v="42700"/>
    <n v="97524"/>
    <n v="2.283934426229508"/>
    <x v="1"/>
    <x v="0"/>
    <n v="1681"/>
    <x v="1"/>
    <x v="1"/>
    <n v="1401685200"/>
    <n v="1402462800"/>
    <x v="0"/>
    <x v="1"/>
    <x v="8"/>
    <x v="23"/>
    <x v="2"/>
  </r>
  <r>
    <n v="973"/>
    <s v="Herrera, Bennett and Silva"/>
    <s v="Programmable multi-state algorithm"/>
    <n v="121100"/>
    <n v="26176"/>
    <n v="0.21615194054500414"/>
    <x v="0"/>
    <x v="0"/>
    <n v="252"/>
    <x v="1"/>
    <x v="1"/>
    <n v="1291960800"/>
    <n v="1292133600"/>
    <x v="0"/>
    <x v="1"/>
    <x v="8"/>
    <x v="23"/>
    <x v="3"/>
  </r>
  <r>
    <n v="974"/>
    <s v="Thomas, Clay and Mendoza"/>
    <s v="Multi-channeled reciprocal interface"/>
    <n v="800"/>
    <n v="2991"/>
    <n v="3.73875"/>
    <x v="1"/>
    <x v="0"/>
    <n v="32"/>
    <x v="1"/>
    <x v="1"/>
    <n v="1368853200"/>
    <n v="1368939600"/>
    <x v="0"/>
    <x v="0"/>
    <x v="8"/>
    <x v="23"/>
    <x v="7"/>
  </r>
  <r>
    <n v="975"/>
    <s v="Ayala Group"/>
    <s v="Right-sized maximized migration"/>
    <n v="5400"/>
    <n v="8366"/>
    <n v="1.5492592592592593"/>
    <x v="1"/>
    <x v="0"/>
    <n v="135"/>
    <x v="1"/>
    <x v="1"/>
    <n v="1448776800"/>
    <n v="1452146400"/>
    <x v="0"/>
    <x v="1"/>
    <x v="8"/>
    <x v="23"/>
    <x v="3"/>
  </r>
  <r>
    <n v="976"/>
    <s v="Huerta, Roberts and Dickerson"/>
    <s v="Self-enabling value-added artificial intelligence"/>
    <n v="4000"/>
    <n v="12886"/>
    <n v="3.2214999999999998"/>
    <x v="1"/>
    <x v="0"/>
    <n v="140"/>
    <x v="1"/>
    <x v="1"/>
    <n v="1296194400"/>
    <n v="1296712800"/>
    <x v="0"/>
    <x v="1"/>
    <x v="8"/>
    <x v="23"/>
    <x v="3"/>
  </r>
  <r>
    <n v="977"/>
    <s v="Johnson Group"/>
    <s v="Vision-oriented interactive solution"/>
    <n v="7000"/>
    <n v="5177"/>
    <n v="0.73957142857142855"/>
    <x v="0"/>
    <x v="0"/>
    <n v="67"/>
    <x v="1"/>
    <x v="1"/>
    <n v="1517983200"/>
    <n v="1520748000"/>
    <x v="0"/>
    <x v="0"/>
    <x v="8"/>
    <x v="23"/>
    <x v="0"/>
  </r>
  <r>
    <n v="978"/>
    <s v="Bailey, Nguyen and Martinez"/>
    <s v="Fundamental user-facing productivity"/>
    <n v="1000"/>
    <n v="8641"/>
    <n v="8.641"/>
    <x v="1"/>
    <x v="0"/>
    <n v="92"/>
    <x v="1"/>
    <x v="1"/>
    <n v="1478930400"/>
    <n v="1480831200"/>
    <x v="0"/>
    <x v="0"/>
    <x v="8"/>
    <x v="23"/>
    <x v="11"/>
  </r>
  <r>
    <n v="979"/>
    <s v="Williams, Martin and Meyer"/>
    <s v="Innovative well-modulated capability"/>
    <n v="60200"/>
    <n v="86244"/>
    <n v="1.432624584717608"/>
    <x v="1"/>
    <x v="0"/>
    <n v="1015"/>
    <x v="4"/>
    <x v="4"/>
    <n v="1426395600"/>
    <n v="1426914000"/>
    <x v="0"/>
    <x v="0"/>
    <x v="8"/>
    <x v="23"/>
    <x v="3"/>
  </r>
  <r>
    <n v="980"/>
    <s v="Huff-Johnson"/>
    <s v="Universal fault-tolerant orchestration"/>
    <n v="195200"/>
    <n v="78630"/>
    <n v="0.40281762295081969"/>
    <x v="0"/>
    <x v="0"/>
    <n v="742"/>
    <x v="1"/>
    <x v="1"/>
    <n v="1446181200"/>
    <n v="1446616800"/>
    <x v="1"/>
    <x v="0"/>
    <x v="8"/>
    <x v="23"/>
    <x v="9"/>
  </r>
  <r>
    <n v="981"/>
    <s v="Diaz-Little"/>
    <s v="Grass-roots executive synergy"/>
    <n v="6700"/>
    <n v="11941"/>
    <n v="1.7822388059701493"/>
    <x v="1"/>
    <x v="0"/>
    <n v="323"/>
    <x v="1"/>
    <x v="1"/>
    <n v="1514181600"/>
    <n v="1517032800"/>
    <x v="0"/>
    <x v="0"/>
    <x v="8"/>
    <x v="23"/>
    <x v="2"/>
  </r>
  <r>
    <n v="982"/>
    <s v="Freeman-French"/>
    <s v="Multi-layered optimal application"/>
    <n v="7200"/>
    <n v="6115"/>
    <n v="0.84930555555555554"/>
    <x v="0"/>
    <x v="0"/>
    <n v="75"/>
    <x v="1"/>
    <x v="1"/>
    <n v="1311051600"/>
    <n v="1311224400"/>
    <x v="0"/>
    <x v="1"/>
    <x v="8"/>
    <x v="23"/>
    <x v="4"/>
  </r>
  <r>
    <n v="983"/>
    <s v="Beck-Weber"/>
    <s v="Business-focused full-range core"/>
    <n v="129100"/>
    <n v="188404"/>
    <n v="1.4593648334624323"/>
    <x v="1"/>
    <x v="0"/>
    <n v="2326"/>
    <x v="1"/>
    <x v="1"/>
    <n v="1564894800"/>
    <n v="1566190800"/>
    <x v="0"/>
    <x v="0"/>
    <x v="8"/>
    <x v="23"/>
    <x v="4"/>
  </r>
  <r>
    <n v="984"/>
    <s v="Lewis-Jacobson"/>
    <s v="Exclusive system-worthy Graphic Interface"/>
    <n v="6500"/>
    <n v="9910"/>
    <n v="1.5246153846153847"/>
    <x v="1"/>
    <x v="0"/>
    <n v="381"/>
    <x v="1"/>
    <x v="1"/>
    <n v="1567918800"/>
    <n v="1570165200"/>
    <x v="0"/>
    <x v="0"/>
    <x v="8"/>
    <x v="23"/>
    <x v="3"/>
  </r>
  <r>
    <n v="985"/>
    <s v="Logan-Curtis"/>
    <s v="Enhanced optimal ability"/>
    <n v="170600"/>
    <n v="114523"/>
    <n v="0.67129542790152408"/>
    <x v="0"/>
    <x v="0"/>
    <n v="4405"/>
    <x v="1"/>
    <x v="1"/>
    <n v="1386309600"/>
    <n v="1388556000"/>
    <x v="0"/>
    <x v="1"/>
    <x v="8"/>
    <x v="23"/>
    <x v="1"/>
  </r>
  <r>
    <n v="986"/>
    <s v="Chan, Washington and Callahan"/>
    <s v="Optional zero administration neural-net"/>
    <n v="7800"/>
    <n v="3144"/>
    <n v="0.40307692307692305"/>
    <x v="0"/>
    <x v="0"/>
    <n v="92"/>
    <x v="1"/>
    <x v="1"/>
    <n v="1301979600"/>
    <n v="1303189200"/>
    <x v="0"/>
    <x v="0"/>
    <x v="8"/>
    <x v="23"/>
    <x v="1"/>
  </r>
  <r>
    <n v="987"/>
    <s v="Wilson Group"/>
    <s v="Ameliorated foreground focus group"/>
    <n v="6200"/>
    <n v="13441"/>
    <n v="2.1679032258064517"/>
    <x v="1"/>
    <x v="0"/>
    <n v="480"/>
    <x v="1"/>
    <x v="1"/>
    <n v="1493269200"/>
    <n v="1494478800"/>
    <x v="0"/>
    <x v="0"/>
    <x v="8"/>
    <x v="23"/>
    <x v="4"/>
  </r>
  <r>
    <n v="988"/>
    <s v="Gardner, Ryan and Gutierrez"/>
    <s v="Triple-buffered multi-tasking matrices"/>
    <n v="9400"/>
    <n v="4899"/>
    <n v="0.52117021276595743"/>
    <x v="0"/>
    <x v="0"/>
    <n v="64"/>
    <x v="1"/>
    <x v="1"/>
    <n v="1478930400"/>
    <n v="1480744800"/>
    <x v="0"/>
    <x v="0"/>
    <x v="8"/>
    <x v="23"/>
    <x v="15"/>
  </r>
  <r>
    <n v="989"/>
    <s v="Hernandez Inc"/>
    <s v="Versatile dedicated migration"/>
    <n v="2400"/>
    <n v="11990"/>
    <n v="4.9958333333333336"/>
    <x v="1"/>
    <x v="0"/>
    <n v="226"/>
    <x v="1"/>
    <x v="1"/>
    <n v="1555390800"/>
    <n v="1555822800"/>
    <x v="0"/>
    <x v="0"/>
    <x v="8"/>
    <x v="23"/>
    <x v="18"/>
  </r>
  <r>
    <n v="990"/>
    <s v="Ortiz-Roberts"/>
    <s v="Devolved foreground customer loyalty"/>
    <n v="7800"/>
    <n v="6839"/>
    <n v="0.87679487179487181"/>
    <x v="0"/>
    <x v="0"/>
    <n v="64"/>
    <x v="1"/>
    <x v="1"/>
    <n v="1456984800"/>
    <n v="1458882000"/>
    <x v="0"/>
    <x v="1"/>
    <x v="8"/>
    <x v="23"/>
    <x v="6"/>
  </r>
  <r>
    <n v="991"/>
    <s v="Ramirez LLC"/>
    <s v="Reduced reciprocal focus group"/>
    <n v="9800"/>
    <n v="11091"/>
    <n v="1.131734693877551"/>
    <x v="1"/>
    <x v="0"/>
    <n v="241"/>
    <x v="1"/>
    <x v="1"/>
    <n v="1411621200"/>
    <n v="1411966800"/>
    <x v="0"/>
    <x v="1"/>
    <x v="8"/>
    <x v="23"/>
    <x v="1"/>
  </r>
  <r>
    <n v="992"/>
    <s v="Morrow Inc"/>
    <s v="Networked global migration"/>
    <n v="3100"/>
    <n v="13223"/>
    <n v="4.2654838709677421"/>
    <x v="1"/>
    <x v="0"/>
    <n v="132"/>
    <x v="1"/>
    <x v="1"/>
    <n v="1525669200"/>
    <n v="1526878800"/>
    <x v="0"/>
    <x v="1"/>
    <x v="8"/>
    <x v="23"/>
    <x v="6"/>
  </r>
  <r>
    <n v="993"/>
    <s v="Erickson-Rogers"/>
    <s v="De-engineered even-keeled definition"/>
    <n v="9800"/>
    <n v="7608"/>
    <n v="0.77632653061224488"/>
    <x v="3"/>
    <x v="0"/>
    <n v="75"/>
    <x v="6"/>
    <x v="6"/>
    <n v="1450936800"/>
    <n v="1452405600"/>
    <x v="0"/>
    <x v="1"/>
    <x v="8"/>
    <x v="23"/>
    <x v="14"/>
  </r>
  <r>
    <n v="994"/>
    <s v="Leach, Rich and Price"/>
    <s v="Implemented bi-directional flexibility"/>
    <n v="141100"/>
    <n v="74073"/>
    <n v="0.52496810772501767"/>
    <x v="0"/>
    <x v="0"/>
    <n v="842"/>
    <x v="1"/>
    <x v="1"/>
    <n v="1413522000"/>
    <n v="1414040400"/>
    <x v="0"/>
    <x v="1"/>
    <x v="8"/>
    <x v="23"/>
    <x v="18"/>
  </r>
  <r>
    <n v="995"/>
    <s v="Manning-Hamilton"/>
    <s v="Vision-oriented scalable definition"/>
    <n v="97300"/>
    <n v="153216"/>
    <n v="1.5746762589928058"/>
    <x v="1"/>
    <x v="0"/>
    <n v="2043"/>
    <x v="1"/>
    <x v="1"/>
    <n v="1541307600"/>
    <n v="1543816800"/>
    <x v="0"/>
    <x v="1"/>
    <x v="8"/>
    <x v="23"/>
    <x v="0"/>
  </r>
  <r>
    <n v="996"/>
    <s v="Butler LLC"/>
    <s v="Future-proofed upward-trending migration"/>
    <n v="6600"/>
    <n v="4814"/>
    <n v="0.72939393939393937"/>
    <x v="0"/>
    <x v="0"/>
    <n v="112"/>
    <x v="1"/>
    <x v="1"/>
    <n v="1357106400"/>
    <n v="1359698400"/>
    <x v="0"/>
    <x v="0"/>
    <x v="8"/>
    <x v="23"/>
    <x v="3"/>
  </r>
  <r>
    <n v="997"/>
    <s v="Ball LLC"/>
    <s v="Right-sized full-range throughput"/>
    <n v="7600"/>
    <n v="4603"/>
    <n v="0.60565789473684206"/>
    <x v="3"/>
    <x v="0"/>
    <n v="139"/>
    <x v="6"/>
    <x v="6"/>
    <n v="1390197600"/>
    <n v="1390629600"/>
    <x v="0"/>
    <x v="0"/>
    <x v="8"/>
    <x v="23"/>
    <x v="3"/>
  </r>
  <r>
    <n v="998"/>
    <s v="Taylor, Santiago and Flores"/>
    <s v="Polarized composite customer loyalty"/>
    <n v="66600"/>
    <n v="37823"/>
    <n v="0.5679129129129129"/>
    <x v="0"/>
    <x v="0"/>
    <n v="374"/>
    <x v="1"/>
    <x v="1"/>
    <n v="1265868000"/>
    <n v="1267077600"/>
    <x v="0"/>
    <x v="1"/>
    <x v="8"/>
    <x v="23"/>
    <x v="7"/>
  </r>
  <r>
    <n v="999"/>
    <s v="Hernandez, Norton and Kelley"/>
    <s v="Expanded eco-centric policy"/>
    <n v="111100"/>
    <n v="62819"/>
    <n v="0.56542754275427543"/>
    <x v="3"/>
    <x v="0"/>
    <n v="1122"/>
    <x v="1"/>
    <x v="1"/>
    <n v="1467176400"/>
    <n v="1467781200"/>
    <x v="0"/>
    <x v="0"/>
    <x v="8"/>
    <x v="23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m/>
    <n v="0"/>
    <s v="CA"/>
    <s v="CAD"/>
    <n v="1448690400"/>
    <x v="0"/>
    <d v="2015-12-15T06:00:00"/>
    <n v="1450159200"/>
    <b v="0"/>
    <b v="0"/>
    <x v="0"/>
    <s v="food trucks"/>
    <s v="food/food trucks"/>
  </r>
  <r>
    <n v="1"/>
    <s v="Odom Inc"/>
    <s v="Managed bottom-line architecture"/>
    <n v="1400"/>
    <n v="14560"/>
    <n v="10.4"/>
    <x v="1"/>
    <m/>
    <n v="158"/>
    <s v="US"/>
    <s v="USD"/>
    <n v="1408424400"/>
    <x v="1"/>
    <d v="2014-08-21T05:00:00"/>
    <n v="1408597200"/>
    <b v="0"/>
    <b v="1"/>
    <x v="1"/>
    <s v="rock"/>
    <s v="music/rock"/>
  </r>
  <r>
    <n v="2"/>
    <s v="Melton, Robinson and Fritz"/>
    <s v="Function-based leadingedge pricing structure"/>
    <n v="108400"/>
    <n v="142523"/>
    <n v="1.3147878228782288"/>
    <x v="1"/>
    <m/>
    <n v="1425"/>
    <s v="AU"/>
    <s v="AUD"/>
    <n v="1384668000"/>
    <x v="2"/>
    <d v="2013-11-19T06:00:00"/>
    <n v="1384840800"/>
    <b v="0"/>
    <b v="0"/>
    <x v="2"/>
    <s v="web"/>
    <s v="technology/web"/>
  </r>
  <r>
    <n v="3"/>
    <s v="Mcdonald, Gonzalez and Ross"/>
    <s v="Vision-oriented fresh-thinking conglomeration"/>
    <n v="4200"/>
    <n v="2477"/>
    <n v="0.58976190476190471"/>
    <x v="0"/>
    <m/>
    <n v="24"/>
    <s v="US"/>
    <s v="USD"/>
    <n v="1565499600"/>
    <x v="3"/>
    <d v="2019-09-20T05:00:00"/>
    <n v="1568955600"/>
    <b v="0"/>
    <b v="0"/>
    <x v="1"/>
    <s v="rock"/>
    <s v="music/rock"/>
  </r>
  <r>
    <n v="4"/>
    <s v="Larson-Little"/>
    <s v="Proactive foreground core"/>
    <n v="7600"/>
    <n v="5265"/>
    <n v="0.69276315789473686"/>
    <x v="0"/>
    <m/>
    <n v="53"/>
    <s v="US"/>
    <s v="USD"/>
    <n v="1547964000"/>
    <x v="4"/>
    <d v="2019-01-24T06:00:00"/>
    <n v="1548309600"/>
    <b v="0"/>
    <b v="0"/>
    <x v="3"/>
    <s v="plays"/>
    <s v="theater/plays"/>
  </r>
  <r>
    <n v="5"/>
    <s v="Harris Group"/>
    <s v="Open-source optimizing database"/>
    <n v="7600"/>
    <n v="13195"/>
    <n v="1.7361842105263159"/>
    <x v="1"/>
    <m/>
    <n v="174"/>
    <s v="DK"/>
    <s v="DKK"/>
    <n v="1346130000"/>
    <x v="5"/>
    <d v="2012-09-08T05:00:00"/>
    <n v="1347080400"/>
    <b v="0"/>
    <b v="0"/>
    <x v="3"/>
    <s v="plays"/>
    <s v="theater/plays"/>
  </r>
  <r>
    <n v="6"/>
    <s v="Ortiz, Coleman and Mitchell"/>
    <s v="Operative upward-trending algorithm"/>
    <n v="5200"/>
    <n v="1090"/>
    <n v="0.20961538461538462"/>
    <x v="0"/>
    <m/>
    <n v="18"/>
    <s v="GB"/>
    <s v="GBP"/>
    <n v="1505278800"/>
    <x v="6"/>
    <d v="2017-09-14T05:00:00"/>
    <n v="1505365200"/>
    <b v="0"/>
    <b v="0"/>
    <x v="4"/>
    <s v="documentary"/>
    <s v="film &amp; video/documentary"/>
  </r>
  <r>
    <n v="7"/>
    <s v="Carter-Guzman"/>
    <s v="Centralized cohesive challenge"/>
    <n v="4500"/>
    <n v="14741"/>
    <n v="3.2757777777777779"/>
    <x v="1"/>
    <m/>
    <n v="227"/>
    <s v="DK"/>
    <s v="DKK"/>
    <n v="1439442000"/>
    <x v="7"/>
    <d v="2015-08-15T05:00:00"/>
    <n v="1439614800"/>
    <b v="0"/>
    <b v="0"/>
    <x v="3"/>
    <s v="plays"/>
    <s v="theater/plays"/>
  </r>
  <r>
    <n v="8"/>
    <s v="Nunez-Richards"/>
    <s v="Exclusive attitude-oriented intranet"/>
    <n v="110100"/>
    <n v="21946"/>
    <n v="0.19932788374205268"/>
    <x v="2"/>
    <m/>
    <n v="708"/>
    <s v="DK"/>
    <s v="DKK"/>
    <n v="1281330000"/>
    <x v="8"/>
    <d v="2010-08-11T05:00:00"/>
    <n v="1281502800"/>
    <b v="0"/>
    <b v="0"/>
    <x v="3"/>
    <s v="plays"/>
    <s v="theater/plays"/>
  </r>
  <r>
    <n v="9"/>
    <s v="Rangel, Holt and Jones"/>
    <s v="Open-source fresh-thinking model"/>
    <n v="6200"/>
    <n v="3208"/>
    <n v="0.51741935483870971"/>
    <x v="0"/>
    <m/>
    <n v="44"/>
    <s v="US"/>
    <s v="USD"/>
    <n v="1379566800"/>
    <x v="9"/>
    <d v="2013-11-07T06:00:00"/>
    <n v="1383804000"/>
    <b v="0"/>
    <b v="0"/>
    <x v="1"/>
    <s v="electric music"/>
    <s v="music/electric music"/>
  </r>
  <r>
    <n v="10"/>
    <s v="Green Ltd"/>
    <s v="Monitored empowering installation"/>
    <n v="5200"/>
    <n v="13838"/>
    <n v="2.6611538461538462"/>
    <x v="1"/>
    <m/>
    <n v="220"/>
    <s v="US"/>
    <s v="USD"/>
    <n v="1281762000"/>
    <x v="10"/>
    <d v="2010-10-01T05:00:00"/>
    <n v="1285909200"/>
    <b v="0"/>
    <b v="0"/>
    <x v="4"/>
    <s v="drama"/>
    <s v="film &amp; video/drama"/>
  </r>
  <r>
    <n v="11"/>
    <s v="Perez, Johnson and Gardner"/>
    <s v="Grass-roots zero administration system engine"/>
    <n v="6300"/>
    <n v="3030"/>
    <n v="0.48095238095238096"/>
    <x v="0"/>
    <m/>
    <n v="27"/>
    <s v="US"/>
    <s v="USD"/>
    <n v="1285045200"/>
    <x v="11"/>
    <d v="2010-09-27T05:00:00"/>
    <n v="1285563600"/>
    <b v="0"/>
    <b v="1"/>
    <x v="3"/>
    <s v="plays"/>
    <s v="theater/plays"/>
  </r>
  <r>
    <n v="12"/>
    <s v="Kim Ltd"/>
    <s v="Assimilated hybrid intranet"/>
    <n v="6300"/>
    <n v="5629"/>
    <n v="0.89349206349206345"/>
    <x v="0"/>
    <m/>
    <n v="55"/>
    <s v="US"/>
    <s v="USD"/>
    <n v="1571720400"/>
    <x v="12"/>
    <d v="2019-10-30T05:00:00"/>
    <n v="1572411600"/>
    <b v="0"/>
    <b v="0"/>
    <x v="4"/>
    <s v="drama"/>
    <s v="film &amp; video/drama"/>
  </r>
  <r>
    <n v="13"/>
    <s v="Walker, Taylor and Coleman"/>
    <s v="Multi-tiered directional open architecture"/>
    <n v="4200"/>
    <n v="10295"/>
    <n v="2.4511904761904764"/>
    <x v="1"/>
    <m/>
    <n v="98"/>
    <s v="US"/>
    <s v="USD"/>
    <n v="1465621200"/>
    <x v="13"/>
    <d v="2016-06-23T05:00:00"/>
    <n v="1466658000"/>
    <b v="0"/>
    <b v="0"/>
    <x v="1"/>
    <s v="indie rock"/>
    <s v="music/indie rock"/>
  </r>
  <r>
    <n v="14"/>
    <s v="Rodriguez, Rose and Stewart"/>
    <s v="Cloned directional synergy"/>
    <n v="28200"/>
    <n v="18829"/>
    <n v="0.66769503546099296"/>
    <x v="0"/>
    <m/>
    <n v="200"/>
    <s v="US"/>
    <s v="USD"/>
    <n v="1331013600"/>
    <x v="14"/>
    <d v="2012-04-02T05:00:00"/>
    <n v="1333342800"/>
    <b v="0"/>
    <b v="0"/>
    <x v="1"/>
    <s v="indie rock"/>
    <s v="music/indie rock"/>
  </r>
  <r>
    <n v="15"/>
    <s v="Wright, Hunt and Rowe"/>
    <s v="Extended eco-centric pricing structure"/>
    <n v="81200"/>
    <n v="38414"/>
    <n v="0.47307881773399013"/>
    <x v="0"/>
    <m/>
    <n v="452"/>
    <s v="US"/>
    <s v="USD"/>
    <n v="1575957600"/>
    <x v="15"/>
    <d v="2019-12-14T06:00:00"/>
    <n v="1576303200"/>
    <b v="0"/>
    <b v="0"/>
    <x v="2"/>
    <s v="wearables"/>
    <s v="technology/wearables"/>
  </r>
  <r>
    <n v="16"/>
    <s v="Hines Inc"/>
    <s v="Cross-platform systemic adapter"/>
    <n v="1700"/>
    <n v="11041"/>
    <n v="6.4947058823529416"/>
    <x v="1"/>
    <m/>
    <n v="100"/>
    <s v="US"/>
    <s v="USD"/>
    <n v="1390370400"/>
    <x v="16"/>
    <d v="2014-02-13T06:00:00"/>
    <n v="1392271200"/>
    <b v="0"/>
    <b v="0"/>
    <x v="5"/>
    <s v="nonfiction"/>
    <s v="publishing/nonfiction"/>
  </r>
  <r>
    <n v="17"/>
    <s v="Cochran-Nguyen"/>
    <s v="Seamless 4thgeneration methodology"/>
    <n v="84600"/>
    <n v="134845"/>
    <n v="1.5939125295508274"/>
    <x v="1"/>
    <m/>
    <n v="1249"/>
    <s v="US"/>
    <s v="USD"/>
    <n v="1294812000"/>
    <x v="17"/>
    <d v="2011-01-13T06:00:00"/>
    <n v="1294898400"/>
    <b v="0"/>
    <b v="0"/>
    <x v="4"/>
    <s v="animation"/>
    <s v="film &amp; video/animation"/>
  </r>
  <r>
    <n v="18"/>
    <s v="Johnson-Gould"/>
    <s v="Exclusive needs-based adapter"/>
    <n v="9100"/>
    <n v="6089"/>
    <n v="0.66912087912087914"/>
    <x v="3"/>
    <m/>
    <n v="135"/>
    <s v="US"/>
    <s v="USD"/>
    <n v="1536382800"/>
    <x v="18"/>
    <d v="2018-09-16T05:00:00"/>
    <n v="1537074000"/>
    <b v="0"/>
    <b v="0"/>
    <x v="3"/>
    <s v="plays"/>
    <s v="theater/plays"/>
  </r>
  <r>
    <n v="19"/>
    <s v="Perez-Hess"/>
    <s v="Down-sized cohesive archive"/>
    <n v="62500"/>
    <n v="30331"/>
    <n v="0.48529600000000001"/>
    <x v="0"/>
    <m/>
    <n v="674"/>
    <s v="US"/>
    <s v="USD"/>
    <n v="1551679200"/>
    <x v="19"/>
    <d v="2019-03-25T05:00:00"/>
    <n v="1553490000"/>
    <b v="0"/>
    <b v="1"/>
    <x v="3"/>
    <s v="plays"/>
    <s v="theater/plays"/>
  </r>
  <r>
    <n v="20"/>
    <s v="Reeves, Thompson and Richardson"/>
    <s v="Proactive composite alliance"/>
    <n v="131800"/>
    <n v="147936"/>
    <n v="1.1224279210925645"/>
    <x v="1"/>
    <m/>
    <n v="1396"/>
    <s v="US"/>
    <s v="USD"/>
    <n v="1406523600"/>
    <x v="20"/>
    <d v="2014-07-28T05:00:00"/>
    <n v="1406523600"/>
    <b v="0"/>
    <b v="0"/>
    <x v="4"/>
    <s v="drama"/>
    <s v="film &amp; video/drama"/>
  </r>
  <r>
    <n v="21"/>
    <s v="Simmons-Reynolds"/>
    <s v="Re-engineered intangible definition"/>
    <n v="94000"/>
    <n v="38533"/>
    <n v="0.40992553191489361"/>
    <x v="0"/>
    <m/>
    <n v="558"/>
    <s v="US"/>
    <s v="USD"/>
    <n v="1313384400"/>
    <x v="21"/>
    <d v="2011-09-18T05:00:00"/>
    <n v="1316322000"/>
    <b v="0"/>
    <b v="0"/>
    <x v="3"/>
    <s v="plays"/>
    <s v="theater/plays"/>
  </r>
  <r>
    <n v="22"/>
    <s v="Collier Inc"/>
    <s v="Enhanced dynamic definition"/>
    <n v="59100"/>
    <n v="75690"/>
    <n v="1.2807106598984772"/>
    <x v="1"/>
    <m/>
    <n v="890"/>
    <s v="US"/>
    <s v="USD"/>
    <n v="1522731600"/>
    <x v="22"/>
    <d v="2018-04-18T05:00:00"/>
    <n v="1524027600"/>
    <b v="0"/>
    <b v="0"/>
    <x v="3"/>
    <s v="plays"/>
    <s v="theater/plays"/>
  </r>
  <r>
    <n v="23"/>
    <s v="Gray-Jenkins"/>
    <s v="Devolved next generation adapter"/>
    <n v="4500"/>
    <n v="14942"/>
    <n v="3.3204444444444445"/>
    <x v="1"/>
    <m/>
    <n v="142"/>
    <s v="GB"/>
    <s v="GBP"/>
    <n v="1550124000"/>
    <x v="23"/>
    <d v="2019-04-08T05:00:00"/>
    <n v="1554699600"/>
    <b v="0"/>
    <b v="0"/>
    <x v="4"/>
    <s v="documentary"/>
    <s v="film &amp; video/documentary"/>
  </r>
  <r>
    <n v="24"/>
    <s v="Scott, Wilson and Martin"/>
    <s v="Cross-platform intermediate frame"/>
    <n v="92400"/>
    <n v="104257"/>
    <n v="1.1283225108225108"/>
    <x v="1"/>
    <m/>
    <n v="2673"/>
    <s v="US"/>
    <s v="USD"/>
    <n v="1403326800"/>
    <x v="24"/>
    <d v="2014-06-23T05:00:00"/>
    <n v="1403499600"/>
    <b v="0"/>
    <b v="0"/>
    <x v="2"/>
    <s v="wearables"/>
    <s v="technology/wearables"/>
  </r>
  <r>
    <n v="25"/>
    <s v="Caldwell, Velazquez and Wilson"/>
    <s v="Monitored impactful analyzer"/>
    <n v="5500"/>
    <n v="11904"/>
    <n v="2.1643636363636363"/>
    <x v="1"/>
    <m/>
    <n v="163"/>
    <s v="US"/>
    <s v="USD"/>
    <n v="1305694800"/>
    <x v="25"/>
    <d v="2011-06-07T05:00:00"/>
    <n v="1307422800"/>
    <b v="0"/>
    <b v="1"/>
    <x v="6"/>
    <s v="video games"/>
    <s v="games/video games"/>
  </r>
  <r>
    <n v="26"/>
    <s v="Spencer-Bates"/>
    <s v="Optional responsive customer loyalty"/>
    <n v="107500"/>
    <n v="51814"/>
    <n v="0.4819906976744186"/>
    <x v="3"/>
    <m/>
    <n v="1480"/>
    <s v="US"/>
    <s v="USD"/>
    <n v="1533013200"/>
    <x v="26"/>
    <d v="2018-08-27T05:00:00"/>
    <n v="1535346000"/>
    <b v="0"/>
    <b v="0"/>
    <x v="3"/>
    <s v="plays"/>
    <s v="theater/plays"/>
  </r>
  <r>
    <n v="27"/>
    <s v="Best, Carr and Williams"/>
    <s v="Diverse transitional migration"/>
    <n v="2000"/>
    <n v="1599"/>
    <n v="0.79949999999999999"/>
    <x v="0"/>
    <m/>
    <n v="15"/>
    <s v="US"/>
    <s v="USD"/>
    <n v="1443848400"/>
    <x v="27"/>
    <d v="2015-10-11T05:00:00"/>
    <n v="1444539600"/>
    <b v="0"/>
    <b v="0"/>
    <x v="1"/>
    <s v="rock"/>
    <s v="music/rock"/>
  </r>
  <r>
    <n v="28"/>
    <s v="Campbell, Brown and Powell"/>
    <s v="Synchronized global task-force"/>
    <n v="130800"/>
    <n v="137635"/>
    <n v="1.0522553516819573"/>
    <x v="1"/>
    <m/>
    <n v="2220"/>
    <s v="US"/>
    <s v="USD"/>
    <n v="1265695200"/>
    <x v="28"/>
    <d v="2010-03-04T06:00:00"/>
    <n v="1267682400"/>
    <b v="0"/>
    <b v="1"/>
    <x v="3"/>
    <s v="plays"/>
    <s v="theater/plays"/>
  </r>
  <r>
    <n v="29"/>
    <s v="Johnson, Parker and Haynes"/>
    <s v="Focused 6thgeneration forecast"/>
    <n v="45900"/>
    <n v="150965"/>
    <n v="3.2889978213507627"/>
    <x v="1"/>
    <m/>
    <n v="1606"/>
    <s v="CH"/>
    <s v="CHF"/>
    <n v="1532062800"/>
    <x v="29"/>
    <d v="2018-08-29T05:00:00"/>
    <n v="1535518800"/>
    <b v="0"/>
    <b v="0"/>
    <x v="4"/>
    <s v="shorts"/>
    <s v="film &amp; video/shorts"/>
  </r>
  <r>
    <n v="30"/>
    <s v="Clark-Cooke"/>
    <s v="Down-sized analyzing challenge"/>
    <n v="9000"/>
    <n v="14455"/>
    <n v="1.606111111111111"/>
    <x v="1"/>
    <m/>
    <n v="129"/>
    <s v="US"/>
    <s v="USD"/>
    <n v="1558674000"/>
    <x v="30"/>
    <d v="2019-05-29T05:00:00"/>
    <n v="1559106000"/>
    <b v="0"/>
    <b v="0"/>
    <x v="4"/>
    <s v="animation"/>
    <s v="film &amp; video/animation"/>
  </r>
  <r>
    <n v="31"/>
    <s v="Schroeder Ltd"/>
    <s v="Progressive needs-based focus group"/>
    <n v="3500"/>
    <n v="10850"/>
    <n v="3.1"/>
    <x v="1"/>
    <m/>
    <n v="226"/>
    <s v="GB"/>
    <s v="GBP"/>
    <n v="1451973600"/>
    <x v="31"/>
    <d v="2016-02-02T06:00:00"/>
    <n v="1454392800"/>
    <b v="0"/>
    <b v="0"/>
    <x v="6"/>
    <s v="video games"/>
    <s v="games/video games"/>
  </r>
  <r>
    <n v="32"/>
    <s v="Jackson PLC"/>
    <s v="Ergonomic 6thgeneration success"/>
    <n v="101000"/>
    <n v="87676"/>
    <n v="0.86807920792079207"/>
    <x v="0"/>
    <m/>
    <n v="2307"/>
    <s v="IT"/>
    <s v="EUR"/>
    <n v="1515564000"/>
    <x v="32"/>
    <d v="2018-02-06T06:00:00"/>
    <n v="1517896800"/>
    <b v="0"/>
    <b v="0"/>
    <x v="4"/>
    <s v="documentary"/>
    <s v="film &amp; video/documentary"/>
  </r>
  <r>
    <n v="33"/>
    <s v="Blair, Collins and Carter"/>
    <s v="Exclusive interactive approach"/>
    <n v="50200"/>
    <n v="189666"/>
    <n v="3.7782071713147412"/>
    <x v="1"/>
    <m/>
    <n v="5419"/>
    <s v="US"/>
    <s v="USD"/>
    <n v="1412485200"/>
    <x v="33"/>
    <d v="2014-11-11T06:00:00"/>
    <n v="1415685600"/>
    <b v="0"/>
    <b v="0"/>
    <x v="3"/>
    <s v="plays"/>
    <s v="theater/plays"/>
  </r>
  <r>
    <n v="34"/>
    <s v="Maldonado and Sons"/>
    <s v="Reverse-engineered asynchronous archive"/>
    <n v="9300"/>
    <n v="14025"/>
    <n v="1.5080645161290323"/>
    <x v="1"/>
    <m/>
    <n v="165"/>
    <s v="US"/>
    <s v="USD"/>
    <n v="1490245200"/>
    <x v="34"/>
    <d v="2017-03-28T05:00:00"/>
    <n v="1490677200"/>
    <b v="0"/>
    <b v="0"/>
    <x v="4"/>
    <s v="documentary"/>
    <s v="film &amp; video/documentary"/>
  </r>
  <r>
    <n v="35"/>
    <s v="Mitchell and Sons"/>
    <s v="Synergized intangible challenge"/>
    <n v="125500"/>
    <n v="188628"/>
    <n v="1.5030119521912351"/>
    <x v="1"/>
    <m/>
    <n v="1965"/>
    <s v="DK"/>
    <s v="DKK"/>
    <n v="1547877600"/>
    <x v="35"/>
    <d v="2019-03-02T06:00:00"/>
    <n v="1551506400"/>
    <b v="0"/>
    <b v="1"/>
    <x v="4"/>
    <s v="drama"/>
    <s v="film &amp; video/drama"/>
  </r>
  <r>
    <n v="36"/>
    <s v="Jackson-Lewis"/>
    <s v="Monitored multi-state encryption"/>
    <n v="700"/>
    <n v="1101"/>
    <n v="1.572857142857143"/>
    <x v="1"/>
    <m/>
    <n v="16"/>
    <s v="US"/>
    <s v="USD"/>
    <n v="1298700000"/>
    <x v="36"/>
    <d v="2011-03-23T05:00:00"/>
    <n v="1300856400"/>
    <b v="0"/>
    <b v="0"/>
    <x v="3"/>
    <s v="plays"/>
    <s v="theater/plays"/>
  </r>
  <r>
    <n v="37"/>
    <s v="Black, Armstrong and Anderson"/>
    <s v="Profound attitude-oriented functionalities"/>
    <n v="8100"/>
    <n v="11339"/>
    <n v="1.3998765432098765"/>
    <x v="1"/>
    <m/>
    <n v="107"/>
    <s v="US"/>
    <s v="USD"/>
    <n v="1570338000"/>
    <x v="37"/>
    <d v="2019-11-08T06:00:00"/>
    <n v="1573192800"/>
    <b v="0"/>
    <b v="1"/>
    <x v="5"/>
    <s v="fiction"/>
    <s v="publishing/fiction"/>
  </r>
  <r>
    <n v="38"/>
    <s v="Maldonado-Gonzalez"/>
    <s v="Digitized client-driven database"/>
    <n v="3100"/>
    <n v="10085"/>
    <n v="3.2532258064516131"/>
    <x v="1"/>
    <m/>
    <n v="134"/>
    <s v="US"/>
    <s v="USD"/>
    <n v="1287378000"/>
    <x v="38"/>
    <d v="2010-10-23T05:00:00"/>
    <n v="1287810000"/>
    <b v="0"/>
    <b v="0"/>
    <x v="7"/>
    <s v="photography books"/>
    <s v="photography/photography books"/>
  </r>
  <r>
    <n v="39"/>
    <s v="Kim-Rice"/>
    <s v="Organized bi-directional function"/>
    <n v="9900"/>
    <n v="5027"/>
    <n v="0.50777777777777777"/>
    <x v="0"/>
    <m/>
    <n v="88"/>
    <s v="DK"/>
    <s v="DKK"/>
    <n v="1361772000"/>
    <x v="39"/>
    <d v="2013-03-11T05:00:00"/>
    <n v="1362978000"/>
    <b v="0"/>
    <b v="0"/>
    <x v="3"/>
    <s v="plays"/>
    <s v="theater/plays"/>
  </r>
  <r>
    <n v="40"/>
    <s v="Garcia, Garcia and Lopez"/>
    <s v="Reduced stable middleware"/>
    <n v="8800"/>
    <n v="14878"/>
    <n v="1.6906818181818182"/>
    <x v="1"/>
    <m/>
    <n v="198"/>
    <s v="US"/>
    <s v="USD"/>
    <n v="1275714000"/>
    <x v="40"/>
    <d v="2010-06-24T05:00:00"/>
    <n v="1277355600"/>
    <b v="0"/>
    <b v="1"/>
    <x v="2"/>
    <s v="wearables"/>
    <s v="technology/wearables"/>
  </r>
  <r>
    <n v="41"/>
    <s v="Watts Group"/>
    <s v="Universal 5thgeneration neural-net"/>
    <n v="5600"/>
    <n v="11924"/>
    <n v="2.1292857142857144"/>
    <x v="1"/>
    <m/>
    <n v="111"/>
    <s v="IT"/>
    <s v="EUR"/>
    <n v="1346734800"/>
    <x v="41"/>
    <d v="2012-09-30T05:00:00"/>
    <n v="1348981200"/>
    <b v="0"/>
    <b v="1"/>
    <x v="1"/>
    <s v="rock"/>
    <s v="music/rock"/>
  </r>
  <r>
    <n v="42"/>
    <s v="Werner-Bryant"/>
    <s v="Virtual uniform frame"/>
    <n v="1800"/>
    <n v="7991"/>
    <n v="4.4394444444444447"/>
    <x v="1"/>
    <m/>
    <n v="222"/>
    <s v="US"/>
    <s v="USD"/>
    <n v="1309755600"/>
    <x v="42"/>
    <d v="2011-07-13T05:00:00"/>
    <n v="1310533200"/>
    <b v="0"/>
    <b v="0"/>
    <x v="0"/>
    <s v="food trucks"/>
    <s v="food/food trucks"/>
  </r>
  <r>
    <n v="43"/>
    <s v="Schmitt-Mendoza"/>
    <s v="Profound explicit paradigm"/>
    <n v="90200"/>
    <n v="167717"/>
    <n v="1.859390243902439"/>
    <x v="1"/>
    <m/>
    <n v="6212"/>
    <s v="US"/>
    <s v="USD"/>
    <n v="1406178000"/>
    <x v="43"/>
    <d v="2014-08-09T05:00:00"/>
    <n v="1407560400"/>
    <b v="0"/>
    <b v="0"/>
    <x v="5"/>
    <s v="radio &amp; podcasts"/>
    <s v="publishing/radio &amp; podcasts"/>
  </r>
  <r>
    <n v="44"/>
    <s v="Reid-Mccullough"/>
    <s v="Visionary real-time groupware"/>
    <n v="1600"/>
    <n v="10541"/>
    <n v="6.5881249999999998"/>
    <x v="1"/>
    <m/>
    <n v="98"/>
    <s v="DK"/>
    <s v="DKK"/>
    <n v="1552798800"/>
    <x v="44"/>
    <d v="2019-03-18T05:00:00"/>
    <n v="1552885200"/>
    <b v="0"/>
    <b v="0"/>
    <x v="5"/>
    <s v="fiction"/>
    <s v="publishing/fiction"/>
  </r>
  <r>
    <n v="45"/>
    <s v="Woods-Clark"/>
    <s v="Networked tertiary Graphical User Interface"/>
    <n v="9500"/>
    <n v="4530"/>
    <n v="0.4768421052631579"/>
    <x v="0"/>
    <m/>
    <n v="48"/>
    <s v="US"/>
    <s v="USD"/>
    <n v="1478062800"/>
    <x v="45"/>
    <d v="2016-11-17T06:00:00"/>
    <n v="1479362400"/>
    <b v="0"/>
    <b v="1"/>
    <x v="3"/>
    <s v="plays"/>
    <s v="theater/plays"/>
  </r>
  <r>
    <n v="46"/>
    <s v="Vaughn, Hunt and Caldwell"/>
    <s v="Virtual grid-enabled task-force"/>
    <n v="3700"/>
    <n v="4247"/>
    <n v="1.1478378378378378"/>
    <x v="1"/>
    <m/>
    <n v="92"/>
    <s v="US"/>
    <s v="USD"/>
    <n v="1278565200"/>
    <x v="46"/>
    <d v="2010-07-31T05:00:00"/>
    <n v="1280552400"/>
    <b v="0"/>
    <b v="0"/>
    <x v="1"/>
    <s v="rock"/>
    <s v="music/rock"/>
  </r>
  <r>
    <n v="47"/>
    <s v="Bennett and Sons"/>
    <s v="Function-based multi-state software"/>
    <n v="1500"/>
    <n v="7129"/>
    <n v="4.7526666666666664"/>
    <x v="1"/>
    <m/>
    <n v="149"/>
    <s v="US"/>
    <s v="USD"/>
    <n v="1396069200"/>
    <x v="47"/>
    <d v="2014-04-28T05:00:00"/>
    <n v="1398661200"/>
    <b v="0"/>
    <b v="0"/>
    <x v="3"/>
    <s v="plays"/>
    <s v="theater/plays"/>
  </r>
  <r>
    <n v="48"/>
    <s v="Lamb Inc"/>
    <s v="Optimized leadingedge concept"/>
    <n v="33300"/>
    <n v="128862"/>
    <n v="3.86972972972973"/>
    <x v="1"/>
    <m/>
    <n v="2431"/>
    <s v="US"/>
    <s v="USD"/>
    <n v="1435208400"/>
    <x v="48"/>
    <d v="2015-07-07T05:00:00"/>
    <n v="1436245200"/>
    <b v="0"/>
    <b v="0"/>
    <x v="3"/>
    <s v="plays"/>
    <s v="theater/plays"/>
  </r>
  <r>
    <n v="49"/>
    <s v="Casey-Kelly"/>
    <s v="Sharable holistic interface"/>
    <n v="7200"/>
    <n v="13653"/>
    <n v="1.89625"/>
    <x v="1"/>
    <m/>
    <n v="303"/>
    <s v="US"/>
    <s v="USD"/>
    <n v="1571547600"/>
    <x v="49"/>
    <d v="2019-12-04T06:00:00"/>
    <n v="1575439200"/>
    <b v="0"/>
    <b v="0"/>
    <x v="1"/>
    <s v="rock"/>
    <s v="music/rock"/>
  </r>
  <r>
    <n v="50"/>
    <s v="Jones, Taylor and Moore"/>
    <s v="Down-sized system-worthy secured line"/>
    <n v="100"/>
    <n v="2"/>
    <n v="0.02"/>
    <x v="0"/>
    <m/>
    <n v="1"/>
    <s v="IT"/>
    <s v="EUR"/>
    <n v="1375333200"/>
    <x v="50"/>
    <d v="2013-08-29T05:00:00"/>
    <n v="1377752400"/>
    <b v="0"/>
    <b v="0"/>
    <x v="1"/>
    <s v="metal"/>
    <s v="music/metal"/>
  </r>
  <r>
    <n v="51"/>
    <s v="Bradshaw, Gill and Donovan"/>
    <s v="Inverse secondary infrastructure"/>
    <n v="158100"/>
    <n v="145243"/>
    <n v="0.91867805186590767"/>
    <x v="0"/>
    <m/>
    <n v="1467"/>
    <s v="GB"/>
    <s v="GBP"/>
    <n v="1332824400"/>
    <x v="51"/>
    <d v="2012-04-12T05:00:00"/>
    <n v="1334206800"/>
    <b v="0"/>
    <b v="1"/>
    <x v="2"/>
    <s v="wearables"/>
    <s v="technology/wearables"/>
  </r>
  <r>
    <n v="52"/>
    <s v="Hernandez, Rodriguez and Clark"/>
    <s v="Organic foreground leverage"/>
    <n v="7200"/>
    <n v="2459"/>
    <n v="0.34152777777777776"/>
    <x v="0"/>
    <m/>
    <n v="75"/>
    <s v="US"/>
    <s v="USD"/>
    <n v="1284526800"/>
    <x v="52"/>
    <d v="2010-09-19T05:00:00"/>
    <n v="1284872400"/>
    <b v="0"/>
    <b v="0"/>
    <x v="3"/>
    <s v="plays"/>
    <s v="theater/plays"/>
  </r>
  <r>
    <n v="53"/>
    <s v="Smith-Jones"/>
    <s v="Reverse-engineered static concept"/>
    <n v="8800"/>
    <n v="12356"/>
    <n v="1.4040909090909091"/>
    <x v="1"/>
    <m/>
    <n v="209"/>
    <s v="US"/>
    <s v="USD"/>
    <n v="1400562000"/>
    <x v="53"/>
    <d v="2014-06-28T05:00:00"/>
    <n v="1403931600"/>
    <b v="0"/>
    <b v="0"/>
    <x v="4"/>
    <s v="drama"/>
    <s v="film &amp; video/drama"/>
  </r>
  <r>
    <n v="54"/>
    <s v="Roy PLC"/>
    <s v="Multi-channeled neutral customer loyalty"/>
    <n v="6000"/>
    <n v="5392"/>
    <n v="0.89866666666666661"/>
    <x v="0"/>
    <m/>
    <n v="120"/>
    <s v="US"/>
    <s v="USD"/>
    <n v="1520748000"/>
    <x v="54"/>
    <d v="2018-03-17T05:00:00"/>
    <n v="1521262800"/>
    <b v="0"/>
    <b v="0"/>
    <x v="2"/>
    <s v="wearables"/>
    <s v="technology/wearables"/>
  </r>
  <r>
    <n v="55"/>
    <s v="Wright, Brooks and Villarreal"/>
    <s v="Reverse-engineered bifurcated strategy"/>
    <n v="6600"/>
    <n v="11746"/>
    <n v="1.7796969696969698"/>
    <x v="1"/>
    <m/>
    <n v="131"/>
    <s v="US"/>
    <s v="USD"/>
    <n v="1532926800"/>
    <x v="55"/>
    <d v="2018-08-04T05:00:00"/>
    <n v="1533358800"/>
    <b v="0"/>
    <b v="0"/>
    <x v="1"/>
    <s v="jazz"/>
    <s v="music/jazz"/>
  </r>
  <r>
    <n v="56"/>
    <s v="Flores, Miller and Johnson"/>
    <s v="Horizontal context-sensitive knowledge user"/>
    <n v="8000"/>
    <n v="11493"/>
    <n v="1.436625"/>
    <x v="1"/>
    <m/>
    <n v="164"/>
    <s v="US"/>
    <s v="USD"/>
    <n v="1420869600"/>
    <x v="56"/>
    <d v="2015-01-17T06:00:00"/>
    <n v="1421474400"/>
    <b v="0"/>
    <b v="0"/>
    <x v="2"/>
    <s v="wearables"/>
    <s v="technology/wearables"/>
  </r>
  <r>
    <n v="57"/>
    <s v="Bridges, Freeman and Kim"/>
    <s v="Cross-group multi-state task-force"/>
    <n v="2900"/>
    <n v="6243"/>
    <n v="2.1527586206896552"/>
    <x v="1"/>
    <m/>
    <n v="201"/>
    <s v="US"/>
    <s v="USD"/>
    <n v="1504242000"/>
    <x v="57"/>
    <d v="2017-09-13T05:00:00"/>
    <n v="1505278800"/>
    <b v="0"/>
    <b v="0"/>
    <x v="6"/>
    <s v="video games"/>
    <s v="games/video games"/>
  </r>
  <r>
    <n v="58"/>
    <s v="Anderson-Perez"/>
    <s v="Expanded 3rdgeneration strategy"/>
    <n v="2700"/>
    <n v="6132"/>
    <n v="2.2711111111111113"/>
    <x v="1"/>
    <m/>
    <n v="211"/>
    <s v="US"/>
    <s v="USD"/>
    <n v="1442811600"/>
    <x v="58"/>
    <d v="2015-10-04T05:00:00"/>
    <n v="1443934800"/>
    <b v="0"/>
    <b v="0"/>
    <x v="3"/>
    <s v="plays"/>
    <s v="theater/plays"/>
  </r>
  <r>
    <n v="59"/>
    <s v="Wright, Fox and Marks"/>
    <s v="Assimilated real-time support"/>
    <n v="1400"/>
    <n v="3851"/>
    <n v="2.7507142857142859"/>
    <x v="1"/>
    <m/>
    <n v="128"/>
    <s v="US"/>
    <s v="USD"/>
    <n v="1497243600"/>
    <x v="59"/>
    <d v="2017-06-27T05:00:00"/>
    <n v="1498539600"/>
    <b v="0"/>
    <b v="1"/>
    <x v="3"/>
    <s v="plays"/>
    <s v="theater/plays"/>
  </r>
  <r>
    <n v="60"/>
    <s v="Crawford-Peters"/>
    <s v="User-centric regional database"/>
    <n v="94200"/>
    <n v="135997"/>
    <n v="1.4437048832271762"/>
    <x v="1"/>
    <m/>
    <n v="1600"/>
    <s v="CA"/>
    <s v="CAD"/>
    <n v="1342501200"/>
    <x v="60"/>
    <d v="2012-07-20T05:00:00"/>
    <n v="1342760400"/>
    <b v="0"/>
    <b v="0"/>
    <x v="3"/>
    <s v="plays"/>
    <s v="theater/plays"/>
  </r>
  <r>
    <n v="61"/>
    <s v="Romero-Hoffman"/>
    <s v="Open-source zero administration complexity"/>
    <n v="199200"/>
    <n v="184750"/>
    <n v="0.92745983935742971"/>
    <x v="0"/>
    <m/>
    <n v="2253"/>
    <s v="CA"/>
    <s v="CAD"/>
    <n v="1298268000"/>
    <x v="61"/>
    <d v="2011-04-02T05:00:00"/>
    <n v="1301720400"/>
    <b v="0"/>
    <b v="0"/>
    <x v="3"/>
    <s v="plays"/>
    <s v="theater/plays"/>
  </r>
  <r>
    <n v="62"/>
    <s v="Sparks-West"/>
    <s v="Organized incremental standardization"/>
    <n v="2000"/>
    <n v="14452"/>
    <n v="7.226"/>
    <x v="1"/>
    <m/>
    <n v="249"/>
    <s v="US"/>
    <s v="USD"/>
    <n v="1433480400"/>
    <x v="62"/>
    <d v="2015-06-06T05:00:00"/>
    <n v="1433566800"/>
    <b v="0"/>
    <b v="0"/>
    <x v="2"/>
    <s v="web"/>
    <s v="technology/web"/>
  </r>
  <r>
    <n v="63"/>
    <s v="Baker, Morgan and Brown"/>
    <s v="Assimilated didactic open system"/>
    <n v="4700"/>
    <n v="557"/>
    <n v="0.11851063829787234"/>
    <x v="0"/>
    <m/>
    <n v="5"/>
    <s v="US"/>
    <s v="USD"/>
    <n v="1493355600"/>
    <x v="63"/>
    <d v="2017-05-04T05:00:00"/>
    <n v="1493874000"/>
    <b v="0"/>
    <b v="0"/>
    <x v="3"/>
    <s v="plays"/>
    <s v="theater/plays"/>
  </r>
  <r>
    <n v="64"/>
    <s v="Mosley-Gilbert"/>
    <s v="Vision-oriented logistical intranet"/>
    <n v="2800"/>
    <n v="2734"/>
    <n v="0.97642857142857142"/>
    <x v="0"/>
    <m/>
    <n v="38"/>
    <s v="US"/>
    <s v="USD"/>
    <n v="1530507600"/>
    <x v="64"/>
    <d v="2018-07-17T05:00:00"/>
    <n v="1531803600"/>
    <b v="0"/>
    <b v="1"/>
    <x v="2"/>
    <s v="web"/>
    <s v="technology/web"/>
  </r>
  <r>
    <n v="65"/>
    <s v="Berry-Boyer"/>
    <s v="Mandatory incremental projection"/>
    <n v="6100"/>
    <n v="14405"/>
    <n v="2.3614754098360655"/>
    <x v="1"/>
    <m/>
    <n v="236"/>
    <s v="US"/>
    <s v="USD"/>
    <n v="1296108000"/>
    <x v="65"/>
    <d v="2011-02-03T06:00:00"/>
    <n v="1296712800"/>
    <b v="0"/>
    <b v="0"/>
    <x v="3"/>
    <s v="plays"/>
    <s v="theater/plays"/>
  </r>
  <r>
    <n v="66"/>
    <s v="Sanders-Allen"/>
    <s v="Grass-roots needs-based encryption"/>
    <n v="2900"/>
    <n v="1307"/>
    <n v="0.45068965517241377"/>
    <x v="0"/>
    <m/>
    <n v="12"/>
    <s v="US"/>
    <s v="USD"/>
    <n v="1428469200"/>
    <x v="66"/>
    <d v="2015-04-13T05:00:00"/>
    <n v="1428901200"/>
    <b v="0"/>
    <b v="1"/>
    <x v="3"/>
    <s v="plays"/>
    <s v="theater/plays"/>
  </r>
  <r>
    <n v="67"/>
    <s v="Lopez Inc"/>
    <s v="Team-oriented 6thgeneration middleware"/>
    <n v="72600"/>
    <n v="117892"/>
    <n v="1.6238567493112948"/>
    <x v="1"/>
    <m/>
    <n v="4065"/>
    <s v="GB"/>
    <s v="GBP"/>
    <n v="1264399200"/>
    <x v="67"/>
    <d v="2010-01-30T06:00:00"/>
    <n v="1264831200"/>
    <b v="0"/>
    <b v="1"/>
    <x v="2"/>
    <s v="wearables"/>
    <s v="technology/wearables"/>
  </r>
  <r>
    <n v="68"/>
    <s v="Moreno-Turner"/>
    <s v="Inverse multi-tasking installation"/>
    <n v="5700"/>
    <n v="14508"/>
    <n v="2.5452631578947367"/>
    <x v="1"/>
    <m/>
    <n v="246"/>
    <s v="IT"/>
    <s v="EUR"/>
    <n v="1501131600"/>
    <x v="68"/>
    <d v="2017-09-12T05:00:00"/>
    <n v="1505192400"/>
    <b v="0"/>
    <b v="1"/>
    <x v="3"/>
    <s v="plays"/>
    <s v="theater/plays"/>
  </r>
  <r>
    <n v="69"/>
    <s v="Jones-Watson"/>
    <s v="Switchable disintermediate moderator"/>
    <n v="7900"/>
    <n v="1901"/>
    <n v="0.24063291139240506"/>
    <x v="3"/>
    <m/>
    <n v="17"/>
    <s v="US"/>
    <s v="USD"/>
    <n v="1292738400"/>
    <x v="69"/>
    <d v="2011-01-22T06:00:00"/>
    <n v="1295676000"/>
    <b v="0"/>
    <b v="0"/>
    <x v="3"/>
    <s v="plays"/>
    <s v="theater/plays"/>
  </r>
  <r>
    <n v="70"/>
    <s v="Barker Inc"/>
    <s v="Re-engineered 24/7 task-force"/>
    <n v="128000"/>
    <n v="158389"/>
    <n v="1.2374140625000001"/>
    <x v="1"/>
    <m/>
    <n v="2475"/>
    <s v="IT"/>
    <s v="EUR"/>
    <n v="1288674000"/>
    <x v="70"/>
    <d v="2010-12-21T06:00:00"/>
    <n v="1292911200"/>
    <b v="0"/>
    <b v="1"/>
    <x v="3"/>
    <s v="plays"/>
    <s v="theater/plays"/>
  </r>
  <r>
    <n v="71"/>
    <s v="Tate, Bass and House"/>
    <s v="Organic object-oriented budgetary management"/>
    <n v="6000"/>
    <n v="6484"/>
    <n v="1.0806666666666667"/>
    <x v="1"/>
    <m/>
    <n v="76"/>
    <s v="US"/>
    <s v="USD"/>
    <n v="1575093600"/>
    <x v="71"/>
    <d v="2019-12-04T06:00:00"/>
    <n v="1575439200"/>
    <b v="0"/>
    <b v="0"/>
    <x v="3"/>
    <s v="plays"/>
    <s v="theater/plays"/>
  </r>
  <r>
    <n v="72"/>
    <s v="Hampton, Lewis and Ray"/>
    <s v="Seamless coherent parallelism"/>
    <n v="600"/>
    <n v="4022"/>
    <n v="6.7033333333333331"/>
    <x v="1"/>
    <m/>
    <n v="54"/>
    <s v="US"/>
    <s v="USD"/>
    <n v="1435726800"/>
    <x v="72"/>
    <d v="2015-08-06T05:00:00"/>
    <n v="1438837200"/>
    <b v="0"/>
    <b v="0"/>
    <x v="4"/>
    <s v="animation"/>
    <s v="film &amp; video/animation"/>
  </r>
  <r>
    <n v="73"/>
    <s v="Collins-Goodman"/>
    <s v="Cross-platform even-keeled initiative"/>
    <n v="1400"/>
    <n v="9253"/>
    <n v="6.609285714285714"/>
    <x v="1"/>
    <m/>
    <n v="88"/>
    <s v="US"/>
    <s v="USD"/>
    <n v="1480226400"/>
    <x v="73"/>
    <d v="2016-11-30T06:00:00"/>
    <n v="1480485600"/>
    <b v="0"/>
    <b v="0"/>
    <x v="1"/>
    <s v="jazz"/>
    <s v="music/jazz"/>
  </r>
  <r>
    <n v="74"/>
    <s v="Davis-Michael"/>
    <s v="Progressive tertiary framework"/>
    <n v="3900"/>
    <n v="4776"/>
    <n v="1.2246153846153847"/>
    <x v="1"/>
    <m/>
    <n v="85"/>
    <s v="GB"/>
    <s v="GBP"/>
    <n v="1459054800"/>
    <x v="74"/>
    <d v="2016-03-28T05:00:00"/>
    <n v="1459141200"/>
    <b v="0"/>
    <b v="0"/>
    <x v="1"/>
    <s v="metal"/>
    <s v="music/metal"/>
  </r>
  <r>
    <n v="75"/>
    <s v="White, Torres and Bishop"/>
    <s v="Multi-layered dynamic protocol"/>
    <n v="9700"/>
    <n v="14606"/>
    <n v="1.5057731958762886"/>
    <x v="1"/>
    <m/>
    <n v="170"/>
    <s v="US"/>
    <s v="USD"/>
    <n v="1531630800"/>
    <x v="75"/>
    <d v="2018-07-23T05:00:00"/>
    <n v="1532322000"/>
    <b v="0"/>
    <b v="0"/>
    <x v="7"/>
    <s v="photography books"/>
    <s v="photography/photography books"/>
  </r>
  <r>
    <n v="76"/>
    <s v="Martin, Conway and Larsen"/>
    <s v="Horizontal next generation function"/>
    <n v="122900"/>
    <n v="95993"/>
    <n v="0.78106590724165992"/>
    <x v="0"/>
    <m/>
    <n v="1684"/>
    <s v="US"/>
    <s v="USD"/>
    <n v="1421992800"/>
    <x v="76"/>
    <d v="2015-03-13T05:00:00"/>
    <n v="1426222800"/>
    <b v="1"/>
    <b v="1"/>
    <x v="3"/>
    <s v="plays"/>
    <s v="theater/plays"/>
  </r>
  <r>
    <n v="77"/>
    <s v="Acevedo-Huffman"/>
    <s v="Pre-emptive impactful model"/>
    <n v="9500"/>
    <n v="4460"/>
    <n v="0.46947368421052632"/>
    <x v="0"/>
    <m/>
    <n v="56"/>
    <s v="US"/>
    <s v="USD"/>
    <n v="1285563600"/>
    <x v="77"/>
    <d v="2010-10-11T05:00:00"/>
    <n v="1286773200"/>
    <b v="0"/>
    <b v="1"/>
    <x v="4"/>
    <s v="animation"/>
    <s v="film &amp; video/animation"/>
  </r>
  <r>
    <n v="78"/>
    <s v="Montgomery, Larson and Spencer"/>
    <s v="User-centric bifurcated knowledge user"/>
    <n v="4500"/>
    <n v="13536"/>
    <n v="3.008"/>
    <x v="1"/>
    <m/>
    <n v="330"/>
    <s v="US"/>
    <s v="USD"/>
    <n v="1523854800"/>
    <x v="78"/>
    <d v="2018-04-17T05:00:00"/>
    <n v="1523941200"/>
    <b v="0"/>
    <b v="0"/>
    <x v="5"/>
    <s v="translations"/>
    <s v="publishing/translations"/>
  </r>
  <r>
    <n v="79"/>
    <s v="Soto LLC"/>
    <s v="Triple-buffered reciprocal project"/>
    <n v="57800"/>
    <n v="40228"/>
    <n v="0.6959861591695502"/>
    <x v="0"/>
    <m/>
    <n v="838"/>
    <s v="US"/>
    <s v="USD"/>
    <n v="1529125200"/>
    <x v="79"/>
    <d v="2018-06-21T05:00:00"/>
    <n v="1529557200"/>
    <b v="0"/>
    <b v="0"/>
    <x v="3"/>
    <s v="plays"/>
    <s v="theater/plays"/>
  </r>
  <r>
    <n v="80"/>
    <s v="Sutton, Barrett and Tucker"/>
    <s v="Cross-platform needs-based approach"/>
    <n v="1100"/>
    <n v="7012"/>
    <n v="6.374545454545455"/>
    <x v="1"/>
    <m/>
    <n v="127"/>
    <s v="US"/>
    <s v="USD"/>
    <n v="1503982800"/>
    <x v="80"/>
    <d v="2017-09-28T05:00:00"/>
    <n v="1506574800"/>
    <b v="0"/>
    <b v="0"/>
    <x v="6"/>
    <s v="video games"/>
    <s v="games/video games"/>
  </r>
  <r>
    <n v="81"/>
    <s v="Gomez, Bailey and Flores"/>
    <s v="User-friendly static contingency"/>
    <n v="16800"/>
    <n v="37857"/>
    <n v="2.253392857142857"/>
    <x v="1"/>
    <m/>
    <n v="411"/>
    <s v="US"/>
    <s v="USD"/>
    <n v="1511416800"/>
    <x v="81"/>
    <d v="2017-12-18T06:00:00"/>
    <n v="1513576800"/>
    <b v="0"/>
    <b v="0"/>
    <x v="1"/>
    <s v="rock"/>
    <s v="music/rock"/>
  </r>
  <r>
    <n v="82"/>
    <s v="Porter-George"/>
    <s v="Reactive content-based framework"/>
    <n v="1000"/>
    <n v="14973"/>
    <n v="14.973000000000001"/>
    <x v="1"/>
    <m/>
    <n v="180"/>
    <s v="GB"/>
    <s v="GBP"/>
    <n v="1547704800"/>
    <x v="82"/>
    <d v="2019-01-24T06:00:00"/>
    <n v="1548309600"/>
    <b v="0"/>
    <b v="1"/>
    <x v="6"/>
    <s v="video games"/>
    <s v="games/video games"/>
  </r>
  <r>
    <n v="83"/>
    <s v="Fitzgerald PLC"/>
    <s v="Realigned user-facing concept"/>
    <n v="106400"/>
    <n v="39996"/>
    <n v="0.37590225563909774"/>
    <x v="0"/>
    <m/>
    <n v="1000"/>
    <s v="US"/>
    <s v="USD"/>
    <n v="1469682000"/>
    <x v="83"/>
    <d v="2016-08-19T05:00:00"/>
    <n v="1471582800"/>
    <b v="0"/>
    <b v="0"/>
    <x v="1"/>
    <s v="electric music"/>
    <s v="music/electric music"/>
  </r>
  <r>
    <n v="84"/>
    <s v="Cisneros-Burton"/>
    <s v="Public-key zero tolerance orchestration"/>
    <n v="31400"/>
    <n v="41564"/>
    <n v="1.3236942675159236"/>
    <x v="1"/>
    <m/>
    <n v="374"/>
    <s v="US"/>
    <s v="USD"/>
    <n v="1343451600"/>
    <x v="84"/>
    <d v="2012-08-07T05:00:00"/>
    <n v="1344315600"/>
    <b v="0"/>
    <b v="0"/>
    <x v="2"/>
    <s v="wearables"/>
    <s v="technology/wearables"/>
  </r>
  <r>
    <n v="85"/>
    <s v="Hill, Lawson and Wilkinson"/>
    <s v="Multi-tiered eco-centric architecture"/>
    <n v="4900"/>
    <n v="6430"/>
    <n v="1.3122448979591836"/>
    <x v="1"/>
    <m/>
    <n v="71"/>
    <s v="AU"/>
    <s v="AUD"/>
    <n v="1315717200"/>
    <x v="85"/>
    <d v="2011-09-19T05:00:00"/>
    <n v="1316408400"/>
    <b v="0"/>
    <b v="0"/>
    <x v="1"/>
    <s v="indie rock"/>
    <s v="music/indie rock"/>
  </r>
  <r>
    <n v="86"/>
    <s v="Davis-Smith"/>
    <s v="Organic motivating firmware"/>
    <n v="7400"/>
    <n v="12405"/>
    <n v="1.6763513513513513"/>
    <x v="1"/>
    <m/>
    <n v="203"/>
    <s v="US"/>
    <s v="USD"/>
    <n v="1430715600"/>
    <x v="86"/>
    <d v="2015-05-17T05:00:00"/>
    <n v="1431838800"/>
    <b v="1"/>
    <b v="0"/>
    <x v="3"/>
    <s v="plays"/>
    <s v="theater/plays"/>
  </r>
  <r>
    <n v="87"/>
    <s v="Farrell and Sons"/>
    <s v="Synergized 4thgeneration conglomeration"/>
    <n v="198500"/>
    <n v="123040"/>
    <n v="0.6198488664987406"/>
    <x v="0"/>
    <m/>
    <n v="1482"/>
    <s v="AU"/>
    <s v="AUD"/>
    <n v="1299564000"/>
    <x v="87"/>
    <d v="2011-03-19T05:00:00"/>
    <n v="1300510800"/>
    <b v="0"/>
    <b v="1"/>
    <x v="1"/>
    <s v="rock"/>
    <s v="music/rock"/>
  </r>
  <r>
    <n v="88"/>
    <s v="Clark Group"/>
    <s v="Grass-roots fault-tolerant policy"/>
    <n v="4800"/>
    <n v="12516"/>
    <n v="2.6074999999999999"/>
    <x v="1"/>
    <m/>
    <n v="113"/>
    <s v="US"/>
    <s v="USD"/>
    <n v="1429160400"/>
    <x v="88"/>
    <d v="2015-05-08T05:00:00"/>
    <n v="1431061200"/>
    <b v="0"/>
    <b v="0"/>
    <x v="5"/>
    <s v="translations"/>
    <s v="publishing/translations"/>
  </r>
  <r>
    <n v="89"/>
    <s v="White, Singleton and Zimmerman"/>
    <s v="Monitored scalable knowledgebase"/>
    <n v="3400"/>
    <n v="8588"/>
    <n v="2.5258823529411765"/>
    <x v="1"/>
    <m/>
    <n v="96"/>
    <s v="US"/>
    <s v="USD"/>
    <n v="1271307600"/>
    <x v="89"/>
    <d v="2010-04-17T05:00:00"/>
    <n v="1271480400"/>
    <b v="0"/>
    <b v="0"/>
    <x v="3"/>
    <s v="plays"/>
    <s v="theater/plays"/>
  </r>
  <r>
    <n v="90"/>
    <s v="Kramer Group"/>
    <s v="Synergistic explicit parallelism"/>
    <n v="7800"/>
    <n v="6132"/>
    <n v="0.7861538461538462"/>
    <x v="0"/>
    <m/>
    <n v="106"/>
    <s v="US"/>
    <s v="USD"/>
    <n v="1456380000"/>
    <x v="90"/>
    <d v="2016-02-25T06:00:00"/>
    <n v="1456380000"/>
    <b v="0"/>
    <b v="1"/>
    <x v="3"/>
    <s v="plays"/>
    <s v="theater/plays"/>
  </r>
  <r>
    <n v="91"/>
    <s v="Frazier, Patrick and Smith"/>
    <s v="Enhanced systemic analyzer"/>
    <n v="154300"/>
    <n v="74688"/>
    <n v="0.48404406999351912"/>
    <x v="0"/>
    <m/>
    <n v="679"/>
    <s v="IT"/>
    <s v="EUR"/>
    <n v="1470459600"/>
    <x v="91"/>
    <d v="2016-09-03T05:00:00"/>
    <n v="1472878800"/>
    <b v="0"/>
    <b v="0"/>
    <x v="5"/>
    <s v="translations"/>
    <s v="publishing/translations"/>
  </r>
  <r>
    <n v="92"/>
    <s v="Santos, Bell and Lloyd"/>
    <s v="Object-based analyzing knowledge user"/>
    <n v="20000"/>
    <n v="51775"/>
    <n v="2.5887500000000001"/>
    <x v="1"/>
    <m/>
    <n v="498"/>
    <s v="CH"/>
    <s v="CHF"/>
    <n v="1277269200"/>
    <x v="92"/>
    <d v="2010-06-24T05:00:00"/>
    <n v="1277355600"/>
    <b v="0"/>
    <b v="1"/>
    <x v="6"/>
    <s v="video games"/>
    <s v="games/video games"/>
  </r>
  <r>
    <n v="93"/>
    <s v="Hall and Sons"/>
    <s v="Pre-emptive radical architecture"/>
    <n v="108800"/>
    <n v="65877"/>
    <n v="0.60548713235294116"/>
    <x v="3"/>
    <m/>
    <n v="610"/>
    <s v="US"/>
    <s v="USD"/>
    <n v="1350709200"/>
    <x v="93"/>
    <d v="2012-10-24T05:00:00"/>
    <n v="1351054800"/>
    <b v="0"/>
    <b v="1"/>
    <x v="3"/>
    <s v="plays"/>
    <s v="theater/plays"/>
  </r>
  <r>
    <n v="94"/>
    <s v="Hanson Inc"/>
    <s v="Grass-roots web-enabled contingency"/>
    <n v="2900"/>
    <n v="8807"/>
    <n v="3.036896551724138"/>
    <x v="1"/>
    <m/>
    <n v="180"/>
    <s v="GB"/>
    <s v="GBP"/>
    <n v="1554613200"/>
    <x v="94"/>
    <d v="2019-04-18T05:00:00"/>
    <n v="1555563600"/>
    <b v="0"/>
    <b v="0"/>
    <x v="2"/>
    <s v="web"/>
    <s v="technology/web"/>
  </r>
  <r>
    <n v="95"/>
    <s v="Sanchez LLC"/>
    <s v="Stand-alone system-worthy standardization"/>
    <n v="900"/>
    <n v="1017"/>
    <n v="1.1299999999999999"/>
    <x v="1"/>
    <m/>
    <n v="27"/>
    <s v="US"/>
    <s v="USD"/>
    <n v="1571029200"/>
    <x v="95"/>
    <d v="2019-10-21T05:00:00"/>
    <n v="1571634000"/>
    <b v="0"/>
    <b v="0"/>
    <x v="4"/>
    <s v="documentary"/>
    <s v="film &amp; video/documentary"/>
  </r>
  <r>
    <n v="96"/>
    <s v="Howard Ltd"/>
    <s v="Down-sized systematic policy"/>
    <n v="69700"/>
    <n v="151513"/>
    <n v="2.1737876614060259"/>
    <x v="1"/>
    <m/>
    <n v="2331"/>
    <s v="US"/>
    <s v="USD"/>
    <n v="1299736800"/>
    <x v="96"/>
    <d v="2011-03-23T05:00:00"/>
    <n v="1300856400"/>
    <b v="0"/>
    <b v="0"/>
    <x v="3"/>
    <s v="plays"/>
    <s v="theater/plays"/>
  </r>
  <r>
    <n v="97"/>
    <s v="Stewart LLC"/>
    <s v="Cloned bi-directional architecture"/>
    <n v="1300"/>
    <n v="12047"/>
    <n v="9.2669230769230762"/>
    <x v="1"/>
    <m/>
    <n v="113"/>
    <s v="US"/>
    <s v="USD"/>
    <n v="1435208400"/>
    <x v="48"/>
    <d v="2015-08-18T05:00:00"/>
    <n v="1439874000"/>
    <b v="0"/>
    <b v="0"/>
    <x v="0"/>
    <s v="food trucks"/>
    <s v="food/food trucks"/>
  </r>
  <r>
    <n v="98"/>
    <s v="Arias, Allen and Miller"/>
    <s v="Seamless transitional portal"/>
    <n v="97800"/>
    <n v="32951"/>
    <n v="0.33692229038854804"/>
    <x v="0"/>
    <m/>
    <n v="1220"/>
    <s v="AU"/>
    <s v="AUD"/>
    <n v="1437973200"/>
    <x v="97"/>
    <d v="2015-07-31T05:00:00"/>
    <n v="1438318800"/>
    <b v="0"/>
    <b v="0"/>
    <x v="6"/>
    <s v="video games"/>
    <s v="games/video games"/>
  </r>
  <r>
    <n v="99"/>
    <s v="Baker-Morris"/>
    <s v="Fully-configurable motivating approach"/>
    <n v="7600"/>
    <n v="14951"/>
    <n v="1.9672368421052631"/>
    <x v="1"/>
    <m/>
    <n v="164"/>
    <s v="US"/>
    <s v="USD"/>
    <n v="1416895200"/>
    <x v="98"/>
    <d v="2014-12-24T06:00:00"/>
    <n v="1419400800"/>
    <b v="0"/>
    <b v="0"/>
    <x v="3"/>
    <s v="plays"/>
    <s v="theater/plays"/>
  </r>
  <r>
    <n v="100"/>
    <s v="Tucker, Fox and Green"/>
    <s v="Upgradable fault-tolerant approach"/>
    <n v="100"/>
    <n v="1"/>
    <n v="0.01"/>
    <x v="0"/>
    <m/>
    <n v="1"/>
    <s v="US"/>
    <s v="USD"/>
    <n v="1319000400"/>
    <x v="99"/>
    <d v="2011-11-06T05:00:00"/>
    <n v="1320555600"/>
    <b v="0"/>
    <b v="0"/>
    <x v="3"/>
    <s v="plays"/>
    <s v="theater/plays"/>
  </r>
  <r>
    <n v="101"/>
    <s v="Douglas LLC"/>
    <s v="Reduced heuristic moratorium"/>
    <n v="900"/>
    <n v="9193"/>
    <n v="10.214444444444444"/>
    <x v="1"/>
    <m/>
    <n v="164"/>
    <s v="US"/>
    <s v="USD"/>
    <n v="1424498400"/>
    <x v="100"/>
    <d v="2015-02-28T06:00:00"/>
    <n v="1425103200"/>
    <b v="0"/>
    <b v="1"/>
    <x v="1"/>
    <s v="electric music"/>
    <s v="music/electric music"/>
  </r>
  <r>
    <n v="102"/>
    <s v="Garcia Inc"/>
    <s v="Front-line web-enabled model"/>
    <n v="3700"/>
    <n v="10422"/>
    <n v="2.8167567567567566"/>
    <x v="1"/>
    <m/>
    <n v="336"/>
    <s v="US"/>
    <s v="USD"/>
    <n v="1526274000"/>
    <x v="101"/>
    <d v="2018-05-21T05:00:00"/>
    <n v="1526878800"/>
    <b v="0"/>
    <b v="1"/>
    <x v="2"/>
    <s v="wearables"/>
    <s v="technology/wearables"/>
  </r>
  <r>
    <n v="103"/>
    <s v="Frye, Hunt and Powell"/>
    <s v="Polarized incremental emulation"/>
    <n v="10000"/>
    <n v="2461"/>
    <n v="0.24610000000000001"/>
    <x v="0"/>
    <m/>
    <n v="37"/>
    <s v="IT"/>
    <s v="EUR"/>
    <n v="1287896400"/>
    <x v="102"/>
    <d v="2010-11-02T05:00:00"/>
    <n v="1288674000"/>
    <b v="0"/>
    <b v="0"/>
    <x v="1"/>
    <s v="electric music"/>
    <s v="music/electric music"/>
  </r>
  <r>
    <n v="104"/>
    <s v="Smith, Wells and Nguyen"/>
    <s v="Self-enabling grid-enabled initiative"/>
    <n v="119200"/>
    <n v="170623"/>
    <n v="1.4314010067114094"/>
    <x v="1"/>
    <m/>
    <n v="1917"/>
    <s v="US"/>
    <s v="USD"/>
    <n v="1495515600"/>
    <x v="103"/>
    <d v="2017-05-24T05:00:00"/>
    <n v="1495602000"/>
    <b v="0"/>
    <b v="0"/>
    <x v="1"/>
    <s v="indie rock"/>
    <s v="music/indie rock"/>
  </r>
  <r>
    <n v="105"/>
    <s v="Charles-Johnson"/>
    <s v="Total fresh-thinking system engine"/>
    <n v="6800"/>
    <n v="9829"/>
    <n v="1.4454411764705883"/>
    <x v="1"/>
    <m/>
    <n v="95"/>
    <s v="US"/>
    <s v="USD"/>
    <n v="1364878800"/>
    <x v="104"/>
    <d v="2013-04-20T05:00:00"/>
    <n v="1366434000"/>
    <b v="0"/>
    <b v="0"/>
    <x v="2"/>
    <s v="web"/>
    <s v="technology/web"/>
  </r>
  <r>
    <n v="106"/>
    <s v="Brandt, Carter and Wood"/>
    <s v="Ameliorated clear-thinking circuit"/>
    <n v="3900"/>
    <n v="14006"/>
    <n v="3.5912820512820511"/>
    <x v="1"/>
    <m/>
    <n v="147"/>
    <s v="US"/>
    <s v="USD"/>
    <n v="1567918800"/>
    <x v="105"/>
    <d v="2019-09-13T05:00:00"/>
    <n v="1568350800"/>
    <b v="0"/>
    <b v="0"/>
    <x v="3"/>
    <s v="plays"/>
    <s v="theater/plays"/>
  </r>
  <r>
    <n v="107"/>
    <s v="Tucker, Schmidt and Reid"/>
    <s v="Multi-layered encompassing installation"/>
    <n v="3500"/>
    <n v="6527"/>
    <n v="1.8648571428571428"/>
    <x v="1"/>
    <m/>
    <n v="86"/>
    <s v="US"/>
    <s v="USD"/>
    <n v="1524459600"/>
    <x v="106"/>
    <d v="2018-05-10T05:00:00"/>
    <n v="1525928400"/>
    <b v="0"/>
    <b v="1"/>
    <x v="3"/>
    <s v="plays"/>
    <s v="theater/plays"/>
  </r>
  <r>
    <n v="108"/>
    <s v="Decker Inc"/>
    <s v="Universal encompassing implementation"/>
    <n v="1500"/>
    <n v="8929"/>
    <n v="5.9526666666666666"/>
    <x v="1"/>
    <m/>
    <n v="83"/>
    <s v="US"/>
    <s v="USD"/>
    <n v="1333688400"/>
    <x v="107"/>
    <d v="2012-05-13T05:00:00"/>
    <n v="1336885200"/>
    <b v="0"/>
    <b v="0"/>
    <x v="4"/>
    <s v="documentary"/>
    <s v="film &amp; video/documentary"/>
  </r>
  <r>
    <n v="109"/>
    <s v="Romero and Sons"/>
    <s v="Object-based client-server application"/>
    <n v="5200"/>
    <n v="3079"/>
    <n v="0.5921153846153846"/>
    <x v="0"/>
    <m/>
    <n v="60"/>
    <s v="US"/>
    <s v="USD"/>
    <n v="1389506400"/>
    <x v="108"/>
    <d v="2014-01-14T06:00:00"/>
    <n v="1389679200"/>
    <b v="0"/>
    <b v="0"/>
    <x v="4"/>
    <s v="television"/>
    <s v="film &amp; video/television"/>
  </r>
  <r>
    <n v="110"/>
    <s v="Castillo-Carey"/>
    <s v="Cross-platform solution-oriented process improvement"/>
    <n v="142400"/>
    <n v="21307"/>
    <n v="0.14962780898876404"/>
    <x v="0"/>
    <m/>
    <n v="296"/>
    <s v="US"/>
    <s v="USD"/>
    <n v="1536642000"/>
    <x v="109"/>
    <d v="2018-09-30T05:00:00"/>
    <n v="1538283600"/>
    <b v="0"/>
    <b v="0"/>
    <x v="0"/>
    <s v="food trucks"/>
    <s v="food/food trucks"/>
  </r>
  <r>
    <n v="111"/>
    <s v="Hart-Briggs"/>
    <s v="Re-engineered user-facing approach"/>
    <n v="61400"/>
    <n v="73653"/>
    <n v="1.1995602605863191"/>
    <x v="1"/>
    <m/>
    <n v="676"/>
    <s v="US"/>
    <s v="USD"/>
    <n v="1348290000"/>
    <x v="110"/>
    <d v="2012-09-28T05:00:00"/>
    <n v="1348808400"/>
    <b v="0"/>
    <b v="0"/>
    <x v="5"/>
    <s v="radio &amp; podcasts"/>
    <s v="publishing/radio &amp; podcasts"/>
  </r>
  <r>
    <n v="112"/>
    <s v="Jones-Meyer"/>
    <s v="Re-engineered client-driven hub"/>
    <n v="4700"/>
    <n v="12635"/>
    <n v="2.6882978723404256"/>
    <x v="1"/>
    <m/>
    <n v="361"/>
    <s v="AU"/>
    <s v="AUD"/>
    <n v="1408856400"/>
    <x v="111"/>
    <d v="2014-09-08T05:00:00"/>
    <n v="1410152400"/>
    <b v="0"/>
    <b v="0"/>
    <x v="2"/>
    <s v="web"/>
    <s v="technology/web"/>
  </r>
  <r>
    <n v="113"/>
    <s v="Wright, Hartman and Yu"/>
    <s v="User-friendly tertiary array"/>
    <n v="3300"/>
    <n v="12437"/>
    <n v="3.7687878787878786"/>
    <x v="1"/>
    <m/>
    <n v="131"/>
    <s v="US"/>
    <s v="USD"/>
    <n v="1505192400"/>
    <x v="112"/>
    <d v="2017-09-19T05:00:00"/>
    <n v="1505797200"/>
    <b v="0"/>
    <b v="0"/>
    <x v="0"/>
    <s v="food trucks"/>
    <s v="food/food trucks"/>
  </r>
  <r>
    <n v="114"/>
    <s v="Harper-Davis"/>
    <s v="Robust heuristic encoding"/>
    <n v="1900"/>
    <n v="13816"/>
    <n v="7.2715789473684209"/>
    <x v="1"/>
    <m/>
    <n v="126"/>
    <s v="US"/>
    <s v="USD"/>
    <n v="1554786000"/>
    <x v="113"/>
    <d v="2019-04-10T05:00:00"/>
    <n v="1554872400"/>
    <b v="0"/>
    <b v="1"/>
    <x v="2"/>
    <s v="wearables"/>
    <s v="technology/wearables"/>
  </r>
  <r>
    <n v="115"/>
    <s v="Barrett PLC"/>
    <s v="Team-oriented clear-thinking capacity"/>
    <n v="166700"/>
    <n v="145382"/>
    <n v="0.87211757648470301"/>
    <x v="0"/>
    <m/>
    <n v="3304"/>
    <s v="IT"/>
    <s v="EUR"/>
    <n v="1510898400"/>
    <x v="114"/>
    <d v="2017-12-22T06:00:00"/>
    <n v="1513922400"/>
    <b v="0"/>
    <b v="0"/>
    <x v="5"/>
    <s v="fiction"/>
    <s v="publishing/fiction"/>
  </r>
  <r>
    <n v="116"/>
    <s v="David-Clark"/>
    <s v="De-engineered motivating standardization"/>
    <n v="7200"/>
    <n v="6336"/>
    <n v="0.88"/>
    <x v="0"/>
    <m/>
    <n v="73"/>
    <s v="US"/>
    <s v="USD"/>
    <n v="1442552400"/>
    <x v="115"/>
    <d v="2015-09-19T05:00:00"/>
    <n v="1442638800"/>
    <b v="0"/>
    <b v="0"/>
    <x v="3"/>
    <s v="plays"/>
    <s v="theater/plays"/>
  </r>
  <r>
    <n v="117"/>
    <s v="Chaney-Dennis"/>
    <s v="Business-focused 24hour groupware"/>
    <n v="4900"/>
    <n v="8523"/>
    <n v="1.7393877551020409"/>
    <x v="1"/>
    <m/>
    <n v="275"/>
    <s v="US"/>
    <s v="USD"/>
    <n v="1316667600"/>
    <x v="116"/>
    <d v="2011-09-28T05:00:00"/>
    <n v="1317186000"/>
    <b v="0"/>
    <b v="0"/>
    <x v="4"/>
    <s v="television"/>
    <s v="film &amp; video/television"/>
  </r>
  <r>
    <n v="118"/>
    <s v="Robinson, Lopez and Christensen"/>
    <s v="Organic next generation protocol"/>
    <n v="5400"/>
    <n v="6351"/>
    <n v="1.1761111111111111"/>
    <x v="1"/>
    <m/>
    <n v="67"/>
    <s v="US"/>
    <s v="USD"/>
    <n v="1390716000"/>
    <x v="117"/>
    <d v="2014-02-01T06:00:00"/>
    <n v="1391234400"/>
    <b v="0"/>
    <b v="0"/>
    <x v="7"/>
    <s v="photography books"/>
    <s v="photography/photography books"/>
  </r>
  <r>
    <n v="119"/>
    <s v="Clark and Sons"/>
    <s v="Reverse-engineered full-range Internet solution"/>
    <n v="5000"/>
    <n v="10748"/>
    <n v="2.1496"/>
    <x v="1"/>
    <m/>
    <n v="154"/>
    <s v="US"/>
    <s v="USD"/>
    <n v="1402894800"/>
    <x v="118"/>
    <d v="2014-07-03T05:00:00"/>
    <n v="1404363600"/>
    <b v="0"/>
    <b v="1"/>
    <x v="4"/>
    <s v="documentary"/>
    <s v="film &amp; video/documentary"/>
  </r>
  <r>
    <n v="120"/>
    <s v="Vega Group"/>
    <s v="Synchronized regional synergy"/>
    <n v="75100"/>
    <n v="112272"/>
    <n v="1.4949667110519307"/>
    <x v="1"/>
    <m/>
    <n v="1782"/>
    <s v="US"/>
    <s v="USD"/>
    <n v="1429246800"/>
    <x v="119"/>
    <d v="2015-04-21T05:00:00"/>
    <n v="1429592400"/>
    <b v="0"/>
    <b v="1"/>
    <x v="6"/>
    <s v="mobile games"/>
    <s v="games/mobile games"/>
  </r>
  <r>
    <n v="121"/>
    <s v="Brown-Brown"/>
    <s v="Multi-lateral homogeneous success"/>
    <n v="45300"/>
    <n v="99361"/>
    <n v="2.1933995584988963"/>
    <x v="1"/>
    <m/>
    <n v="903"/>
    <s v="US"/>
    <s v="USD"/>
    <n v="1412485200"/>
    <x v="33"/>
    <d v="2014-10-18T05:00:00"/>
    <n v="1413608400"/>
    <b v="0"/>
    <b v="0"/>
    <x v="6"/>
    <s v="video games"/>
    <s v="games/video games"/>
  </r>
  <r>
    <n v="122"/>
    <s v="Taylor PLC"/>
    <s v="Seamless zero-defect solution"/>
    <n v="136800"/>
    <n v="88055"/>
    <n v="0.64367690058479532"/>
    <x v="0"/>
    <m/>
    <n v="3387"/>
    <s v="US"/>
    <s v="USD"/>
    <n v="1417068000"/>
    <x v="120"/>
    <d v="2014-12-24T06:00:00"/>
    <n v="1419400800"/>
    <b v="0"/>
    <b v="0"/>
    <x v="5"/>
    <s v="fiction"/>
    <s v="publishing/fiction"/>
  </r>
  <r>
    <n v="123"/>
    <s v="Edwards-Lewis"/>
    <s v="Enhanced scalable concept"/>
    <n v="177700"/>
    <n v="33092"/>
    <n v="0.18622397298818233"/>
    <x v="0"/>
    <m/>
    <n v="662"/>
    <s v="CA"/>
    <s v="CAD"/>
    <n v="1448344800"/>
    <x v="121"/>
    <d v="2015-11-27T06:00:00"/>
    <n v="1448604000"/>
    <b v="1"/>
    <b v="0"/>
    <x v="3"/>
    <s v="plays"/>
    <s v="theater/plays"/>
  </r>
  <r>
    <n v="124"/>
    <s v="Stanton, Neal and Rodriguez"/>
    <s v="Polarized uniform software"/>
    <n v="2600"/>
    <n v="9562"/>
    <n v="3.6776923076923076"/>
    <x v="1"/>
    <m/>
    <n v="94"/>
    <s v="IT"/>
    <s v="EUR"/>
    <n v="1557723600"/>
    <x v="122"/>
    <d v="2019-07-05T05:00:00"/>
    <n v="1562302800"/>
    <b v="0"/>
    <b v="0"/>
    <x v="7"/>
    <s v="photography books"/>
    <s v="photography/photography books"/>
  </r>
  <r>
    <n v="125"/>
    <s v="Pratt LLC"/>
    <s v="Stand-alone web-enabled moderator"/>
    <n v="5300"/>
    <n v="8475"/>
    <n v="1.5990566037735849"/>
    <x v="1"/>
    <m/>
    <n v="180"/>
    <s v="US"/>
    <s v="USD"/>
    <n v="1537333200"/>
    <x v="123"/>
    <d v="2018-09-23T05:00:00"/>
    <n v="1537678800"/>
    <b v="0"/>
    <b v="0"/>
    <x v="3"/>
    <s v="plays"/>
    <s v="theater/plays"/>
  </r>
  <r>
    <n v="126"/>
    <s v="Gross PLC"/>
    <s v="Proactive methodical benchmark"/>
    <n v="180200"/>
    <n v="69617"/>
    <n v="0.38633185349611543"/>
    <x v="0"/>
    <m/>
    <n v="774"/>
    <s v="US"/>
    <s v="USD"/>
    <n v="1471150800"/>
    <x v="124"/>
    <d v="2016-09-11T05:00:00"/>
    <n v="1473570000"/>
    <b v="0"/>
    <b v="1"/>
    <x v="3"/>
    <s v="plays"/>
    <s v="theater/plays"/>
  </r>
  <r>
    <n v="127"/>
    <s v="Martinez, Gomez and Dalton"/>
    <s v="Team-oriented 6thgeneration matrix"/>
    <n v="103200"/>
    <n v="53067"/>
    <n v="0.51421511627906979"/>
    <x v="0"/>
    <m/>
    <n v="672"/>
    <s v="CA"/>
    <s v="CAD"/>
    <n v="1273640400"/>
    <x v="125"/>
    <d v="2010-05-15T05:00:00"/>
    <n v="1273899600"/>
    <b v="0"/>
    <b v="0"/>
    <x v="3"/>
    <s v="plays"/>
    <s v="theater/plays"/>
  </r>
  <r>
    <n v="128"/>
    <s v="Allen-Curtis"/>
    <s v="Phased human-resource core"/>
    <n v="70600"/>
    <n v="42596"/>
    <n v="0.60334277620396604"/>
    <x v="3"/>
    <m/>
    <n v="532"/>
    <s v="US"/>
    <s v="USD"/>
    <n v="1282885200"/>
    <x v="126"/>
    <d v="2010-09-09T05:00:00"/>
    <n v="1284008400"/>
    <b v="0"/>
    <b v="0"/>
    <x v="1"/>
    <s v="rock"/>
    <s v="music/rock"/>
  </r>
  <r>
    <n v="129"/>
    <s v="Morgan-Martinez"/>
    <s v="Mandatory tertiary implementation"/>
    <n v="148500"/>
    <n v="4756"/>
    <n v="3.2026936026936029E-2"/>
    <x v="3"/>
    <m/>
    <n v="55"/>
    <s v="AU"/>
    <s v="AUD"/>
    <n v="1422943200"/>
    <x v="127"/>
    <d v="2015-02-28T06:00:00"/>
    <n v="1425103200"/>
    <b v="0"/>
    <b v="0"/>
    <x v="0"/>
    <s v="food trucks"/>
    <s v="food/food trucks"/>
  </r>
  <r>
    <n v="130"/>
    <s v="Luna, Anderson and Fox"/>
    <s v="Secured directional encryption"/>
    <n v="9600"/>
    <n v="14925"/>
    <n v="1.5546875"/>
    <x v="1"/>
    <m/>
    <n v="533"/>
    <s v="DK"/>
    <s v="DKK"/>
    <n v="1319605200"/>
    <x v="128"/>
    <d v="2011-11-11T06:00:00"/>
    <n v="1320991200"/>
    <b v="0"/>
    <b v="0"/>
    <x v="4"/>
    <s v="drama"/>
    <s v="film &amp; video/drama"/>
  </r>
  <r>
    <n v="131"/>
    <s v="Fleming, Zhang and Henderson"/>
    <s v="Distributed 5thgeneration implementation"/>
    <n v="164700"/>
    <n v="166116"/>
    <n v="1.0085974499089254"/>
    <x v="1"/>
    <m/>
    <n v="2443"/>
    <s v="GB"/>
    <s v="GBP"/>
    <n v="1385704800"/>
    <x v="129"/>
    <d v="2013-12-12T06:00:00"/>
    <n v="1386828000"/>
    <b v="0"/>
    <b v="0"/>
    <x v="2"/>
    <s v="web"/>
    <s v="technology/web"/>
  </r>
  <r>
    <n v="132"/>
    <s v="Flowers and Sons"/>
    <s v="Virtual static core"/>
    <n v="3300"/>
    <n v="3834"/>
    <n v="1.1618181818181819"/>
    <x v="1"/>
    <m/>
    <n v="89"/>
    <s v="US"/>
    <s v="USD"/>
    <n v="1515736800"/>
    <x v="130"/>
    <d v="2018-01-28T06:00:00"/>
    <n v="1517119200"/>
    <b v="0"/>
    <b v="1"/>
    <x v="3"/>
    <s v="plays"/>
    <s v="theater/plays"/>
  </r>
  <r>
    <n v="133"/>
    <s v="Gates PLC"/>
    <s v="Secured content-based product"/>
    <n v="4500"/>
    <n v="13985"/>
    <n v="3.1077777777777778"/>
    <x v="1"/>
    <m/>
    <n v="159"/>
    <s v="US"/>
    <s v="USD"/>
    <n v="1313125200"/>
    <x v="131"/>
    <d v="2011-09-03T05:00:00"/>
    <n v="1315026000"/>
    <b v="0"/>
    <b v="0"/>
    <x v="1"/>
    <s v="world music"/>
    <s v="music/world music"/>
  </r>
  <r>
    <n v="134"/>
    <s v="Caldwell LLC"/>
    <s v="Secured executive concept"/>
    <n v="99500"/>
    <n v="89288"/>
    <n v="0.89736683417085428"/>
    <x v="0"/>
    <m/>
    <n v="940"/>
    <s v="CH"/>
    <s v="CHF"/>
    <n v="1308459600"/>
    <x v="132"/>
    <d v="2011-08-07T05:00:00"/>
    <n v="1312693200"/>
    <b v="0"/>
    <b v="1"/>
    <x v="4"/>
    <s v="documentary"/>
    <s v="film &amp; video/documentary"/>
  </r>
  <r>
    <n v="135"/>
    <s v="Le, Burton and Evans"/>
    <s v="Balanced zero-defect software"/>
    <n v="7700"/>
    <n v="5488"/>
    <n v="0.71272727272727276"/>
    <x v="0"/>
    <m/>
    <n v="117"/>
    <s v="US"/>
    <s v="USD"/>
    <n v="1362636000"/>
    <x v="133"/>
    <d v="2013-03-12T05:00:00"/>
    <n v="1363064400"/>
    <b v="0"/>
    <b v="1"/>
    <x v="3"/>
    <s v="plays"/>
    <s v="theater/plays"/>
  </r>
  <r>
    <n v="136"/>
    <s v="Briggs PLC"/>
    <s v="Distributed context-sensitive flexibility"/>
    <n v="82800"/>
    <n v="2721"/>
    <n v="3.2862318840579711E-2"/>
    <x v="3"/>
    <m/>
    <n v="58"/>
    <s v="US"/>
    <s v="USD"/>
    <n v="1402117200"/>
    <x v="134"/>
    <d v="2014-06-19T05:00:00"/>
    <n v="1403154000"/>
    <b v="0"/>
    <b v="1"/>
    <x v="4"/>
    <s v="drama"/>
    <s v="film &amp; video/drama"/>
  </r>
  <r>
    <n v="137"/>
    <s v="Hudson-Nguyen"/>
    <s v="Down-sized disintermediate support"/>
    <n v="1800"/>
    <n v="4712"/>
    <n v="2.617777777777778"/>
    <x v="1"/>
    <m/>
    <n v="50"/>
    <s v="US"/>
    <s v="USD"/>
    <n v="1286341200"/>
    <x v="135"/>
    <d v="2010-10-12T05:00:00"/>
    <n v="1286859600"/>
    <b v="0"/>
    <b v="0"/>
    <x v="5"/>
    <s v="nonfiction"/>
    <s v="publishing/nonfiction"/>
  </r>
  <r>
    <n v="138"/>
    <s v="Hogan Ltd"/>
    <s v="Stand-alone mission-critical moratorium"/>
    <n v="9600"/>
    <n v="9216"/>
    <n v="0.96"/>
    <x v="0"/>
    <m/>
    <n v="115"/>
    <s v="US"/>
    <s v="USD"/>
    <n v="1348808400"/>
    <x v="136"/>
    <d v="2012-10-04T05:00:00"/>
    <n v="1349326800"/>
    <b v="0"/>
    <b v="0"/>
    <x v="6"/>
    <s v="mobile games"/>
    <s v="games/mobile games"/>
  </r>
  <r>
    <n v="139"/>
    <s v="Hamilton, Wright and Chavez"/>
    <s v="Down-sized empowering protocol"/>
    <n v="92100"/>
    <n v="19246"/>
    <n v="0.20896851248642778"/>
    <x v="0"/>
    <m/>
    <n v="326"/>
    <s v="US"/>
    <s v="USD"/>
    <n v="1429592400"/>
    <x v="137"/>
    <d v="2015-05-07T05:00:00"/>
    <n v="1430974800"/>
    <b v="0"/>
    <b v="1"/>
    <x v="2"/>
    <s v="wearables"/>
    <s v="technology/wearables"/>
  </r>
  <r>
    <n v="140"/>
    <s v="Bautista-Cross"/>
    <s v="Fully-configurable coherent Internet solution"/>
    <n v="5500"/>
    <n v="12274"/>
    <n v="2.2316363636363636"/>
    <x v="1"/>
    <m/>
    <n v="186"/>
    <s v="US"/>
    <s v="USD"/>
    <n v="1519538400"/>
    <x v="138"/>
    <d v="2018-03-02T06:00:00"/>
    <n v="1519970400"/>
    <b v="0"/>
    <b v="0"/>
    <x v="4"/>
    <s v="documentary"/>
    <s v="film &amp; video/documentary"/>
  </r>
  <r>
    <n v="141"/>
    <s v="Jackson LLC"/>
    <s v="Distributed motivating algorithm"/>
    <n v="64300"/>
    <n v="65323"/>
    <n v="1.0159097978227061"/>
    <x v="1"/>
    <m/>
    <n v="1071"/>
    <s v="US"/>
    <s v="USD"/>
    <n v="1434085200"/>
    <x v="139"/>
    <d v="2015-06-18T05:00:00"/>
    <n v="1434603600"/>
    <b v="0"/>
    <b v="0"/>
    <x v="2"/>
    <s v="web"/>
    <s v="technology/web"/>
  </r>
  <r>
    <n v="142"/>
    <s v="Figueroa Ltd"/>
    <s v="Expanded solution-oriented benchmark"/>
    <n v="5000"/>
    <n v="11502"/>
    <n v="2.3003999999999998"/>
    <x v="1"/>
    <m/>
    <n v="117"/>
    <s v="US"/>
    <s v="USD"/>
    <n v="1333688400"/>
    <x v="107"/>
    <d v="2012-05-17T05:00:00"/>
    <n v="1337230800"/>
    <b v="0"/>
    <b v="0"/>
    <x v="2"/>
    <s v="web"/>
    <s v="technology/web"/>
  </r>
  <r>
    <n v="143"/>
    <s v="Avila-Jones"/>
    <s v="Implemented discrete secured line"/>
    <n v="5400"/>
    <n v="7322"/>
    <n v="1.355925925925926"/>
    <x v="1"/>
    <m/>
    <n v="70"/>
    <s v="US"/>
    <s v="USD"/>
    <n v="1277701200"/>
    <x v="140"/>
    <d v="2010-07-18T05:00:00"/>
    <n v="1279429200"/>
    <b v="0"/>
    <b v="0"/>
    <x v="1"/>
    <s v="indie rock"/>
    <s v="music/indie rock"/>
  </r>
  <r>
    <n v="144"/>
    <s v="Martin, Lopez and Hunter"/>
    <s v="Multi-lateral actuating installation"/>
    <n v="9000"/>
    <n v="11619"/>
    <n v="1.2909999999999999"/>
    <x v="1"/>
    <m/>
    <n v="135"/>
    <s v="US"/>
    <s v="USD"/>
    <n v="1560747600"/>
    <x v="141"/>
    <d v="2019-06-25T05:00:00"/>
    <n v="1561438800"/>
    <b v="0"/>
    <b v="0"/>
    <x v="3"/>
    <s v="plays"/>
    <s v="theater/plays"/>
  </r>
  <r>
    <n v="145"/>
    <s v="Fields-Moore"/>
    <s v="Secured reciprocal array"/>
    <n v="25000"/>
    <n v="59128"/>
    <n v="2.3651200000000001"/>
    <x v="1"/>
    <m/>
    <n v="768"/>
    <s v="CH"/>
    <s v="CHF"/>
    <n v="1410066000"/>
    <x v="142"/>
    <d v="2014-09-12T05:00:00"/>
    <n v="1410498000"/>
    <b v="0"/>
    <b v="0"/>
    <x v="2"/>
    <s v="wearables"/>
    <s v="technology/wearables"/>
  </r>
  <r>
    <n v="146"/>
    <s v="Harris-Golden"/>
    <s v="Optional bandwidth-monitored middleware"/>
    <n v="8800"/>
    <n v="1518"/>
    <n v="0.17249999999999999"/>
    <x v="3"/>
    <m/>
    <n v="51"/>
    <s v="US"/>
    <s v="USD"/>
    <n v="1320732000"/>
    <x v="143"/>
    <d v="2011-11-28T06:00:00"/>
    <n v="1322460000"/>
    <b v="0"/>
    <b v="0"/>
    <x v="3"/>
    <s v="plays"/>
    <s v="theater/plays"/>
  </r>
  <r>
    <n v="147"/>
    <s v="Moss, Norman and Dunlap"/>
    <s v="Upgradable upward-trending workforce"/>
    <n v="8300"/>
    <n v="9337"/>
    <n v="1.1249397590361445"/>
    <x v="1"/>
    <m/>
    <n v="199"/>
    <s v="US"/>
    <s v="USD"/>
    <n v="1465794000"/>
    <x v="144"/>
    <d v="2016-06-19T05:00:00"/>
    <n v="1466312400"/>
    <b v="0"/>
    <b v="1"/>
    <x v="3"/>
    <s v="plays"/>
    <s v="theater/plays"/>
  </r>
  <r>
    <n v="148"/>
    <s v="White, Larson and Wright"/>
    <s v="Upgradable hybrid capability"/>
    <n v="9300"/>
    <n v="11255"/>
    <n v="1.2102150537634409"/>
    <x v="1"/>
    <m/>
    <n v="107"/>
    <s v="US"/>
    <s v="USD"/>
    <n v="1500958800"/>
    <x v="145"/>
    <d v="2017-08-03T05:00:00"/>
    <n v="1501736400"/>
    <b v="0"/>
    <b v="0"/>
    <x v="2"/>
    <s v="wearables"/>
    <s v="technology/wearables"/>
  </r>
  <r>
    <n v="149"/>
    <s v="Payne, Oliver and Burch"/>
    <s v="Managed fresh-thinking flexibility"/>
    <n v="6200"/>
    <n v="13632"/>
    <n v="2.1987096774193549"/>
    <x v="1"/>
    <m/>
    <n v="195"/>
    <s v="US"/>
    <s v="USD"/>
    <n v="1357020000"/>
    <x v="146"/>
    <d v="2013-02-22T06:00:00"/>
    <n v="1361512800"/>
    <b v="0"/>
    <b v="0"/>
    <x v="1"/>
    <s v="indie rock"/>
    <s v="music/indie rock"/>
  </r>
  <r>
    <n v="150"/>
    <s v="Brown, Palmer and Pace"/>
    <s v="Networked stable workforce"/>
    <n v="100"/>
    <n v="1"/>
    <n v="0.01"/>
    <x v="0"/>
    <m/>
    <n v="1"/>
    <s v="US"/>
    <s v="USD"/>
    <n v="1544940000"/>
    <x v="147"/>
    <d v="2018-12-17T06:00:00"/>
    <n v="1545026400"/>
    <b v="0"/>
    <b v="0"/>
    <x v="1"/>
    <s v="rock"/>
    <s v="music/rock"/>
  </r>
  <r>
    <n v="151"/>
    <s v="Parker LLC"/>
    <s v="Customizable intermediate extranet"/>
    <n v="137200"/>
    <n v="88037"/>
    <n v="0.64166909620991253"/>
    <x v="0"/>
    <m/>
    <n v="1467"/>
    <s v="US"/>
    <s v="USD"/>
    <n v="1402290000"/>
    <x v="148"/>
    <d v="2014-07-30T05:00:00"/>
    <n v="1406696400"/>
    <b v="0"/>
    <b v="0"/>
    <x v="1"/>
    <s v="electric music"/>
    <s v="music/electric music"/>
  </r>
  <r>
    <n v="152"/>
    <s v="Bowen, Mcdonald and Hall"/>
    <s v="User-centric fault-tolerant task-force"/>
    <n v="41500"/>
    <n v="175573"/>
    <n v="4.2306746987951804"/>
    <x v="1"/>
    <m/>
    <n v="3376"/>
    <s v="US"/>
    <s v="USD"/>
    <n v="1487311200"/>
    <x v="149"/>
    <d v="2017-02-24T06:00:00"/>
    <n v="1487916000"/>
    <b v="0"/>
    <b v="0"/>
    <x v="1"/>
    <s v="indie rock"/>
    <s v="music/indie rock"/>
  </r>
  <r>
    <n v="153"/>
    <s v="Whitehead, Bell and Hughes"/>
    <s v="Multi-tiered radical definition"/>
    <n v="189400"/>
    <n v="176112"/>
    <n v="0.92984160506863778"/>
    <x v="0"/>
    <m/>
    <n v="5681"/>
    <s v="US"/>
    <s v="USD"/>
    <n v="1350622800"/>
    <x v="150"/>
    <d v="2012-10-25T05:00:00"/>
    <n v="1351141200"/>
    <b v="0"/>
    <b v="0"/>
    <x v="3"/>
    <s v="plays"/>
    <s v="theater/plays"/>
  </r>
  <r>
    <n v="154"/>
    <s v="Rodriguez-Brown"/>
    <s v="Devolved foreground benchmark"/>
    <n v="171300"/>
    <n v="100650"/>
    <n v="0.58756567425569173"/>
    <x v="0"/>
    <m/>
    <n v="1059"/>
    <s v="US"/>
    <s v="USD"/>
    <n v="1463029200"/>
    <x v="151"/>
    <d v="2016-06-04T05:00:00"/>
    <n v="1465016400"/>
    <b v="0"/>
    <b v="1"/>
    <x v="1"/>
    <s v="indie rock"/>
    <s v="music/indie rock"/>
  </r>
  <r>
    <n v="155"/>
    <s v="Hall-Schaefer"/>
    <s v="Distributed eco-centric methodology"/>
    <n v="139500"/>
    <n v="90706"/>
    <n v="0.65022222222222226"/>
    <x v="0"/>
    <m/>
    <n v="1194"/>
    <s v="US"/>
    <s v="USD"/>
    <n v="1269493200"/>
    <x v="152"/>
    <d v="2010-04-09T05:00:00"/>
    <n v="1270789200"/>
    <b v="0"/>
    <b v="0"/>
    <x v="3"/>
    <s v="plays"/>
    <s v="theater/plays"/>
  </r>
  <r>
    <n v="156"/>
    <s v="Meza-Rogers"/>
    <s v="Streamlined encompassing encryption"/>
    <n v="36400"/>
    <n v="26914"/>
    <n v="0.73939560439560437"/>
    <x v="3"/>
    <m/>
    <n v="379"/>
    <s v="AU"/>
    <s v="AUD"/>
    <n v="1570251600"/>
    <x v="153"/>
    <d v="2019-10-29T05:00:00"/>
    <n v="1572325200"/>
    <b v="0"/>
    <b v="0"/>
    <x v="1"/>
    <s v="rock"/>
    <s v="music/rock"/>
  </r>
  <r>
    <n v="157"/>
    <s v="Curtis-Curtis"/>
    <s v="User-friendly reciprocal initiative"/>
    <n v="4200"/>
    <n v="2212"/>
    <n v="0.52666666666666662"/>
    <x v="0"/>
    <m/>
    <n v="30"/>
    <s v="AU"/>
    <s v="AUD"/>
    <n v="1388383200"/>
    <x v="154"/>
    <d v="2014-01-11T06:00:00"/>
    <n v="1389420000"/>
    <b v="0"/>
    <b v="0"/>
    <x v="7"/>
    <s v="photography books"/>
    <s v="photography/photography books"/>
  </r>
  <r>
    <n v="158"/>
    <s v="Carlson Inc"/>
    <s v="Ergonomic fresh-thinking installation"/>
    <n v="2100"/>
    <n v="4640"/>
    <n v="2.2095238095238097"/>
    <x v="1"/>
    <m/>
    <n v="41"/>
    <s v="US"/>
    <s v="USD"/>
    <n v="1449554400"/>
    <x v="155"/>
    <d v="2015-12-09T06:00:00"/>
    <n v="1449640800"/>
    <b v="0"/>
    <b v="0"/>
    <x v="1"/>
    <s v="rock"/>
    <s v="music/rock"/>
  </r>
  <r>
    <n v="159"/>
    <s v="Clarke, Anderson and Lee"/>
    <s v="Robust explicit hardware"/>
    <n v="191200"/>
    <n v="191222"/>
    <n v="1.0001150627615063"/>
    <x v="1"/>
    <m/>
    <n v="1821"/>
    <s v="US"/>
    <s v="USD"/>
    <n v="1553662800"/>
    <x v="156"/>
    <d v="2019-04-14T05:00:00"/>
    <n v="1555218000"/>
    <b v="0"/>
    <b v="1"/>
    <x v="3"/>
    <s v="plays"/>
    <s v="theater/plays"/>
  </r>
  <r>
    <n v="160"/>
    <s v="Evans Group"/>
    <s v="Stand-alone actuating support"/>
    <n v="8000"/>
    <n v="12985"/>
    <n v="1.6231249999999999"/>
    <x v="1"/>
    <m/>
    <n v="164"/>
    <s v="US"/>
    <s v="USD"/>
    <n v="1556341200"/>
    <x v="157"/>
    <d v="2019-05-13T05:00:00"/>
    <n v="1557723600"/>
    <b v="0"/>
    <b v="0"/>
    <x v="2"/>
    <s v="wearables"/>
    <s v="technology/wearables"/>
  </r>
  <r>
    <n v="161"/>
    <s v="Bruce Group"/>
    <s v="Cross-platform methodical process improvement"/>
    <n v="5500"/>
    <n v="4300"/>
    <n v="0.78181818181818186"/>
    <x v="0"/>
    <m/>
    <n v="75"/>
    <s v="US"/>
    <s v="USD"/>
    <n v="1442984400"/>
    <x v="158"/>
    <d v="2015-09-29T05:00:00"/>
    <n v="1443502800"/>
    <b v="0"/>
    <b v="1"/>
    <x v="2"/>
    <s v="web"/>
    <s v="technology/web"/>
  </r>
  <r>
    <n v="162"/>
    <s v="Keith, Alvarez and Potter"/>
    <s v="Extended bottom-line open architecture"/>
    <n v="6100"/>
    <n v="9134"/>
    <n v="1.4973770491803278"/>
    <x v="1"/>
    <m/>
    <n v="157"/>
    <s v="CH"/>
    <s v="CHF"/>
    <n v="1544248800"/>
    <x v="159"/>
    <d v="2019-01-07T06:00:00"/>
    <n v="1546840800"/>
    <b v="0"/>
    <b v="0"/>
    <x v="1"/>
    <s v="rock"/>
    <s v="music/rock"/>
  </r>
  <r>
    <n v="163"/>
    <s v="Burton-Watkins"/>
    <s v="Extended reciprocal circuit"/>
    <n v="3500"/>
    <n v="8864"/>
    <n v="2.5325714285714285"/>
    <x v="1"/>
    <m/>
    <n v="246"/>
    <s v="US"/>
    <s v="USD"/>
    <n v="1508475600"/>
    <x v="160"/>
    <d v="2017-12-08T06:00:00"/>
    <n v="1512712800"/>
    <b v="0"/>
    <b v="1"/>
    <x v="7"/>
    <s v="photography books"/>
    <s v="photography/photography books"/>
  </r>
  <r>
    <n v="164"/>
    <s v="Lopez and Sons"/>
    <s v="Polarized human-resource protocol"/>
    <n v="150500"/>
    <n v="150755"/>
    <n v="1.0016943521594683"/>
    <x v="1"/>
    <m/>
    <n v="1396"/>
    <s v="US"/>
    <s v="USD"/>
    <n v="1507438800"/>
    <x v="161"/>
    <d v="2017-10-09T05:00:00"/>
    <n v="1507525200"/>
    <b v="0"/>
    <b v="0"/>
    <x v="3"/>
    <s v="plays"/>
    <s v="theater/plays"/>
  </r>
  <r>
    <n v="165"/>
    <s v="Cordova Ltd"/>
    <s v="Synergized radical product"/>
    <n v="90400"/>
    <n v="110279"/>
    <n v="1.2199004424778761"/>
    <x v="1"/>
    <m/>
    <n v="2506"/>
    <s v="US"/>
    <s v="USD"/>
    <n v="1501563600"/>
    <x v="162"/>
    <d v="2017-09-02T05:00:00"/>
    <n v="1504328400"/>
    <b v="0"/>
    <b v="0"/>
    <x v="2"/>
    <s v="web"/>
    <s v="technology/web"/>
  </r>
  <r>
    <n v="166"/>
    <s v="Brown-Vang"/>
    <s v="Robust heuristic artificial intelligence"/>
    <n v="9800"/>
    <n v="13439"/>
    <n v="1.3713265306122449"/>
    <x v="1"/>
    <m/>
    <n v="244"/>
    <s v="US"/>
    <s v="USD"/>
    <n v="1292997600"/>
    <x v="163"/>
    <d v="2010-12-26T06:00:00"/>
    <n v="1293343200"/>
    <b v="0"/>
    <b v="0"/>
    <x v="7"/>
    <s v="photography books"/>
    <s v="photography/photography books"/>
  </r>
  <r>
    <n v="167"/>
    <s v="Cruz-Ward"/>
    <s v="Robust content-based emulation"/>
    <n v="2600"/>
    <n v="10804"/>
    <n v="4.155384615384615"/>
    <x v="1"/>
    <m/>
    <n v="146"/>
    <s v="AU"/>
    <s v="AUD"/>
    <n v="1370840400"/>
    <x v="164"/>
    <d v="2013-06-20T05:00:00"/>
    <n v="1371704400"/>
    <b v="0"/>
    <b v="0"/>
    <x v="3"/>
    <s v="plays"/>
    <s v="theater/plays"/>
  </r>
  <r>
    <n v="168"/>
    <s v="Hernandez Group"/>
    <s v="Ergonomic uniform open system"/>
    <n v="128100"/>
    <n v="40107"/>
    <n v="0.3130913348946136"/>
    <x v="0"/>
    <m/>
    <n v="955"/>
    <s v="DK"/>
    <s v="DKK"/>
    <n v="1550815200"/>
    <x v="165"/>
    <d v="2019-03-17T05:00:00"/>
    <n v="1552798800"/>
    <b v="0"/>
    <b v="1"/>
    <x v="1"/>
    <s v="indie rock"/>
    <s v="music/indie rock"/>
  </r>
  <r>
    <n v="169"/>
    <s v="Tran, Steele and Wilson"/>
    <s v="Profit-focused modular product"/>
    <n v="23300"/>
    <n v="98811"/>
    <n v="4.240815450643777"/>
    <x v="1"/>
    <m/>
    <n v="1267"/>
    <s v="US"/>
    <s v="USD"/>
    <n v="1339909200"/>
    <x v="166"/>
    <d v="2012-07-15T05:00:00"/>
    <n v="1342328400"/>
    <b v="0"/>
    <b v="1"/>
    <x v="4"/>
    <s v="shorts"/>
    <s v="film &amp; video/shorts"/>
  </r>
  <r>
    <n v="170"/>
    <s v="Summers, Gallegos and Stein"/>
    <s v="Mandatory mobile product"/>
    <n v="188100"/>
    <n v="5528"/>
    <n v="2.9388623072833599E-2"/>
    <x v="0"/>
    <m/>
    <n v="67"/>
    <s v="US"/>
    <s v="USD"/>
    <n v="1501736400"/>
    <x v="167"/>
    <d v="2017-08-10T05:00:00"/>
    <n v="1502341200"/>
    <b v="0"/>
    <b v="0"/>
    <x v="1"/>
    <s v="indie rock"/>
    <s v="music/indie rock"/>
  </r>
  <r>
    <n v="171"/>
    <s v="Blair Group"/>
    <s v="Public-key 3rdgeneration budgetary management"/>
    <n v="4900"/>
    <n v="521"/>
    <n v="0.1063265306122449"/>
    <x v="0"/>
    <m/>
    <n v="5"/>
    <s v="US"/>
    <s v="USD"/>
    <n v="1395291600"/>
    <x v="168"/>
    <d v="2014-04-11T05:00:00"/>
    <n v="1397192400"/>
    <b v="0"/>
    <b v="0"/>
    <x v="5"/>
    <s v="translations"/>
    <s v="publishing/translations"/>
  </r>
  <r>
    <n v="172"/>
    <s v="Nixon Inc"/>
    <s v="Centralized national firmware"/>
    <n v="800"/>
    <n v="663"/>
    <n v="0.82874999999999999"/>
    <x v="0"/>
    <m/>
    <n v="26"/>
    <s v="US"/>
    <s v="USD"/>
    <n v="1405746000"/>
    <x v="169"/>
    <d v="2014-08-03T05:00:00"/>
    <n v="1407042000"/>
    <b v="0"/>
    <b v="1"/>
    <x v="4"/>
    <s v="documentary"/>
    <s v="film &amp; video/documentary"/>
  </r>
  <r>
    <n v="173"/>
    <s v="White LLC"/>
    <s v="Cross-group 4thgeneration middleware"/>
    <n v="96700"/>
    <n v="157635"/>
    <n v="1.6301447776628748"/>
    <x v="1"/>
    <m/>
    <n v="1561"/>
    <s v="US"/>
    <s v="USD"/>
    <n v="1368853200"/>
    <x v="170"/>
    <d v="2013-05-24T05:00:00"/>
    <n v="1369371600"/>
    <b v="0"/>
    <b v="0"/>
    <x v="3"/>
    <s v="plays"/>
    <s v="theater/plays"/>
  </r>
  <r>
    <n v="174"/>
    <s v="Santos, Black and Donovan"/>
    <s v="Pre-emptive scalable access"/>
    <n v="600"/>
    <n v="5368"/>
    <n v="8.9466666666666672"/>
    <x v="1"/>
    <m/>
    <n v="48"/>
    <s v="US"/>
    <s v="USD"/>
    <n v="1444021200"/>
    <x v="171"/>
    <d v="2015-10-06T05:00:00"/>
    <n v="1444107600"/>
    <b v="0"/>
    <b v="1"/>
    <x v="2"/>
    <s v="wearables"/>
    <s v="technology/wearables"/>
  </r>
  <r>
    <n v="175"/>
    <s v="Jones, Contreras and Burnett"/>
    <s v="Sharable intangible migration"/>
    <n v="181200"/>
    <n v="47459"/>
    <n v="0.26191501103752757"/>
    <x v="0"/>
    <m/>
    <n v="1130"/>
    <s v="US"/>
    <s v="USD"/>
    <n v="1472619600"/>
    <x v="172"/>
    <d v="2016-09-19T05:00:00"/>
    <n v="1474261200"/>
    <b v="0"/>
    <b v="0"/>
    <x v="3"/>
    <s v="plays"/>
    <s v="theater/plays"/>
  </r>
  <r>
    <n v="176"/>
    <s v="Stone-Orozco"/>
    <s v="Proactive scalable Graphical User Interface"/>
    <n v="115000"/>
    <n v="86060"/>
    <n v="0.74834782608695649"/>
    <x v="0"/>
    <m/>
    <n v="782"/>
    <s v="US"/>
    <s v="USD"/>
    <n v="1472878800"/>
    <x v="173"/>
    <d v="2016-09-12T05:00:00"/>
    <n v="1473656400"/>
    <b v="0"/>
    <b v="0"/>
    <x v="3"/>
    <s v="plays"/>
    <s v="theater/plays"/>
  </r>
  <r>
    <n v="177"/>
    <s v="Lee, Gibson and Morgan"/>
    <s v="Digitized solution-oriented product"/>
    <n v="38800"/>
    <n v="161593"/>
    <n v="4.1647680412371137"/>
    <x v="1"/>
    <m/>
    <n v="2739"/>
    <s v="US"/>
    <s v="USD"/>
    <n v="1289800800"/>
    <x v="174"/>
    <d v="2010-12-10T06:00:00"/>
    <n v="1291960800"/>
    <b v="0"/>
    <b v="0"/>
    <x v="3"/>
    <s v="plays"/>
    <s v="theater/plays"/>
  </r>
  <r>
    <n v="178"/>
    <s v="Alexander-Williams"/>
    <s v="Triple-buffered cohesive structure"/>
    <n v="7200"/>
    <n v="6927"/>
    <n v="0.96208333333333329"/>
    <x v="0"/>
    <m/>
    <n v="210"/>
    <s v="US"/>
    <s v="USD"/>
    <n v="1505970000"/>
    <x v="175"/>
    <d v="2017-09-30T05:00:00"/>
    <n v="1506747600"/>
    <b v="0"/>
    <b v="0"/>
    <x v="0"/>
    <s v="food trucks"/>
    <s v="food/food trucks"/>
  </r>
  <r>
    <n v="179"/>
    <s v="Marks Ltd"/>
    <s v="Realigned human-resource orchestration"/>
    <n v="44500"/>
    <n v="159185"/>
    <n v="3.5771910112359548"/>
    <x v="1"/>
    <m/>
    <n v="3537"/>
    <s v="CA"/>
    <s v="CAD"/>
    <n v="1363496400"/>
    <x v="176"/>
    <d v="2013-03-18T05:00:00"/>
    <n v="1363582800"/>
    <b v="0"/>
    <b v="1"/>
    <x v="3"/>
    <s v="plays"/>
    <s v="theater/plays"/>
  </r>
  <r>
    <n v="180"/>
    <s v="Olsen, Edwards and Reid"/>
    <s v="Optional clear-thinking software"/>
    <n v="56000"/>
    <n v="172736"/>
    <n v="3.0845714285714285"/>
    <x v="1"/>
    <m/>
    <n v="2107"/>
    <s v="AU"/>
    <s v="AUD"/>
    <n v="1269234000"/>
    <x v="177"/>
    <d v="2010-03-27T05:00:00"/>
    <n v="1269666000"/>
    <b v="0"/>
    <b v="0"/>
    <x v="2"/>
    <s v="wearables"/>
    <s v="technology/wearables"/>
  </r>
  <r>
    <n v="181"/>
    <s v="Daniels, Rose and Tyler"/>
    <s v="Centralized global approach"/>
    <n v="8600"/>
    <n v="5315"/>
    <n v="0.61802325581395345"/>
    <x v="0"/>
    <m/>
    <n v="136"/>
    <s v="US"/>
    <s v="USD"/>
    <n v="1507093200"/>
    <x v="178"/>
    <d v="2017-10-22T05:00:00"/>
    <n v="1508648400"/>
    <b v="0"/>
    <b v="0"/>
    <x v="2"/>
    <s v="web"/>
    <s v="technology/web"/>
  </r>
  <r>
    <n v="182"/>
    <s v="Adams Group"/>
    <s v="Reverse-engineered bandwidth-monitored contingency"/>
    <n v="27100"/>
    <n v="195750"/>
    <n v="7.2232472324723247"/>
    <x v="1"/>
    <m/>
    <n v="3318"/>
    <s v="DK"/>
    <s v="DKK"/>
    <n v="1560574800"/>
    <x v="179"/>
    <d v="2019-07-01T05:00:00"/>
    <n v="1561957200"/>
    <b v="0"/>
    <b v="0"/>
    <x v="3"/>
    <s v="plays"/>
    <s v="theater/plays"/>
  </r>
  <r>
    <n v="183"/>
    <s v="Rogers, Huerta and Medina"/>
    <s v="Pre-emptive bandwidth-monitored instruction set"/>
    <n v="5100"/>
    <n v="3525"/>
    <n v="0.69117647058823528"/>
    <x v="0"/>
    <m/>
    <n v="86"/>
    <s v="CA"/>
    <s v="CAD"/>
    <n v="1284008400"/>
    <x v="180"/>
    <d v="2010-09-22T05:00:00"/>
    <n v="1285131600"/>
    <b v="0"/>
    <b v="0"/>
    <x v="1"/>
    <s v="rock"/>
    <s v="music/rock"/>
  </r>
  <r>
    <n v="184"/>
    <s v="Howard, Carter and Griffith"/>
    <s v="Adaptive asynchronous emulation"/>
    <n v="3600"/>
    <n v="10550"/>
    <n v="2.9305555555555554"/>
    <x v="1"/>
    <m/>
    <n v="340"/>
    <s v="US"/>
    <s v="USD"/>
    <n v="1556859600"/>
    <x v="181"/>
    <d v="2019-05-04T05:00:00"/>
    <n v="1556946000"/>
    <b v="0"/>
    <b v="0"/>
    <x v="3"/>
    <s v="plays"/>
    <s v="theater/plays"/>
  </r>
  <r>
    <n v="185"/>
    <s v="Bailey PLC"/>
    <s v="Innovative actuating conglomeration"/>
    <n v="1000"/>
    <n v="718"/>
    <n v="0.71799999999999997"/>
    <x v="0"/>
    <m/>
    <n v="19"/>
    <s v="US"/>
    <s v="USD"/>
    <n v="1526187600"/>
    <x v="182"/>
    <d v="2018-05-24T05:00:00"/>
    <n v="1527138000"/>
    <b v="0"/>
    <b v="0"/>
    <x v="4"/>
    <s v="television"/>
    <s v="film &amp; video/television"/>
  </r>
  <r>
    <n v="186"/>
    <s v="Parker Group"/>
    <s v="Grass-roots foreground policy"/>
    <n v="88800"/>
    <n v="28358"/>
    <n v="0.31934684684684683"/>
    <x v="0"/>
    <m/>
    <n v="886"/>
    <s v="US"/>
    <s v="USD"/>
    <n v="1400821200"/>
    <x v="183"/>
    <d v="2014-06-07T05:00:00"/>
    <n v="1402117200"/>
    <b v="0"/>
    <b v="0"/>
    <x v="3"/>
    <s v="plays"/>
    <s v="theater/plays"/>
  </r>
  <r>
    <n v="187"/>
    <s v="Fox Group"/>
    <s v="Horizontal transitional paradigm"/>
    <n v="60200"/>
    <n v="138384"/>
    <n v="2.2987375415282392"/>
    <x v="1"/>
    <m/>
    <n v="1442"/>
    <s v="CA"/>
    <s v="CAD"/>
    <n v="1361599200"/>
    <x v="184"/>
    <d v="2013-03-23T05:00:00"/>
    <n v="1364014800"/>
    <b v="0"/>
    <b v="1"/>
    <x v="4"/>
    <s v="shorts"/>
    <s v="film &amp; video/shorts"/>
  </r>
  <r>
    <n v="188"/>
    <s v="Walker, Jones and Rodriguez"/>
    <s v="Networked didactic info-mediaries"/>
    <n v="8200"/>
    <n v="2625"/>
    <n v="0.3201219512195122"/>
    <x v="0"/>
    <m/>
    <n v="35"/>
    <s v="IT"/>
    <s v="EUR"/>
    <n v="1417500000"/>
    <x v="185"/>
    <d v="2014-12-03T06:00:00"/>
    <n v="1417586400"/>
    <b v="0"/>
    <b v="0"/>
    <x v="3"/>
    <s v="plays"/>
    <s v="theater/plays"/>
  </r>
  <r>
    <n v="189"/>
    <s v="Anthony-Shaw"/>
    <s v="Switchable contextually-based access"/>
    <n v="191300"/>
    <n v="45004"/>
    <n v="0.23525352848928385"/>
    <x v="3"/>
    <m/>
    <n v="441"/>
    <s v="US"/>
    <s v="USD"/>
    <n v="1457071200"/>
    <x v="186"/>
    <d v="2016-03-04T06:00:00"/>
    <n v="1457071200"/>
    <b v="0"/>
    <b v="0"/>
    <x v="3"/>
    <s v="plays"/>
    <s v="theater/plays"/>
  </r>
  <r>
    <n v="190"/>
    <s v="Cook LLC"/>
    <s v="Up-sized dynamic throughput"/>
    <n v="3700"/>
    <n v="2538"/>
    <n v="0.68594594594594593"/>
    <x v="0"/>
    <m/>
    <n v="24"/>
    <s v="US"/>
    <s v="USD"/>
    <n v="1370322000"/>
    <x v="187"/>
    <d v="2013-06-05T05:00:00"/>
    <n v="1370408400"/>
    <b v="0"/>
    <b v="1"/>
    <x v="3"/>
    <s v="plays"/>
    <s v="theater/plays"/>
  </r>
  <r>
    <n v="191"/>
    <s v="Sutton PLC"/>
    <s v="Mandatory reciprocal superstructure"/>
    <n v="8400"/>
    <n v="3188"/>
    <n v="0.37952380952380954"/>
    <x v="0"/>
    <m/>
    <n v="86"/>
    <s v="IT"/>
    <s v="EUR"/>
    <n v="1552366800"/>
    <x v="188"/>
    <d v="2019-03-15T05:00:00"/>
    <n v="1552626000"/>
    <b v="0"/>
    <b v="0"/>
    <x v="3"/>
    <s v="plays"/>
    <s v="theater/plays"/>
  </r>
  <r>
    <n v="192"/>
    <s v="Long, Morgan and Mitchell"/>
    <s v="Upgradable 4thgeneration productivity"/>
    <n v="42600"/>
    <n v="8517"/>
    <n v="0.19992957746478873"/>
    <x v="0"/>
    <m/>
    <n v="243"/>
    <s v="US"/>
    <s v="USD"/>
    <n v="1403845200"/>
    <x v="189"/>
    <d v="2014-07-01T05:00:00"/>
    <n v="1404190800"/>
    <b v="0"/>
    <b v="0"/>
    <x v="1"/>
    <s v="rock"/>
    <s v="music/rock"/>
  </r>
  <r>
    <n v="193"/>
    <s v="Calhoun, Rogers and Long"/>
    <s v="Progressive discrete hub"/>
    <n v="6600"/>
    <n v="3012"/>
    <n v="0.45636363636363636"/>
    <x v="0"/>
    <m/>
    <n v="65"/>
    <s v="US"/>
    <s v="USD"/>
    <n v="1523163600"/>
    <x v="190"/>
    <d v="2018-04-12T05:00:00"/>
    <n v="1523509200"/>
    <b v="1"/>
    <b v="0"/>
    <x v="1"/>
    <s v="indie rock"/>
    <s v="music/indie rock"/>
  </r>
  <r>
    <n v="194"/>
    <s v="Sandoval Group"/>
    <s v="Assimilated multi-tasking archive"/>
    <n v="7100"/>
    <n v="8716"/>
    <n v="1.227605633802817"/>
    <x v="1"/>
    <m/>
    <n v="126"/>
    <s v="US"/>
    <s v="USD"/>
    <n v="1442206800"/>
    <x v="191"/>
    <d v="2015-09-30T05:00:00"/>
    <n v="1443589200"/>
    <b v="0"/>
    <b v="0"/>
    <x v="1"/>
    <s v="metal"/>
    <s v="music/metal"/>
  </r>
  <r>
    <n v="195"/>
    <s v="Smith and Sons"/>
    <s v="Upgradable high-level solution"/>
    <n v="15800"/>
    <n v="57157"/>
    <n v="3.61753164556962"/>
    <x v="1"/>
    <m/>
    <n v="524"/>
    <s v="US"/>
    <s v="USD"/>
    <n v="1532840400"/>
    <x v="192"/>
    <d v="2018-08-05T05:00:00"/>
    <n v="1533445200"/>
    <b v="0"/>
    <b v="0"/>
    <x v="1"/>
    <s v="electric music"/>
    <s v="music/electric music"/>
  </r>
  <r>
    <n v="196"/>
    <s v="King Inc"/>
    <s v="Organic bandwidth-monitored frame"/>
    <n v="8200"/>
    <n v="5178"/>
    <n v="0.63146341463414635"/>
    <x v="0"/>
    <m/>
    <n v="100"/>
    <s v="DK"/>
    <s v="DKK"/>
    <n v="1472878800"/>
    <x v="173"/>
    <d v="2016-09-22T05:00:00"/>
    <n v="1474520400"/>
    <b v="0"/>
    <b v="0"/>
    <x v="2"/>
    <s v="wearables"/>
    <s v="technology/wearables"/>
  </r>
  <r>
    <n v="197"/>
    <s v="Perry and Sons"/>
    <s v="Business-focused logistical framework"/>
    <n v="54700"/>
    <n v="163118"/>
    <n v="2.9820475319926874"/>
    <x v="1"/>
    <m/>
    <n v="1989"/>
    <s v="US"/>
    <s v="USD"/>
    <n v="1498194000"/>
    <x v="193"/>
    <d v="2017-07-07T05:00:00"/>
    <n v="1499403600"/>
    <b v="0"/>
    <b v="0"/>
    <x v="4"/>
    <s v="drama"/>
    <s v="film &amp; video/drama"/>
  </r>
  <r>
    <n v="198"/>
    <s v="Palmer Inc"/>
    <s v="Universal multi-state capability"/>
    <n v="63200"/>
    <n v="6041"/>
    <n v="9.5585443037974685E-2"/>
    <x v="0"/>
    <m/>
    <n v="168"/>
    <s v="US"/>
    <s v="USD"/>
    <n v="1281070800"/>
    <x v="194"/>
    <d v="2010-09-04T05:00:00"/>
    <n v="1283576400"/>
    <b v="0"/>
    <b v="0"/>
    <x v="1"/>
    <s v="electric music"/>
    <s v="music/electric music"/>
  </r>
  <r>
    <n v="199"/>
    <s v="Hull, Baker and Martinez"/>
    <s v="Digitized reciprocal infrastructure"/>
    <n v="1800"/>
    <n v="968"/>
    <n v="0.5377777777777778"/>
    <x v="0"/>
    <m/>
    <n v="13"/>
    <s v="US"/>
    <s v="USD"/>
    <n v="1436245200"/>
    <x v="195"/>
    <d v="2015-07-11T05:00:00"/>
    <n v="1436590800"/>
    <b v="0"/>
    <b v="0"/>
    <x v="1"/>
    <s v="rock"/>
    <s v="music/rock"/>
  </r>
  <r>
    <n v="200"/>
    <s v="Becker, Rice and White"/>
    <s v="Reduced dedicated capability"/>
    <n v="100"/>
    <n v="2"/>
    <n v="0.02"/>
    <x v="0"/>
    <m/>
    <n v="1"/>
    <s v="CA"/>
    <s v="CAD"/>
    <n v="1269493200"/>
    <x v="152"/>
    <d v="2010-04-05T05:00:00"/>
    <n v="1270443600"/>
    <b v="0"/>
    <b v="0"/>
    <x v="3"/>
    <s v="plays"/>
    <s v="theater/plays"/>
  </r>
  <r>
    <n v="201"/>
    <s v="Osborne, Perkins and Knox"/>
    <s v="Cross-platform bi-directional workforce"/>
    <n v="2100"/>
    <n v="14305"/>
    <n v="6.8119047619047617"/>
    <x v="1"/>
    <m/>
    <n v="157"/>
    <s v="US"/>
    <s v="USD"/>
    <n v="1406264400"/>
    <x v="196"/>
    <d v="2014-08-12T05:00:00"/>
    <n v="1407819600"/>
    <b v="0"/>
    <b v="0"/>
    <x v="2"/>
    <s v="web"/>
    <s v="technology/web"/>
  </r>
  <r>
    <n v="202"/>
    <s v="Mcknight-Freeman"/>
    <s v="Upgradable scalable methodology"/>
    <n v="8300"/>
    <n v="6543"/>
    <n v="0.78831325301204824"/>
    <x v="3"/>
    <m/>
    <n v="82"/>
    <s v="US"/>
    <s v="USD"/>
    <n v="1317531600"/>
    <x v="197"/>
    <d v="2011-10-06T05:00:00"/>
    <n v="1317877200"/>
    <b v="0"/>
    <b v="0"/>
    <x v="0"/>
    <s v="food trucks"/>
    <s v="food/food trucks"/>
  </r>
  <r>
    <n v="203"/>
    <s v="Hayden, Shannon and Stein"/>
    <s v="Customer-focused client-server service-desk"/>
    <n v="143900"/>
    <n v="193413"/>
    <n v="1.3440792216817234"/>
    <x v="1"/>
    <m/>
    <n v="4498"/>
    <s v="AU"/>
    <s v="AUD"/>
    <n v="1484632800"/>
    <x v="198"/>
    <d v="2017-01-19T06:00:00"/>
    <n v="1484805600"/>
    <b v="0"/>
    <b v="0"/>
    <x v="3"/>
    <s v="plays"/>
    <s v="theater/plays"/>
  </r>
  <r>
    <n v="204"/>
    <s v="Daniel-Luna"/>
    <s v="Mandatory multimedia leverage"/>
    <n v="75000"/>
    <n v="2529"/>
    <n v="3.372E-2"/>
    <x v="0"/>
    <m/>
    <n v="40"/>
    <s v="US"/>
    <s v="USD"/>
    <n v="1301806800"/>
    <x v="199"/>
    <d v="2011-04-13T05:00:00"/>
    <n v="1302670800"/>
    <b v="0"/>
    <b v="0"/>
    <x v="1"/>
    <s v="jazz"/>
    <s v="music/jazz"/>
  </r>
  <r>
    <n v="205"/>
    <s v="Weaver-Marquez"/>
    <s v="Focused analyzing circuit"/>
    <n v="1300"/>
    <n v="5614"/>
    <n v="4.3184615384615386"/>
    <x v="1"/>
    <m/>
    <n v="80"/>
    <s v="US"/>
    <s v="USD"/>
    <n v="1539752400"/>
    <x v="200"/>
    <d v="2018-10-29T05:00:00"/>
    <n v="1540789200"/>
    <b v="1"/>
    <b v="0"/>
    <x v="3"/>
    <s v="plays"/>
    <s v="theater/plays"/>
  </r>
  <r>
    <n v="206"/>
    <s v="Austin, Baker and Kelley"/>
    <s v="Fundamental grid-enabled strategy"/>
    <n v="9000"/>
    <n v="3496"/>
    <n v="0.38844444444444443"/>
    <x v="3"/>
    <m/>
    <n v="57"/>
    <s v="US"/>
    <s v="USD"/>
    <n v="1267250400"/>
    <x v="201"/>
    <d v="2010-03-08T06:00:00"/>
    <n v="1268028000"/>
    <b v="0"/>
    <b v="0"/>
    <x v="5"/>
    <s v="fiction"/>
    <s v="publishing/fiction"/>
  </r>
  <r>
    <n v="207"/>
    <s v="Carney-Anderson"/>
    <s v="Digitized 5thgeneration knowledgebase"/>
    <n v="1000"/>
    <n v="4257"/>
    <n v="4.2569999999999997"/>
    <x v="1"/>
    <m/>
    <n v="43"/>
    <s v="US"/>
    <s v="USD"/>
    <n v="1535432400"/>
    <x v="202"/>
    <d v="2018-09-17T05:00:00"/>
    <n v="1537160400"/>
    <b v="0"/>
    <b v="1"/>
    <x v="1"/>
    <s v="rock"/>
    <s v="music/rock"/>
  </r>
  <r>
    <n v="208"/>
    <s v="Jackson Inc"/>
    <s v="Mandatory multi-tasking encryption"/>
    <n v="196900"/>
    <n v="199110"/>
    <n v="1.0112239715591671"/>
    <x v="1"/>
    <m/>
    <n v="2053"/>
    <s v="US"/>
    <s v="USD"/>
    <n v="1510207200"/>
    <x v="203"/>
    <d v="2017-12-03T06:00:00"/>
    <n v="1512280800"/>
    <b v="0"/>
    <b v="0"/>
    <x v="4"/>
    <s v="documentary"/>
    <s v="film &amp; video/documentary"/>
  </r>
  <r>
    <n v="209"/>
    <s v="Warren Ltd"/>
    <s v="Distributed system-worthy application"/>
    <n v="194500"/>
    <n v="41212"/>
    <n v="0.21188688946015424"/>
    <x v="2"/>
    <m/>
    <n v="808"/>
    <s v="AU"/>
    <s v="AUD"/>
    <n v="1462510800"/>
    <x v="204"/>
    <d v="2016-05-13T05:00:00"/>
    <n v="1463115600"/>
    <b v="0"/>
    <b v="0"/>
    <x v="4"/>
    <s v="documentary"/>
    <s v="film &amp; video/documentary"/>
  </r>
  <r>
    <n v="210"/>
    <s v="Schultz Inc"/>
    <s v="Synergistic tertiary time-frame"/>
    <n v="9400"/>
    <n v="6338"/>
    <n v="0.67425531914893622"/>
    <x v="0"/>
    <m/>
    <n v="226"/>
    <s v="DK"/>
    <s v="DKK"/>
    <n v="1488520800"/>
    <x v="205"/>
    <d v="2017-03-30T05:00:00"/>
    <n v="1490850000"/>
    <b v="0"/>
    <b v="0"/>
    <x v="4"/>
    <s v="science fiction"/>
    <s v="film &amp; video/science fiction"/>
  </r>
  <r>
    <n v="211"/>
    <s v="Thompson LLC"/>
    <s v="Customer-focused impactful benchmark"/>
    <n v="104400"/>
    <n v="99100"/>
    <n v="0.9492337164750958"/>
    <x v="0"/>
    <m/>
    <n v="1625"/>
    <s v="US"/>
    <s v="USD"/>
    <n v="1377579600"/>
    <x v="206"/>
    <d v="2013-09-20T05:00:00"/>
    <n v="1379653200"/>
    <b v="0"/>
    <b v="0"/>
    <x v="3"/>
    <s v="plays"/>
    <s v="theater/plays"/>
  </r>
  <r>
    <n v="212"/>
    <s v="Johnson Inc"/>
    <s v="Profound next generation infrastructure"/>
    <n v="8100"/>
    <n v="12300"/>
    <n v="1.5185185185185186"/>
    <x v="1"/>
    <m/>
    <n v="168"/>
    <s v="US"/>
    <s v="USD"/>
    <n v="1576389600"/>
    <x v="207"/>
    <d v="2020-01-30T06:00:00"/>
    <n v="1580364000"/>
    <b v="0"/>
    <b v="0"/>
    <x v="3"/>
    <s v="plays"/>
    <s v="theater/plays"/>
  </r>
  <r>
    <n v="213"/>
    <s v="Morgan-Warren"/>
    <s v="Face-to-face encompassing info-mediaries"/>
    <n v="87900"/>
    <n v="171549"/>
    <n v="1.9516382252559727"/>
    <x v="1"/>
    <m/>
    <n v="4289"/>
    <s v="US"/>
    <s v="USD"/>
    <n v="1289019600"/>
    <x v="208"/>
    <d v="2010-11-14T06:00:00"/>
    <n v="1289714400"/>
    <b v="0"/>
    <b v="1"/>
    <x v="1"/>
    <s v="indie rock"/>
    <s v="music/indie rock"/>
  </r>
  <r>
    <n v="214"/>
    <s v="Sullivan Group"/>
    <s v="Open-source fresh-thinking policy"/>
    <n v="1400"/>
    <n v="14324"/>
    <n v="10.231428571428571"/>
    <x v="1"/>
    <m/>
    <n v="165"/>
    <s v="US"/>
    <s v="USD"/>
    <n v="1282194000"/>
    <x v="209"/>
    <d v="2010-08-25T05:00:00"/>
    <n v="1282712400"/>
    <b v="0"/>
    <b v="0"/>
    <x v="1"/>
    <s v="rock"/>
    <s v="music/rock"/>
  </r>
  <r>
    <n v="215"/>
    <s v="Vargas, Banks and Palmer"/>
    <s v="Extended 24/7 implementation"/>
    <n v="156800"/>
    <n v="6024"/>
    <n v="3.8418367346938778E-2"/>
    <x v="0"/>
    <m/>
    <n v="143"/>
    <s v="US"/>
    <s v="USD"/>
    <n v="1550037600"/>
    <x v="210"/>
    <d v="2019-02-15T06:00:00"/>
    <n v="1550210400"/>
    <b v="0"/>
    <b v="0"/>
    <x v="3"/>
    <s v="plays"/>
    <s v="theater/plays"/>
  </r>
  <r>
    <n v="216"/>
    <s v="Johnson, Dixon and Zimmerman"/>
    <s v="Organic dynamic algorithm"/>
    <n v="121700"/>
    <n v="188721"/>
    <n v="1.5507066557107643"/>
    <x v="1"/>
    <m/>
    <n v="1815"/>
    <s v="US"/>
    <s v="USD"/>
    <n v="1321941600"/>
    <x v="211"/>
    <d v="2011-11-24T06:00:00"/>
    <n v="1322114400"/>
    <b v="0"/>
    <b v="0"/>
    <x v="3"/>
    <s v="plays"/>
    <s v="theater/plays"/>
  </r>
  <r>
    <n v="217"/>
    <s v="Moore, Dudley and Navarro"/>
    <s v="Organic multi-tasking focus group"/>
    <n v="129400"/>
    <n v="57911"/>
    <n v="0.44753477588871715"/>
    <x v="0"/>
    <m/>
    <n v="934"/>
    <s v="US"/>
    <s v="USD"/>
    <n v="1556427600"/>
    <x v="212"/>
    <d v="2019-05-07T05:00:00"/>
    <n v="1557205200"/>
    <b v="0"/>
    <b v="0"/>
    <x v="4"/>
    <s v="science fiction"/>
    <s v="film &amp; video/science fiction"/>
  </r>
  <r>
    <n v="218"/>
    <s v="Price-Rodriguez"/>
    <s v="Adaptive logistical initiative"/>
    <n v="5700"/>
    <n v="12309"/>
    <n v="2.1594736842105262"/>
    <x v="1"/>
    <m/>
    <n v="397"/>
    <s v="GB"/>
    <s v="GBP"/>
    <n v="1320991200"/>
    <x v="213"/>
    <d v="2011-12-15T06:00:00"/>
    <n v="1323928800"/>
    <b v="0"/>
    <b v="1"/>
    <x v="4"/>
    <s v="shorts"/>
    <s v="film &amp; video/shorts"/>
  </r>
  <r>
    <n v="219"/>
    <s v="Huang-Henderson"/>
    <s v="Stand-alone mobile customer loyalty"/>
    <n v="41700"/>
    <n v="138497"/>
    <n v="3.3212709832134291"/>
    <x v="1"/>
    <m/>
    <n v="1539"/>
    <s v="US"/>
    <s v="USD"/>
    <n v="1345093200"/>
    <x v="214"/>
    <d v="2012-08-28T05:00:00"/>
    <n v="1346130000"/>
    <b v="0"/>
    <b v="0"/>
    <x v="4"/>
    <s v="animation"/>
    <s v="film &amp; video/animation"/>
  </r>
  <r>
    <n v="220"/>
    <s v="Owens-Le"/>
    <s v="Focused composite approach"/>
    <n v="7900"/>
    <n v="667"/>
    <n v="8.4430379746835441E-2"/>
    <x v="0"/>
    <m/>
    <n v="17"/>
    <s v="US"/>
    <s v="USD"/>
    <n v="1309496400"/>
    <x v="215"/>
    <d v="2011-07-19T05:00:00"/>
    <n v="1311051600"/>
    <b v="1"/>
    <b v="0"/>
    <x v="3"/>
    <s v="plays"/>
    <s v="theater/plays"/>
  </r>
  <r>
    <n v="221"/>
    <s v="Huff LLC"/>
    <s v="Face-to-face clear-thinking Local Area Network"/>
    <n v="121500"/>
    <n v="119830"/>
    <n v="0.9862551440329218"/>
    <x v="0"/>
    <m/>
    <n v="2179"/>
    <s v="US"/>
    <s v="USD"/>
    <n v="1340254800"/>
    <x v="216"/>
    <d v="2012-06-23T05:00:00"/>
    <n v="1340427600"/>
    <b v="1"/>
    <b v="0"/>
    <x v="0"/>
    <s v="food trucks"/>
    <s v="food/food trucks"/>
  </r>
  <r>
    <n v="222"/>
    <s v="Johnson LLC"/>
    <s v="Cross-group cohesive circuit"/>
    <n v="4800"/>
    <n v="6623"/>
    <n v="1.3797916666666667"/>
    <x v="1"/>
    <m/>
    <n v="138"/>
    <s v="US"/>
    <s v="USD"/>
    <n v="1412226000"/>
    <x v="217"/>
    <d v="2014-10-03T05:00:00"/>
    <n v="1412312400"/>
    <b v="0"/>
    <b v="0"/>
    <x v="7"/>
    <s v="photography books"/>
    <s v="photography/photography books"/>
  </r>
  <r>
    <n v="223"/>
    <s v="Chavez, Garcia and Cantu"/>
    <s v="Synergistic explicit capability"/>
    <n v="87300"/>
    <n v="81897"/>
    <n v="0.93810996563573879"/>
    <x v="0"/>
    <m/>
    <n v="931"/>
    <s v="US"/>
    <s v="USD"/>
    <n v="1458104400"/>
    <x v="218"/>
    <d v="2016-03-30T05:00:00"/>
    <n v="1459314000"/>
    <b v="0"/>
    <b v="0"/>
    <x v="3"/>
    <s v="plays"/>
    <s v="theater/plays"/>
  </r>
  <r>
    <n v="224"/>
    <s v="Lester-Moore"/>
    <s v="Diverse analyzing definition"/>
    <n v="46300"/>
    <n v="186885"/>
    <n v="4.0363930885529156"/>
    <x v="1"/>
    <m/>
    <n v="3594"/>
    <s v="US"/>
    <s v="USD"/>
    <n v="1411534800"/>
    <x v="219"/>
    <d v="2014-11-08T06:00:00"/>
    <n v="1415426400"/>
    <b v="0"/>
    <b v="0"/>
    <x v="4"/>
    <s v="science fiction"/>
    <s v="film &amp; video/science fiction"/>
  </r>
  <r>
    <n v="225"/>
    <s v="Fox-Quinn"/>
    <s v="Enterprise-wide reciprocal success"/>
    <n v="67800"/>
    <n v="176398"/>
    <n v="2.6017404129793511"/>
    <x v="1"/>
    <m/>
    <n v="5880"/>
    <s v="US"/>
    <s v="USD"/>
    <n v="1399093200"/>
    <x v="220"/>
    <d v="2014-05-03T05:00:00"/>
    <n v="1399093200"/>
    <b v="1"/>
    <b v="0"/>
    <x v="1"/>
    <s v="rock"/>
    <s v="music/rock"/>
  </r>
  <r>
    <n v="226"/>
    <s v="Garcia Inc"/>
    <s v="Progressive neutral middleware"/>
    <n v="3000"/>
    <n v="10999"/>
    <n v="3.6663333333333332"/>
    <x v="1"/>
    <m/>
    <n v="112"/>
    <s v="US"/>
    <s v="USD"/>
    <n v="1270702800"/>
    <x v="221"/>
    <d v="2010-05-15T05:00:00"/>
    <n v="1273899600"/>
    <b v="0"/>
    <b v="0"/>
    <x v="7"/>
    <s v="photography books"/>
    <s v="photography/photography books"/>
  </r>
  <r>
    <n v="227"/>
    <s v="Johnson-Lee"/>
    <s v="Intuitive exuding process improvement"/>
    <n v="60900"/>
    <n v="102751"/>
    <n v="1.687208538587849"/>
    <x v="1"/>
    <m/>
    <n v="943"/>
    <s v="US"/>
    <s v="USD"/>
    <n v="1431666000"/>
    <x v="222"/>
    <d v="2015-05-21T05:00:00"/>
    <n v="1432184400"/>
    <b v="0"/>
    <b v="0"/>
    <x v="6"/>
    <s v="mobile games"/>
    <s v="games/mobile games"/>
  </r>
  <r>
    <n v="228"/>
    <s v="Pineda Group"/>
    <s v="Exclusive real-time protocol"/>
    <n v="137900"/>
    <n v="165352"/>
    <n v="1.1990717911530093"/>
    <x v="1"/>
    <m/>
    <n v="2468"/>
    <s v="US"/>
    <s v="USD"/>
    <n v="1472619600"/>
    <x v="172"/>
    <d v="2016-09-25T05:00:00"/>
    <n v="1474779600"/>
    <b v="0"/>
    <b v="0"/>
    <x v="4"/>
    <s v="animation"/>
    <s v="film &amp; video/animation"/>
  </r>
  <r>
    <n v="229"/>
    <s v="Hoffman-Howard"/>
    <s v="Extended encompassing application"/>
    <n v="85600"/>
    <n v="165798"/>
    <n v="1.936892523364486"/>
    <x v="1"/>
    <m/>
    <n v="2551"/>
    <s v="US"/>
    <s v="USD"/>
    <n v="1496293200"/>
    <x v="223"/>
    <d v="2017-07-19T05:00:00"/>
    <n v="1500440400"/>
    <b v="0"/>
    <b v="1"/>
    <x v="6"/>
    <s v="mobile games"/>
    <s v="games/mobile games"/>
  </r>
  <r>
    <n v="230"/>
    <s v="Miranda, Hall and Mcgrath"/>
    <s v="Progressive value-added ability"/>
    <n v="2400"/>
    <n v="10084"/>
    <n v="4.2016666666666671"/>
    <x v="1"/>
    <m/>
    <n v="101"/>
    <s v="US"/>
    <s v="USD"/>
    <n v="1575612000"/>
    <x v="224"/>
    <d v="2019-12-06T06:00:00"/>
    <n v="1575612000"/>
    <b v="0"/>
    <b v="0"/>
    <x v="6"/>
    <s v="video games"/>
    <s v="games/video games"/>
  </r>
  <r>
    <n v="231"/>
    <s v="Williams, Carter and Gonzalez"/>
    <s v="Cross-platform uniform hardware"/>
    <n v="7200"/>
    <n v="5523"/>
    <n v="0.76708333333333334"/>
    <x v="3"/>
    <m/>
    <n v="67"/>
    <s v="US"/>
    <s v="USD"/>
    <n v="1369112400"/>
    <x v="225"/>
    <d v="2013-07-18T05:00:00"/>
    <n v="1374123600"/>
    <b v="0"/>
    <b v="0"/>
    <x v="3"/>
    <s v="plays"/>
    <s v="theater/plays"/>
  </r>
  <r>
    <n v="232"/>
    <s v="Davis-Rodriguez"/>
    <s v="Progressive secondary portal"/>
    <n v="3400"/>
    <n v="5823"/>
    <n v="1.7126470588235294"/>
    <x v="1"/>
    <m/>
    <n v="92"/>
    <s v="US"/>
    <s v="USD"/>
    <n v="1469422800"/>
    <x v="226"/>
    <d v="2016-07-26T05:00:00"/>
    <n v="1469509200"/>
    <b v="0"/>
    <b v="0"/>
    <x v="3"/>
    <s v="plays"/>
    <s v="theater/plays"/>
  </r>
  <r>
    <n v="233"/>
    <s v="Reid, Rivera and Perry"/>
    <s v="Multi-lateral national adapter"/>
    <n v="3800"/>
    <n v="6000"/>
    <n v="1.5789473684210527"/>
    <x v="1"/>
    <m/>
    <n v="62"/>
    <s v="US"/>
    <s v="USD"/>
    <n v="1307854800"/>
    <x v="227"/>
    <d v="2011-06-28T05:00:00"/>
    <n v="1309237200"/>
    <b v="0"/>
    <b v="0"/>
    <x v="4"/>
    <s v="animation"/>
    <s v="film &amp; video/animation"/>
  </r>
  <r>
    <n v="234"/>
    <s v="Mendoza-Parker"/>
    <s v="Enterprise-wide motivating matrices"/>
    <n v="7500"/>
    <n v="8181"/>
    <n v="1.0908"/>
    <x v="1"/>
    <m/>
    <n v="149"/>
    <s v="IT"/>
    <s v="EUR"/>
    <n v="1503378000"/>
    <x v="228"/>
    <d v="2017-08-29T05:00:00"/>
    <n v="1503982800"/>
    <b v="0"/>
    <b v="1"/>
    <x v="6"/>
    <s v="video games"/>
    <s v="games/video games"/>
  </r>
  <r>
    <n v="235"/>
    <s v="Lee, Ali and Guzman"/>
    <s v="Polarized upward-trending Local Area Network"/>
    <n v="8600"/>
    <n v="3589"/>
    <n v="0.41732558139534881"/>
    <x v="0"/>
    <m/>
    <n v="92"/>
    <s v="US"/>
    <s v="USD"/>
    <n v="1486965600"/>
    <x v="229"/>
    <d v="2017-02-18T06:00:00"/>
    <n v="1487397600"/>
    <b v="0"/>
    <b v="0"/>
    <x v="4"/>
    <s v="animation"/>
    <s v="film &amp; video/animation"/>
  </r>
  <r>
    <n v="236"/>
    <s v="Gallegos-Cobb"/>
    <s v="Object-based directional function"/>
    <n v="39500"/>
    <n v="4323"/>
    <n v="0.10944303797468355"/>
    <x v="0"/>
    <m/>
    <n v="57"/>
    <s v="AU"/>
    <s v="AUD"/>
    <n v="1561438800"/>
    <x v="230"/>
    <d v="2019-07-02T05:00:00"/>
    <n v="1562043600"/>
    <b v="0"/>
    <b v="1"/>
    <x v="1"/>
    <s v="rock"/>
    <s v="music/rock"/>
  </r>
  <r>
    <n v="237"/>
    <s v="Ellison PLC"/>
    <s v="Re-contextualized tangible open architecture"/>
    <n v="9300"/>
    <n v="14822"/>
    <n v="1.593763440860215"/>
    <x v="1"/>
    <m/>
    <n v="329"/>
    <s v="US"/>
    <s v="USD"/>
    <n v="1398402000"/>
    <x v="231"/>
    <d v="2014-04-27T05:00:00"/>
    <n v="1398574800"/>
    <b v="0"/>
    <b v="0"/>
    <x v="4"/>
    <s v="animation"/>
    <s v="film &amp; video/animation"/>
  </r>
  <r>
    <n v="238"/>
    <s v="Bolton, Sanchez and Carrillo"/>
    <s v="Distributed systemic adapter"/>
    <n v="2400"/>
    <n v="10138"/>
    <n v="4.2241666666666671"/>
    <x v="1"/>
    <m/>
    <n v="97"/>
    <s v="DK"/>
    <s v="DKK"/>
    <n v="1513231200"/>
    <x v="232"/>
    <d v="2018-01-08T06:00:00"/>
    <n v="1515391200"/>
    <b v="0"/>
    <b v="1"/>
    <x v="3"/>
    <s v="plays"/>
    <s v="theater/plays"/>
  </r>
  <r>
    <n v="239"/>
    <s v="Mason-Sanders"/>
    <s v="Networked web-enabled instruction set"/>
    <n v="3200"/>
    <n v="3127"/>
    <n v="0.97718749999999999"/>
    <x v="0"/>
    <m/>
    <n v="41"/>
    <s v="US"/>
    <s v="USD"/>
    <n v="1440824400"/>
    <x v="233"/>
    <d v="2015-09-02T05:00:00"/>
    <n v="1441170000"/>
    <b v="0"/>
    <b v="0"/>
    <x v="2"/>
    <s v="wearables"/>
    <s v="technology/wearables"/>
  </r>
  <r>
    <n v="240"/>
    <s v="Pitts-Reed"/>
    <s v="Vision-oriented dynamic service-desk"/>
    <n v="29400"/>
    <n v="123124"/>
    <n v="4.1878911564625847"/>
    <x v="1"/>
    <m/>
    <n v="1784"/>
    <s v="US"/>
    <s v="USD"/>
    <n v="1281070800"/>
    <x v="194"/>
    <d v="2010-08-07T05:00:00"/>
    <n v="1281157200"/>
    <b v="0"/>
    <b v="0"/>
    <x v="3"/>
    <s v="plays"/>
    <s v="theater/plays"/>
  </r>
  <r>
    <n v="241"/>
    <s v="Gonzalez-Martinez"/>
    <s v="Vision-oriented actuating open system"/>
    <n v="168500"/>
    <n v="171729"/>
    <n v="1.0191632047477746"/>
    <x v="1"/>
    <m/>
    <n v="1684"/>
    <s v="AU"/>
    <s v="AUD"/>
    <n v="1397365200"/>
    <x v="234"/>
    <d v="2014-04-23T05:00:00"/>
    <n v="1398229200"/>
    <b v="0"/>
    <b v="1"/>
    <x v="5"/>
    <s v="nonfiction"/>
    <s v="publishing/nonfiction"/>
  </r>
  <r>
    <n v="242"/>
    <s v="Hill, Martin and Garcia"/>
    <s v="Sharable scalable core"/>
    <n v="8400"/>
    <n v="10729"/>
    <n v="1.2772619047619047"/>
    <x v="1"/>
    <m/>
    <n v="250"/>
    <s v="US"/>
    <s v="USD"/>
    <n v="1494392400"/>
    <x v="235"/>
    <d v="2017-05-20T05:00:00"/>
    <n v="1495256400"/>
    <b v="0"/>
    <b v="1"/>
    <x v="1"/>
    <s v="rock"/>
    <s v="music/rock"/>
  </r>
  <r>
    <n v="243"/>
    <s v="Garcia PLC"/>
    <s v="Customer-focused attitude-oriented function"/>
    <n v="2300"/>
    <n v="10240"/>
    <n v="4.4521739130434783"/>
    <x v="1"/>
    <m/>
    <n v="238"/>
    <s v="US"/>
    <s v="USD"/>
    <n v="1520143200"/>
    <x v="236"/>
    <d v="2018-03-07T06:00:00"/>
    <n v="1520402400"/>
    <b v="0"/>
    <b v="0"/>
    <x v="3"/>
    <s v="plays"/>
    <s v="theater/plays"/>
  </r>
  <r>
    <n v="244"/>
    <s v="Herring-Bailey"/>
    <s v="Reverse-engineered system-worthy extranet"/>
    <n v="700"/>
    <n v="3988"/>
    <n v="5.6971428571428575"/>
    <x v="1"/>
    <m/>
    <n v="53"/>
    <s v="US"/>
    <s v="USD"/>
    <n v="1405314000"/>
    <x v="237"/>
    <d v="2014-09-04T05:00:00"/>
    <n v="1409806800"/>
    <b v="0"/>
    <b v="0"/>
    <x v="3"/>
    <s v="plays"/>
    <s v="theater/plays"/>
  </r>
  <r>
    <n v="245"/>
    <s v="Russell-Gardner"/>
    <s v="Re-engineered systematic monitoring"/>
    <n v="2900"/>
    <n v="14771"/>
    <n v="5.0934482758620687"/>
    <x v="1"/>
    <m/>
    <n v="214"/>
    <s v="US"/>
    <s v="USD"/>
    <n v="1396846800"/>
    <x v="238"/>
    <d v="2014-04-08T05:00:00"/>
    <n v="1396933200"/>
    <b v="0"/>
    <b v="0"/>
    <x v="3"/>
    <s v="plays"/>
    <s v="theater/plays"/>
  </r>
  <r>
    <n v="246"/>
    <s v="Walters-Carter"/>
    <s v="Seamless value-added standardization"/>
    <n v="4500"/>
    <n v="14649"/>
    <n v="3.2553333333333332"/>
    <x v="1"/>
    <m/>
    <n v="222"/>
    <s v="US"/>
    <s v="USD"/>
    <n v="1375678800"/>
    <x v="239"/>
    <d v="2013-08-09T05:00:00"/>
    <n v="1376024400"/>
    <b v="0"/>
    <b v="0"/>
    <x v="2"/>
    <s v="web"/>
    <s v="technology/web"/>
  </r>
  <r>
    <n v="247"/>
    <s v="Johnson, Patterson and Montoya"/>
    <s v="Triple-buffered fresh-thinking frame"/>
    <n v="19800"/>
    <n v="184658"/>
    <n v="9.3261616161616168"/>
    <x v="1"/>
    <m/>
    <n v="1884"/>
    <s v="US"/>
    <s v="USD"/>
    <n v="1482386400"/>
    <x v="240"/>
    <d v="2017-01-06T06:00:00"/>
    <n v="1483682400"/>
    <b v="0"/>
    <b v="1"/>
    <x v="5"/>
    <s v="fiction"/>
    <s v="publishing/fiction"/>
  </r>
  <r>
    <n v="248"/>
    <s v="Roberts and Sons"/>
    <s v="Streamlined holistic knowledgebase"/>
    <n v="6200"/>
    <n v="13103"/>
    <n v="2.1133870967741935"/>
    <x v="1"/>
    <m/>
    <n v="218"/>
    <s v="AU"/>
    <s v="AUD"/>
    <n v="1420005600"/>
    <x v="241"/>
    <d v="2015-01-05T06:00:00"/>
    <n v="1420437600"/>
    <b v="0"/>
    <b v="0"/>
    <x v="6"/>
    <s v="mobile games"/>
    <s v="games/mobile games"/>
  </r>
  <r>
    <n v="249"/>
    <s v="Avila-Nelson"/>
    <s v="Up-sized intermediate website"/>
    <n v="61500"/>
    <n v="168095"/>
    <n v="2.7332520325203253"/>
    <x v="1"/>
    <m/>
    <n v="6465"/>
    <s v="US"/>
    <s v="USD"/>
    <n v="1420178400"/>
    <x v="242"/>
    <d v="2015-01-09T06:00:00"/>
    <n v="1420783200"/>
    <b v="0"/>
    <b v="0"/>
    <x v="5"/>
    <s v="translations"/>
    <s v="publishing/translations"/>
  </r>
  <r>
    <n v="250"/>
    <s v="Robbins and Sons"/>
    <s v="Future-proofed directional synergy"/>
    <n v="100"/>
    <n v="3"/>
    <n v="0.03"/>
    <x v="0"/>
    <m/>
    <n v="1"/>
    <s v="US"/>
    <s v="USD"/>
    <n v="1264399200"/>
    <x v="67"/>
    <d v="2010-03-01T06:00:00"/>
    <n v="1267423200"/>
    <b v="0"/>
    <b v="0"/>
    <x v="1"/>
    <s v="rock"/>
    <s v="music/rock"/>
  </r>
  <r>
    <n v="251"/>
    <s v="Singleton Ltd"/>
    <s v="Enhanced user-facing function"/>
    <n v="7100"/>
    <n v="3840"/>
    <n v="0.54084507042253516"/>
    <x v="0"/>
    <m/>
    <n v="101"/>
    <s v="US"/>
    <s v="USD"/>
    <n v="1355032800"/>
    <x v="243"/>
    <d v="2012-12-11T06:00:00"/>
    <n v="1355205600"/>
    <b v="0"/>
    <b v="0"/>
    <x v="3"/>
    <s v="plays"/>
    <s v="theater/plays"/>
  </r>
  <r>
    <n v="252"/>
    <s v="Perez PLC"/>
    <s v="Operative bandwidth-monitored interface"/>
    <n v="1000"/>
    <n v="6263"/>
    <n v="6.2629999999999999"/>
    <x v="1"/>
    <m/>
    <n v="59"/>
    <s v="US"/>
    <s v="USD"/>
    <n v="1382677200"/>
    <x v="244"/>
    <d v="2013-10-30T05:00:00"/>
    <n v="1383109200"/>
    <b v="0"/>
    <b v="0"/>
    <x v="3"/>
    <s v="plays"/>
    <s v="theater/plays"/>
  </r>
  <r>
    <n v="253"/>
    <s v="Rogers, Jacobs and Jackson"/>
    <s v="Upgradable multi-state instruction set"/>
    <n v="121500"/>
    <n v="108161"/>
    <n v="0.8902139917695473"/>
    <x v="0"/>
    <m/>
    <n v="1335"/>
    <s v="CA"/>
    <s v="CAD"/>
    <n v="1302238800"/>
    <x v="245"/>
    <d v="2011-04-20T05:00:00"/>
    <n v="1303275600"/>
    <b v="0"/>
    <b v="0"/>
    <x v="4"/>
    <s v="drama"/>
    <s v="film &amp; video/drama"/>
  </r>
  <r>
    <n v="254"/>
    <s v="Barry Group"/>
    <s v="De-engineered static Local Area Network"/>
    <n v="4600"/>
    <n v="8505"/>
    <n v="1.8489130434782608"/>
    <x v="1"/>
    <m/>
    <n v="88"/>
    <s v="US"/>
    <s v="USD"/>
    <n v="1487656800"/>
    <x v="246"/>
    <d v="2017-02-23T06:00:00"/>
    <n v="1487829600"/>
    <b v="0"/>
    <b v="0"/>
    <x v="5"/>
    <s v="nonfiction"/>
    <s v="publishing/nonfiction"/>
  </r>
  <r>
    <n v="255"/>
    <s v="Rosales, Branch and Harmon"/>
    <s v="Upgradable grid-enabled superstructure"/>
    <n v="80500"/>
    <n v="96735"/>
    <n v="1.2016770186335404"/>
    <x v="1"/>
    <m/>
    <n v="1697"/>
    <s v="US"/>
    <s v="USD"/>
    <n v="1297836000"/>
    <x v="247"/>
    <d v="2011-02-21T06:00:00"/>
    <n v="1298268000"/>
    <b v="0"/>
    <b v="1"/>
    <x v="1"/>
    <s v="rock"/>
    <s v="music/rock"/>
  </r>
  <r>
    <n v="256"/>
    <s v="Smith-Reid"/>
    <s v="Optimized actuating toolset"/>
    <n v="4100"/>
    <n v="959"/>
    <n v="0.23390243902439026"/>
    <x v="0"/>
    <m/>
    <n v="15"/>
    <s v="GB"/>
    <s v="GBP"/>
    <n v="1453615200"/>
    <x v="248"/>
    <d v="2016-03-01T06:00:00"/>
    <n v="1456812000"/>
    <b v="0"/>
    <b v="0"/>
    <x v="1"/>
    <s v="rock"/>
    <s v="music/rock"/>
  </r>
  <r>
    <n v="257"/>
    <s v="Williams Inc"/>
    <s v="Decentralized exuding strategy"/>
    <n v="5700"/>
    <n v="8322"/>
    <n v="1.46"/>
    <x v="1"/>
    <m/>
    <n v="92"/>
    <s v="US"/>
    <s v="USD"/>
    <n v="1362463200"/>
    <x v="249"/>
    <d v="2013-03-19T05:00:00"/>
    <n v="1363669200"/>
    <b v="0"/>
    <b v="0"/>
    <x v="3"/>
    <s v="plays"/>
    <s v="theater/plays"/>
  </r>
  <r>
    <n v="258"/>
    <s v="Duncan, Mcdonald and Miller"/>
    <s v="Assimilated coherent hardware"/>
    <n v="5000"/>
    <n v="13424"/>
    <n v="2.6848000000000001"/>
    <x v="1"/>
    <m/>
    <n v="186"/>
    <s v="US"/>
    <s v="USD"/>
    <n v="1481176800"/>
    <x v="250"/>
    <d v="2016-12-28T06:00:00"/>
    <n v="1482904800"/>
    <b v="0"/>
    <b v="1"/>
    <x v="3"/>
    <s v="plays"/>
    <s v="theater/plays"/>
  </r>
  <r>
    <n v="259"/>
    <s v="Watkins Ltd"/>
    <s v="Multi-channeled responsive implementation"/>
    <n v="1800"/>
    <n v="10755"/>
    <n v="5.9749999999999996"/>
    <x v="1"/>
    <m/>
    <n v="138"/>
    <s v="US"/>
    <s v="USD"/>
    <n v="1354946400"/>
    <x v="251"/>
    <d v="2012-12-27T06:00:00"/>
    <n v="1356588000"/>
    <b v="1"/>
    <b v="0"/>
    <x v="7"/>
    <s v="photography books"/>
    <s v="photography/photography books"/>
  </r>
  <r>
    <n v="260"/>
    <s v="Allen-Jones"/>
    <s v="Centralized modular initiative"/>
    <n v="6300"/>
    <n v="9935"/>
    <n v="1.5769841269841269"/>
    <x v="1"/>
    <m/>
    <n v="261"/>
    <s v="US"/>
    <s v="USD"/>
    <n v="1348808400"/>
    <x v="136"/>
    <d v="2012-10-10T05:00:00"/>
    <n v="1349845200"/>
    <b v="0"/>
    <b v="0"/>
    <x v="1"/>
    <s v="rock"/>
    <s v="music/rock"/>
  </r>
  <r>
    <n v="261"/>
    <s v="Mason-Smith"/>
    <s v="Reverse-engineered cohesive migration"/>
    <n v="84300"/>
    <n v="26303"/>
    <n v="0.31201660735468567"/>
    <x v="0"/>
    <m/>
    <n v="454"/>
    <s v="US"/>
    <s v="USD"/>
    <n v="1282712400"/>
    <x v="252"/>
    <d v="2010-08-29T05:00:00"/>
    <n v="1283058000"/>
    <b v="0"/>
    <b v="1"/>
    <x v="1"/>
    <s v="rock"/>
    <s v="music/rock"/>
  </r>
  <r>
    <n v="262"/>
    <s v="Lloyd, Kennedy and Davis"/>
    <s v="Compatible multimedia hub"/>
    <n v="1700"/>
    <n v="5328"/>
    <n v="3.1341176470588237"/>
    <x v="1"/>
    <m/>
    <n v="107"/>
    <s v="US"/>
    <s v="USD"/>
    <n v="1301979600"/>
    <x v="253"/>
    <d v="2011-05-01T05:00:00"/>
    <n v="1304226000"/>
    <b v="0"/>
    <b v="1"/>
    <x v="8"/>
    <m/>
    <s v="music/indie rock"/>
  </r>
  <r>
    <n v="263"/>
    <s v="Walker Ltd"/>
    <s v="Organic eco-centric success"/>
    <n v="2900"/>
    <n v="10756"/>
    <n v="3.7089655172413791"/>
    <x v="1"/>
    <m/>
    <n v="199"/>
    <s v="US"/>
    <s v="USD"/>
    <n v="1263016800"/>
    <x v="254"/>
    <d v="2010-01-09T06:00:00"/>
    <n v="1263016800"/>
    <b v="0"/>
    <b v="0"/>
    <x v="8"/>
    <m/>
    <s v="photography/photography books"/>
  </r>
  <r>
    <n v="264"/>
    <s v="Gordon PLC"/>
    <s v="Virtual reciprocal policy"/>
    <n v="45600"/>
    <n v="165375"/>
    <n v="3.6266447368421053"/>
    <x v="1"/>
    <m/>
    <n v="5512"/>
    <s v="US"/>
    <s v="USD"/>
    <n v="1360648800"/>
    <x v="255"/>
    <d v="2013-02-28T06:00:00"/>
    <n v="1362031200"/>
    <b v="0"/>
    <b v="0"/>
    <x v="8"/>
    <m/>
    <s v="theater/plays"/>
  </r>
  <r>
    <n v="265"/>
    <s v="Lee and Sons"/>
    <s v="Persevering interactive emulation"/>
    <n v="4900"/>
    <n v="6031"/>
    <n v="1.2308163265306122"/>
    <x v="1"/>
    <m/>
    <n v="86"/>
    <s v="US"/>
    <s v="USD"/>
    <n v="1451800800"/>
    <x v="256"/>
    <d v="2016-02-16T06:00:00"/>
    <n v="1455602400"/>
    <b v="0"/>
    <b v="0"/>
    <x v="8"/>
    <m/>
    <s v="theater/plays"/>
  </r>
  <r>
    <n v="266"/>
    <s v="Cole LLC"/>
    <s v="Proactive responsive emulation"/>
    <n v="111900"/>
    <n v="85902"/>
    <n v="0.76766756032171579"/>
    <x v="0"/>
    <m/>
    <n v="3182"/>
    <s v="IT"/>
    <s v="EUR"/>
    <n v="1415340000"/>
    <x v="257"/>
    <d v="2014-12-10T06:00:00"/>
    <n v="1418191200"/>
    <b v="0"/>
    <b v="1"/>
    <x v="8"/>
    <m/>
    <s v="music/jazz"/>
  </r>
  <r>
    <n v="267"/>
    <s v="Acosta PLC"/>
    <s v="Extended eco-centric function"/>
    <n v="61600"/>
    <n v="143910"/>
    <n v="2.3362012987012988"/>
    <x v="1"/>
    <m/>
    <n v="2768"/>
    <s v="AU"/>
    <s v="AUD"/>
    <n v="1351054800"/>
    <x v="258"/>
    <d v="2012-11-09T06:00:00"/>
    <n v="1352440800"/>
    <b v="0"/>
    <b v="0"/>
    <x v="8"/>
    <m/>
    <s v="theater/plays"/>
  </r>
  <r>
    <n v="268"/>
    <s v="Brown-Mckee"/>
    <s v="Networked optimal productivity"/>
    <n v="1500"/>
    <n v="2708"/>
    <n v="1.8053333333333332"/>
    <x v="1"/>
    <m/>
    <n v="48"/>
    <s v="US"/>
    <s v="USD"/>
    <n v="1349326800"/>
    <x v="259"/>
    <d v="2012-11-19T06:00:00"/>
    <n v="1353304800"/>
    <b v="0"/>
    <b v="0"/>
    <x v="8"/>
    <m/>
    <s v="film &amp; video/documentary"/>
  </r>
  <r>
    <n v="269"/>
    <s v="Miles and Sons"/>
    <s v="Persistent attitude-oriented approach"/>
    <n v="3500"/>
    <n v="8842"/>
    <n v="2.5262857142857142"/>
    <x v="1"/>
    <m/>
    <n v="87"/>
    <s v="US"/>
    <s v="USD"/>
    <n v="1548914400"/>
    <x v="260"/>
    <d v="2019-02-21T06:00:00"/>
    <n v="1550728800"/>
    <b v="0"/>
    <b v="0"/>
    <x v="8"/>
    <m/>
    <s v="film &amp; video/television"/>
  </r>
  <r>
    <n v="270"/>
    <s v="Sawyer, Horton and Williams"/>
    <s v="Triple-buffered 4thgeneration toolset"/>
    <n v="173900"/>
    <n v="47260"/>
    <n v="0.27176538240368026"/>
    <x v="3"/>
    <m/>
    <n v="1890"/>
    <s v="US"/>
    <s v="USD"/>
    <n v="1291269600"/>
    <x v="261"/>
    <d v="2010-12-04T06:00:00"/>
    <n v="1291442400"/>
    <b v="0"/>
    <b v="0"/>
    <x v="8"/>
    <m/>
    <s v="games/video games"/>
  </r>
  <r>
    <n v="271"/>
    <s v="Foley-Cox"/>
    <s v="Progressive zero administration leverage"/>
    <n v="153700"/>
    <n v="1953"/>
    <n v="1.2706571242680547E-2"/>
    <x v="2"/>
    <m/>
    <n v="61"/>
    <s v="US"/>
    <s v="USD"/>
    <n v="1449468000"/>
    <x v="262"/>
    <d v="2016-01-07T06:00:00"/>
    <n v="1452146400"/>
    <b v="0"/>
    <b v="0"/>
    <x v="8"/>
    <m/>
    <s v="photography/photography books"/>
  </r>
  <r>
    <n v="272"/>
    <s v="Horton, Morrison and Clark"/>
    <s v="Networked radical neural-net"/>
    <n v="51100"/>
    <n v="155349"/>
    <n v="3.0400978473581213"/>
    <x v="1"/>
    <m/>
    <n v="1894"/>
    <s v="US"/>
    <s v="USD"/>
    <n v="1562734800"/>
    <x v="263"/>
    <d v="2019-08-04T05:00:00"/>
    <n v="1564894800"/>
    <b v="0"/>
    <b v="1"/>
    <x v="8"/>
    <m/>
    <s v="theater/plays"/>
  </r>
  <r>
    <n v="273"/>
    <s v="Thomas and Sons"/>
    <s v="Re-engineered heuristic forecast"/>
    <n v="7800"/>
    <n v="10704"/>
    <n v="1.3723076923076922"/>
    <x v="1"/>
    <m/>
    <n v="282"/>
    <s v="CA"/>
    <s v="CAD"/>
    <n v="1505624400"/>
    <x v="264"/>
    <d v="2017-09-20T05:00:00"/>
    <n v="1505883600"/>
    <b v="0"/>
    <b v="0"/>
    <x v="8"/>
    <m/>
    <s v="theater/plays"/>
  </r>
  <r>
    <n v="274"/>
    <s v="Morgan-Jenkins"/>
    <s v="Fully-configurable background algorithm"/>
    <n v="2400"/>
    <n v="773"/>
    <n v="0.32208333333333333"/>
    <x v="0"/>
    <m/>
    <n v="15"/>
    <s v="US"/>
    <s v="USD"/>
    <n v="1509948000"/>
    <x v="265"/>
    <d v="2017-11-11T06:00:00"/>
    <n v="1510380000"/>
    <b v="0"/>
    <b v="0"/>
    <x v="8"/>
    <m/>
    <s v="theater/plays"/>
  </r>
  <r>
    <n v="275"/>
    <s v="Ward, Sanchez and Kemp"/>
    <s v="Stand-alone discrete Graphical User Interface"/>
    <n v="3900"/>
    <n v="9419"/>
    <n v="2.4151282051282053"/>
    <x v="1"/>
    <m/>
    <n v="116"/>
    <s v="US"/>
    <s v="USD"/>
    <n v="1554526800"/>
    <x v="266"/>
    <d v="2019-04-14T05:00:00"/>
    <n v="1555218000"/>
    <b v="0"/>
    <b v="0"/>
    <x v="8"/>
    <m/>
    <s v="publishing/translations"/>
  </r>
  <r>
    <n v="276"/>
    <s v="Fields Ltd"/>
    <s v="Front-line foreground project"/>
    <n v="5500"/>
    <n v="5324"/>
    <n v="0.96799999999999997"/>
    <x v="0"/>
    <m/>
    <n v="133"/>
    <s v="US"/>
    <s v="USD"/>
    <n v="1334811600"/>
    <x v="267"/>
    <d v="2012-04-24T05:00:00"/>
    <n v="1335243600"/>
    <b v="0"/>
    <b v="1"/>
    <x v="8"/>
    <m/>
    <s v="games/video games"/>
  </r>
  <r>
    <n v="277"/>
    <s v="Ramos-Mitchell"/>
    <s v="Persevering system-worthy info-mediaries"/>
    <n v="700"/>
    <n v="7465"/>
    <n v="10.664285714285715"/>
    <x v="1"/>
    <m/>
    <n v="83"/>
    <s v="US"/>
    <s v="USD"/>
    <n v="1279515600"/>
    <x v="268"/>
    <d v="2010-07-21T05:00:00"/>
    <n v="1279688400"/>
    <b v="0"/>
    <b v="0"/>
    <x v="8"/>
    <m/>
    <s v="theater/plays"/>
  </r>
  <r>
    <n v="278"/>
    <s v="Higgins, Davis and Salazar"/>
    <s v="Distributed multi-tasking strategy"/>
    <n v="2700"/>
    <n v="8799"/>
    <n v="3.2588888888888889"/>
    <x v="1"/>
    <m/>
    <n v="91"/>
    <s v="US"/>
    <s v="USD"/>
    <n v="1353909600"/>
    <x v="269"/>
    <d v="2012-12-21T06:00:00"/>
    <n v="1356069600"/>
    <b v="0"/>
    <b v="0"/>
    <x v="8"/>
    <m/>
    <s v="technology/web"/>
  </r>
  <r>
    <n v="279"/>
    <s v="Smith-Jenkins"/>
    <s v="Vision-oriented methodical application"/>
    <n v="8000"/>
    <n v="13656"/>
    <n v="1.7070000000000001"/>
    <x v="1"/>
    <m/>
    <n v="546"/>
    <s v="US"/>
    <s v="USD"/>
    <n v="1535950800"/>
    <x v="270"/>
    <d v="2018-09-06T05:00:00"/>
    <n v="1536210000"/>
    <b v="0"/>
    <b v="0"/>
    <x v="8"/>
    <m/>
    <s v="theater/plays"/>
  </r>
  <r>
    <n v="280"/>
    <s v="Braun PLC"/>
    <s v="Function-based high-level infrastructure"/>
    <n v="2500"/>
    <n v="14536"/>
    <n v="5.8144"/>
    <x v="1"/>
    <m/>
    <n v="393"/>
    <s v="US"/>
    <s v="USD"/>
    <n v="1511244000"/>
    <x v="271"/>
    <d v="2017-11-27T06:00:00"/>
    <n v="1511762400"/>
    <b v="0"/>
    <b v="0"/>
    <x v="8"/>
    <m/>
    <s v="film &amp; video/animation"/>
  </r>
  <r>
    <n v="281"/>
    <s v="Drake PLC"/>
    <s v="Profound object-oriented paradigm"/>
    <n v="164500"/>
    <n v="150552"/>
    <n v="0.91520972644376897"/>
    <x v="0"/>
    <m/>
    <n v="2062"/>
    <s v="US"/>
    <s v="USD"/>
    <n v="1331445600"/>
    <x v="272"/>
    <d v="2012-04-01T05:00:00"/>
    <n v="1333256400"/>
    <b v="0"/>
    <b v="1"/>
    <x v="8"/>
    <m/>
    <s v="theater/plays"/>
  </r>
  <r>
    <n v="282"/>
    <s v="Ross, Kelly and Brown"/>
    <s v="Virtual contextually-based circuit"/>
    <n v="8400"/>
    <n v="9076"/>
    <n v="1.0804761904761904"/>
    <x v="1"/>
    <m/>
    <n v="133"/>
    <s v="US"/>
    <s v="USD"/>
    <n v="1480226400"/>
    <x v="73"/>
    <d v="2016-12-03T06:00:00"/>
    <n v="1480744800"/>
    <b v="0"/>
    <b v="1"/>
    <x v="8"/>
    <m/>
    <s v="film &amp; video/television"/>
  </r>
  <r>
    <n v="283"/>
    <s v="Lucas-Mullins"/>
    <s v="Business-focused dynamic instruction set"/>
    <n v="8100"/>
    <n v="1517"/>
    <n v="0.18728395061728395"/>
    <x v="0"/>
    <m/>
    <n v="29"/>
    <s v="DK"/>
    <s v="DKK"/>
    <n v="1464584400"/>
    <x v="273"/>
    <d v="2016-06-04T05:00:00"/>
    <n v="1465016400"/>
    <b v="0"/>
    <b v="0"/>
    <x v="8"/>
    <m/>
    <s v="music/rock"/>
  </r>
  <r>
    <n v="284"/>
    <s v="Tran LLC"/>
    <s v="Ameliorated fresh-thinking protocol"/>
    <n v="9800"/>
    <n v="8153"/>
    <n v="0.83193877551020412"/>
    <x v="0"/>
    <m/>
    <n v="132"/>
    <s v="US"/>
    <s v="USD"/>
    <n v="1335848400"/>
    <x v="274"/>
    <d v="2012-05-06T05:00:00"/>
    <n v="1336280400"/>
    <b v="0"/>
    <b v="0"/>
    <x v="8"/>
    <m/>
    <s v="technology/web"/>
  </r>
  <r>
    <n v="285"/>
    <s v="Dawson, Brady and Gilbert"/>
    <s v="Front-line optimizing emulation"/>
    <n v="900"/>
    <n v="6357"/>
    <n v="7.0633333333333335"/>
    <x v="1"/>
    <m/>
    <n v="254"/>
    <s v="US"/>
    <s v="USD"/>
    <n v="1473483600"/>
    <x v="275"/>
    <d v="2016-10-18T05:00:00"/>
    <n v="1476766800"/>
    <b v="0"/>
    <b v="0"/>
    <x v="8"/>
    <m/>
    <s v="theater/plays"/>
  </r>
  <r>
    <n v="286"/>
    <s v="Obrien-Aguirre"/>
    <s v="Devolved uniform complexity"/>
    <n v="112100"/>
    <n v="19557"/>
    <n v="0.17446030330062445"/>
    <x v="3"/>
    <m/>
    <n v="184"/>
    <s v="US"/>
    <s v="USD"/>
    <n v="1479880800"/>
    <x v="276"/>
    <d v="2016-11-30T06:00:00"/>
    <n v="1480485600"/>
    <b v="0"/>
    <b v="0"/>
    <x v="8"/>
    <m/>
    <s v="theater/plays"/>
  </r>
  <r>
    <n v="287"/>
    <s v="Ferguson PLC"/>
    <s v="Public-key intangible superstructure"/>
    <n v="6300"/>
    <n v="13213"/>
    <n v="2.0973015873015872"/>
    <x v="1"/>
    <m/>
    <n v="176"/>
    <s v="US"/>
    <s v="USD"/>
    <n v="1430197200"/>
    <x v="277"/>
    <d v="2015-04-28T05:00:00"/>
    <n v="1430197200"/>
    <b v="0"/>
    <b v="0"/>
    <x v="8"/>
    <m/>
    <s v="music/electric music"/>
  </r>
  <r>
    <n v="288"/>
    <s v="Garcia Ltd"/>
    <s v="Secured global success"/>
    <n v="5600"/>
    <n v="5476"/>
    <n v="0.97785714285714287"/>
    <x v="0"/>
    <m/>
    <n v="137"/>
    <s v="DK"/>
    <s v="DKK"/>
    <n v="1331701200"/>
    <x v="278"/>
    <d v="2012-03-15T05:00:00"/>
    <n v="1331787600"/>
    <b v="0"/>
    <b v="1"/>
    <x v="8"/>
    <m/>
    <s v="music/metal"/>
  </r>
  <r>
    <n v="289"/>
    <s v="Smith, Love and Smith"/>
    <s v="Grass-roots mission-critical capability"/>
    <n v="800"/>
    <n v="13474"/>
    <n v="16.842500000000001"/>
    <x v="1"/>
    <m/>
    <n v="337"/>
    <s v="CA"/>
    <s v="CAD"/>
    <n v="1438578000"/>
    <x v="279"/>
    <d v="2015-08-06T05:00:00"/>
    <n v="1438837200"/>
    <b v="0"/>
    <b v="0"/>
    <x v="8"/>
    <m/>
    <s v="theater/plays"/>
  </r>
  <r>
    <n v="290"/>
    <s v="Wilson, Hall and Osborne"/>
    <s v="Advanced global data-warehouse"/>
    <n v="168600"/>
    <n v="91722"/>
    <n v="0.54402135231316728"/>
    <x v="0"/>
    <m/>
    <n v="908"/>
    <s v="US"/>
    <s v="USD"/>
    <n v="1368162000"/>
    <x v="280"/>
    <d v="2013-06-11T05:00:00"/>
    <n v="1370926800"/>
    <b v="0"/>
    <b v="1"/>
    <x v="8"/>
    <m/>
    <s v="film &amp; video/documentary"/>
  </r>
  <r>
    <n v="291"/>
    <s v="Bell, Grimes and Kerr"/>
    <s v="Self-enabling uniform complexity"/>
    <n v="1800"/>
    <n v="8219"/>
    <n v="4.5661111111111108"/>
    <x v="1"/>
    <m/>
    <n v="107"/>
    <s v="US"/>
    <s v="USD"/>
    <n v="1318654800"/>
    <x v="281"/>
    <d v="2011-10-19T05:00:00"/>
    <n v="1319000400"/>
    <b v="1"/>
    <b v="0"/>
    <x v="8"/>
    <m/>
    <s v="technology/web"/>
  </r>
  <r>
    <n v="292"/>
    <s v="Ho-Harris"/>
    <s v="Versatile cohesive encoding"/>
    <n v="7300"/>
    <n v="717"/>
    <n v="9.8219178082191785E-2"/>
    <x v="0"/>
    <m/>
    <n v="10"/>
    <s v="US"/>
    <s v="USD"/>
    <n v="1331874000"/>
    <x v="282"/>
    <d v="2012-04-03T05:00:00"/>
    <n v="1333429200"/>
    <b v="0"/>
    <b v="0"/>
    <x v="8"/>
    <m/>
    <s v="food/food trucks"/>
  </r>
  <r>
    <n v="293"/>
    <s v="Ross Group"/>
    <s v="Organized executive solution"/>
    <n v="6500"/>
    <n v="1065"/>
    <n v="0.16384615384615384"/>
    <x v="3"/>
    <m/>
    <n v="32"/>
    <s v="IT"/>
    <s v="EUR"/>
    <n v="1286254800"/>
    <x v="283"/>
    <d v="2010-10-14T05:00:00"/>
    <n v="1287032400"/>
    <b v="0"/>
    <b v="0"/>
    <x v="8"/>
    <m/>
    <s v="theater/plays"/>
  </r>
  <r>
    <n v="294"/>
    <s v="Turner-Davis"/>
    <s v="Automated local emulation"/>
    <n v="600"/>
    <n v="8038"/>
    <n v="13.396666666666667"/>
    <x v="1"/>
    <m/>
    <n v="183"/>
    <s v="US"/>
    <s v="USD"/>
    <n v="1540530000"/>
    <x v="284"/>
    <d v="2018-11-07T06:00:00"/>
    <n v="1541570400"/>
    <b v="0"/>
    <b v="0"/>
    <x v="8"/>
    <m/>
    <s v="theater/plays"/>
  </r>
  <r>
    <n v="295"/>
    <s v="Smith, Jackson and Herrera"/>
    <s v="Enterprise-wide intermediate middleware"/>
    <n v="192900"/>
    <n v="68769"/>
    <n v="0.35650077760497667"/>
    <x v="0"/>
    <m/>
    <n v="1910"/>
    <s v="CH"/>
    <s v="CHF"/>
    <n v="1381813200"/>
    <x v="285"/>
    <d v="2013-11-09T06:00:00"/>
    <n v="1383976800"/>
    <b v="0"/>
    <b v="0"/>
    <x v="8"/>
    <m/>
    <s v="theater/plays"/>
  </r>
  <r>
    <n v="296"/>
    <s v="Smith-Hess"/>
    <s v="Grass-roots real-time Local Area Network"/>
    <n v="6100"/>
    <n v="3352"/>
    <n v="0.54950819672131146"/>
    <x v="0"/>
    <m/>
    <n v="38"/>
    <s v="AU"/>
    <s v="AUD"/>
    <n v="1548655200"/>
    <x v="286"/>
    <d v="2019-02-19T06:00:00"/>
    <n v="1550556000"/>
    <b v="0"/>
    <b v="0"/>
    <x v="8"/>
    <m/>
    <s v="theater/plays"/>
  </r>
  <r>
    <n v="297"/>
    <s v="Brown, Herring and Bass"/>
    <s v="Organized client-driven capacity"/>
    <n v="7200"/>
    <n v="6785"/>
    <n v="0.94236111111111109"/>
    <x v="0"/>
    <m/>
    <n v="104"/>
    <s v="AU"/>
    <s v="AUD"/>
    <n v="1389679200"/>
    <x v="287"/>
    <d v="2014-01-23T06:00:00"/>
    <n v="1390456800"/>
    <b v="0"/>
    <b v="1"/>
    <x v="8"/>
    <m/>
    <s v="theater/plays"/>
  </r>
  <r>
    <n v="298"/>
    <s v="Chase, Garcia and Johnson"/>
    <s v="Adaptive intangible database"/>
    <n v="3500"/>
    <n v="5037"/>
    <n v="1.4391428571428571"/>
    <x v="1"/>
    <m/>
    <n v="72"/>
    <s v="US"/>
    <s v="USD"/>
    <n v="1456466400"/>
    <x v="288"/>
    <d v="2016-03-15T05:00:00"/>
    <n v="1458018000"/>
    <b v="0"/>
    <b v="1"/>
    <x v="8"/>
    <m/>
    <s v="music/rock"/>
  </r>
  <r>
    <n v="299"/>
    <s v="Ramsey and Sons"/>
    <s v="Grass-roots contextually-based algorithm"/>
    <n v="3800"/>
    <n v="1954"/>
    <n v="0.51421052631578945"/>
    <x v="0"/>
    <m/>
    <n v="49"/>
    <s v="US"/>
    <s v="USD"/>
    <n v="1456984800"/>
    <x v="289"/>
    <d v="2016-04-28T05:00:00"/>
    <n v="1461819600"/>
    <b v="0"/>
    <b v="0"/>
    <x v="8"/>
    <m/>
    <s v="food/food trucks"/>
  </r>
  <r>
    <n v="300"/>
    <s v="Cooke PLC"/>
    <s v="Focused executive core"/>
    <n v="100"/>
    <n v="5"/>
    <n v="0.05"/>
    <x v="0"/>
    <m/>
    <n v="1"/>
    <s v="DK"/>
    <s v="DKK"/>
    <n v="1504069200"/>
    <x v="290"/>
    <d v="2017-08-31T05:00:00"/>
    <n v="1504155600"/>
    <b v="0"/>
    <b v="1"/>
    <x v="8"/>
    <m/>
    <s v="publishing/nonfiction"/>
  </r>
  <r>
    <n v="301"/>
    <s v="Wong-Walker"/>
    <s v="Multi-channeled disintermediate policy"/>
    <n v="900"/>
    <n v="12102"/>
    <n v="13.446666666666667"/>
    <x v="1"/>
    <m/>
    <n v="295"/>
    <s v="US"/>
    <s v="USD"/>
    <n v="1424930400"/>
    <x v="291"/>
    <d v="2015-03-15T05:00:00"/>
    <n v="1426395600"/>
    <b v="0"/>
    <b v="0"/>
    <x v="8"/>
    <m/>
    <s v="film &amp; video/documentary"/>
  </r>
  <r>
    <n v="302"/>
    <s v="Ferguson, Collins and Mata"/>
    <s v="Customizable bi-directional hardware"/>
    <n v="76100"/>
    <n v="24234"/>
    <n v="0.31844940867279897"/>
    <x v="0"/>
    <m/>
    <n v="245"/>
    <s v="US"/>
    <s v="USD"/>
    <n v="1535864400"/>
    <x v="292"/>
    <d v="2018-09-16T05:00:00"/>
    <n v="1537074000"/>
    <b v="0"/>
    <b v="0"/>
    <x v="8"/>
    <m/>
    <s v="theater/plays"/>
  </r>
  <r>
    <n v="303"/>
    <s v="Guerrero, Flores and Jenkins"/>
    <s v="Networked optimal architecture"/>
    <n v="3400"/>
    <n v="2809"/>
    <n v="0.82617647058823529"/>
    <x v="0"/>
    <m/>
    <n v="32"/>
    <s v="US"/>
    <s v="USD"/>
    <n v="1452146400"/>
    <x v="293"/>
    <d v="2016-01-12T06:00:00"/>
    <n v="1452578400"/>
    <b v="0"/>
    <b v="0"/>
    <x v="8"/>
    <m/>
    <s v="music/indie rock"/>
  </r>
  <r>
    <n v="304"/>
    <s v="Peterson PLC"/>
    <s v="User-friendly discrete benchmark"/>
    <n v="2100"/>
    <n v="11469"/>
    <n v="5.4614285714285717"/>
    <x v="1"/>
    <m/>
    <n v="142"/>
    <s v="US"/>
    <s v="USD"/>
    <n v="1470546000"/>
    <x v="294"/>
    <d v="2016-09-17T05:00:00"/>
    <n v="1474088400"/>
    <b v="0"/>
    <b v="0"/>
    <x v="8"/>
    <m/>
    <s v="film &amp; video/documentary"/>
  </r>
  <r>
    <n v="305"/>
    <s v="Townsend Ltd"/>
    <s v="Grass-roots actuating policy"/>
    <n v="2800"/>
    <n v="8014"/>
    <n v="2.8621428571428571"/>
    <x v="1"/>
    <m/>
    <n v="85"/>
    <s v="US"/>
    <s v="USD"/>
    <n v="1458363600"/>
    <x v="295"/>
    <d v="2016-04-29T05:00:00"/>
    <n v="1461906000"/>
    <b v="0"/>
    <b v="0"/>
    <x v="8"/>
    <m/>
    <s v="theater/plays"/>
  </r>
  <r>
    <n v="306"/>
    <s v="Rush, Reed and Hall"/>
    <s v="Enterprise-wide 3rdgeneration knowledge user"/>
    <n v="6500"/>
    <n v="514"/>
    <n v="7.9076923076923072E-2"/>
    <x v="0"/>
    <m/>
    <n v="7"/>
    <s v="US"/>
    <s v="USD"/>
    <n v="1500008400"/>
    <x v="296"/>
    <d v="2017-07-17T05:00:00"/>
    <n v="1500267600"/>
    <b v="0"/>
    <b v="1"/>
    <x v="8"/>
    <m/>
    <s v="theater/plays"/>
  </r>
  <r>
    <n v="307"/>
    <s v="Salazar-Dodson"/>
    <s v="Face-to-face zero tolerance moderator"/>
    <n v="32900"/>
    <n v="43473"/>
    <n v="1.3213677811550153"/>
    <x v="1"/>
    <m/>
    <n v="659"/>
    <s v="DK"/>
    <s v="DKK"/>
    <n v="1338958800"/>
    <x v="297"/>
    <d v="2012-06-26T05:00:00"/>
    <n v="1340686800"/>
    <b v="0"/>
    <b v="1"/>
    <x v="8"/>
    <m/>
    <s v="publishing/fiction"/>
  </r>
  <r>
    <n v="308"/>
    <s v="Davis Ltd"/>
    <s v="Grass-roots optimizing projection"/>
    <n v="118200"/>
    <n v="87560"/>
    <n v="0.74077834179357027"/>
    <x v="0"/>
    <m/>
    <n v="803"/>
    <s v="US"/>
    <s v="USD"/>
    <n v="1303102800"/>
    <x v="298"/>
    <d v="2011-04-19T05:00:00"/>
    <n v="1303189200"/>
    <b v="0"/>
    <b v="0"/>
    <x v="8"/>
    <m/>
    <s v="theater/plays"/>
  </r>
  <r>
    <n v="309"/>
    <s v="Harris-Perry"/>
    <s v="User-centric 6thgeneration attitude"/>
    <n v="4100"/>
    <n v="3087"/>
    <n v="0.75292682926829269"/>
    <x v="3"/>
    <m/>
    <n v="75"/>
    <s v="US"/>
    <s v="USD"/>
    <n v="1316581200"/>
    <x v="299"/>
    <d v="2011-10-11T05:00:00"/>
    <n v="1318309200"/>
    <b v="0"/>
    <b v="1"/>
    <x v="8"/>
    <m/>
    <s v="music/indie rock"/>
  </r>
  <r>
    <n v="310"/>
    <s v="Velazquez, Hunt and Ortiz"/>
    <s v="Switchable zero tolerance website"/>
    <n v="7800"/>
    <n v="1586"/>
    <n v="0.20333333333333334"/>
    <x v="0"/>
    <m/>
    <n v="16"/>
    <s v="US"/>
    <s v="USD"/>
    <n v="1270789200"/>
    <x v="300"/>
    <d v="2010-04-25T05:00:00"/>
    <n v="1272171600"/>
    <b v="0"/>
    <b v="0"/>
    <x v="8"/>
    <m/>
    <s v="games/video games"/>
  </r>
  <r>
    <n v="311"/>
    <s v="Flores PLC"/>
    <s v="Focused real-time help-desk"/>
    <n v="6300"/>
    <n v="12812"/>
    <n v="2.0336507936507937"/>
    <x v="1"/>
    <m/>
    <n v="121"/>
    <s v="US"/>
    <s v="USD"/>
    <n v="1297836000"/>
    <x v="247"/>
    <d v="2011-02-28T06:00:00"/>
    <n v="1298872800"/>
    <b v="0"/>
    <b v="0"/>
    <x v="8"/>
    <m/>
    <s v="theater/plays"/>
  </r>
  <r>
    <n v="312"/>
    <s v="Martinez LLC"/>
    <s v="Robust impactful approach"/>
    <n v="59100"/>
    <n v="183345"/>
    <n v="3.1022842639593908"/>
    <x v="1"/>
    <m/>
    <n v="3742"/>
    <s v="US"/>
    <s v="USD"/>
    <n v="1382677200"/>
    <x v="244"/>
    <d v="2013-11-01T05:00:00"/>
    <n v="1383282000"/>
    <b v="0"/>
    <b v="0"/>
    <x v="8"/>
    <m/>
    <s v="theater/plays"/>
  </r>
  <r>
    <n v="313"/>
    <s v="Miller-Irwin"/>
    <s v="Secured maximized policy"/>
    <n v="2200"/>
    <n v="8697"/>
    <n v="3.9531818181818181"/>
    <x v="1"/>
    <m/>
    <n v="223"/>
    <s v="US"/>
    <s v="USD"/>
    <n v="1330322400"/>
    <x v="301"/>
    <d v="2012-02-29T06:00:00"/>
    <n v="1330495200"/>
    <b v="0"/>
    <b v="0"/>
    <x v="8"/>
    <m/>
    <s v="music/rock"/>
  </r>
  <r>
    <n v="314"/>
    <s v="Sanchez-Morgan"/>
    <s v="Realigned upward-trending strategy"/>
    <n v="1400"/>
    <n v="4126"/>
    <n v="2.9471428571428571"/>
    <x v="1"/>
    <m/>
    <n v="133"/>
    <s v="US"/>
    <s v="USD"/>
    <n v="1552366800"/>
    <x v="188"/>
    <d v="2019-03-17T05:00:00"/>
    <n v="1552798800"/>
    <b v="0"/>
    <b v="1"/>
    <x v="8"/>
    <m/>
    <s v="film &amp; video/documentary"/>
  </r>
  <r>
    <n v="315"/>
    <s v="Lopez, Adams and Johnson"/>
    <s v="Open-source interactive knowledge user"/>
    <n v="9500"/>
    <n v="3220"/>
    <n v="0.33894736842105261"/>
    <x v="0"/>
    <m/>
    <n v="31"/>
    <s v="US"/>
    <s v="USD"/>
    <n v="1400907600"/>
    <x v="302"/>
    <d v="2014-06-22T05:00:00"/>
    <n v="1403413200"/>
    <b v="0"/>
    <b v="0"/>
    <x v="8"/>
    <m/>
    <s v="theater/plays"/>
  </r>
  <r>
    <n v="316"/>
    <s v="Martin-Marshall"/>
    <s v="Configurable demand-driven matrix"/>
    <n v="9600"/>
    <n v="6401"/>
    <n v="0.66677083333333331"/>
    <x v="0"/>
    <m/>
    <n v="108"/>
    <s v="IT"/>
    <s v="EUR"/>
    <n v="1574143200"/>
    <x v="303"/>
    <d v="2019-11-20T06:00:00"/>
    <n v="1574229600"/>
    <b v="0"/>
    <b v="1"/>
    <x v="8"/>
    <m/>
    <s v="food/food trucks"/>
  </r>
  <r>
    <n v="317"/>
    <s v="Summers PLC"/>
    <s v="Cross-group coherent hierarchy"/>
    <n v="6600"/>
    <n v="1269"/>
    <n v="0.19227272727272726"/>
    <x v="0"/>
    <m/>
    <n v="30"/>
    <s v="US"/>
    <s v="USD"/>
    <n v="1494738000"/>
    <x v="304"/>
    <d v="2017-05-27T05:00:00"/>
    <n v="1495861200"/>
    <b v="0"/>
    <b v="0"/>
    <x v="8"/>
    <m/>
    <s v="theater/plays"/>
  </r>
  <r>
    <n v="318"/>
    <s v="Young, Hart and Ryan"/>
    <s v="Decentralized demand-driven open system"/>
    <n v="5700"/>
    <n v="903"/>
    <n v="0.15842105263157893"/>
    <x v="0"/>
    <m/>
    <n v="17"/>
    <s v="US"/>
    <s v="USD"/>
    <n v="1392357600"/>
    <x v="305"/>
    <d v="2014-02-16T06:00:00"/>
    <n v="1392530400"/>
    <b v="0"/>
    <b v="0"/>
    <x v="8"/>
    <m/>
    <s v="music/rock"/>
  </r>
  <r>
    <n v="319"/>
    <s v="Mills Group"/>
    <s v="Advanced empowering matrix"/>
    <n v="8400"/>
    <n v="3251"/>
    <n v="0.38702380952380955"/>
    <x v="3"/>
    <m/>
    <n v="64"/>
    <s v="US"/>
    <s v="USD"/>
    <n v="1281589200"/>
    <x v="306"/>
    <d v="2010-09-05T05:00:00"/>
    <n v="1283662800"/>
    <b v="0"/>
    <b v="0"/>
    <x v="8"/>
    <m/>
    <s v="technology/web"/>
  </r>
  <r>
    <n v="320"/>
    <s v="Sandoval-Powell"/>
    <s v="Phased holistic implementation"/>
    <n v="84400"/>
    <n v="8092"/>
    <n v="9.5876777251184833E-2"/>
    <x v="0"/>
    <m/>
    <n v="80"/>
    <s v="US"/>
    <s v="USD"/>
    <n v="1305003600"/>
    <x v="307"/>
    <d v="2011-05-19T05:00:00"/>
    <n v="1305781200"/>
    <b v="0"/>
    <b v="0"/>
    <x v="8"/>
    <m/>
    <s v="publishing/fiction"/>
  </r>
  <r>
    <n v="321"/>
    <s v="Mills, Frazier and Perez"/>
    <s v="Proactive attitude-oriented knowledge user"/>
    <n v="170400"/>
    <n v="160422"/>
    <n v="0.94144366197183094"/>
    <x v="0"/>
    <m/>
    <n v="2468"/>
    <s v="US"/>
    <s v="USD"/>
    <n v="1301634000"/>
    <x v="308"/>
    <d v="2011-04-09T05:00:00"/>
    <n v="1302325200"/>
    <b v="0"/>
    <b v="0"/>
    <x v="8"/>
    <m/>
    <s v="film &amp; video/shorts"/>
  </r>
  <r>
    <n v="322"/>
    <s v="Hebert Group"/>
    <s v="Visionary asymmetric Graphical User Interface"/>
    <n v="117900"/>
    <n v="196377"/>
    <n v="1.6656234096692113"/>
    <x v="1"/>
    <m/>
    <n v="5168"/>
    <s v="US"/>
    <s v="USD"/>
    <n v="1290664800"/>
    <x v="309"/>
    <d v="2010-12-08T06:00:00"/>
    <n v="1291788000"/>
    <b v="0"/>
    <b v="0"/>
    <x v="8"/>
    <m/>
    <s v="theater/plays"/>
  </r>
  <r>
    <n v="323"/>
    <s v="Cole, Smith and Wood"/>
    <s v="Integrated zero-defect help-desk"/>
    <n v="8900"/>
    <n v="2148"/>
    <n v="0.24134831460674158"/>
    <x v="0"/>
    <m/>
    <n v="26"/>
    <s v="GB"/>
    <s v="GBP"/>
    <n v="1395896400"/>
    <x v="310"/>
    <d v="2014-03-29T05:00:00"/>
    <n v="1396069200"/>
    <b v="0"/>
    <b v="0"/>
    <x v="8"/>
    <m/>
    <s v="film &amp; video/documentary"/>
  </r>
  <r>
    <n v="324"/>
    <s v="Harris, Hall and Harris"/>
    <s v="Inverse analyzing matrices"/>
    <n v="7100"/>
    <n v="11648"/>
    <n v="1.6405633802816901"/>
    <x v="1"/>
    <m/>
    <n v="307"/>
    <s v="US"/>
    <s v="USD"/>
    <n v="1434862800"/>
    <x v="311"/>
    <d v="2015-07-03T05:00:00"/>
    <n v="1435899600"/>
    <b v="0"/>
    <b v="1"/>
    <x v="8"/>
    <m/>
    <s v="theater/plays"/>
  </r>
  <r>
    <n v="325"/>
    <s v="Saunders Group"/>
    <s v="Programmable systemic implementation"/>
    <n v="6500"/>
    <n v="5897"/>
    <n v="0.90723076923076929"/>
    <x v="0"/>
    <m/>
    <n v="73"/>
    <s v="US"/>
    <s v="USD"/>
    <n v="1529125200"/>
    <x v="79"/>
    <d v="2018-07-09T05:00:00"/>
    <n v="1531112400"/>
    <b v="0"/>
    <b v="1"/>
    <x v="8"/>
    <m/>
    <s v="theater/plays"/>
  </r>
  <r>
    <n v="326"/>
    <s v="Pham, Avila and Nash"/>
    <s v="Multi-channeled next generation architecture"/>
    <n v="7200"/>
    <n v="3326"/>
    <n v="0.46194444444444444"/>
    <x v="0"/>
    <m/>
    <n v="128"/>
    <s v="US"/>
    <s v="USD"/>
    <n v="1451109600"/>
    <x v="312"/>
    <d v="2016-01-01T06:00:00"/>
    <n v="1451628000"/>
    <b v="0"/>
    <b v="0"/>
    <x v="8"/>
    <m/>
    <s v="film &amp; video/animation"/>
  </r>
  <r>
    <n v="327"/>
    <s v="Patterson, Salinas and Lucas"/>
    <s v="Digitized 3rdgeneration encoding"/>
    <n v="2600"/>
    <n v="1002"/>
    <n v="0.38538461538461538"/>
    <x v="0"/>
    <m/>
    <n v="33"/>
    <s v="US"/>
    <s v="USD"/>
    <n v="1566968400"/>
    <x v="313"/>
    <d v="2019-09-01T05:00:00"/>
    <n v="1567314000"/>
    <b v="0"/>
    <b v="1"/>
    <x v="8"/>
    <m/>
    <s v="theater/plays"/>
  </r>
  <r>
    <n v="328"/>
    <s v="Young PLC"/>
    <s v="Innovative well-modulated functionalities"/>
    <n v="98700"/>
    <n v="131826"/>
    <n v="1.3356231003039514"/>
    <x v="1"/>
    <m/>
    <n v="2441"/>
    <s v="US"/>
    <s v="USD"/>
    <n v="1543557600"/>
    <x v="314"/>
    <d v="2018-12-11T06:00:00"/>
    <n v="1544508000"/>
    <b v="0"/>
    <b v="0"/>
    <x v="8"/>
    <m/>
    <s v="music/rock"/>
  </r>
  <r>
    <n v="329"/>
    <s v="Willis and Sons"/>
    <s v="Fundamental incremental database"/>
    <n v="93800"/>
    <n v="21477"/>
    <n v="0.22896588486140726"/>
    <x v="2"/>
    <m/>
    <n v="211"/>
    <s v="US"/>
    <s v="USD"/>
    <n v="1481522400"/>
    <x v="315"/>
    <d v="2016-12-23T06:00:00"/>
    <n v="1482472800"/>
    <b v="0"/>
    <b v="0"/>
    <x v="8"/>
    <m/>
    <s v="games/video games"/>
  </r>
  <r>
    <n v="330"/>
    <s v="Thompson-Bates"/>
    <s v="Expanded encompassing open architecture"/>
    <n v="33700"/>
    <n v="62330"/>
    <n v="1.8495548961424333"/>
    <x v="1"/>
    <m/>
    <n v="1385"/>
    <s v="GB"/>
    <s v="GBP"/>
    <n v="1512712800"/>
    <x v="316"/>
    <d v="2017-12-09T06:00:00"/>
    <n v="1512799200"/>
    <b v="0"/>
    <b v="0"/>
    <x v="8"/>
    <m/>
    <s v="film &amp; video/documentary"/>
  </r>
  <r>
    <n v="331"/>
    <s v="Rose-Silva"/>
    <s v="Intuitive static portal"/>
    <n v="3300"/>
    <n v="14643"/>
    <n v="4.4372727272727275"/>
    <x v="1"/>
    <m/>
    <n v="190"/>
    <s v="US"/>
    <s v="USD"/>
    <n v="1324274400"/>
    <x v="317"/>
    <d v="2011-12-20T06:00:00"/>
    <n v="1324360800"/>
    <b v="0"/>
    <b v="0"/>
    <x v="8"/>
    <m/>
    <s v="food/food trucks"/>
  </r>
  <r>
    <n v="332"/>
    <s v="Pacheco, Johnson and Torres"/>
    <s v="Optional bandwidth-monitored definition"/>
    <n v="20700"/>
    <n v="41396"/>
    <n v="1.999806763285024"/>
    <x v="1"/>
    <m/>
    <n v="470"/>
    <s v="US"/>
    <s v="USD"/>
    <n v="1364446800"/>
    <x v="318"/>
    <d v="2013-03-29T05:00:00"/>
    <n v="1364533200"/>
    <b v="0"/>
    <b v="0"/>
    <x v="8"/>
    <m/>
    <s v="technology/wearables"/>
  </r>
  <r>
    <n v="333"/>
    <s v="Carlson, Dixon and Jones"/>
    <s v="Persistent well-modulated synergy"/>
    <n v="9600"/>
    <n v="11900"/>
    <n v="1.2395833333333333"/>
    <x v="1"/>
    <m/>
    <n v="253"/>
    <s v="US"/>
    <s v="USD"/>
    <n v="1542693600"/>
    <x v="319"/>
    <d v="2018-12-18T06:00:00"/>
    <n v="1545112800"/>
    <b v="0"/>
    <b v="0"/>
    <x v="8"/>
    <m/>
    <s v="theater/plays"/>
  </r>
  <r>
    <n v="334"/>
    <s v="Mcgee Group"/>
    <s v="Assimilated discrete algorithm"/>
    <n v="66200"/>
    <n v="123538"/>
    <n v="1.8661329305135952"/>
    <x v="1"/>
    <m/>
    <n v="1113"/>
    <s v="US"/>
    <s v="USD"/>
    <n v="1515564000"/>
    <x v="32"/>
    <d v="2018-01-17T06:00:00"/>
    <n v="1516168800"/>
    <b v="0"/>
    <b v="0"/>
    <x v="8"/>
    <m/>
    <s v="music/rock"/>
  </r>
  <r>
    <n v="335"/>
    <s v="Jordan-Acosta"/>
    <s v="Operative uniform hub"/>
    <n v="173800"/>
    <n v="198628"/>
    <n v="1.1428538550057536"/>
    <x v="1"/>
    <m/>
    <n v="2283"/>
    <s v="US"/>
    <s v="USD"/>
    <n v="1573797600"/>
    <x v="320"/>
    <d v="2019-11-28T06:00:00"/>
    <n v="1574920800"/>
    <b v="0"/>
    <b v="0"/>
    <x v="8"/>
    <m/>
    <s v="music/rock"/>
  </r>
  <r>
    <n v="336"/>
    <s v="Nunez Inc"/>
    <s v="Customizable intangible capability"/>
    <n v="70700"/>
    <n v="68602"/>
    <n v="0.97032531824611035"/>
    <x v="0"/>
    <m/>
    <n v="1072"/>
    <s v="US"/>
    <s v="USD"/>
    <n v="1292392800"/>
    <x v="321"/>
    <d v="2010-12-16T06:00:00"/>
    <n v="1292479200"/>
    <b v="0"/>
    <b v="1"/>
    <x v="8"/>
    <m/>
    <s v="music/rock"/>
  </r>
  <r>
    <n v="337"/>
    <s v="Hayden Ltd"/>
    <s v="Innovative didactic analyzer"/>
    <n v="94500"/>
    <n v="116064"/>
    <n v="1.2281904761904763"/>
    <x v="1"/>
    <m/>
    <n v="1095"/>
    <s v="US"/>
    <s v="USD"/>
    <n v="1573452000"/>
    <x v="322"/>
    <d v="2019-11-12T06:00:00"/>
    <n v="1573538400"/>
    <b v="0"/>
    <b v="0"/>
    <x v="8"/>
    <m/>
    <s v="theater/plays"/>
  </r>
  <r>
    <n v="338"/>
    <s v="Gonzalez-Burton"/>
    <s v="Decentralized intangible encoding"/>
    <n v="69800"/>
    <n v="125042"/>
    <n v="1.7914326647564469"/>
    <x v="1"/>
    <m/>
    <n v="1690"/>
    <s v="US"/>
    <s v="USD"/>
    <n v="1317790800"/>
    <x v="323"/>
    <d v="2011-11-04T05:00:00"/>
    <n v="1320382800"/>
    <b v="0"/>
    <b v="0"/>
    <x v="8"/>
    <m/>
    <s v="theater/plays"/>
  </r>
  <r>
    <n v="339"/>
    <s v="Lewis, Taylor and Rivers"/>
    <s v="Front-line transitional algorithm"/>
    <n v="136300"/>
    <n v="108974"/>
    <n v="0.79951577402787966"/>
    <x v="3"/>
    <m/>
    <n v="1297"/>
    <s v="CA"/>
    <s v="CAD"/>
    <n v="1501650000"/>
    <x v="324"/>
    <d v="2017-08-16T05:00:00"/>
    <n v="1502859600"/>
    <b v="0"/>
    <b v="0"/>
    <x v="8"/>
    <m/>
    <s v="theater/plays"/>
  </r>
  <r>
    <n v="340"/>
    <s v="Butler, Henry and Espinoza"/>
    <s v="Switchable didactic matrices"/>
    <n v="37100"/>
    <n v="34964"/>
    <n v="0.94242587601078165"/>
    <x v="0"/>
    <m/>
    <n v="393"/>
    <s v="US"/>
    <s v="USD"/>
    <n v="1323669600"/>
    <x v="325"/>
    <d v="2011-12-13T06:00:00"/>
    <n v="1323756000"/>
    <b v="0"/>
    <b v="0"/>
    <x v="8"/>
    <m/>
    <s v="photography/photography books"/>
  </r>
  <r>
    <n v="341"/>
    <s v="Guzman Group"/>
    <s v="Ameliorated disintermediate utilization"/>
    <n v="114300"/>
    <n v="96777"/>
    <n v="0.84669291338582675"/>
    <x v="0"/>
    <m/>
    <n v="1257"/>
    <s v="US"/>
    <s v="USD"/>
    <n v="1440738000"/>
    <x v="326"/>
    <d v="2015-09-04T05:00:00"/>
    <n v="1441342800"/>
    <b v="0"/>
    <b v="0"/>
    <x v="8"/>
    <m/>
    <s v="music/indie rock"/>
  </r>
  <r>
    <n v="342"/>
    <s v="Gibson-Hernandez"/>
    <s v="Visionary foreground middleware"/>
    <n v="47900"/>
    <n v="31864"/>
    <n v="0.66521920668058454"/>
    <x v="0"/>
    <m/>
    <n v="328"/>
    <s v="US"/>
    <s v="USD"/>
    <n v="1374296400"/>
    <x v="327"/>
    <d v="2013-08-01T05:00:00"/>
    <n v="1375333200"/>
    <b v="0"/>
    <b v="0"/>
    <x v="8"/>
    <m/>
    <s v="theater/plays"/>
  </r>
  <r>
    <n v="343"/>
    <s v="Spencer-Weber"/>
    <s v="Optional zero-defect task-force"/>
    <n v="9000"/>
    <n v="4853"/>
    <n v="0.53922222222222227"/>
    <x v="0"/>
    <m/>
    <n v="147"/>
    <s v="US"/>
    <s v="USD"/>
    <n v="1384840800"/>
    <x v="328"/>
    <d v="2014-01-11T06:00:00"/>
    <n v="1389420000"/>
    <b v="0"/>
    <b v="0"/>
    <x v="8"/>
    <m/>
    <s v="theater/plays"/>
  </r>
  <r>
    <n v="344"/>
    <s v="Berger, Johnson and Marshall"/>
    <s v="Devolved exuding emulation"/>
    <n v="197600"/>
    <n v="82959"/>
    <n v="0.41983299595141699"/>
    <x v="0"/>
    <m/>
    <n v="830"/>
    <s v="US"/>
    <s v="USD"/>
    <n v="1516600800"/>
    <x v="329"/>
    <d v="2018-03-03T06:00:00"/>
    <n v="1520056800"/>
    <b v="0"/>
    <b v="0"/>
    <x v="8"/>
    <m/>
    <s v="games/video games"/>
  </r>
  <r>
    <n v="345"/>
    <s v="Taylor, Cisneros and Romero"/>
    <s v="Open-source neutral task-force"/>
    <n v="157600"/>
    <n v="23159"/>
    <n v="0.14694796954314721"/>
    <x v="0"/>
    <m/>
    <n v="331"/>
    <s v="GB"/>
    <s v="GBP"/>
    <n v="1436418000"/>
    <x v="330"/>
    <d v="2015-07-10T05:00:00"/>
    <n v="1436504400"/>
    <b v="0"/>
    <b v="0"/>
    <x v="8"/>
    <m/>
    <s v="film &amp; video/drama"/>
  </r>
  <r>
    <n v="346"/>
    <s v="Little-Marsh"/>
    <s v="Virtual attitude-oriented migration"/>
    <n v="8000"/>
    <n v="2758"/>
    <n v="0.34475"/>
    <x v="0"/>
    <m/>
    <n v="25"/>
    <s v="US"/>
    <s v="USD"/>
    <n v="1503550800"/>
    <x v="331"/>
    <d v="2017-10-18T05:00:00"/>
    <n v="1508302800"/>
    <b v="0"/>
    <b v="1"/>
    <x v="8"/>
    <m/>
    <s v="music/indie rock"/>
  </r>
  <r>
    <n v="347"/>
    <s v="Petersen and Sons"/>
    <s v="Open-source full-range portal"/>
    <n v="900"/>
    <n v="12607"/>
    <n v="14.007777777777777"/>
    <x v="1"/>
    <m/>
    <n v="191"/>
    <s v="US"/>
    <s v="USD"/>
    <n v="1423634400"/>
    <x v="332"/>
    <d v="2015-03-07T06:00:00"/>
    <n v="1425708000"/>
    <b v="0"/>
    <b v="0"/>
    <x v="8"/>
    <m/>
    <s v="technology/web"/>
  </r>
  <r>
    <n v="348"/>
    <s v="Hensley Ltd"/>
    <s v="Versatile cohesive open system"/>
    <n v="199000"/>
    <n v="142823"/>
    <n v="0.71770351758793971"/>
    <x v="0"/>
    <m/>
    <n v="3483"/>
    <s v="US"/>
    <s v="USD"/>
    <n v="1487224800"/>
    <x v="333"/>
    <d v="2017-03-01T06:00:00"/>
    <n v="1488348000"/>
    <b v="0"/>
    <b v="0"/>
    <x v="8"/>
    <m/>
    <s v="food/food trucks"/>
  </r>
  <r>
    <n v="349"/>
    <s v="Navarro and Sons"/>
    <s v="Multi-layered bottom-line frame"/>
    <n v="180800"/>
    <n v="95958"/>
    <n v="0.53074115044247783"/>
    <x v="0"/>
    <m/>
    <n v="923"/>
    <s v="US"/>
    <s v="USD"/>
    <n v="1500008400"/>
    <x v="296"/>
    <d v="2017-08-13T05:00:00"/>
    <n v="1502600400"/>
    <b v="0"/>
    <b v="0"/>
    <x v="8"/>
    <m/>
    <s v="theater/plays"/>
  </r>
  <r>
    <n v="350"/>
    <s v="Shannon Ltd"/>
    <s v="Pre-emptive neutral capacity"/>
    <n v="100"/>
    <n v="5"/>
    <n v="0.05"/>
    <x v="0"/>
    <m/>
    <n v="1"/>
    <s v="US"/>
    <s v="USD"/>
    <n v="1432098000"/>
    <x v="334"/>
    <d v="2015-06-07T05:00:00"/>
    <n v="1433653200"/>
    <b v="0"/>
    <b v="1"/>
    <x v="8"/>
    <m/>
    <s v="music/jazz"/>
  </r>
  <r>
    <n v="351"/>
    <s v="Young LLC"/>
    <s v="Universal maximized methodology"/>
    <n v="74100"/>
    <n v="94631"/>
    <n v="1.2770715249662619"/>
    <x v="1"/>
    <m/>
    <n v="2013"/>
    <s v="US"/>
    <s v="USD"/>
    <n v="1440392400"/>
    <x v="335"/>
    <d v="2015-09-07T05:00:00"/>
    <n v="1441602000"/>
    <b v="0"/>
    <b v="0"/>
    <x v="8"/>
    <m/>
    <s v="music/rock"/>
  </r>
  <r>
    <n v="352"/>
    <s v="Adams, Willis and Sanchez"/>
    <s v="Expanded hybrid hardware"/>
    <n v="2800"/>
    <n v="977"/>
    <n v="0.34892857142857142"/>
    <x v="0"/>
    <m/>
    <n v="33"/>
    <s v="CA"/>
    <s v="CAD"/>
    <n v="1446876000"/>
    <x v="336"/>
    <d v="2015-11-15T06:00:00"/>
    <n v="1447567200"/>
    <b v="0"/>
    <b v="0"/>
    <x v="8"/>
    <m/>
    <s v="theater/plays"/>
  </r>
  <r>
    <n v="353"/>
    <s v="Mills-Roy"/>
    <s v="Profit-focused multi-tasking access"/>
    <n v="33600"/>
    <n v="137961"/>
    <n v="4.105982142857143"/>
    <x v="1"/>
    <m/>
    <n v="1703"/>
    <s v="US"/>
    <s v="USD"/>
    <n v="1562302800"/>
    <x v="337"/>
    <d v="2019-07-06T05:00:00"/>
    <n v="1562389200"/>
    <b v="0"/>
    <b v="0"/>
    <x v="8"/>
    <m/>
    <s v="theater/plays"/>
  </r>
  <r>
    <n v="354"/>
    <s v="Brown Group"/>
    <s v="Profit-focused transitional capability"/>
    <n v="6100"/>
    <n v="7548"/>
    <n v="1.2373770491803278"/>
    <x v="1"/>
    <m/>
    <n v="80"/>
    <s v="DK"/>
    <s v="DKK"/>
    <n v="1378184400"/>
    <x v="338"/>
    <d v="2013-09-10T05:00:00"/>
    <n v="1378789200"/>
    <b v="0"/>
    <b v="0"/>
    <x v="8"/>
    <m/>
    <s v="film &amp; video/documentary"/>
  </r>
  <r>
    <n v="355"/>
    <s v="Burns-Burnett"/>
    <s v="Front-line scalable definition"/>
    <n v="3800"/>
    <n v="2241"/>
    <n v="0.58973684210526311"/>
    <x v="2"/>
    <m/>
    <n v="86"/>
    <s v="US"/>
    <s v="USD"/>
    <n v="1485064800"/>
    <x v="339"/>
    <d v="2017-03-03T06:00:00"/>
    <n v="1488520800"/>
    <b v="0"/>
    <b v="0"/>
    <x v="8"/>
    <m/>
    <s v="technology/wearables"/>
  </r>
  <r>
    <n v="356"/>
    <s v="Glass, Nunez and Mcdonald"/>
    <s v="Open-source systematic protocol"/>
    <n v="9300"/>
    <n v="3431"/>
    <n v="0.36892473118279567"/>
    <x v="0"/>
    <m/>
    <n v="40"/>
    <s v="IT"/>
    <s v="EUR"/>
    <n v="1326520800"/>
    <x v="340"/>
    <d v="2012-01-23T06:00:00"/>
    <n v="1327298400"/>
    <b v="0"/>
    <b v="0"/>
    <x v="8"/>
    <m/>
    <s v="theater/plays"/>
  </r>
  <r>
    <n v="357"/>
    <s v="Perez, Davis and Wilson"/>
    <s v="Implemented tangible algorithm"/>
    <n v="2300"/>
    <n v="4253"/>
    <n v="1.8491304347826087"/>
    <x v="1"/>
    <m/>
    <n v="41"/>
    <s v="US"/>
    <s v="USD"/>
    <n v="1441256400"/>
    <x v="341"/>
    <d v="2015-09-28T05:00:00"/>
    <n v="1443416400"/>
    <b v="0"/>
    <b v="0"/>
    <x v="8"/>
    <m/>
    <s v="games/video games"/>
  </r>
  <r>
    <n v="358"/>
    <s v="Diaz-Garcia"/>
    <s v="Profit-focused 3rdgeneration circuit"/>
    <n v="9700"/>
    <n v="1146"/>
    <n v="0.11814432989690722"/>
    <x v="0"/>
    <m/>
    <n v="23"/>
    <s v="CA"/>
    <s v="CAD"/>
    <n v="1533877200"/>
    <x v="342"/>
    <d v="2018-08-13T05:00:00"/>
    <n v="1534136400"/>
    <b v="1"/>
    <b v="0"/>
    <x v="8"/>
    <m/>
    <s v="photography/photography books"/>
  </r>
  <r>
    <n v="359"/>
    <s v="Salazar-Moon"/>
    <s v="Compatible needs-based architecture"/>
    <n v="4000"/>
    <n v="11948"/>
    <n v="2.9870000000000001"/>
    <x v="1"/>
    <m/>
    <n v="187"/>
    <s v="US"/>
    <s v="USD"/>
    <n v="1314421200"/>
    <x v="343"/>
    <d v="2011-09-03T05:00:00"/>
    <n v="1315026000"/>
    <b v="0"/>
    <b v="0"/>
    <x v="8"/>
    <m/>
    <s v="film &amp; video/animation"/>
  </r>
  <r>
    <n v="360"/>
    <s v="Larsen-Chung"/>
    <s v="Right-sized zero tolerance migration"/>
    <n v="59700"/>
    <n v="135132"/>
    <n v="2.2635175879396985"/>
    <x v="1"/>
    <m/>
    <n v="2875"/>
    <s v="GB"/>
    <s v="GBP"/>
    <n v="1293861600"/>
    <x v="344"/>
    <d v="2011-01-15T06:00:00"/>
    <n v="1295071200"/>
    <b v="0"/>
    <b v="1"/>
    <x v="8"/>
    <m/>
    <s v="theater/plays"/>
  </r>
  <r>
    <n v="361"/>
    <s v="Anderson and Sons"/>
    <s v="Quality-focused reciprocal structure"/>
    <n v="5500"/>
    <n v="9546"/>
    <n v="1.7356363636363636"/>
    <x v="1"/>
    <m/>
    <n v="88"/>
    <s v="US"/>
    <s v="USD"/>
    <n v="1507352400"/>
    <x v="345"/>
    <d v="2017-10-31T05:00:00"/>
    <n v="1509426000"/>
    <b v="0"/>
    <b v="0"/>
    <x v="8"/>
    <m/>
    <s v="theater/plays"/>
  </r>
  <r>
    <n v="362"/>
    <s v="Lawrence Group"/>
    <s v="Automated actuating conglomeration"/>
    <n v="3700"/>
    <n v="13755"/>
    <n v="3.7175675675675675"/>
    <x v="1"/>
    <m/>
    <n v="191"/>
    <s v="US"/>
    <s v="USD"/>
    <n v="1296108000"/>
    <x v="65"/>
    <d v="2011-03-06T06:00:00"/>
    <n v="1299391200"/>
    <b v="0"/>
    <b v="0"/>
    <x v="8"/>
    <m/>
    <s v="music/rock"/>
  </r>
  <r>
    <n v="363"/>
    <s v="Gray-Davis"/>
    <s v="Re-contextualized local initiative"/>
    <n v="5200"/>
    <n v="8330"/>
    <n v="1.601923076923077"/>
    <x v="1"/>
    <m/>
    <n v="139"/>
    <s v="US"/>
    <s v="USD"/>
    <n v="1324965600"/>
    <x v="346"/>
    <d v="2011-12-28T06:00:00"/>
    <n v="1325052000"/>
    <b v="0"/>
    <b v="0"/>
    <x v="8"/>
    <m/>
    <s v="music/rock"/>
  </r>
  <r>
    <n v="364"/>
    <s v="Ramirez-Myers"/>
    <s v="Switchable intangible definition"/>
    <n v="900"/>
    <n v="14547"/>
    <n v="16.163333333333334"/>
    <x v="1"/>
    <m/>
    <n v="186"/>
    <s v="US"/>
    <s v="USD"/>
    <n v="1520229600"/>
    <x v="347"/>
    <d v="2018-04-04T05:00:00"/>
    <n v="1522818000"/>
    <b v="0"/>
    <b v="0"/>
    <x v="8"/>
    <m/>
    <s v="music/indie rock"/>
  </r>
  <r>
    <n v="365"/>
    <s v="Lucas, Hall and Bonilla"/>
    <s v="Networked bottom-line initiative"/>
    <n v="1600"/>
    <n v="11735"/>
    <n v="7.3343749999999996"/>
    <x v="1"/>
    <m/>
    <n v="112"/>
    <s v="AU"/>
    <s v="AUD"/>
    <n v="1482991200"/>
    <x v="348"/>
    <d v="2017-01-25T06:00:00"/>
    <n v="1485324000"/>
    <b v="0"/>
    <b v="0"/>
    <x v="8"/>
    <m/>
    <s v="theater/plays"/>
  </r>
  <r>
    <n v="366"/>
    <s v="Williams, Perez and Villegas"/>
    <s v="Robust directional system engine"/>
    <n v="1800"/>
    <n v="10658"/>
    <n v="5.9211111111111112"/>
    <x v="1"/>
    <m/>
    <n v="101"/>
    <s v="US"/>
    <s v="USD"/>
    <n v="1294034400"/>
    <x v="349"/>
    <d v="2011-01-04T06:00:00"/>
    <n v="1294120800"/>
    <b v="0"/>
    <b v="1"/>
    <x v="8"/>
    <m/>
    <s v="theater/plays"/>
  </r>
  <r>
    <n v="367"/>
    <s v="Brooks, Jones and Ingram"/>
    <s v="Triple-buffered explicit methodology"/>
    <n v="9900"/>
    <n v="1870"/>
    <n v="0.18888888888888888"/>
    <x v="0"/>
    <m/>
    <n v="75"/>
    <s v="US"/>
    <s v="USD"/>
    <n v="1413608400"/>
    <x v="350"/>
    <d v="2014-11-11T06:00:00"/>
    <n v="1415685600"/>
    <b v="0"/>
    <b v="1"/>
    <x v="8"/>
    <m/>
    <s v="theater/plays"/>
  </r>
  <r>
    <n v="368"/>
    <s v="Whitaker, Wallace and Daniels"/>
    <s v="Reactive directional capacity"/>
    <n v="5200"/>
    <n v="14394"/>
    <n v="2.7680769230769231"/>
    <x v="1"/>
    <m/>
    <n v="206"/>
    <s v="GB"/>
    <s v="GBP"/>
    <n v="1286946000"/>
    <x v="351"/>
    <d v="2010-11-05T05:00:00"/>
    <n v="1288933200"/>
    <b v="0"/>
    <b v="1"/>
    <x v="8"/>
    <m/>
    <s v="film &amp; video/documentary"/>
  </r>
  <r>
    <n v="369"/>
    <s v="Smith-Gonzalez"/>
    <s v="Polarized needs-based approach"/>
    <n v="5400"/>
    <n v="14743"/>
    <n v="2.730185185185185"/>
    <x v="1"/>
    <m/>
    <n v="154"/>
    <s v="US"/>
    <s v="USD"/>
    <n v="1359871200"/>
    <x v="352"/>
    <d v="2013-03-14T05:00:00"/>
    <n v="1363237200"/>
    <b v="0"/>
    <b v="1"/>
    <x v="8"/>
    <m/>
    <s v="film &amp; video/television"/>
  </r>
  <r>
    <n v="370"/>
    <s v="Skinner PLC"/>
    <s v="Intuitive well-modulated middleware"/>
    <n v="112300"/>
    <n v="178965"/>
    <n v="1.593633125556545"/>
    <x v="1"/>
    <m/>
    <n v="5966"/>
    <s v="US"/>
    <s v="USD"/>
    <n v="1555304400"/>
    <x v="353"/>
    <d v="2019-04-21T05:00:00"/>
    <n v="1555822800"/>
    <b v="0"/>
    <b v="0"/>
    <x v="8"/>
    <m/>
    <s v="theater/plays"/>
  </r>
  <r>
    <n v="371"/>
    <s v="Nolan, Smith and Sanchez"/>
    <s v="Multi-channeled logistical matrices"/>
    <n v="189200"/>
    <n v="128410"/>
    <n v="0.67869978858350954"/>
    <x v="0"/>
    <m/>
    <n v="2176"/>
    <s v="US"/>
    <s v="USD"/>
    <n v="1423375200"/>
    <x v="354"/>
    <d v="2015-03-31T05:00:00"/>
    <n v="1427778000"/>
    <b v="0"/>
    <b v="0"/>
    <x v="8"/>
    <m/>
    <s v="theater/plays"/>
  </r>
  <r>
    <n v="372"/>
    <s v="Green-Carr"/>
    <s v="Pre-emptive bifurcated artificial intelligence"/>
    <n v="900"/>
    <n v="14324"/>
    <n v="15.915555555555555"/>
    <x v="1"/>
    <m/>
    <n v="169"/>
    <s v="US"/>
    <s v="USD"/>
    <n v="1420696800"/>
    <x v="355"/>
    <d v="2015-01-28T06:00:00"/>
    <n v="1422424800"/>
    <b v="0"/>
    <b v="1"/>
    <x v="8"/>
    <m/>
    <s v="film &amp; video/documentary"/>
  </r>
  <r>
    <n v="373"/>
    <s v="Brown-Parker"/>
    <s v="Down-sized coherent toolset"/>
    <n v="22500"/>
    <n v="164291"/>
    <n v="7.3018222222222224"/>
    <x v="1"/>
    <m/>
    <n v="2106"/>
    <s v="US"/>
    <s v="USD"/>
    <n v="1502946000"/>
    <x v="356"/>
    <d v="2017-08-25T05:00:00"/>
    <n v="1503637200"/>
    <b v="0"/>
    <b v="0"/>
    <x v="8"/>
    <m/>
    <s v="theater/plays"/>
  </r>
  <r>
    <n v="374"/>
    <s v="Marshall Inc"/>
    <s v="Open-source multi-tasking data-warehouse"/>
    <n v="167400"/>
    <n v="22073"/>
    <n v="0.13185782556750297"/>
    <x v="0"/>
    <m/>
    <n v="441"/>
    <s v="US"/>
    <s v="USD"/>
    <n v="1547186400"/>
    <x v="357"/>
    <d v="2019-01-16T06:00:00"/>
    <n v="1547618400"/>
    <b v="0"/>
    <b v="1"/>
    <x v="8"/>
    <m/>
    <s v="film &amp; video/documentary"/>
  </r>
  <r>
    <n v="375"/>
    <s v="Leblanc-Pineda"/>
    <s v="Future-proofed upward-trending contingency"/>
    <n v="2700"/>
    <n v="1479"/>
    <n v="0.54777777777777781"/>
    <x v="0"/>
    <m/>
    <n v="25"/>
    <s v="US"/>
    <s v="USD"/>
    <n v="1444971600"/>
    <x v="358"/>
    <d v="2015-12-12T06:00:00"/>
    <n v="1449900000"/>
    <b v="0"/>
    <b v="0"/>
    <x v="8"/>
    <m/>
    <s v="music/indie rock"/>
  </r>
  <r>
    <n v="376"/>
    <s v="Perry PLC"/>
    <s v="Mandatory uniform matrix"/>
    <n v="3400"/>
    <n v="12275"/>
    <n v="3.6102941176470589"/>
    <x v="1"/>
    <m/>
    <n v="131"/>
    <s v="US"/>
    <s v="USD"/>
    <n v="1404622800"/>
    <x v="359"/>
    <d v="2014-07-12T05:00:00"/>
    <n v="1405141200"/>
    <b v="0"/>
    <b v="0"/>
    <x v="8"/>
    <m/>
    <s v="music/rock"/>
  </r>
  <r>
    <n v="377"/>
    <s v="Klein, Stark and Livingston"/>
    <s v="Phased methodical initiative"/>
    <n v="49700"/>
    <n v="5098"/>
    <n v="0.10257545271629778"/>
    <x v="0"/>
    <m/>
    <n v="127"/>
    <s v="US"/>
    <s v="USD"/>
    <n v="1571720400"/>
    <x v="12"/>
    <d v="2019-11-05T06:00:00"/>
    <n v="1572933600"/>
    <b v="0"/>
    <b v="0"/>
    <x v="8"/>
    <m/>
    <s v="theater/plays"/>
  </r>
  <r>
    <n v="378"/>
    <s v="Fleming-Oliver"/>
    <s v="Managed stable function"/>
    <n v="178200"/>
    <n v="24882"/>
    <n v="0.13962962962962963"/>
    <x v="0"/>
    <m/>
    <n v="355"/>
    <s v="US"/>
    <s v="USD"/>
    <n v="1526878800"/>
    <x v="360"/>
    <d v="2018-06-28T05:00:00"/>
    <n v="1530162000"/>
    <b v="0"/>
    <b v="0"/>
    <x v="8"/>
    <m/>
    <s v="film &amp; video/documentary"/>
  </r>
  <r>
    <n v="379"/>
    <s v="Reilly, Aguirre and Johnson"/>
    <s v="Realigned clear-thinking migration"/>
    <n v="7200"/>
    <n v="2912"/>
    <n v="0.40444444444444444"/>
    <x v="0"/>
    <m/>
    <n v="44"/>
    <s v="GB"/>
    <s v="GBP"/>
    <n v="1319691600"/>
    <x v="361"/>
    <d v="2011-11-10T06:00:00"/>
    <n v="1320904800"/>
    <b v="0"/>
    <b v="0"/>
    <x v="8"/>
    <m/>
    <s v="theater/plays"/>
  </r>
  <r>
    <n v="380"/>
    <s v="Davidson, Wilcox and Lewis"/>
    <s v="Optional clear-thinking process improvement"/>
    <n v="2500"/>
    <n v="4008"/>
    <n v="1.6032"/>
    <x v="1"/>
    <m/>
    <n v="84"/>
    <s v="US"/>
    <s v="USD"/>
    <n v="1371963600"/>
    <x v="362"/>
    <d v="2013-06-28T05:00:00"/>
    <n v="1372395600"/>
    <b v="0"/>
    <b v="0"/>
    <x v="8"/>
    <m/>
    <s v="theater/plays"/>
  </r>
  <r>
    <n v="381"/>
    <s v="Michael, Anderson and Vincent"/>
    <s v="Cross-group global moratorium"/>
    <n v="5300"/>
    <n v="9749"/>
    <n v="1.8394339622641509"/>
    <x v="1"/>
    <m/>
    <n v="155"/>
    <s v="US"/>
    <s v="USD"/>
    <n v="1433739600"/>
    <x v="363"/>
    <d v="2015-07-24T05:00:00"/>
    <n v="1437714000"/>
    <b v="0"/>
    <b v="0"/>
    <x v="8"/>
    <m/>
    <s v="theater/plays"/>
  </r>
  <r>
    <n v="382"/>
    <s v="King Ltd"/>
    <s v="Visionary systemic process improvement"/>
    <n v="9100"/>
    <n v="5803"/>
    <n v="0.63769230769230767"/>
    <x v="0"/>
    <m/>
    <n v="67"/>
    <s v="US"/>
    <s v="USD"/>
    <n v="1508130000"/>
    <x v="364"/>
    <d v="2017-11-04T05:00:00"/>
    <n v="1509771600"/>
    <b v="0"/>
    <b v="0"/>
    <x v="8"/>
    <m/>
    <s v="photography/photography books"/>
  </r>
  <r>
    <n v="383"/>
    <s v="Baker Ltd"/>
    <s v="Progressive intangible flexibility"/>
    <n v="6300"/>
    <n v="14199"/>
    <n v="2.2538095238095237"/>
    <x v="1"/>
    <m/>
    <n v="189"/>
    <s v="US"/>
    <s v="USD"/>
    <n v="1550037600"/>
    <x v="210"/>
    <d v="2019-02-19T06:00:00"/>
    <n v="1550556000"/>
    <b v="0"/>
    <b v="1"/>
    <x v="8"/>
    <m/>
    <s v="food/food trucks"/>
  </r>
  <r>
    <n v="384"/>
    <s v="Baker, Collins and Smith"/>
    <s v="Reactive real-time software"/>
    <n v="114400"/>
    <n v="196779"/>
    <n v="1.7200961538461539"/>
    <x v="1"/>
    <m/>
    <n v="4799"/>
    <s v="US"/>
    <s v="USD"/>
    <n v="1486706400"/>
    <x v="365"/>
    <d v="2017-03-09T06:00:00"/>
    <n v="1489039200"/>
    <b v="1"/>
    <b v="1"/>
    <x v="8"/>
    <m/>
    <s v="film &amp; video/documentary"/>
  </r>
  <r>
    <n v="385"/>
    <s v="Warren-Harrison"/>
    <s v="Programmable incremental knowledge user"/>
    <n v="38900"/>
    <n v="56859"/>
    <n v="1.4616709511568124"/>
    <x v="1"/>
    <m/>
    <n v="1137"/>
    <s v="US"/>
    <s v="USD"/>
    <n v="1553835600"/>
    <x v="366"/>
    <d v="2019-04-30T05:00:00"/>
    <n v="1556600400"/>
    <b v="0"/>
    <b v="0"/>
    <x v="8"/>
    <m/>
    <s v="publishing/nonfiction"/>
  </r>
  <r>
    <n v="386"/>
    <s v="Gardner Group"/>
    <s v="Progressive 5thgeneration customer loyalty"/>
    <n v="135500"/>
    <n v="103554"/>
    <n v="0.76423616236162362"/>
    <x v="0"/>
    <m/>
    <n v="1068"/>
    <s v="US"/>
    <s v="USD"/>
    <n v="1277528400"/>
    <x v="367"/>
    <d v="2010-07-08T05:00:00"/>
    <n v="1278565200"/>
    <b v="0"/>
    <b v="0"/>
    <x v="8"/>
    <m/>
    <s v="theater/plays"/>
  </r>
  <r>
    <n v="387"/>
    <s v="Flores-Lambert"/>
    <s v="Triple-buffered logistical frame"/>
    <n v="109000"/>
    <n v="42795"/>
    <n v="0.39261467889908258"/>
    <x v="0"/>
    <m/>
    <n v="424"/>
    <s v="US"/>
    <s v="USD"/>
    <n v="1339477200"/>
    <x v="368"/>
    <d v="2012-06-17T05:00:00"/>
    <n v="1339909200"/>
    <b v="0"/>
    <b v="0"/>
    <x v="8"/>
    <m/>
    <s v="technology/wearables"/>
  </r>
  <r>
    <n v="388"/>
    <s v="Cruz Ltd"/>
    <s v="Exclusive dynamic adapter"/>
    <n v="114800"/>
    <n v="12938"/>
    <n v="0.11270034843205574"/>
    <x v="3"/>
    <m/>
    <n v="145"/>
    <s v="CH"/>
    <s v="CHF"/>
    <n v="1325656800"/>
    <x v="369"/>
    <d v="2012-01-06T06:00:00"/>
    <n v="1325829600"/>
    <b v="0"/>
    <b v="0"/>
    <x v="8"/>
    <m/>
    <s v="music/indie rock"/>
  </r>
  <r>
    <n v="389"/>
    <s v="Knox-Garner"/>
    <s v="Automated systemic hierarchy"/>
    <n v="83000"/>
    <n v="101352"/>
    <n v="1.2211084337349398"/>
    <x v="1"/>
    <m/>
    <n v="1152"/>
    <s v="US"/>
    <s v="USD"/>
    <n v="1288242000"/>
    <x v="370"/>
    <d v="2010-11-24T06:00:00"/>
    <n v="1290578400"/>
    <b v="0"/>
    <b v="0"/>
    <x v="8"/>
    <m/>
    <s v="theater/plays"/>
  </r>
  <r>
    <n v="390"/>
    <s v="Davis-Allen"/>
    <s v="Digitized eco-centric core"/>
    <n v="2400"/>
    <n v="4477"/>
    <n v="1.8654166666666667"/>
    <x v="1"/>
    <m/>
    <n v="50"/>
    <s v="US"/>
    <s v="USD"/>
    <n v="1379048400"/>
    <x v="371"/>
    <d v="2013-09-28T05:00:00"/>
    <n v="1380344400"/>
    <b v="0"/>
    <b v="0"/>
    <x v="8"/>
    <m/>
    <s v="photography/photography books"/>
  </r>
  <r>
    <n v="391"/>
    <s v="Miller-Patel"/>
    <s v="Mandatory uniform strategy"/>
    <n v="60400"/>
    <n v="4393"/>
    <n v="7.27317880794702E-2"/>
    <x v="0"/>
    <m/>
    <n v="151"/>
    <s v="US"/>
    <s v="USD"/>
    <n v="1389679200"/>
    <x v="287"/>
    <d v="2014-01-16T06:00:00"/>
    <n v="1389852000"/>
    <b v="0"/>
    <b v="0"/>
    <x v="8"/>
    <m/>
    <s v="publishing/nonfiction"/>
  </r>
  <r>
    <n v="392"/>
    <s v="Hernandez-Grimes"/>
    <s v="Profit-focused zero administration forecast"/>
    <n v="102900"/>
    <n v="67546"/>
    <n v="0.65642371234207963"/>
    <x v="0"/>
    <m/>
    <n v="1608"/>
    <s v="US"/>
    <s v="USD"/>
    <n v="1294293600"/>
    <x v="372"/>
    <d v="2011-01-08T06:00:00"/>
    <n v="1294466400"/>
    <b v="0"/>
    <b v="0"/>
    <x v="8"/>
    <m/>
    <s v="technology/wearables"/>
  </r>
  <r>
    <n v="393"/>
    <s v="Owens, Hall and Gonzalez"/>
    <s v="De-engineered static orchestration"/>
    <n v="62800"/>
    <n v="143788"/>
    <n v="2.2896178343949045"/>
    <x v="1"/>
    <m/>
    <n v="3059"/>
    <s v="CA"/>
    <s v="CAD"/>
    <n v="1500267600"/>
    <x v="373"/>
    <d v="2017-07-18T05:00:00"/>
    <n v="1500354000"/>
    <b v="0"/>
    <b v="0"/>
    <x v="8"/>
    <m/>
    <s v="music/jazz"/>
  </r>
  <r>
    <n v="394"/>
    <s v="Noble-Bailey"/>
    <s v="Customizable dynamic info-mediaries"/>
    <n v="800"/>
    <n v="3755"/>
    <n v="4.6937499999999996"/>
    <x v="1"/>
    <m/>
    <n v="34"/>
    <s v="US"/>
    <s v="USD"/>
    <n v="1375074000"/>
    <x v="374"/>
    <d v="2013-08-08T05:00:00"/>
    <n v="1375938000"/>
    <b v="0"/>
    <b v="1"/>
    <x v="8"/>
    <m/>
    <s v="film &amp; video/documentary"/>
  </r>
  <r>
    <n v="395"/>
    <s v="Taylor PLC"/>
    <s v="Enhanced incremental budgetary management"/>
    <n v="7100"/>
    <n v="9238"/>
    <n v="1.3011267605633803"/>
    <x v="1"/>
    <m/>
    <n v="220"/>
    <s v="US"/>
    <s v="USD"/>
    <n v="1323324000"/>
    <x v="375"/>
    <d v="2011-12-09T06:00:00"/>
    <n v="1323410400"/>
    <b v="1"/>
    <b v="0"/>
    <x v="8"/>
    <m/>
    <s v="theater/plays"/>
  </r>
  <r>
    <n v="396"/>
    <s v="Holmes PLC"/>
    <s v="Digitized local info-mediaries"/>
    <n v="46100"/>
    <n v="77012"/>
    <n v="1.6705422993492407"/>
    <x v="1"/>
    <m/>
    <n v="1604"/>
    <s v="AU"/>
    <s v="AUD"/>
    <n v="1538715600"/>
    <x v="376"/>
    <d v="2018-10-13T05:00:00"/>
    <n v="1539406800"/>
    <b v="0"/>
    <b v="0"/>
    <x v="8"/>
    <m/>
    <s v="film &amp; video/drama"/>
  </r>
  <r>
    <n v="397"/>
    <s v="Jones-Martin"/>
    <s v="Virtual systematic monitoring"/>
    <n v="8100"/>
    <n v="14083"/>
    <n v="1.738641975308642"/>
    <x v="1"/>
    <m/>
    <n v="454"/>
    <s v="US"/>
    <s v="USD"/>
    <n v="1369285200"/>
    <x v="377"/>
    <d v="2013-05-29T05:00:00"/>
    <n v="1369803600"/>
    <b v="0"/>
    <b v="0"/>
    <x v="8"/>
    <m/>
    <s v="music/rock"/>
  </r>
  <r>
    <n v="398"/>
    <s v="Myers LLC"/>
    <s v="Reactive bottom-line open architecture"/>
    <n v="1700"/>
    <n v="12202"/>
    <n v="7.1776470588235295"/>
    <x v="1"/>
    <m/>
    <n v="123"/>
    <s v="IT"/>
    <s v="EUR"/>
    <n v="1525755600"/>
    <x v="378"/>
    <d v="2018-05-10T05:00:00"/>
    <n v="1525928400"/>
    <b v="0"/>
    <b v="1"/>
    <x v="8"/>
    <m/>
    <s v="film &amp; video/animation"/>
  </r>
  <r>
    <n v="399"/>
    <s v="Acosta, Mullins and Morris"/>
    <s v="Pre-emptive interactive model"/>
    <n v="97300"/>
    <n v="62127"/>
    <n v="0.63850976361767731"/>
    <x v="0"/>
    <m/>
    <n v="941"/>
    <s v="US"/>
    <s v="USD"/>
    <n v="1296626400"/>
    <x v="379"/>
    <d v="2011-02-09T06:00:00"/>
    <n v="1297231200"/>
    <b v="0"/>
    <b v="0"/>
    <x v="8"/>
    <m/>
    <s v="music/indie rock"/>
  </r>
  <r>
    <n v="400"/>
    <s v="Bell PLC"/>
    <s v="Ergonomic eco-centric open architecture"/>
    <n v="100"/>
    <n v="2"/>
    <n v="0.02"/>
    <x v="0"/>
    <m/>
    <n v="1"/>
    <s v="US"/>
    <s v="USD"/>
    <n v="1376629200"/>
    <x v="380"/>
    <d v="2013-09-07T05:00:00"/>
    <n v="1378530000"/>
    <b v="0"/>
    <b v="1"/>
    <x v="8"/>
    <m/>
    <s v="photography/photography books"/>
  </r>
  <r>
    <n v="401"/>
    <s v="Smith-Schmidt"/>
    <s v="Inverse radical hierarchy"/>
    <n v="900"/>
    <n v="13772"/>
    <n v="15.302222222222222"/>
    <x v="1"/>
    <m/>
    <n v="299"/>
    <s v="US"/>
    <s v="USD"/>
    <n v="1572152400"/>
    <x v="381"/>
    <d v="2019-10-27T05:00:00"/>
    <n v="1572152400"/>
    <b v="0"/>
    <b v="0"/>
    <x v="8"/>
    <m/>
    <s v="theater/plays"/>
  </r>
  <r>
    <n v="402"/>
    <s v="Ruiz, Richardson and Cole"/>
    <s v="Team-oriented static interface"/>
    <n v="7300"/>
    <n v="2946"/>
    <n v="0.40356164383561643"/>
    <x v="0"/>
    <m/>
    <n v="40"/>
    <s v="US"/>
    <s v="USD"/>
    <n v="1325829600"/>
    <x v="382"/>
    <d v="2012-02-22T06:00:00"/>
    <n v="1329890400"/>
    <b v="0"/>
    <b v="1"/>
    <x v="8"/>
    <m/>
    <s v="film &amp; video/shorts"/>
  </r>
  <r>
    <n v="403"/>
    <s v="Leonard-Mcclain"/>
    <s v="Virtual foreground throughput"/>
    <n v="195800"/>
    <n v="168820"/>
    <n v="0.86220633299284988"/>
    <x v="0"/>
    <m/>
    <n v="3015"/>
    <s v="CA"/>
    <s v="CAD"/>
    <n v="1273640400"/>
    <x v="125"/>
    <d v="2010-06-17T05:00:00"/>
    <n v="1276750800"/>
    <b v="0"/>
    <b v="1"/>
    <x v="8"/>
    <m/>
    <s v="theater/plays"/>
  </r>
  <r>
    <n v="404"/>
    <s v="Bailey-Boyer"/>
    <s v="Visionary exuding Internet solution"/>
    <n v="48900"/>
    <n v="154321"/>
    <n v="3.1558486707566464"/>
    <x v="1"/>
    <m/>
    <n v="2237"/>
    <s v="US"/>
    <s v="USD"/>
    <n v="1510639200"/>
    <x v="383"/>
    <d v="2017-11-17T06:00:00"/>
    <n v="1510898400"/>
    <b v="0"/>
    <b v="0"/>
    <x v="8"/>
    <m/>
    <s v="theater/plays"/>
  </r>
  <r>
    <n v="405"/>
    <s v="Lee LLC"/>
    <s v="Synchronized secondary analyzer"/>
    <n v="29600"/>
    <n v="26527"/>
    <n v="0.89618243243243245"/>
    <x v="0"/>
    <m/>
    <n v="435"/>
    <s v="US"/>
    <s v="USD"/>
    <n v="1528088400"/>
    <x v="384"/>
    <d v="2018-07-24T05:00:00"/>
    <n v="1532408400"/>
    <b v="0"/>
    <b v="0"/>
    <x v="8"/>
    <m/>
    <s v="theater/plays"/>
  </r>
  <r>
    <n v="406"/>
    <s v="Lyons Inc"/>
    <s v="Balanced attitude-oriented parallelism"/>
    <n v="39300"/>
    <n v="71583"/>
    <n v="1.8214503816793892"/>
    <x v="1"/>
    <m/>
    <n v="645"/>
    <s v="US"/>
    <s v="USD"/>
    <n v="1359525600"/>
    <x v="385"/>
    <d v="2013-02-11T06:00:00"/>
    <n v="1360562400"/>
    <b v="1"/>
    <b v="0"/>
    <x v="8"/>
    <m/>
    <s v="film &amp; video/documentary"/>
  </r>
  <r>
    <n v="407"/>
    <s v="Herrera-Wilson"/>
    <s v="Organized bandwidth-monitored core"/>
    <n v="3400"/>
    <n v="12100"/>
    <n v="3.5588235294117645"/>
    <x v="1"/>
    <m/>
    <n v="484"/>
    <s v="DK"/>
    <s v="DKK"/>
    <n v="1570942800"/>
    <x v="386"/>
    <d v="2019-10-20T05:00:00"/>
    <n v="1571547600"/>
    <b v="0"/>
    <b v="0"/>
    <x v="8"/>
    <m/>
    <s v="theater/plays"/>
  </r>
  <r>
    <n v="408"/>
    <s v="Mahoney, Adams and Lucas"/>
    <s v="Cloned leadingedge utilization"/>
    <n v="9200"/>
    <n v="12129"/>
    <n v="1.3183695652173912"/>
    <x v="1"/>
    <m/>
    <n v="154"/>
    <s v="CA"/>
    <s v="CAD"/>
    <n v="1466398800"/>
    <x v="387"/>
    <d v="2016-07-10T05:00:00"/>
    <n v="1468126800"/>
    <b v="0"/>
    <b v="0"/>
    <x v="8"/>
    <m/>
    <s v="film &amp; video/documentary"/>
  </r>
  <r>
    <n v="409"/>
    <s v="Stewart LLC"/>
    <s v="Secured asymmetric projection"/>
    <n v="135600"/>
    <n v="62804"/>
    <n v="0.46315634218289087"/>
    <x v="0"/>
    <m/>
    <n v="714"/>
    <s v="US"/>
    <s v="USD"/>
    <n v="1492491600"/>
    <x v="388"/>
    <d v="2017-04-22T05:00:00"/>
    <n v="1492837200"/>
    <b v="0"/>
    <b v="0"/>
    <x v="8"/>
    <m/>
    <s v="music/rock"/>
  </r>
  <r>
    <n v="410"/>
    <s v="Mcmillan Group"/>
    <s v="Advanced cohesive Graphic Interface"/>
    <n v="153700"/>
    <n v="55536"/>
    <n v="0.36132726089785294"/>
    <x v="2"/>
    <m/>
    <n v="1111"/>
    <s v="US"/>
    <s v="USD"/>
    <n v="1430197200"/>
    <x v="277"/>
    <d v="2015-04-28T05:00:00"/>
    <n v="1430197200"/>
    <b v="0"/>
    <b v="0"/>
    <x v="8"/>
    <m/>
    <s v="games/mobile games"/>
  </r>
  <r>
    <n v="411"/>
    <s v="Beck, Thompson and Martinez"/>
    <s v="Down-sized maximized function"/>
    <n v="7800"/>
    <n v="8161"/>
    <n v="1.0462820512820512"/>
    <x v="1"/>
    <m/>
    <n v="82"/>
    <s v="US"/>
    <s v="USD"/>
    <n v="1496034000"/>
    <x v="389"/>
    <d v="2017-05-31T05:00:00"/>
    <n v="1496206800"/>
    <b v="0"/>
    <b v="0"/>
    <x v="8"/>
    <m/>
    <s v="theater/plays"/>
  </r>
  <r>
    <n v="412"/>
    <s v="Rodriguez-Scott"/>
    <s v="Realigned zero tolerance software"/>
    <n v="2100"/>
    <n v="14046"/>
    <n v="6.6885714285714286"/>
    <x v="1"/>
    <m/>
    <n v="134"/>
    <s v="US"/>
    <s v="USD"/>
    <n v="1388728800"/>
    <x v="390"/>
    <d v="2014-01-13T06:00:00"/>
    <n v="1389592800"/>
    <b v="0"/>
    <b v="0"/>
    <x v="8"/>
    <m/>
    <s v="publishing/fiction"/>
  </r>
  <r>
    <n v="413"/>
    <s v="Rush-Bowers"/>
    <s v="Persevering analyzing extranet"/>
    <n v="189500"/>
    <n v="117628"/>
    <n v="0.62072823218997364"/>
    <x v="2"/>
    <m/>
    <n v="1089"/>
    <s v="US"/>
    <s v="USD"/>
    <n v="1543298400"/>
    <x v="391"/>
    <d v="2018-12-24T06:00:00"/>
    <n v="1545631200"/>
    <b v="0"/>
    <b v="0"/>
    <x v="8"/>
    <m/>
    <s v="film &amp; video/animation"/>
  </r>
  <r>
    <n v="414"/>
    <s v="Davis and Sons"/>
    <s v="Innovative human-resource migration"/>
    <n v="188200"/>
    <n v="159405"/>
    <n v="0.84699787460148779"/>
    <x v="0"/>
    <m/>
    <n v="5497"/>
    <s v="US"/>
    <s v="USD"/>
    <n v="1271739600"/>
    <x v="392"/>
    <d v="2010-04-28T05:00:00"/>
    <n v="1272430800"/>
    <b v="0"/>
    <b v="1"/>
    <x v="8"/>
    <m/>
    <s v="food/food trucks"/>
  </r>
  <r>
    <n v="415"/>
    <s v="Anderson-Pham"/>
    <s v="Intuitive needs-based monitoring"/>
    <n v="113500"/>
    <n v="12552"/>
    <n v="0.11059030837004405"/>
    <x v="0"/>
    <m/>
    <n v="418"/>
    <s v="US"/>
    <s v="USD"/>
    <n v="1326434400"/>
    <x v="393"/>
    <d v="2012-01-30T06:00:00"/>
    <n v="1327903200"/>
    <b v="0"/>
    <b v="0"/>
    <x v="8"/>
    <m/>
    <s v="theater/plays"/>
  </r>
  <r>
    <n v="416"/>
    <s v="Stewart-Coleman"/>
    <s v="Customer-focused disintermediate toolset"/>
    <n v="134600"/>
    <n v="59007"/>
    <n v="0.43838781575037145"/>
    <x v="0"/>
    <m/>
    <n v="1439"/>
    <s v="US"/>
    <s v="USD"/>
    <n v="1295244000"/>
    <x v="394"/>
    <d v="2011-01-26T06:00:00"/>
    <n v="1296021600"/>
    <b v="0"/>
    <b v="1"/>
    <x v="8"/>
    <m/>
    <s v="film &amp; video/documentary"/>
  </r>
  <r>
    <n v="417"/>
    <s v="Bradshaw, Smith and Ryan"/>
    <s v="Upgradable 24/7 emulation"/>
    <n v="1700"/>
    <n v="943"/>
    <n v="0.55470588235294116"/>
    <x v="0"/>
    <m/>
    <n v="15"/>
    <s v="US"/>
    <s v="USD"/>
    <n v="1541221200"/>
    <x v="395"/>
    <d v="2018-11-27T06:00:00"/>
    <n v="1543298400"/>
    <b v="0"/>
    <b v="0"/>
    <x v="8"/>
    <m/>
    <s v="theater/plays"/>
  </r>
  <r>
    <n v="418"/>
    <s v="Jackson PLC"/>
    <s v="Quality-focused client-server core"/>
    <n v="163700"/>
    <n v="93963"/>
    <n v="0.57399511301160655"/>
    <x v="0"/>
    <m/>
    <n v="1999"/>
    <s v="CA"/>
    <s v="CAD"/>
    <n v="1336280400"/>
    <x v="396"/>
    <d v="2012-05-07T05:00:00"/>
    <n v="1336366800"/>
    <b v="0"/>
    <b v="0"/>
    <x v="8"/>
    <m/>
    <s v="film &amp; video/documentary"/>
  </r>
  <r>
    <n v="419"/>
    <s v="Ware-Arias"/>
    <s v="Upgradable maximized protocol"/>
    <n v="113800"/>
    <n v="140469"/>
    <n v="1.2343497363796134"/>
    <x v="1"/>
    <m/>
    <n v="5203"/>
    <s v="US"/>
    <s v="USD"/>
    <n v="1324533600"/>
    <x v="397"/>
    <d v="2011-12-28T06:00:00"/>
    <n v="1325052000"/>
    <b v="0"/>
    <b v="0"/>
    <x v="8"/>
    <m/>
    <s v="technology/web"/>
  </r>
  <r>
    <n v="420"/>
    <s v="Blair, Reyes and Woods"/>
    <s v="Cross-platform interactive synergy"/>
    <n v="5000"/>
    <n v="6423"/>
    <n v="1.2846"/>
    <x v="1"/>
    <m/>
    <n v="94"/>
    <s v="US"/>
    <s v="USD"/>
    <n v="1498366800"/>
    <x v="398"/>
    <d v="2017-07-09T05:00:00"/>
    <n v="1499576400"/>
    <b v="0"/>
    <b v="0"/>
    <x v="8"/>
    <m/>
    <s v="theater/plays"/>
  </r>
  <r>
    <n v="421"/>
    <s v="Thomas-Lopez"/>
    <s v="User-centric fault-tolerant archive"/>
    <n v="9400"/>
    <n v="6015"/>
    <n v="0.63989361702127656"/>
    <x v="0"/>
    <m/>
    <n v="118"/>
    <s v="US"/>
    <s v="USD"/>
    <n v="1498712400"/>
    <x v="399"/>
    <d v="2017-07-29T05:00:00"/>
    <n v="1501304400"/>
    <b v="0"/>
    <b v="1"/>
    <x v="8"/>
    <m/>
    <s v="technology/wearables"/>
  </r>
  <r>
    <n v="422"/>
    <s v="Brown, Davies and Pacheco"/>
    <s v="Reverse-engineered regional knowledge user"/>
    <n v="8700"/>
    <n v="11075"/>
    <n v="1.2729885057471264"/>
    <x v="1"/>
    <m/>
    <n v="205"/>
    <s v="US"/>
    <s v="USD"/>
    <n v="1271480400"/>
    <x v="400"/>
    <d v="2010-05-07T05:00:00"/>
    <n v="1273208400"/>
    <b v="0"/>
    <b v="1"/>
    <x v="8"/>
    <m/>
    <s v="theater/plays"/>
  </r>
  <r>
    <n v="423"/>
    <s v="Jones-Riddle"/>
    <s v="Self-enabling real-time definition"/>
    <n v="147800"/>
    <n v="15723"/>
    <n v="0.10638024357239513"/>
    <x v="0"/>
    <m/>
    <n v="162"/>
    <s v="US"/>
    <s v="USD"/>
    <n v="1316667600"/>
    <x v="116"/>
    <d v="2011-09-24T05:00:00"/>
    <n v="1316840400"/>
    <b v="0"/>
    <b v="1"/>
    <x v="8"/>
    <m/>
    <s v="food/food trucks"/>
  </r>
  <r>
    <n v="424"/>
    <s v="Schmidt-Gomez"/>
    <s v="User-centric impactful projection"/>
    <n v="5100"/>
    <n v="2064"/>
    <n v="0.40470588235294119"/>
    <x v="0"/>
    <m/>
    <n v="83"/>
    <s v="US"/>
    <s v="USD"/>
    <n v="1524027600"/>
    <x v="401"/>
    <d v="2018-04-24T05:00:00"/>
    <n v="1524546000"/>
    <b v="0"/>
    <b v="0"/>
    <x v="8"/>
    <m/>
    <s v="music/indie rock"/>
  </r>
  <r>
    <n v="425"/>
    <s v="Sullivan, Davis and Booth"/>
    <s v="Vision-oriented actuating hardware"/>
    <n v="2700"/>
    <n v="7767"/>
    <n v="2.8766666666666665"/>
    <x v="1"/>
    <m/>
    <n v="92"/>
    <s v="US"/>
    <s v="USD"/>
    <n v="1438059600"/>
    <x v="402"/>
    <d v="2015-08-03T05:00:00"/>
    <n v="1438578000"/>
    <b v="0"/>
    <b v="0"/>
    <x v="8"/>
    <m/>
    <s v="photography/photography books"/>
  </r>
  <r>
    <n v="426"/>
    <s v="Edwards-Kane"/>
    <s v="Virtual leadingedge framework"/>
    <n v="1800"/>
    <n v="10313"/>
    <n v="5.7294444444444448"/>
    <x v="1"/>
    <m/>
    <n v="219"/>
    <s v="US"/>
    <s v="USD"/>
    <n v="1361944800"/>
    <x v="403"/>
    <d v="2013-03-06T06:00:00"/>
    <n v="1362549600"/>
    <b v="0"/>
    <b v="0"/>
    <x v="8"/>
    <m/>
    <s v="theater/plays"/>
  </r>
  <r>
    <n v="427"/>
    <s v="Hicks, Wall and Webb"/>
    <s v="Managed discrete framework"/>
    <n v="174500"/>
    <n v="197018"/>
    <n v="1.1290429799426933"/>
    <x v="1"/>
    <m/>
    <n v="2526"/>
    <s v="US"/>
    <s v="USD"/>
    <n v="1410584400"/>
    <x v="404"/>
    <d v="2014-10-15T05:00:00"/>
    <n v="1413349200"/>
    <b v="0"/>
    <b v="1"/>
    <x v="8"/>
    <m/>
    <s v="theater/plays"/>
  </r>
  <r>
    <n v="428"/>
    <s v="Mayer-Richmond"/>
    <s v="Progressive zero-defect capability"/>
    <n v="101400"/>
    <n v="47037"/>
    <n v="0.46387573964497042"/>
    <x v="0"/>
    <m/>
    <n v="747"/>
    <s v="US"/>
    <s v="USD"/>
    <n v="1297404000"/>
    <x v="405"/>
    <d v="2011-02-18T06:00:00"/>
    <n v="1298008800"/>
    <b v="0"/>
    <b v="0"/>
    <x v="8"/>
    <m/>
    <s v="film &amp; video/animation"/>
  </r>
  <r>
    <n v="429"/>
    <s v="Robles Ltd"/>
    <s v="Right-sized demand-driven adapter"/>
    <n v="191000"/>
    <n v="173191"/>
    <n v="0.90675916230366493"/>
    <x v="3"/>
    <m/>
    <n v="2138"/>
    <s v="US"/>
    <s v="USD"/>
    <n v="1392012000"/>
    <x v="406"/>
    <d v="2014-03-10T05:00:00"/>
    <n v="1394427600"/>
    <b v="0"/>
    <b v="1"/>
    <x v="8"/>
    <m/>
    <s v="photography/photography books"/>
  </r>
  <r>
    <n v="430"/>
    <s v="Cochran Ltd"/>
    <s v="Re-engineered attitude-oriented frame"/>
    <n v="8100"/>
    <n v="5487"/>
    <n v="0.67740740740740746"/>
    <x v="0"/>
    <m/>
    <n v="84"/>
    <s v="US"/>
    <s v="USD"/>
    <n v="1569733200"/>
    <x v="407"/>
    <d v="2019-11-02T05:00:00"/>
    <n v="1572670800"/>
    <b v="0"/>
    <b v="0"/>
    <x v="8"/>
    <m/>
    <s v="theater/plays"/>
  </r>
  <r>
    <n v="431"/>
    <s v="Rosales LLC"/>
    <s v="Compatible multimedia utilization"/>
    <n v="5100"/>
    <n v="9817"/>
    <n v="1.9249019607843136"/>
    <x v="1"/>
    <m/>
    <n v="94"/>
    <s v="US"/>
    <s v="USD"/>
    <n v="1529643600"/>
    <x v="408"/>
    <d v="2018-07-09T05:00:00"/>
    <n v="1531112400"/>
    <b v="1"/>
    <b v="0"/>
    <x v="8"/>
    <m/>
    <s v="theater/plays"/>
  </r>
  <r>
    <n v="432"/>
    <s v="Harper-Bryan"/>
    <s v="Re-contextualized dedicated hardware"/>
    <n v="7700"/>
    <n v="6369"/>
    <n v="0.82714285714285718"/>
    <x v="0"/>
    <m/>
    <n v="91"/>
    <s v="US"/>
    <s v="USD"/>
    <n v="1399006800"/>
    <x v="409"/>
    <d v="2014-05-22T05:00:00"/>
    <n v="1400734800"/>
    <b v="0"/>
    <b v="0"/>
    <x v="8"/>
    <m/>
    <s v="theater/plays"/>
  </r>
  <r>
    <n v="433"/>
    <s v="Potter, Harper and Everett"/>
    <s v="Decentralized composite paradigm"/>
    <n v="121400"/>
    <n v="65755"/>
    <n v="0.54163920922570019"/>
    <x v="0"/>
    <m/>
    <n v="792"/>
    <s v="US"/>
    <s v="USD"/>
    <n v="1385359200"/>
    <x v="410"/>
    <d v="2013-12-11T06:00:00"/>
    <n v="1386741600"/>
    <b v="0"/>
    <b v="1"/>
    <x v="8"/>
    <m/>
    <s v="film &amp; video/documentary"/>
  </r>
  <r>
    <n v="434"/>
    <s v="Floyd-Sims"/>
    <s v="Cloned transitional hierarchy"/>
    <n v="5400"/>
    <n v="903"/>
    <n v="0.16722222222222222"/>
    <x v="3"/>
    <m/>
    <n v="10"/>
    <s v="CA"/>
    <s v="CAD"/>
    <n v="1480572000"/>
    <x v="411"/>
    <d v="2016-12-15T06:00:00"/>
    <n v="1481781600"/>
    <b v="1"/>
    <b v="0"/>
    <x v="8"/>
    <m/>
    <s v="theater/plays"/>
  </r>
  <r>
    <n v="435"/>
    <s v="Spence, Jackson and Kelly"/>
    <s v="Advanced discrete leverage"/>
    <n v="152400"/>
    <n v="178120"/>
    <n v="1.168766404199475"/>
    <x v="1"/>
    <m/>
    <n v="1713"/>
    <s v="IT"/>
    <s v="EUR"/>
    <n v="1418623200"/>
    <x v="412"/>
    <d v="2014-12-27T06:00:00"/>
    <n v="1419660000"/>
    <b v="0"/>
    <b v="1"/>
    <x v="8"/>
    <m/>
    <s v="theater/plays"/>
  </r>
  <r>
    <n v="436"/>
    <s v="King-Nguyen"/>
    <s v="Open-source incremental throughput"/>
    <n v="1300"/>
    <n v="13678"/>
    <n v="10.521538461538462"/>
    <x v="1"/>
    <m/>
    <n v="249"/>
    <s v="US"/>
    <s v="USD"/>
    <n v="1555736400"/>
    <x v="413"/>
    <d v="2019-04-21T05:00:00"/>
    <n v="1555822800"/>
    <b v="0"/>
    <b v="0"/>
    <x v="8"/>
    <m/>
    <s v="music/jazz"/>
  </r>
  <r>
    <n v="437"/>
    <s v="Hansen Group"/>
    <s v="Centralized regional interface"/>
    <n v="8100"/>
    <n v="9969"/>
    <n v="1.2307407407407407"/>
    <x v="1"/>
    <m/>
    <n v="192"/>
    <s v="US"/>
    <s v="USD"/>
    <n v="1442120400"/>
    <x v="414"/>
    <d v="2015-09-16T05:00:00"/>
    <n v="1442379600"/>
    <b v="0"/>
    <b v="1"/>
    <x v="8"/>
    <m/>
    <s v="film &amp; video/animation"/>
  </r>
  <r>
    <n v="438"/>
    <s v="Mathis, Hall and Hansen"/>
    <s v="Streamlined web-enabled knowledgebase"/>
    <n v="8300"/>
    <n v="14827"/>
    <n v="1.7863855421686747"/>
    <x v="1"/>
    <m/>
    <n v="247"/>
    <s v="US"/>
    <s v="USD"/>
    <n v="1362376800"/>
    <x v="415"/>
    <d v="2013-04-03T05:00:00"/>
    <n v="1364965200"/>
    <b v="0"/>
    <b v="0"/>
    <x v="8"/>
    <m/>
    <s v="theater/plays"/>
  </r>
  <r>
    <n v="439"/>
    <s v="Cummings Inc"/>
    <s v="Digitized transitional monitoring"/>
    <n v="28400"/>
    <n v="100900"/>
    <n v="3.5528169014084505"/>
    <x v="1"/>
    <m/>
    <n v="2293"/>
    <s v="US"/>
    <s v="USD"/>
    <n v="1478408400"/>
    <x v="416"/>
    <d v="2016-11-13T06:00:00"/>
    <n v="1479016800"/>
    <b v="0"/>
    <b v="0"/>
    <x v="8"/>
    <m/>
    <s v="film &amp; video/science fiction"/>
  </r>
  <r>
    <n v="440"/>
    <s v="Miller-Poole"/>
    <s v="Networked optimal adapter"/>
    <n v="102500"/>
    <n v="165954"/>
    <n v="1.6190634146341463"/>
    <x v="1"/>
    <m/>
    <n v="3131"/>
    <s v="US"/>
    <s v="USD"/>
    <n v="1498798800"/>
    <x v="417"/>
    <d v="2017-07-10T05:00:00"/>
    <n v="1499662800"/>
    <b v="0"/>
    <b v="0"/>
    <x v="8"/>
    <m/>
    <s v="film &amp; video/television"/>
  </r>
  <r>
    <n v="441"/>
    <s v="Rodriguez-West"/>
    <s v="Automated optimal function"/>
    <n v="7000"/>
    <n v="1744"/>
    <n v="0.24914285714285714"/>
    <x v="0"/>
    <m/>
    <n v="32"/>
    <s v="US"/>
    <s v="USD"/>
    <n v="1335416400"/>
    <x v="418"/>
    <d v="2012-05-24T05:00:00"/>
    <n v="1337835600"/>
    <b v="0"/>
    <b v="0"/>
    <x v="8"/>
    <m/>
    <s v="technology/wearables"/>
  </r>
  <r>
    <n v="442"/>
    <s v="Calderon, Bradford and Dean"/>
    <s v="Devolved system-worthy framework"/>
    <n v="5400"/>
    <n v="10731"/>
    <n v="1.9872222222222222"/>
    <x v="1"/>
    <m/>
    <n v="143"/>
    <s v="IT"/>
    <s v="EUR"/>
    <n v="1504328400"/>
    <x v="419"/>
    <d v="2017-09-18T05:00:00"/>
    <n v="1505710800"/>
    <b v="0"/>
    <b v="0"/>
    <x v="8"/>
    <m/>
    <s v="theater/plays"/>
  </r>
  <r>
    <n v="443"/>
    <s v="Clark-Bowman"/>
    <s v="Stand-alone user-facing service-desk"/>
    <n v="9300"/>
    <n v="3232"/>
    <n v="0.34752688172043011"/>
    <x v="3"/>
    <m/>
    <n v="90"/>
    <s v="US"/>
    <s v="USD"/>
    <n v="1285822800"/>
    <x v="420"/>
    <d v="2010-10-19T05:00:00"/>
    <n v="1287464400"/>
    <b v="0"/>
    <b v="0"/>
    <x v="8"/>
    <m/>
    <s v="theater/plays"/>
  </r>
  <r>
    <n v="444"/>
    <s v="Hensley Ltd"/>
    <s v="Versatile global attitude"/>
    <n v="6200"/>
    <n v="10938"/>
    <n v="1.7641935483870967"/>
    <x v="1"/>
    <m/>
    <n v="296"/>
    <s v="US"/>
    <s v="USD"/>
    <n v="1311483600"/>
    <x v="421"/>
    <d v="2011-07-26T05:00:00"/>
    <n v="1311656400"/>
    <b v="0"/>
    <b v="1"/>
    <x v="8"/>
    <m/>
    <s v="music/indie rock"/>
  </r>
  <r>
    <n v="445"/>
    <s v="Anderson-Pearson"/>
    <s v="Intuitive demand-driven Local Area Network"/>
    <n v="2100"/>
    <n v="10739"/>
    <n v="5.1138095238095236"/>
    <x v="1"/>
    <m/>
    <n v="170"/>
    <s v="US"/>
    <s v="USD"/>
    <n v="1291356000"/>
    <x v="422"/>
    <d v="2010-12-24T06:00:00"/>
    <n v="1293170400"/>
    <b v="0"/>
    <b v="1"/>
    <x v="8"/>
    <m/>
    <s v="theater/plays"/>
  </r>
  <r>
    <n v="446"/>
    <s v="Martin, Martin and Solis"/>
    <s v="Assimilated uniform methodology"/>
    <n v="6800"/>
    <n v="5579"/>
    <n v="0.82044117647058823"/>
    <x v="0"/>
    <m/>
    <n v="186"/>
    <s v="US"/>
    <s v="USD"/>
    <n v="1355810400"/>
    <x v="423"/>
    <d v="2012-12-20T06:00:00"/>
    <n v="1355983200"/>
    <b v="0"/>
    <b v="0"/>
    <x v="8"/>
    <m/>
    <s v="technology/wearables"/>
  </r>
  <r>
    <n v="447"/>
    <s v="Harrington-Harper"/>
    <s v="Self-enabling next generation algorithm"/>
    <n v="155200"/>
    <n v="37754"/>
    <n v="0.24326030927835052"/>
    <x v="3"/>
    <m/>
    <n v="439"/>
    <s v="GB"/>
    <s v="GBP"/>
    <n v="1513663200"/>
    <x v="424"/>
    <d v="2018-01-04T06:00:00"/>
    <n v="1515045600"/>
    <b v="0"/>
    <b v="0"/>
    <x v="8"/>
    <m/>
    <s v="film &amp; video/television"/>
  </r>
  <r>
    <n v="448"/>
    <s v="Price and Sons"/>
    <s v="Object-based demand-driven strategy"/>
    <n v="89900"/>
    <n v="45384"/>
    <n v="0.50482758620689661"/>
    <x v="0"/>
    <m/>
    <n v="605"/>
    <s v="US"/>
    <s v="USD"/>
    <n v="1365915600"/>
    <x v="425"/>
    <d v="2013-04-16T05:00:00"/>
    <n v="1366088400"/>
    <b v="0"/>
    <b v="1"/>
    <x v="8"/>
    <m/>
    <s v="games/video games"/>
  </r>
  <r>
    <n v="449"/>
    <s v="Cuevas-Morales"/>
    <s v="Public-key coherent ability"/>
    <n v="900"/>
    <n v="8703"/>
    <n v="9.67"/>
    <x v="1"/>
    <m/>
    <n v="86"/>
    <s v="DK"/>
    <s v="DKK"/>
    <n v="1551852000"/>
    <x v="426"/>
    <d v="2019-03-23T05:00:00"/>
    <n v="1553317200"/>
    <b v="0"/>
    <b v="0"/>
    <x v="8"/>
    <m/>
    <s v="games/video games"/>
  </r>
  <r>
    <n v="450"/>
    <s v="Delgado-Hatfield"/>
    <s v="Up-sized composite success"/>
    <n v="100"/>
    <n v="4"/>
    <n v="0.04"/>
    <x v="0"/>
    <m/>
    <n v="1"/>
    <s v="CA"/>
    <s v="CAD"/>
    <n v="1540098000"/>
    <x v="427"/>
    <d v="2018-11-13T06:00:00"/>
    <n v="1542088800"/>
    <b v="0"/>
    <b v="0"/>
    <x v="8"/>
    <m/>
    <s v="film &amp; video/animation"/>
  </r>
  <r>
    <n v="451"/>
    <s v="Padilla-Porter"/>
    <s v="Innovative exuding matrix"/>
    <n v="148400"/>
    <n v="182302"/>
    <n v="1.2284501347708894"/>
    <x v="1"/>
    <m/>
    <n v="6286"/>
    <s v="US"/>
    <s v="USD"/>
    <n v="1500440400"/>
    <x v="428"/>
    <d v="2017-08-19T05:00:00"/>
    <n v="1503118800"/>
    <b v="0"/>
    <b v="0"/>
    <x v="8"/>
    <m/>
    <s v="music/rock"/>
  </r>
  <r>
    <n v="452"/>
    <s v="Morris Group"/>
    <s v="Realigned impactful artificial intelligence"/>
    <n v="4800"/>
    <n v="3045"/>
    <n v="0.63437500000000002"/>
    <x v="0"/>
    <m/>
    <n v="31"/>
    <s v="US"/>
    <s v="USD"/>
    <n v="1278392400"/>
    <x v="429"/>
    <d v="2010-07-07T05:00:00"/>
    <n v="1278478800"/>
    <b v="0"/>
    <b v="0"/>
    <x v="8"/>
    <m/>
    <s v="film &amp; video/drama"/>
  </r>
  <r>
    <n v="453"/>
    <s v="Saunders Ltd"/>
    <s v="Multi-layered multi-tasking secured line"/>
    <n v="182400"/>
    <n v="102749"/>
    <n v="0.56331688596491225"/>
    <x v="0"/>
    <m/>
    <n v="1181"/>
    <s v="US"/>
    <s v="USD"/>
    <n v="1480572000"/>
    <x v="411"/>
    <d v="2017-01-11T06:00:00"/>
    <n v="1484114400"/>
    <b v="0"/>
    <b v="0"/>
    <x v="8"/>
    <m/>
    <s v="film &amp; video/science fiction"/>
  </r>
  <r>
    <n v="454"/>
    <s v="Woods Inc"/>
    <s v="Upgradable upward-trending portal"/>
    <n v="4000"/>
    <n v="1763"/>
    <n v="0.44074999999999998"/>
    <x v="0"/>
    <m/>
    <n v="39"/>
    <s v="US"/>
    <s v="USD"/>
    <n v="1382331600"/>
    <x v="430"/>
    <d v="2013-11-26T06:00:00"/>
    <n v="1385445600"/>
    <b v="0"/>
    <b v="1"/>
    <x v="8"/>
    <m/>
    <s v="film &amp; video/drama"/>
  </r>
  <r>
    <n v="455"/>
    <s v="Villanueva, Wright and Richardson"/>
    <s v="Profit-focused global product"/>
    <n v="116500"/>
    <n v="137904"/>
    <n v="1.1837253218884121"/>
    <x v="1"/>
    <m/>
    <n v="3727"/>
    <s v="US"/>
    <s v="USD"/>
    <n v="1316754000"/>
    <x v="431"/>
    <d v="2011-10-16T05:00:00"/>
    <n v="1318741200"/>
    <b v="0"/>
    <b v="0"/>
    <x v="8"/>
    <m/>
    <s v="theater/plays"/>
  </r>
  <r>
    <n v="456"/>
    <s v="Wilson, Brooks and Clark"/>
    <s v="Operative well-modulated data-warehouse"/>
    <n v="146400"/>
    <n v="152438"/>
    <n v="1.041243169398907"/>
    <x v="1"/>
    <m/>
    <n v="1605"/>
    <s v="US"/>
    <s v="USD"/>
    <n v="1518242400"/>
    <x v="432"/>
    <d v="2018-02-10T06:00:00"/>
    <n v="1518242400"/>
    <b v="0"/>
    <b v="1"/>
    <x v="8"/>
    <m/>
    <s v="music/indie rock"/>
  </r>
  <r>
    <n v="457"/>
    <s v="Sheppard, Smith and Spence"/>
    <s v="Cloned asymmetric functionalities"/>
    <n v="5000"/>
    <n v="1332"/>
    <n v="0.26640000000000003"/>
    <x v="0"/>
    <m/>
    <n v="46"/>
    <s v="US"/>
    <s v="USD"/>
    <n v="1476421200"/>
    <x v="433"/>
    <d v="2016-10-16T05:00:00"/>
    <n v="1476594000"/>
    <b v="0"/>
    <b v="0"/>
    <x v="8"/>
    <m/>
    <s v="theater/plays"/>
  </r>
  <r>
    <n v="458"/>
    <s v="Wise, Thompson and Allen"/>
    <s v="Pre-emptive neutral portal"/>
    <n v="33800"/>
    <n v="118706"/>
    <n v="3.5120118343195266"/>
    <x v="1"/>
    <m/>
    <n v="2120"/>
    <s v="US"/>
    <s v="USD"/>
    <n v="1269752400"/>
    <x v="434"/>
    <d v="2010-05-11T05:00:00"/>
    <n v="1273554000"/>
    <b v="0"/>
    <b v="0"/>
    <x v="8"/>
    <m/>
    <s v="theater/plays"/>
  </r>
  <r>
    <n v="459"/>
    <s v="Lane, Ryan and Chapman"/>
    <s v="Switchable demand-driven help-desk"/>
    <n v="6300"/>
    <n v="5674"/>
    <n v="0.90063492063492068"/>
    <x v="0"/>
    <m/>
    <n v="105"/>
    <s v="US"/>
    <s v="USD"/>
    <n v="1419746400"/>
    <x v="435"/>
    <d v="2015-01-22T06:00:00"/>
    <n v="1421906400"/>
    <b v="0"/>
    <b v="0"/>
    <x v="8"/>
    <m/>
    <s v="film &amp; video/documentary"/>
  </r>
  <r>
    <n v="460"/>
    <s v="Rich, Alvarez and King"/>
    <s v="Business-focused static ability"/>
    <n v="2400"/>
    <n v="4119"/>
    <n v="1.7162500000000001"/>
    <x v="1"/>
    <m/>
    <n v="50"/>
    <s v="US"/>
    <s v="USD"/>
    <n v="1281330000"/>
    <x v="8"/>
    <d v="2010-08-12T05:00:00"/>
    <n v="1281589200"/>
    <b v="0"/>
    <b v="0"/>
    <x v="8"/>
    <m/>
    <s v="theater/plays"/>
  </r>
  <r>
    <n v="461"/>
    <s v="Terry-Salinas"/>
    <s v="Networked secondary structure"/>
    <n v="98800"/>
    <n v="139354"/>
    <n v="1.4104655870445344"/>
    <x v="1"/>
    <m/>
    <n v="2080"/>
    <s v="US"/>
    <s v="USD"/>
    <n v="1398661200"/>
    <x v="436"/>
    <d v="2014-05-18T05:00:00"/>
    <n v="1400389200"/>
    <b v="0"/>
    <b v="0"/>
    <x v="8"/>
    <m/>
    <s v="film &amp; video/drama"/>
  </r>
  <r>
    <n v="462"/>
    <s v="Wang-Rodriguez"/>
    <s v="Total multimedia website"/>
    <n v="188800"/>
    <n v="57734"/>
    <n v="0.30579449152542371"/>
    <x v="0"/>
    <m/>
    <n v="535"/>
    <s v="US"/>
    <s v="USD"/>
    <n v="1359525600"/>
    <x v="385"/>
    <d v="2013-03-09T06:00:00"/>
    <n v="1362808800"/>
    <b v="0"/>
    <b v="0"/>
    <x v="8"/>
    <m/>
    <s v="games/mobile games"/>
  </r>
  <r>
    <n v="463"/>
    <s v="Mckee-Hill"/>
    <s v="Cross-platform upward-trending parallelism"/>
    <n v="134300"/>
    <n v="145265"/>
    <n v="1.0816455696202532"/>
    <x v="1"/>
    <m/>
    <n v="2105"/>
    <s v="US"/>
    <s v="USD"/>
    <n v="1388469600"/>
    <x v="437"/>
    <d v="2014-01-04T06:00:00"/>
    <n v="1388815200"/>
    <b v="0"/>
    <b v="0"/>
    <x v="8"/>
    <m/>
    <s v="film &amp; video/animation"/>
  </r>
  <r>
    <n v="464"/>
    <s v="Gomez LLC"/>
    <s v="Pre-emptive mission-critical hardware"/>
    <n v="71200"/>
    <n v="95020"/>
    <n v="1.3345505617977529"/>
    <x v="1"/>
    <m/>
    <n v="2436"/>
    <s v="US"/>
    <s v="USD"/>
    <n v="1518328800"/>
    <x v="438"/>
    <d v="2018-02-25T06:00:00"/>
    <n v="1519538400"/>
    <b v="0"/>
    <b v="0"/>
    <x v="8"/>
    <m/>
    <s v="theater/plays"/>
  </r>
  <r>
    <n v="465"/>
    <s v="Gonzalez-Robbins"/>
    <s v="Up-sized responsive protocol"/>
    <n v="4700"/>
    <n v="8829"/>
    <n v="1.8785106382978722"/>
    <x v="1"/>
    <m/>
    <n v="80"/>
    <s v="US"/>
    <s v="USD"/>
    <n v="1517032800"/>
    <x v="439"/>
    <d v="2018-02-05T06:00:00"/>
    <n v="1517810400"/>
    <b v="0"/>
    <b v="0"/>
    <x v="8"/>
    <m/>
    <s v="publishing/translations"/>
  </r>
  <r>
    <n v="466"/>
    <s v="Obrien and Sons"/>
    <s v="Pre-emptive transitional frame"/>
    <n v="1200"/>
    <n v="3984"/>
    <n v="3.32"/>
    <x v="1"/>
    <m/>
    <n v="42"/>
    <s v="US"/>
    <s v="USD"/>
    <n v="1368594000"/>
    <x v="440"/>
    <d v="2013-06-07T05:00:00"/>
    <n v="1370581200"/>
    <b v="0"/>
    <b v="1"/>
    <x v="8"/>
    <m/>
    <s v="technology/wearables"/>
  </r>
  <r>
    <n v="467"/>
    <s v="Shaw Ltd"/>
    <s v="Profit-focused content-based application"/>
    <n v="1400"/>
    <n v="8053"/>
    <n v="5.7521428571428572"/>
    <x v="1"/>
    <m/>
    <n v="139"/>
    <s v="CA"/>
    <s v="CAD"/>
    <n v="1448258400"/>
    <x v="441"/>
    <d v="2015-11-30T06:00:00"/>
    <n v="1448863200"/>
    <b v="0"/>
    <b v="1"/>
    <x v="8"/>
    <m/>
    <s v="technology/web"/>
  </r>
  <r>
    <n v="468"/>
    <s v="Hughes Inc"/>
    <s v="Streamlined neutral analyzer"/>
    <n v="4000"/>
    <n v="1620"/>
    <n v="0.40500000000000003"/>
    <x v="0"/>
    <m/>
    <n v="16"/>
    <s v="US"/>
    <s v="USD"/>
    <n v="1555218000"/>
    <x v="442"/>
    <d v="2019-04-30T05:00:00"/>
    <n v="1556600400"/>
    <b v="0"/>
    <b v="0"/>
    <x v="8"/>
    <m/>
    <s v="theater/plays"/>
  </r>
  <r>
    <n v="469"/>
    <s v="Olsen-Ryan"/>
    <s v="Assimilated neutral utilization"/>
    <n v="5600"/>
    <n v="10328"/>
    <n v="1.8442857142857143"/>
    <x v="1"/>
    <m/>
    <n v="159"/>
    <s v="US"/>
    <s v="USD"/>
    <n v="1431925200"/>
    <x v="443"/>
    <d v="2015-05-20T05:00:00"/>
    <n v="1432098000"/>
    <b v="0"/>
    <b v="0"/>
    <x v="8"/>
    <m/>
    <s v="film &amp; video/drama"/>
  </r>
  <r>
    <n v="470"/>
    <s v="Grimes, Holland and Sloan"/>
    <s v="Extended dedicated archive"/>
    <n v="3600"/>
    <n v="10289"/>
    <n v="2.8580555555555556"/>
    <x v="1"/>
    <m/>
    <n v="381"/>
    <s v="US"/>
    <s v="USD"/>
    <n v="1481522400"/>
    <x v="315"/>
    <d v="2016-12-19T06:00:00"/>
    <n v="1482127200"/>
    <b v="0"/>
    <b v="0"/>
    <x v="8"/>
    <m/>
    <s v="technology/wearables"/>
  </r>
  <r>
    <n v="471"/>
    <s v="Perry and Sons"/>
    <s v="Configurable static help-desk"/>
    <n v="3100"/>
    <n v="9889"/>
    <n v="3.19"/>
    <x v="1"/>
    <m/>
    <n v="194"/>
    <s v="GB"/>
    <s v="GBP"/>
    <n v="1335934800"/>
    <x v="444"/>
    <d v="2012-05-02T05:00:00"/>
    <n v="1335934800"/>
    <b v="0"/>
    <b v="1"/>
    <x v="8"/>
    <m/>
    <s v="food/food trucks"/>
  </r>
  <r>
    <n v="472"/>
    <s v="Turner, Young and Collins"/>
    <s v="Self-enabling clear-thinking framework"/>
    <n v="153800"/>
    <n v="60342"/>
    <n v="0.39234070221066319"/>
    <x v="0"/>
    <m/>
    <n v="575"/>
    <s v="US"/>
    <s v="USD"/>
    <n v="1552280400"/>
    <x v="445"/>
    <d v="2019-05-04T05:00:00"/>
    <n v="1556946000"/>
    <b v="0"/>
    <b v="0"/>
    <x v="8"/>
    <m/>
    <s v="music/rock"/>
  </r>
  <r>
    <n v="473"/>
    <s v="Richardson Inc"/>
    <s v="Assimilated fault-tolerant capacity"/>
    <n v="5000"/>
    <n v="8907"/>
    <n v="1.7814000000000001"/>
    <x v="1"/>
    <m/>
    <n v="106"/>
    <s v="US"/>
    <s v="USD"/>
    <n v="1529989200"/>
    <x v="446"/>
    <d v="2018-06-27T05:00:00"/>
    <n v="1530075600"/>
    <b v="0"/>
    <b v="0"/>
    <x v="8"/>
    <m/>
    <s v="music/electric music"/>
  </r>
  <r>
    <n v="474"/>
    <s v="Santos-Young"/>
    <s v="Enhanced neutral ability"/>
    <n v="4000"/>
    <n v="14606"/>
    <n v="3.6515"/>
    <x v="1"/>
    <m/>
    <n v="142"/>
    <s v="US"/>
    <s v="USD"/>
    <n v="1418709600"/>
    <x v="447"/>
    <d v="2014-12-17T06:00:00"/>
    <n v="1418796000"/>
    <b v="0"/>
    <b v="0"/>
    <x v="8"/>
    <m/>
    <s v="film &amp; video/television"/>
  </r>
  <r>
    <n v="475"/>
    <s v="Nichols Ltd"/>
    <s v="Function-based attitude-oriented groupware"/>
    <n v="7400"/>
    <n v="8432"/>
    <n v="1.1394594594594594"/>
    <x v="1"/>
    <m/>
    <n v="211"/>
    <s v="US"/>
    <s v="USD"/>
    <n v="1372136400"/>
    <x v="448"/>
    <d v="2013-06-29T05:00:00"/>
    <n v="1372482000"/>
    <b v="0"/>
    <b v="1"/>
    <x v="8"/>
    <m/>
    <s v="publishing/translations"/>
  </r>
  <r>
    <n v="476"/>
    <s v="Murphy PLC"/>
    <s v="Optional solution-oriented instruction set"/>
    <n v="191500"/>
    <n v="57122"/>
    <n v="0.29828720626631855"/>
    <x v="0"/>
    <m/>
    <n v="1120"/>
    <s v="US"/>
    <s v="USD"/>
    <n v="1533877200"/>
    <x v="342"/>
    <d v="2018-08-16T05:00:00"/>
    <n v="1534395600"/>
    <b v="0"/>
    <b v="0"/>
    <x v="8"/>
    <m/>
    <s v="publishing/fiction"/>
  </r>
  <r>
    <n v="477"/>
    <s v="Hogan, Porter and Rivera"/>
    <s v="Organic object-oriented core"/>
    <n v="8500"/>
    <n v="4613"/>
    <n v="0.54270588235294115"/>
    <x v="0"/>
    <m/>
    <n v="113"/>
    <s v="US"/>
    <s v="USD"/>
    <n v="1309064400"/>
    <x v="449"/>
    <d v="2011-07-23T05:00:00"/>
    <n v="1311397200"/>
    <b v="0"/>
    <b v="0"/>
    <x v="8"/>
    <m/>
    <s v="film &amp; video/science fiction"/>
  </r>
  <r>
    <n v="478"/>
    <s v="Lyons LLC"/>
    <s v="Balanced impactful circuit"/>
    <n v="68800"/>
    <n v="162603"/>
    <n v="2.3634156976744185"/>
    <x v="1"/>
    <m/>
    <n v="2756"/>
    <s v="US"/>
    <s v="USD"/>
    <n v="1425877200"/>
    <x v="450"/>
    <d v="2015-03-21T05:00:00"/>
    <n v="1426914000"/>
    <b v="0"/>
    <b v="0"/>
    <x v="8"/>
    <m/>
    <s v="technology/wearables"/>
  </r>
  <r>
    <n v="479"/>
    <s v="Long-Greene"/>
    <s v="Future-proofed heuristic encryption"/>
    <n v="2400"/>
    <n v="12310"/>
    <n v="5.1291666666666664"/>
    <x v="1"/>
    <m/>
    <n v="173"/>
    <s v="GB"/>
    <s v="GBP"/>
    <n v="1501304400"/>
    <x v="451"/>
    <d v="2017-07-31T05:00:00"/>
    <n v="1501477200"/>
    <b v="0"/>
    <b v="0"/>
    <x v="8"/>
    <m/>
    <s v="food/food trucks"/>
  </r>
  <r>
    <n v="480"/>
    <s v="Robles-Hudson"/>
    <s v="Balanced bifurcated leverage"/>
    <n v="8600"/>
    <n v="8656"/>
    <n v="1.0065116279069768"/>
    <x v="1"/>
    <m/>
    <n v="87"/>
    <s v="US"/>
    <s v="USD"/>
    <n v="1268287200"/>
    <x v="452"/>
    <d v="2010-03-20T05:00:00"/>
    <n v="1269061200"/>
    <b v="0"/>
    <b v="1"/>
    <x v="8"/>
    <m/>
    <s v="photography/photography books"/>
  </r>
  <r>
    <n v="481"/>
    <s v="Mcclure LLC"/>
    <s v="Sharable discrete budgetary management"/>
    <n v="196600"/>
    <n v="159931"/>
    <n v="0.81348423194303154"/>
    <x v="0"/>
    <m/>
    <n v="1538"/>
    <s v="US"/>
    <s v="USD"/>
    <n v="1412139600"/>
    <x v="453"/>
    <d v="2014-11-12T06:00:00"/>
    <n v="1415772000"/>
    <b v="0"/>
    <b v="1"/>
    <x v="8"/>
    <m/>
    <s v="theater/plays"/>
  </r>
  <r>
    <n v="482"/>
    <s v="Martin, Russell and Baker"/>
    <s v="Focused solution-oriented instruction set"/>
    <n v="4200"/>
    <n v="689"/>
    <n v="0.16404761904761905"/>
    <x v="0"/>
    <m/>
    <n v="9"/>
    <s v="US"/>
    <s v="USD"/>
    <n v="1330063200"/>
    <x v="454"/>
    <d v="2012-03-06T06:00:00"/>
    <n v="1331013600"/>
    <b v="0"/>
    <b v="1"/>
    <x v="8"/>
    <m/>
    <s v="publishing/fiction"/>
  </r>
  <r>
    <n v="483"/>
    <s v="Rice-Parker"/>
    <s v="Down-sized actuating infrastructure"/>
    <n v="91400"/>
    <n v="48236"/>
    <n v="0.52774617067833696"/>
    <x v="0"/>
    <m/>
    <n v="554"/>
    <s v="US"/>
    <s v="USD"/>
    <n v="1576130400"/>
    <x v="455"/>
    <d v="2019-12-19T06:00:00"/>
    <n v="1576735200"/>
    <b v="0"/>
    <b v="0"/>
    <x v="8"/>
    <m/>
    <s v="theater/plays"/>
  </r>
  <r>
    <n v="484"/>
    <s v="Landry Inc"/>
    <s v="Synergistic cohesive adapter"/>
    <n v="29600"/>
    <n v="77021"/>
    <n v="2.6020608108108108"/>
    <x v="1"/>
    <m/>
    <n v="1572"/>
    <s v="GB"/>
    <s v="GBP"/>
    <n v="1407128400"/>
    <x v="456"/>
    <d v="2014-09-22T05:00:00"/>
    <n v="1411362000"/>
    <b v="0"/>
    <b v="1"/>
    <x v="8"/>
    <m/>
    <s v="food/food trucks"/>
  </r>
  <r>
    <n v="485"/>
    <s v="Richards-Davis"/>
    <s v="Quality-focused mission-critical structure"/>
    <n v="90600"/>
    <n v="27844"/>
    <n v="0.30732891832229581"/>
    <x v="0"/>
    <m/>
    <n v="648"/>
    <s v="GB"/>
    <s v="GBP"/>
    <n v="1560142800"/>
    <x v="457"/>
    <d v="2019-07-21T05:00:00"/>
    <n v="1563685200"/>
    <b v="0"/>
    <b v="0"/>
    <x v="8"/>
    <m/>
    <s v="theater/plays"/>
  </r>
  <r>
    <n v="486"/>
    <s v="Davis, Cox and Fox"/>
    <s v="Compatible exuding Graphical User Interface"/>
    <n v="5200"/>
    <n v="702"/>
    <n v="0.13500000000000001"/>
    <x v="0"/>
    <m/>
    <n v="21"/>
    <s v="GB"/>
    <s v="GBP"/>
    <n v="1520575200"/>
    <x v="458"/>
    <d v="2018-03-24T05:00:00"/>
    <n v="1521867600"/>
    <b v="0"/>
    <b v="1"/>
    <x v="8"/>
    <m/>
    <s v="publishing/translations"/>
  </r>
  <r>
    <n v="487"/>
    <s v="Smith-Wallace"/>
    <s v="Monitored 24/7 time-frame"/>
    <n v="110300"/>
    <n v="197024"/>
    <n v="1.7862556663644606"/>
    <x v="1"/>
    <m/>
    <n v="2346"/>
    <s v="US"/>
    <s v="USD"/>
    <n v="1492664400"/>
    <x v="459"/>
    <d v="2017-05-23T05:00:00"/>
    <n v="1495515600"/>
    <b v="0"/>
    <b v="0"/>
    <x v="8"/>
    <m/>
    <s v="theater/plays"/>
  </r>
  <r>
    <n v="488"/>
    <s v="Cordova, Shaw and Wang"/>
    <s v="Virtual secondary open architecture"/>
    <n v="5300"/>
    <n v="11663"/>
    <n v="2.2005660377358489"/>
    <x v="1"/>
    <m/>
    <n v="115"/>
    <s v="US"/>
    <s v="USD"/>
    <n v="1454479200"/>
    <x v="460"/>
    <d v="2016-02-20T06:00:00"/>
    <n v="1455948000"/>
    <b v="0"/>
    <b v="0"/>
    <x v="8"/>
    <m/>
    <s v="theater/plays"/>
  </r>
  <r>
    <n v="489"/>
    <s v="Clark Inc"/>
    <s v="Down-sized mobile time-frame"/>
    <n v="9200"/>
    <n v="9339"/>
    <n v="1.015108695652174"/>
    <x v="1"/>
    <m/>
    <n v="85"/>
    <s v="IT"/>
    <s v="EUR"/>
    <n v="1281934800"/>
    <x v="461"/>
    <d v="2010-08-21T05:00:00"/>
    <n v="1282366800"/>
    <b v="0"/>
    <b v="0"/>
    <x v="8"/>
    <m/>
    <s v="technology/wearables"/>
  </r>
  <r>
    <n v="490"/>
    <s v="Young and Sons"/>
    <s v="Innovative disintermediate encryption"/>
    <n v="2400"/>
    <n v="4596"/>
    <n v="1.915"/>
    <x v="1"/>
    <m/>
    <n v="144"/>
    <s v="US"/>
    <s v="USD"/>
    <n v="1573970400"/>
    <x v="462"/>
    <d v="2019-11-24T06:00:00"/>
    <n v="1574575200"/>
    <b v="0"/>
    <b v="0"/>
    <x v="8"/>
    <m/>
    <s v="journalism/audio"/>
  </r>
  <r>
    <n v="491"/>
    <s v="Henson PLC"/>
    <s v="Universal contextually-based knowledgebase"/>
    <n v="56800"/>
    <n v="173437"/>
    <n v="3.0534683098591549"/>
    <x v="1"/>
    <m/>
    <n v="2443"/>
    <s v="US"/>
    <s v="USD"/>
    <n v="1372654800"/>
    <x v="463"/>
    <d v="2013-07-27T05:00:00"/>
    <n v="1374901200"/>
    <b v="0"/>
    <b v="1"/>
    <x v="8"/>
    <m/>
    <s v="food/food trucks"/>
  </r>
  <r>
    <n v="492"/>
    <s v="Garcia Group"/>
    <s v="Persevering interactive matrix"/>
    <n v="191000"/>
    <n v="45831"/>
    <n v="0.23995287958115183"/>
    <x v="3"/>
    <m/>
    <n v="595"/>
    <s v="US"/>
    <s v="USD"/>
    <n v="1275886800"/>
    <x v="464"/>
    <d v="2010-07-12T05:00:00"/>
    <n v="1278910800"/>
    <b v="1"/>
    <b v="1"/>
    <x v="8"/>
    <m/>
    <s v="film &amp; video/shorts"/>
  </r>
  <r>
    <n v="493"/>
    <s v="Adams, Walker and Wong"/>
    <s v="Seamless background framework"/>
    <n v="900"/>
    <n v="6514"/>
    <n v="7.2377777777777776"/>
    <x v="1"/>
    <m/>
    <n v="64"/>
    <s v="US"/>
    <s v="USD"/>
    <n v="1561784400"/>
    <x v="465"/>
    <d v="2019-07-12T05:00:00"/>
    <n v="1562907600"/>
    <b v="0"/>
    <b v="0"/>
    <x v="8"/>
    <m/>
    <s v="photography/photography books"/>
  </r>
  <r>
    <n v="494"/>
    <s v="Hopkins-Browning"/>
    <s v="Balanced upward-trending productivity"/>
    <n v="2500"/>
    <n v="13684"/>
    <n v="5.4736000000000002"/>
    <x v="1"/>
    <m/>
    <n v="268"/>
    <s v="US"/>
    <s v="USD"/>
    <n v="1332392400"/>
    <x v="466"/>
    <d v="2012-03-23T05:00:00"/>
    <n v="1332478800"/>
    <b v="0"/>
    <b v="0"/>
    <x v="8"/>
    <m/>
    <s v="technology/wearables"/>
  </r>
  <r>
    <n v="495"/>
    <s v="Bell, Edwards and Andersen"/>
    <s v="Centralized clear-thinking solution"/>
    <n v="3200"/>
    <n v="13264"/>
    <n v="4.1449999999999996"/>
    <x v="1"/>
    <m/>
    <n v="195"/>
    <s v="DK"/>
    <s v="DKK"/>
    <n v="1402376400"/>
    <x v="467"/>
    <d v="2014-06-14T05:00:00"/>
    <n v="1402722000"/>
    <b v="0"/>
    <b v="0"/>
    <x v="8"/>
    <m/>
    <s v="theater/plays"/>
  </r>
  <r>
    <n v="496"/>
    <s v="Morales Group"/>
    <s v="Optimized bi-directional extranet"/>
    <n v="183800"/>
    <n v="1667"/>
    <n v="9.0696409140369975E-3"/>
    <x v="0"/>
    <m/>
    <n v="54"/>
    <s v="US"/>
    <s v="USD"/>
    <n v="1495342800"/>
    <x v="468"/>
    <d v="2017-06-07T05:00:00"/>
    <n v="1496811600"/>
    <b v="0"/>
    <b v="0"/>
    <x v="8"/>
    <m/>
    <s v="film &amp; video/animation"/>
  </r>
  <r>
    <n v="497"/>
    <s v="Lucero Group"/>
    <s v="Intuitive actuating benchmark"/>
    <n v="9800"/>
    <n v="3349"/>
    <n v="0.34173469387755101"/>
    <x v="0"/>
    <m/>
    <n v="120"/>
    <s v="US"/>
    <s v="USD"/>
    <n v="1482213600"/>
    <x v="469"/>
    <d v="2016-12-20T06:00:00"/>
    <n v="1482213600"/>
    <b v="0"/>
    <b v="1"/>
    <x v="8"/>
    <m/>
    <s v="technology/wearables"/>
  </r>
  <r>
    <n v="498"/>
    <s v="Smith, Brown and Davis"/>
    <s v="Devolved background project"/>
    <n v="193400"/>
    <n v="46317"/>
    <n v="0.239488107549121"/>
    <x v="0"/>
    <m/>
    <n v="579"/>
    <s v="DK"/>
    <s v="DKK"/>
    <n v="1420092000"/>
    <x v="470"/>
    <d v="2015-01-03T06:00:00"/>
    <n v="1420264800"/>
    <b v="0"/>
    <b v="0"/>
    <x v="8"/>
    <m/>
    <s v="technology/web"/>
  </r>
  <r>
    <n v="499"/>
    <s v="Hunt Group"/>
    <s v="Reverse-engineered executive emulation"/>
    <n v="163800"/>
    <n v="78743"/>
    <n v="0.48072649572649573"/>
    <x v="0"/>
    <m/>
    <n v="2072"/>
    <s v="US"/>
    <s v="USD"/>
    <n v="1458018000"/>
    <x v="471"/>
    <d v="2016-03-20T05:00:00"/>
    <n v="1458450000"/>
    <b v="0"/>
    <b v="1"/>
    <x v="8"/>
    <m/>
    <s v="film &amp; video/documentary"/>
  </r>
  <r>
    <n v="500"/>
    <s v="Valdez Ltd"/>
    <s v="Team-oriented clear-thinking matrix"/>
    <n v="100"/>
    <n v="0"/>
    <n v="0"/>
    <x v="0"/>
    <m/>
    <n v="0"/>
    <s v="US"/>
    <s v="USD"/>
    <n v="1367384400"/>
    <x v="472"/>
    <d v="2013-05-29T05:00:00"/>
    <n v="1369803600"/>
    <b v="0"/>
    <b v="1"/>
    <x v="8"/>
    <m/>
    <s v="theater/plays"/>
  </r>
  <r>
    <n v="501"/>
    <s v="Mccann-Le"/>
    <s v="Focused coherent methodology"/>
    <n v="153600"/>
    <n v="107743"/>
    <n v="0.70145182291666663"/>
    <x v="0"/>
    <m/>
    <n v="1796"/>
    <s v="US"/>
    <s v="USD"/>
    <n v="1363064400"/>
    <x v="473"/>
    <d v="2013-03-14T05:00:00"/>
    <n v="1363237200"/>
    <b v="0"/>
    <b v="0"/>
    <x v="8"/>
    <m/>
    <s v="film &amp; video/documentary"/>
  </r>
  <r>
    <n v="502"/>
    <s v="Johnson Inc"/>
    <s v="Reduced context-sensitive complexity"/>
    <n v="1300"/>
    <n v="6889"/>
    <n v="5.2992307692307694"/>
    <x v="1"/>
    <m/>
    <n v="186"/>
    <s v="AU"/>
    <s v="AUD"/>
    <n v="1343365200"/>
    <x v="474"/>
    <d v="2012-08-25T05:00:00"/>
    <n v="1345870800"/>
    <b v="0"/>
    <b v="1"/>
    <x v="8"/>
    <m/>
    <s v="games/video games"/>
  </r>
  <r>
    <n v="503"/>
    <s v="Collins LLC"/>
    <s v="Decentralized 4thgeneration time-frame"/>
    <n v="25500"/>
    <n v="45983"/>
    <n v="1.8032549019607844"/>
    <x v="1"/>
    <m/>
    <n v="460"/>
    <s v="US"/>
    <s v="USD"/>
    <n v="1435726800"/>
    <x v="72"/>
    <d v="2015-07-21T05:00:00"/>
    <n v="1437454800"/>
    <b v="0"/>
    <b v="0"/>
    <x v="8"/>
    <m/>
    <s v="film &amp; video/drama"/>
  </r>
  <r>
    <n v="504"/>
    <s v="Smith-Miller"/>
    <s v="De-engineered cohesive moderator"/>
    <n v="7500"/>
    <n v="6924"/>
    <n v="0.92320000000000002"/>
    <x v="0"/>
    <m/>
    <n v="62"/>
    <s v="IT"/>
    <s v="EUR"/>
    <n v="1431925200"/>
    <x v="443"/>
    <d v="2015-05-19T05:00:00"/>
    <n v="1432011600"/>
    <b v="0"/>
    <b v="0"/>
    <x v="8"/>
    <m/>
    <s v="music/rock"/>
  </r>
  <r>
    <n v="505"/>
    <s v="Jensen-Vargas"/>
    <s v="Ameliorated explicit parallelism"/>
    <n v="89900"/>
    <n v="12497"/>
    <n v="0.13901001112347053"/>
    <x v="0"/>
    <m/>
    <n v="347"/>
    <s v="US"/>
    <s v="USD"/>
    <n v="1362722400"/>
    <x v="475"/>
    <d v="2013-04-19T05:00:00"/>
    <n v="1366347600"/>
    <b v="0"/>
    <b v="1"/>
    <x v="8"/>
    <m/>
    <s v="publishing/radio &amp; podcasts"/>
  </r>
  <r>
    <n v="506"/>
    <s v="Robles, Bell and Gonzalez"/>
    <s v="Customizable background monitoring"/>
    <n v="18000"/>
    <n v="166874"/>
    <n v="9.2707777777777771"/>
    <x v="1"/>
    <m/>
    <n v="2528"/>
    <s v="US"/>
    <s v="USD"/>
    <n v="1511416800"/>
    <x v="81"/>
    <d v="2017-12-10T06:00:00"/>
    <n v="1512885600"/>
    <b v="0"/>
    <b v="1"/>
    <x v="8"/>
    <m/>
    <s v="theater/plays"/>
  </r>
  <r>
    <n v="507"/>
    <s v="Turner, Miller and Francis"/>
    <s v="Compatible well-modulated budgetary management"/>
    <n v="2100"/>
    <n v="837"/>
    <n v="0.39857142857142858"/>
    <x v="0"/>
    <m/>
    <n v="19"/>
    <s v="US"/>
    <s v="USD"/>
    <n v="1365483600"/>
    <x v="476"/>
    <d v="2013-05-28T05:00:00"/>
    <n v="1369717200"/>
    <b v="0"/>
    <b v="1"/>
    <x v="8"/>
    <m/>
    <s v="technology/web"/>
  </r>
  <r>
    <n v="508"/>
    <s v="Roberts Group"/>
    <s v="Up-sized radical pricing structure"/>
    <n v="172700"/>
    <n v="193820"/>
    <n v="1.1222929936305732"/>
    <x v="1"/>
    <m/>
    <n v="3657"/>
    <s v="US"/>
    <s v="USD"/>
    <n v="1532840400"/>
    <x v="192"/>
    <d v="2018-08-19T05:00:00"/>
    <n v="1534654800"/>
    <b v="0"/>
    <b v="0"/>
    <x v="8"/>
    <m/>
    <s v="theater/plays"/>
  </r>
  <r>
    <n v="509"/>
    <s v="White LLC"/>
    <s v="Robust zero-defect project"/>
    <n v="168500"/>
    <n v="119510"/>
    <n v="0.70925816023738875"/>
    <x v="0"/>
    <m/>
    <n v="1258"/>
    <s v="US"/>
    <s v="USD"/>
    <n v="1336194000"/>
    <x v="477"/>
    <d v="2012-05-15T05:00:00"/>
    <n v="1337058000"/>
    <b v="0"/>
    <b v="0"/>
    <x v="8"/>
    <m/>
    <s v="theater/plays"/>
  </r>
  <r>
    <n v="510"/>
    <s v="Best, Miller and Thomas"/>
    <s v="Re-engineered mobile task-force"/>
    <n v="7800"/>
    <n v="9289"/>
    <n v="1.1908974358974358"/>
    <x v="1"/>
    <m/>
    <n v="131"/>
    <s v="AU"/>
    <s v="AUD"/>
    <n v="1527742800"/>
    <x v="478"/>
    <d v="2018-06-24T05:00:00"/>
    <n v="1529816400"/>
    <b v="0"/>
    <b v="0"/>
    <x v="8"/>
    <m/>
    <s v="film &amp; video/drama"/>
  </r>
  <r>
    <n v="511"/>
    <s v="Smith-Mullins"/>
    <s v="User-centric intangible neural-net"/>
    <n v="147800"/>
    <n v="35498"/>
    <n v="0.24017591339648173"/>
    <x v="0"/>
    <m/>
    <n v="362"/>
    <s v="US"/>
    <s v="USD"/>
    <n v="1564030800"/>
    <x v="479"/>
    <d v="2019-08-04T05:00:00"/>
    <n v="1564894800"/>
    <b v="0"/>
    <b v="0"/>
    <x v="8"/>
    <m/>
    <s v="theater/plays"/>
  </r>
  <r>
    <n v="512"/>
    <s v="Williams-Walsh"/>
    <s v="Organized explicit core"/>
    <n v="9100"/>
    <n v="12678"/>
    <n v="1.3931868131868133"/>
    <x v="1"/>
    <m/>
    <n v="239"/>
    <s v="US"/>
    <s v="USD"/>
    <n v="1404536400"/>
    <x v="480"/>
    <d v="2014-07-06T05:00:00"/>
    <n v="1404622800"/>
    <b v="0"/>
    <b v="1"/>
    <x v="8"/>
    <m/>
    <s v="games/video games"/>
  </r>
  <r>
    <n v="513"/>
    <s v="Harrison, Blackwell and Mendez"/>
    <s v="Synchronized 6thgeneration adapter"/>
    <n v="8300"/>
    <n v="3260"/>
    <n v="0.39277108433734942"/>
    <x v="3"/>
    <m/>
    <n v="35"/>
    <s v="US"/>
    <s v="USD"/>
    <n v="1284008400"/>
    <x v="180"/>
    <d v="2010-09-11T05:00:00"/>
    <n v="1284181200"/>
    <b v="0"/>
    <b v="0"/>
    <x v="8"/>
    <m/>
    <s v="film &amp; video/television"/>
  </r>
  <r>
    <n v="514"/>
    <s v="Sanchez, Bradley and Flores"/>
    <s v="Centralized motivating capacity"/>
    <n v="138700"/>
    <n v="31123"/>
    <n v="0.22439077144917088"/>
    <x v="3"/>
    <m/>
    <n v="528"/>
    <s v="CH"/>
    <s v="CHF"/>
    <n v="1386309600"/>
    <x v="481"/>
    <d v="2013-12-11T06:00:00"/>
    <n v="1386741600"/>
    <b v="0"/>
    <b v="1"/>
    <x v="8"/>
    <m/>
    <s v="music/rock"/>
  </r>
  <r>
    <n v="515"/>
    <s v="Cox LLC"/>
    <s v="Phased 24hour flexibility"/>
    <n v="8600"/>
    <n v="4797"/>
    <n v="0.55779069767441858"/>
    <x v="0"/>
    <m/>
    <n v="133"/>
    <s v="CA"/>
    <s v="CAD"/>
    <n v="1324620000"/>
    <x v="482"/>
    <d v="2011-12-25T06:00:00"/>
    <n v="1324792800"/>
    <b v="0"/>
    <b v="1"/>
    <x v="8"/>
    <m/>
    <s v="theater/plays"/>
  </r>
  <r>
    <n v="516"/>
    <s v="Morales-Odonnell"/>
    <s v="Exclusive 5thgeneration structure"/>
    <n v="125400"/>
    <n v="53324"/>
    <n v="0.42523125996810207"/>
    <x v="0"/>
    <m/>
    <n v="846"/>
    <s v="US"/>
    <s v="USD"/>
    <n v="1281070800"/>
    <x v="194"/>
    <d v="2010-09-13T05:00:00"/>
    <n v="1284354000"/>
    <b v="0"/>
    <b v="0"/>
    <x v="8"/>
    <m/>
    <s v="publishing/nonfiction"/>
  </r>
  <r>
    <n v="517"/>
    <s v="Ramirez LLC"/>
    <s v="Multi-tiered maximized orchestration"/>
    <n v="5900"/>
    <n v="6608"/>
    <n v="1.1200000000000001"/>
    <x v="1"/>
    <m/>
    <n v="78"/>
    <s v="US"/>
    <s v="USD"/>
    <n v="1493960400"/>
    <x v="483"/>
    <d v="2017-05-10T05:00:00"/>
    <n v="1494392400"/>
    <b v="0"/>
    <b v="0"/>
    <x v="8"/>
    <m/>
    <s v="food/food trucks"/>
  </r>
  <r>
    <n v="518"/>
    <s v="Ramirez Group"/>
    <s v="Open-architected uniform instruction set"/>
    <n v="8800"/>
    <n v="622"/>
    <n v="7.0681818181818179E-2"/>
    <x v="0"/>
    <m/>
    <n v="10"/>
    <s v="US"/>
    <s v="USD"/>
    <n v="1519365600"/>
    <x v="484"/>
    <d v="2018-02-25T06:00:00"/>
    <n v="1519538400"/>
    <b v="0"/>
    <b v="1"/>
    <x v="8"/>
    <m/>
    <s v="film &amp; video/animation"/>
  </r>
  <r>
    <n v="519"/>
    <s v="Marsh-Coleman"/>
    <s v="Exclusive asymmetric analyzer"/>
    <n v="177700"/>
    <n v="180802"/>
    <n v="1.0174563871693867"/>
    <x v="1"/>
    <m/>
    <n v="1773"/>
    <s v="US"/>
    <s v="USD"/>
    <n v="1420696800"/>
    <x v="355"/>
    <d v="2015-01-22T06:00:00"/>
    <n v="1421906400"/>
    <b v="0"/>
    <b v="1"/>
    <x v="8"/>
    <m/>
    <s v="music/rock"/>
  </r>
  <r>
    <n v="520"/>
    <s v="Frederick, Jenkins and Collins"/>
    <s v="Organic radical collaboration"/>
    <n v="800"/>
    <n v="3406"/>
    <n v="4.2575000000000003"/>
    <x v="1"/>
    <m/>
    <n v="32"/>
    <s v="US"/>
    <s v="USD"/>
    <n v="1555650000"/>
    <x v="485"/>
    <d v="2019-04-22T05:00:00"/>
    <n v="1555909200"/>
    <b v="0"/>
    <b v="0"/>
    <x v="8"/>
    <m/>
    <s v="theater/plays"/>
  </r>
  <r>
    <n v="521"/>
    <s v="Wilson Ltd"/>
    <s v="Function-based multi-state software"/>
    <n v="7600"/>
    <n v="11061"/>
    <n v="1.4553947368421052"/>
    <x v="1"/>
    <m/>
    <n v="369"/>
    <s v="US"/>
    <s v="USD"/>
    <n v="1471928400"/>
    <x v="486"/>
    <d v="2016-08-29T05:00:00"/>
    <n v="1472446800"/>
    <b v="0"/>
    <b v="1"/>
    <x v="8"/>
    <m/>
    <s v="film &amp; video/drama"/>
  </r>
  <r>
    <n v="522"/>
    <s v="Cline, Peterson and Lowery"/>
    <s v="Innovative static budgetary management"/>
    <n v="50500"/>
    <n v="16389"/>
    <n v="0.32453465346534655"/>
    <x v="0"/>
    <m/>
    <n v="191"/>
    <s v="US"/>
    <s v="USD"/>
    <n v="1341291600"/>
    <x v="487"/>
    <d v="2012-07-15T05:00:00"/>
    <n v="1342328400"/>
    <b v="0"/>
    <b v="0"/>
    <x v="8"/>
    <m/>
    <s v="film &amp; video/shorts"/>
  </r>
  <r>
    <n v="523"/>
    <s v="Underwood, James and Jones"/>
    <s v="Triple-buffered holistic ability"/>
    <n v="900"/>
    <n v="6303"/>
    <n v="7.003333333333333"/>
    <x v="1"/>
    <m/>
    <n v="89"/>
    <s v="US"/>
    <s v="USD"/>
    <n v="1267682400"/>
    <x v="488"/>
    <d v="2010-03-09T06:00:00"/>
    <n v="1268114400"/>
    <b v="0"/>
    <b v="0"/>
    <x v="8"/>
    <m/>
    <s v="film &amp; video/shorts"/>
  </r>
  <r>
    <n v="524"/>
    <s v="Johnson-Contreras"/>
    <s v="Diverse scalable superstructure"/>
    <n v="96700"/>
    <n v="81136"/>
    <n v="0.83904860392967939"/>
    <x v="0"/>
    <m/>
    <n v="1979"/>
    <s v="US"/>
    <s v="USD"/>
    <n v="1272258000"/>
    <x v="489"/>
    <d v="2010-05-09T05:00:00"/>
    <n v="1273381200"/>
    <b v="0"/>
    <b v="0"/>
    <x v="8"/>
    <m/>
    <s v="theater/plays"/>
  </r>
  <r>
    <n v="525"/>
    <s v="Greene, Lloyd and Sims"/>
    <s v="Balanced leadingedge data-warehouse"/>
    <n v="2100"/>
    <n v="1768"/>
    <n v="0.84190476190476193"/>
    <x v="0"/>
    <m/>
    <n v="63"/>
    <s v="US"/>
    <s v="USD"/>
    <n v="1290492000"/>
    <x v="490"/>
    <d v="2010-11-27T06:00:00"/>
    <n v="1290837600"/>
    <b v="0"/>
    <b v="0"/>
    <x v="8"/>
    <m/>
    <s v="technology/wearables"/>
  </r>
  <r>
    <n v="526"/>
    <s v="Smith-Sparks"/>
    <s v="Digitized bandwidth-monitored open architecture"/>
    <n v="8300"/>
    <n v="12944"/>
    <n v="1.5595180722891566"/>
    <x v="1"/>
    <m/>
    <n v="147"/>
    <s v="US"/>
    <s v="USD"/>
    <n v="1451109600"/>
    <x v="312"/>
    <d v="2016-02-01T06:00:00"/>
    <n v="1454306400"/>
    <b v="0"/>
    <b v="1"/>
    <x v="8"/>
    <m/>
    <s v="theater/plays"/>
  </r>
  <r>
    <n v="527"/>
    <s v="Rosario-Smith"/>
    <s v="Enterprise-wide intermediate portal"/>
    <n v="189200"/>
    <n v="188480"/>
    <n v="0.99619450317124736"/>
    <x v="0"/>
    <m/>
    <n v="6080"/>
    <s v="CA"/>
    <s v="CAD"/>
    <n v="1454652000"/>
    <x v="491"/>
    <d v="2016-03-12T06:00:00"/>
    <n v="1457762400"/>
    <b v="0"/>
    <b v="0"/>
    <x v="8"/>
    <m/>
    <s v="film &amp; video/animation"/>
  </r>
  <r>
    <n v="528"/>
    <s v="Avila, Ford and Welch"/>
    <s v="Focused leadingedge matrix"/>
    <n v="9000"/>
    <n v="7227"/>
    <n v="0.80300000000000005"/>
    <x v="0"/>
    <m/>
    <n v="80"/>
    <s v="GB"/>
    <s v="GBP"/>
    <n v="1385186400"/>
    <x v="492"/>
    <d v="2014-01-07T06:00:00"/>
    <n v="1389074400"/>
    <b v="0"/>
    <b v="0"/>
    <x v="8"/>
    <m/>
    <s v="music/indie rock"/>
  </r>
  <r>
    <n v="529"/>
    <s v="Gallegos Inc"/>
    <s v="Seamless logistical encryption"/>
    <n v="5100"/>
    <n v="574"/>
    <n v="0.11254901960784314"/>
    <x v="0"/>
    <m/>
    <n v="9"/>
    <s v="US"/>
    <s v="USD"/>
    <n v="1399698000"/>
    <x v="493"/>
    <d v="2014-06-07T05:00:00"/>
    <n v="1402117200"/>
    <b v="0"/>
    <b v="0"/>
    <x v="8"/>
    <m/>
    <s v="games/video games"/>
  </r>
  <r>
    <n v="530"/>
    <s v="Morrow, Santiago and Soto"/>
    <s v="Stand-alone human-resource workforce"/>
    <n v="105000"/>
    <n v="96328"/>
    <n v="0.91740952380952379"/>
    <x v="0"/>
    <m/>
    <n v="1784"/>
    <s v="US"/>
    <s v="USD"/>
    <n v="1283230800"/>
    <x v="494"/>
    <d v="2010-09-14T05:00:00"/>
    <n v="1284440400"/>
    <b v="0"/>
    <b v="1"/>
    <x v="8"/>
    <m/>
    <s v="publishing/fiction"/>
  </r>
  <r>
    <n v="531"/>
    <s v="Berry-Richardson"/>
    <s v="Automated zero tolerance implementation"/>
    <n v="186700"/>
    <n v="178338"/>
    <n v="0.95521156936261387"/>
    <x v="2"/>
    <m/>
    <n v="3640"/>
    <s v="CH"/>
    <s v="CHF"/>
    <n v="1384149600"/>
    <x v="495"/>
    <d v="2014-01-06T06:00:00"/>
    <n v="1388988000"/>
    <b v="0"/>
    <b v="0"/>
    <x v="8"/>
    <m/>
    <s v="games/video games"/>
  </r>
  <r>
    <n v="532"/>
    <s v="Cordova-Torres"/>
    <s v="Pre-emptive grid-enabled contingency"/>
    <n v="1600"/>
    <n v="8046"/>
    <n v="5.0287499999999996"/>
    <x v="1"/>
    <m/>
    <n v="126"/>
    <s v="CA"/>
    <s v="CAD"/>
    <n v="1516860000"/>
    <x v="496"/>
    <d v="2018-01-26T06:00:00"/>
    <n v="1516946400"/>
    <b v="0"/>
    <b v="0"/>
    <x v="8"/>
    <m/>
    <s v="theater/plays"/>
  </r>
  <r>
    <n v="533"/>
    <s v="Holt, Bernard and Johnson"/>
    <s v="Multi-lateral didactic encoding"/>
    <n v="115600"/>
    <n v="184086"/>
    <n v="1.5924394463667819"/>
    <x v="1"/>
    <m/>
    <n v="2218"/>
    <s v="GB"/>
    <s v="GBP"/>
    <n v="1374642000"/>
    <x v="497"/>
    <d v="2013-08-29T05:00:00"/>
    <n v="1377752400"/>
    <b v="0"/>
    <b v="0"/>
    <x v="8"/>
    <m/>
    <s v="music/indie rock"/>
  </r>
  <r>
    <n v="534"/>
    <s v="Clark, Mccormick and Mendoza"/>
    <s v="Self-enabling didactic orchestration"/>
    <n v="89100"/>
    <n v="13385"/>
    <n v="0.15022446689113356"/>
    <x v="0"/>
    <m/>
    <n v="243"/>
    <s v="US"/>
    <s v="USD"/>
    <n v="1534482000"/>
    <x v="498"/>
    <d v="2018-08-18T05:00:00"/>
    <n v="1534568400"/>
    <b v="0"/>
    <b v="1"/>
    <x v="8"/>
    <m/>
    <s v="film &amp; video/drama"/>
  </r>
  <r>
    <n v="535"/>
    <s v="Garrison LLC"/>
    <s v="Profit-focused 24/7 data-warehouse"/>
    <n v="2600"/>
    <n v="12533"/>
    <n v="4.820384615384615"/>
    <x v="1"/>
    <m/>
    <n v="202"/>
    <s v="IT"/>
    <s v="EUR"/>
    <n v="1528434000"/>
    <x v="499"/>
    <d v="2018-06-10T05:00:00"/>
    <n v="1528606800"/>
    <b v="0"/>
    <b v="1"/>
    <x v="8"/>
    <m/>
    <s v="theater/plays"/>
  </r>
  <r>
    <n v="536"/>
    <s v="Shannon-Olson"/>
    <s v="Enhanced methodical middleware"/>
    <n v="9800"/>
    <n v="14697"/>
    <n v="1.4996938775510205"/>
    <x v="1"/>
    <m/>
    <n v="140"/>
    <s v="IT"/>
    <s v="EUR"/>
    <n v="1282626000"/>
    <x v="500"/>
    <d v="2010-09-19T05:00:00"/>
    <n v="1284872400"/>
    <b v="0"/>
    <b v="0"/>
    <x v="8"/>
    <m/>
    <s v="publishing/fiction"/>
  </r>
  <r>
    <n v="537"/>
    <s v="Murillo-Mcfarland"/>
    <s v="Synchronized client-driven projection"/>
    <n v="84400"/>
    <n v="98935"/>
    <n v="1.1722156398104266"/>
    <x v="1"/>
    <m/>
    <n v="1052"/>
    <s v="DK"/>
    <s v="DKK"/>
    <n v="1535605200"/>
    <x v="501"/>
    <d v="2018-09-22T05:00:00"/>
    <n v="1537592400"/>
    <b v="1"/>
    <b v="1"/>
    <x v="8"/>
    <m/>
    <s v="film &amp; video/documentary"/>
  </r>
  <r>
    <n v="538"/>
    <s v="Young, Gilbert and Escobar"/>
    <s v="Networked didactic time-frame"/>
    <n v="151300"/>
    <n v="57034"/>
    <n v="0.37695968274950431"/>
    <x v="0"/>
    <m/>
    <n v="1296"/>
    <s v="US"/>
    <s v="USD"/>
    <n v="1379826000"/>
    <x v="502"/>
    <d v="2013-10-08T05:00:00"/>
    <n v="1381208400"/>
    <b v="0"/>
    <b v="0"/>
    <x v="8"/>
    <m/>
    <s v="games/mobile games"/>
  </r>
  <r>
    <n v="539"/>
    <s v="Thomas, Welch and Santana"/>
    <s v="Assimilated exuding toolset"/>
    <n v="9800"/>
    <n v="7120"/>
    <n v="0.72653061224489801"/>
    <x v="0"/>
    <m/>
    <n v="77"/>
    <s v="US"/>
    <s v="USD"/>
    <n v="1561957200"/>
    <x v="503"/>
    <d v="2019-07-07T05:00:00"/>
    <n v="1562475600"/>
    <b v="0"/>
    <b v="1"/>
    <x v="8"/>
    <m/>
    <s v="food/food trucks"/>
  </r>
  <r>
    <n v="540"/>
    <s v="Brown-Pena"/>
    <s v="Front-line client-server secured line"/>
    <n v="5300"/>
    <n v="14097"/>
    <n v="2.6598113207547169"/>
    <x v="1"/>
    <m/>
    <n v="247"/>
    <s v="US"/>
    <s v="USD"/>
    <n v="1525496400"/>
    <x v="504"/>
    <d v="2018-05-27T05:00:00"/>
    <n v="1527397200"/>
    <b v="0"/>
    <b v="0"/>
    <x v="8"/>
    <m/>
    <s v="photography/photography books"/>
  </r>
  <r>
    <n v="541"/>
    <s v="Holder, Caldwell and Vance"/>
    <s v="Polarized systemic Internet solution"/>
    <n v="178000"/>
    <n v="43086"/>
    <n v="0.24205617977528091"/>
    <x v="0"/>
    <m/>
    <n v="395"/>
    <s v="IT"/>
    <s v="EUR"/>
    <n v="1433912400"/>
    <x v="505"/>
    <d v="2015-07-06T05:00:00"/>
    <n v="1436158800"/>
    <b v="0"/>
    <b v="0"/>
    <x v="8"/>
    <m/>
    <s v="games/mobile games"/>
  </r>
  <r>
    <n v="542"/>
    <s v="Harrison-Bridges"/>
    <s v="Profit-focused exuding moderator"/>
    <n v="77000"/>
    <n v="1930"/>
    <n v="2.5064935064935064E-2"/>
    <x v="0"/>
    <m/>
    <n v="49"/>
    <s v="GB"/>
    <s v="GBP"/>
    <n v="1453442400"/>
    <x v="506"/>
    <d v="2016-02-21T06:00:00"/>
    <n v="1456034400"/>
    <b v="0"/>
    <b v="0"/>
    <x v="8"/>
    <m/>
    <s v="music/indie rock"/>
  </r>
  <r>
    <n v="543"/>
    <s v="Johnson, Murphy and Peterson"/>
    <s v="Cross-group high-level moderator"/>
    <n v="84900"/>
    <n v="13864"/>
    <n v="0.1632979976442874"/>
    <x v="0"/>
    <m/>
    <n v="180"/>
    <s v="US"/>
    <s v="USD"/>
    <n v="1378875600"/>
    <x v="507"/>
    <d v="2013-09-26T05:00:00"/>
    <n v="1380171600"/>
    <b v="0"/>
    <b v="0"/>
    <x v="8"/>
    <m/>
    <s v="games/video games"/>
  </r>
  <r>
    <n v="544"/>
    <s v="Taylor Inc"/>
    <s v="Public-key 3rdgeneration system engine"/>
    <n v="2800"/>
    <n v="7742"/>
    <n v="2.7650000000000001"/>
    <x v="1"/>
    <m/>
    <n v="84"/>
    <s v="US"/>
    <s v="USD"/>
    <n v="1452232800"/>
    <x v="508"/>
    <d v="2016-01-21T06:00:00"/>
    <n v="1453356000"/>
    <b v="0"/>
    <b v="0"/>
    <x v="8"/>
    <m/>
    <s v="music/rock"/>
  </r>
  <r>
    <n v="545"/>
    <s v="Deleon and Sons"/>
    <s v="Organized value-added access"/>
    <n v="184800"/>
    <n v="164109"/>
    <n v="0.88803571428571426"/>
    <x v="0"/>
    <m/>
    <n v="2690"/>
    <s v="US"/>
    <s v="USD"/>
    <n v="1577253600"/>
    <x v="509"/>
    <d v="2020-01-14T06:00:00"/>
    <n v="1578981600"/>
    <b v="0"/>
    <b v="0"/>
    <x v="8"/>
    <m/>
    <s v="theater/plays"/>
  </r>
  <r>
    <n v="546"/>
    <s v="Benjamin, Paul and Ferguson"/>
    <s v="Cloned global Graphical User Interface"/>
    <n v="4200"/>
    <n v="6870"/>
    <n v="1.6357142857142857"/>
    <x v="1"/>
    <m/>
    <n v="88"/>
    <s v="US"/>
    <s v="USD"/>
    <n v="1537160400"/>
    <x v="510"/>
    <d v="2018-09-20T05:00:00"/>
    <n v="1537419600"/>
    <b v="0"/>
    <b v="1"/>
    <x v="8"/>
    <m/>
    <s v="theater/plays"/>
  </r>
  <r>
    <n v="547"/>
    <s v="Hardin-Dixon"/>
    <s v="Focused solution-oriented matrix"/>
    <n v="1300"/>
    <n v="12597"/>
    <n v="9.69"/>
    <x v="1"/>
    <m/>
    <n v="156"/>
    <s v="US"/>
    <s v="USD"/>
    <n v="1422165600"/>
    <x v="511"/>
    <d v="2015-02-06T06:00:00"/>
    <n v="1423202400"/>
    <b v="0"/>
    <b v="0"/>
    <x v="8"/>
    <m/>
    <s v="film &amp; video/drama"/>
  </r>
  <r>
    <n v="548"/>
    <s v="York-Pitts"/>
    <s v="Monitored discrete toolset"/>
    <n v="66100"/>
    <n v="179074"/>
    <n v="2.7091376701966716"/>
    <x v="1"/>
    <m/>
    <n v="2985"/>
    <s v="US"/>
    <s v="USD"/>
    <n v="1459486800"/>
    <x v="512"/>
    <d v="2016-04-14T05:00:00"/>
    <n v="1460610000"/>
    <b v="0"/>
    <b v="0"/>
    <x v="8"/>
    <m/>
    <s v="theater/plays"/>
  </r>
  <r>
    <n v="549"/>
    <s v="Jarvis and Sons"/>
    <s v="Business-focused intermediate system engine"/>
    <n v="29500"/>
    <n v="83843"/>
    <n v="2.8421355932203389"/>
    <x v="1"/>
    <m/>
    <n v="762"/>
    <s v="US"/>
    <s v="USD"/>
    <n v="1369717200"/>
    <x v="513"/>
    <d v="2013-06-06T05:00:00"/>
    <n v="1370494800"/>
    <b v="0"/>
    <b v="0"/>
    <x v="8"/>
    <m/>
    <s v="technology/wearables"/>
  </r>
  <r>
    <n v="550"/>
    <s v="Morrison-Henderson"/>
    <s v="De-engineered disintermediate encoding"/>
    <n v="100"/>
    <n v="4"/>
    <n v="0.04"/>
    <x v="3"/>
    <m/>
    <n v="1"/>
    <s v="CH"/>
    <s v="CHF"/>
    <n v="1330495200"/>
    <x v="514"/>
    <d v="2012-03-21T05:00:00"/>
    <n v="1332306000"/>
    <b v="0"/>
    <b v="0"/>
    <x v="8"/>
    <m/>
    <s v="music/indie rock"/>
  </r>
  <r>
    <n v="551"/>
    <s v="Martin-James"/>
    <s v="Streamlined upward-trending analyzer"/>
    <n v="180100"/>
    <n v="105598"/>
    <n v="0.58632981676846196"/>
    <x v="0"/>
    <m/>
    <n v="2779"/>
    <s v="AU"/>
    <s v="AUD"/>
    <n v="1419055200"/>
    <x v="515"/>
    <d v="2015-01-29T06:00:00"/>
    <n v="1422511200"/>
    <b v="0"/>
    <b v="1"/>
    <x v="8"/>
    <m/>
    <s v="technology/web"/>
  </r>
  <r>
    <n v="552"/>
    <s v="Mercer, Solomon and Singleton"/>
    <s v="Distributed human-resource policy"/>
    <n v="9000"/>
    <n v="8866"/>
    <n v="0.98511111111111116"/>
    <x v="0"/>
    <m/>
    <n v="92"/>
    <s v="US"/>
    <s v="USD"/>
    <n v="1480140000"/>
    <x v="516"/>
    <d v="2016-11-28T06:00:00"/>
    <n v="1480312800"/>
    <b v="0"/>
    <b v="0"/>
    <x v="8"/>
    <m/>
    <s v="theater/plays"/>
  </r>
  <r>
    <n v="553"/>
    <s v="Dougherty, Austin and Mills"/>
    <s v="De-engineered 5thgeneration contingency"/>
    <n v="170600"/>
    <n v="75022"/>
    <n v="0.43975381008206332"/>
    <x v="0"/>
    <m/>
    <n v="1028"/>
    <s v="US"/>
    <s v="USD"/>
    <n v="1293948000"/>
    <x v="517"/>
    <d v="2011-01-03T06:00:00"/>
    <n v="1294034400"/>
    <b v="0"/>
    <b v="0"/>
    <x v="8"/>
    <m/>
    <s v="music/rock"/>
  </r>
  <r>
    <n v="554"/>
    <s v="Ritter PLC"/>
    <s v="Multi-channeled upward-trending application"/>
    <n v="9500"/>
    <n v="14408"/>
    <n v="1.5166315789473683"/>
    <x v="1"/>
    <m/>
    <n v="554"/>
    <s v="CA"/>
    <s v="CAD"/>
    <n v="1482127200"/>
    <x v="518"/>
    <d v="2016-12-25T06:00:00"/>
    <n v="1482645600"/>
    <b v="0"/>
    <b v="0"/>
    <x v="8"/>
    <m/>
    <s v="music/indie rock"/>
  </r>
  <r>
    <n v="555"/>
    <s v="Anderson Group"/>
    <s v="Organic maximized database"/>
    <n v="6300"/>
    <n v="14089"/>
    <n v="2.2363492063492063"/>
    <x v="1"/>
    <m/>
    <n v="135"/>
    <s v="DK"/>
    <s v="DKK"/>
    <n v="1396414800"/>
    <x v="519"/>
    <d v="2014-05-03T05:00:00"/>
    <n v="1399093200"/>
    <b v="0"/>
    <b v="0"/>
    <x v="8"/>
    <m/>
    <s v="music/rock"/>
  </r>
  <r>
    <n v="556"/>
    <s v="Smith and Sons"/>
    <s v="Grass-roots 24/7 attitude"/>
    <n v="5200"/>
    <n v="12467"/>
    <n v="2.3975"/>
    <x v="1"/>
    <m/>
    <n v="122"/>
    <s v="US"/>
    <s v="USD"/>
    <n v="1315285200"/>
    <x v="520"/>
    <d v="2011-09-13T05:00:00"/>
    <n v="1315890000"/>
    <b v="0"/>
    <b v="1"/>
    <x v="8"/>
    <m/>
    <s v="publishing/translations"/>
  </r>
  <r>
    <n v="557"/>
    <s v="Lam-Hamilton"/>
    <s v="Team-oriented global strategy"/>
    <n v="6000"/>
    <n v="11960"/>
    <n v="1.9933333333333334"/>
    <x v="1"/>
    <m/>
    <n v="221"/>
    <s v="US"/>
    <s v="USD"/>
    <n v="1443762000"/>
    <x v="521"/>
    <d v="2015-10-05T05:00:00"/>
    <n v="1444021200"/>
    <b v="0"/>
    <b v="1"/>
    <x v="8"/>
    <m/>
    <s v="film &amp; video/science fiction"/>
  </r>
  <r>
    <n v="558"/>
    <s v="Ho Ltd"/>
    <s v="Enhanced client-driven capacity"/>
    <n v="5800"/>
    <n v="7966"/>
    <n v="1.373448275862069"/>
    <x v="1"/>
    <m/>
    <n v="126"/>
    <s v="US"/>
    <s v="USD"/>
    <n v="1456293600"/>
    <x v="522"/>
    <d v="2016-04-07T05:00:00"/>
    <n v="1460005200"/>
    <b v="0"/>
    <b v="0"/>
    <x v="8"/>
    <m/>
    <s v="theater/plays"/>
  </r>
  <r>
    <n v="559"/>
    <s v="Brown, Estrada and Jensen"/>
    <s v="Exclusive systematic productivity"/>
    <n v="105300"/>
    <n v="106321"/>
    <n v="1.009696106362773"/>
    <x v="1"/>
    <m/>
    <n v="1022"/>
    <s v="US"/>
    <s v="USD"/>
    <n v="1470114000"/>
    <x v="523"/>
    <d v="2016-08-09T05:00:00"/>
    <n v="1470718800"/>
    <b v="0"/>
    <b v="0"/>
    <x v="8"/>
    <m/>
    <s v="theater/plays"/>
  </r>
  <r>
    <n v="560"/>
    <s v="Hunt LLC"/>
    <s v="Re-engineered radical policy"/>
    <n v="20000"/>
    <n v="158832"/>
    <n v="7.9416000000000002"/>
    <x v="1"/>
    <m/>
    <n v="3177"/>
    <s v="US"/>
    <s v="USD"/>
    <n v="1321596000"/>
    <x v="524"/>
    <d v="2011-12-28T06:00:00"/>
    <n v="1325052000"/>
    <b v="0"/>
    <b v="0"/>
    <x v="8"/>
    <m/>
    <s v="film &amp; video/animation"/>
  </r>
  <r>
    <n v="561"/>
    <s v="Fowler-Smith"/>
    <s v="Down-sized logistical adapter"/>
    <n v="3000"/>
    <n v="11091"/>
    <n v="3.6970000000000001"/>
    <x v="1"/>
    <m/>
    <n v="198"/>
    <s v="CH"/>
    <s v="CHF"/>
    <n v="1318827600"/>
    <x v="525"/>
    <d v="2011-10-19T05:00:00"/>
    <n v="1319000400"/>
    <b v="0"/>
    <b v="0"/>
    <x v="8"/>
    <m/>
    <s v="theater/plays"/>
  </r>
  <r>
    <n v="562"/>
    <s v="Blair Inc"/>
    <s v="Configurable bandwidth-monitored throughput"/>
    <n v="9900"/>
    <n v="1269"/>
    <n v="0.12818181818181817"/>
    <x v="0"/>
    <m/>
    <n v="26"/>
    <s v="CH"/>
    <s v="CHF"/>
    <n v="1552366800"/>
    <x v="188"/>
    <d v="2019-03-14T05:00:00"/>
    <n v="1552539600"/>
    <b v="0"/>
    <b v="0"/>
    <x v="8"/>
    <m/>
    <s v="music/rock"/>
  </r>
  <r>
    <n v="563"/>
    <s v="Kelley, Stanton and Sanchez"/>
    <s v="Optional tangible pricing structure"/>
    <n v="3700"/>
    <n v="5107"/>
    <n v="1.3802702702702703"/>
    <x v="1"/>
    <m/>
    <n v="85"/>
    <s v="AU"/>
    <s v="AUD"/>
    <n v="1542088800"/>
    <x v="526"/>
    <d v="2018-12-03T06:00:00"/>
    <n v="1543816800"/>
    <b v="0"/>
    <b v="0"/>
    <x v="8"/>
    <m/>
    <s v="film &amp; video/documentary"/>
  </r>
  <r>
    <n v="564"/>
    <s v="Hernandez-Macdonald"/>
    <s v="Organic high-level implementation"/>
    <n v="168700"/>
    <n v="141393"/>
    <n v="0.83813278008298753"/>
    <x v="0"/>
    <m/>
    <n v="1790"/>
    <s v="US"/>
    <s v="USD"/>
    <n v="1426395600"/>
    <x v="527"/>
    <d v="2015-03-23T05:00:00"/>
    <n v="1427086800"/>
    <b v="0"/>
    <b v="0"/>
    <x v="8"/>
    <m/>
    <s v="theater/plays"/>
  </r>
  <r>
    <n v="565"/>
    <s v="Joseph LLC"/>
    <s v="Decentralized logistical collaboration"/>
    <n v="94900"/>
    <n v="194166"/>
    <n v="2.0460063224446787"/>
    <x v="1"/>
    <m/>
    <n v="3596"/>
    <s v="US"/>
    <s v="USD"/>
    <n v="1321336800"/>
    <x v="528"/>
    <d v="2011-12-05T06:00:00"/>
    <n v="1323064800"/>
    <b v="0"/>
    <b v="0"/>
    <x v="8"/>
    <m/>
    <s v="theater/plays"/>
  </r>
  <r>
    <n v="566"/>
    <s v="Webb-Smith"/>
    <s v="Advanced content-based installation"/>
    <n v="9300"/>
    <n v="4124"/>
    <n v="0.44344086021505374"/>
    <x v="0"/>
    <m/>
    <n v="37"/>
    <s v="US"/>
    <s v="USD"/>
    <n v="1456293600"/>
    <x v="522"/>
    <d v="2016-03-18T05:00:00"/>
    <n v="1458277200"/>
    <b v="0"/>
    <b v="1"/>
    <x v="8"/>
    <m/>
    <s v="music/electric music"/>
  </r>
  <r>
    <n v="567"/>
    <s v="Johns PLC"/>
    <s v="Distributed high-level open architecture"/>
    <n v="6800"/>
    <n v="14865"/>
    <n v="2.1860294117647059"/>
    <x v="1"/>
    <m/>
    <n v="244"/>
    <s v="US"/>
    <s v="USD"/>
    <n v="1404968400"/>
    <x v="529"/>
    <d v="2014-07-12T05:00:00"/>
    <n v="1405141200"/>
    <b v="0"/>
    <b v="0"/>
    <x v="8"/>
    <m/>
    <s v="music/rock"/>
  </r>
  <r>
    <n v="568"/>
    <s v="Hardin-Foley"/>
    <s v="Synergized zero tolerance help-desk"/>
    <n v="72400"/>
    <n v="134688"/>
    <n v="1.8603314917127072"/>
    <x v="1"/>
    <m/>
    <n v="5180"/>
    <s v="US"/>
    <s v="USD"/>
    <n v="1279170000"/>
    <x v="530"/>
    <d v="2010-08-29T05:00:00"/>
    <n v="1283058000"/>
    <b v="0"/>
    <b v="0"/>
    <x v="8"/>
    <m/>
    <s v="theater/plays"/>
  </r>
  <r>
    <n v="569"/>
    <s v="Fischer, Fowler and Arnold"/>
    <s v="Extended multi-tasking definition"/>
    <n v="20100"/>
    <n v="47705"/>
    <n v="2.3733830845771142"/>
    <x v="1"/>
    <m/>
    <n v="589"/>
    <s v="IT"/>
    <s v="EUR"/>
    <n v="1294725600"/>
    <x v="531"/>
    <d v="2011-01-23T06:00:00"/>
    <n v="1295762400"/>
    <b v="0"/>
    <b v="0"/>
    <x v="8"/>
    <m/>
    <s v="film &amp; video/animation"/>
  </r>
  <r>
    <n v="570"/>
    <s v="Martinez-Juarez"/>
    <s v="Realigned uniform knowledge user"/>
    <n v="31200"/>
    <n v="95364"/>
    <n v="3.0565384615384614"/>
    <x v="1"/>
    <m/>
    <n v="2725"/>
    <s v="US"/>
    <s v="USD"/>
    <n v="1419055200"/>
    <x v="515"/>
    <d v="2014-12-26T06:00:00"/>
    <n v="1419573600"/>
    <b v="0"/>
    <b v="1"/>
    <x v="8"/>
    <m/>
    <s v="music/rock"/>
  </r>
  <r>
    <n v="571"/>
    <s v="Wilson and Sons"/>
    <s v="Monitored grid-enabled model"/>
    <n v="3500"/>
    <n v="3295"/>
    <n v="0.94142857142857139"/>
    <x v="0"/>
    <m/>
    <n v="35"/>
    <s v="IT"/>
    <s v="EUR"/>
    <n v="1434690000"/>
    <x v="532"/>
    <d v="2015-08-05T05:00:00"/>
    <n v="1438750800"/>
    <b v="0"/>
    <b v="0"/>
    <x v="8"/>
    <m/>
    <s v="film &amp; video/shorts"/>
  </r>
  <r>
    <n v="572"/>
    <s v="Clements Group"/>
    <s v="Assimilated actuating policy"/>
    <n v="9000"/>
    <n v="4896"/>
    <n v="0.54400000000000004"/>
    <x v="3"/>
    <m/>
    <n v="94"/>
    <s v="US"/>
    <s v="USD"/>
    <n v="1443416400"/>
    <x v="533"/>
    <d v="2015-10-14T05:00:00"/>
    <n v="1444798800"/>
    <b v="0"/>
    <b v="1"/>
    <x v="8"/>
    <m/>
    <s v="music/rock"/>
  </r>
  <r>
    <n v="573"/>
    <s v="Valenzuela-Cook"/>
    <s v="Total incremental productivity"/>
    <n v="6700"/>
    <n v="7496"/>
    <n v="1.1188059701492536"/>
    <x v="1"/>
    <m/>
    <n v="300"/>
    <s v="US"/>
    <s v="USD"/>
    <n v="1399006800"/>
    <x v="409"/>
    <d v="2014-05-04T05:00:00"/>
    <n v="1399179600"/>
    <b v="0"/>
    <b v="0"/>
    <x v="8"/>
    <m/>
    <s v="journalism/audio"/>
  </r>
  <r>
    <n v="574"/>
    <s v="Parker, Haley and Foster"/>
    <s v="Adaptive local task-force"/>
    <n v="2700"/>
    <n v="9967"/>
    <n v="3.6914814814814814"/>
    <x v="1"/>
    <m/>
    <n v="144"/>
    <s v="US"/>
    <s v="USD"/>
    <n v="1575698400"/>
    <x v="534"/>
    <d v="2019-12-17T06:00:00"/>
    <n v="1576562400"/>
    <b v="0"/>
    <b v="1"/>
    <x v="8"/>
    <m/>
    <s v="food/food trucks"/>
  </r>
  <r>
    <n v="575"/>
    <s v="Fuentes LLC"/>
    <s v="Universal zero-defect concept"/>
    <n v="83300"/>
    <n v="52421"/>
    <n v="0.62930372148859548"/>
    <x v="0"/>
    <m/>
    <n v="558"/>
    <s v="US"/>
    <s v="USD"/>
    <n v="1400562000"/>
    <x v="53"/>
    <d v="2014-05-23T05:00:00"/>
    <n v="1400821200"/>
    <b v="0"/>
    <b v="1"/>
    <x v="8"/>
    <m/>
    <s v="theater/plays"/>
  </r>
  <r>
    <n v="576"/>
    <s v="Moran and Sons"/>
    <s v="Object-based bottom-line superstructure"/>
    <n v="9700"/>
    <n v="6298"/>
    <n v="0.6492783505154639"/>
    <x v="0"/>
    <m/>
    <n v="64"/>
    <s v="US"/>
    <s v="USD"/>
    <n v="1509512400"/>
    <x v="535"/>
    <d v="2017-11-18T06:00:00"/>
    <n v="1510984800"/>
    <b v="0"/>
    <b v="0"/>
    <x v="8"/>
    <m/>
    <s v="theater/plays"/>
  </r>
  <r>
    <n v="577"/>
    <s v="Stevens Inc"/>
    <s v="Adaptive 24hour projection"/>
    <n v="8200"/>
    <n v="1546"/>
    <n v="0.18853658536585366"/>
    <x v="3"/>
    <m/>
    <n v="37"/>
    <s v="US"/>
    <s v="USD"/>
    <n v="1299823200"/>
    <x v="536"/>
    <d v="2011-04-06T05:00:00"/>
    <n v="1302066000"/>
    <b v="0"/>
    <b v="0"/>
    <x v="8"/>
    <m/>
    <s v="music/jazz"/>
  </r>
  <r>
    <n v="578"/>
    <s v="Martinez-Johnson"/>
    <s v="Sharable radical toolset"/>
    <n v="96500"/>
    <n v="16168"/>
    <n v="0.1675440414507772"/>
    <x v="0"/>
    <m/>
    <n v="245"/>
    <s v="US"/>
    <s v="USD"/>
    <n v="1322719200"/>
    <x v="537"/>
    <d v="2011-12-04T06:00:00"/>
    <n v="1322978400"/>
    <b v="0"/>
    <b v="0"/>
    <x v="8"/>
    <m/>
    <s v="film &amp; video/science fiction"/>
  </r>
  <r>
    <n v="579"/>
    <s v="Franklin Inc"/>
    <s v="Focused multimedia knowledgebase"/>
    <n v="6200"/>
    <n v="6269"/>
    <n v="1.0111290322580646"/>
    <x v="1"/>
    <m/>
    <n v="87"/>
    <s v="US"/>
    <s v="USD"/>
    <n v="1312693200"/>
    <x v="538"/>
    <d v="2011-08-19T05:00:00"/>
    <n v="1313730000"/>
    <b v="0"/>
    <b v="0"/>
    <x v="8"/>
    <m/>
    <s v="music/jazz"/>
  </r>
  <r>
    <n v="580"/>
    <s v="Perez PLC"/>
    <s v="Seamless 6thgeneration extranet"/>
    <n v="43800"/>
    <n v="149578"/>
    <n v="3.4150228310502282"/>
    <x v="1"/>
    <m/>
    <n v="3116"/>
    <s v="US"/>
    <s v="USD"/>
    <n v="1393394400"/>
    <x v="539"/>
    <d v="2014-03-06T06:00:00"/>
    <n v="1394085600"/>
    <b v="0"/>
    <b v="0"/>
    <x v="8"/>
    <m/>
    <s v="theater/plays"/>
  </r>
  <r>
    <n v="581"/>
    <s v="Sanchez, Cross and Savage"/>
    <s v="Sharable mobile knowledgebase"/>
    <n v="6000"/>
    <n v="3841"/>
    <n v="0.64016666666666666"/>
    <x v="0"/>
    <m/>
    <n v="71"/>
    <s v="US"/>
    <s v="USD"/>
    <n v="1304053200"/>
    <x v="540"/>
    <d v="2011-05-14T05:00:00"/>
    <n v="1305349200"/>
    <b v="0"/>
    <b v="0"/>
    <x v="8"/>
    <m/>
    <s v="technology/web"/>
  </r>
  <r>
    <n v="582"/>
    <s v="Pineda Ltd"/>
    <s v="Cross-group global system engine"/>
    <n v="8700"/>
    <n v="4531"/>
    <n v="0.5208045977011494"/>
    <x v="0"/>
    <m/>
    <n v="42"/>
    <s v="US"/>
    <s v="USD"/>
    <n v="1433912400"/>
    <x v="505"/>
    <d v="2015-06-15T05:00:00"/>
    <n v="1434344400"/>
    <b v="0"/>
    <b v="1"/>
    <x v="8"/>
    <m/>
    <s v="games/video games"/>
  </r>
  <r>
    <n v="583"/>
    <s v="Powell and Sons"/>
    <s v="Centralized clear-thinking conglomeration"/>
    <n v="18900"/>
    <n v="60934"/>
    <n v="3.2240211640211642"/>
    <x v="1"/>
    <m/>
    <n v="909"/>
    <s v="US"/>
    <s v="USD"/>
    <n v="1329717600"/>
    <x v="541"/>
    <d v="2012-03-08T06:00:00"/>
    <n v="1331186400"/>
    <b v="0"/>
    <b v="0"/>
    <x v="8"/>
    <m/>
    <s v="film &amp; video/documentary"/>
  </r>
  <r>
    <n v="584"/>
    <s v="Nunez-Richards"/>
    <s v="De-engineered cohesive system engine"/>
    <n v="86400"/>
    <n v="103255"/>
    <n v="1.1950810185185186"/>
    <x v="1"/>
    <m/>
    <n v="1613"/>
    <s v="US"/>
    <s v="USD"/>
    <n v="1335330000"/>
    <x v="542"/>
    <d v="2012-05-09T05:00:00"/>
    <n v="1336539600"/>
    <b v="0"/>
    <b v="0"/>
    <x v="8"/>
    <m/>
    <s v="technology/web"/>
  </r>
  <r>
    <n v="585"/>
    <s v="Pugh LLC"/>
    <s v="Reactive analyzing function"/>
    <n v="8900"/>
    <n v="13065"/>
    <n v="1.4679775280898877"/>
    <x v="1"/>
    <m/>
    <n v="136"/>
    <s v="US"/>
    <s v="USD"/>
    <n v="1268888400"/>
    <x v="543"/>
    <d v="2010-03-28T05:00:00"/>
    <n v="1269752400"/>
    <b v="0"/>
    <b v="0"/>
    <x v="8"/>
    <m/>
    <s v="publishing/translations"/>
  </r>
  <r>
    <n v="586"/>
    <s v="Rowe-Wong"/>
    <s v="Robust hybrid budgetary management"/>
    <n v="700"/>
    <n v="6654"/>
    <n v="9.5057142857142853"/>
    <x v="1"/>
    <m/>
    <n v="130"/>
    <s v="US"/>
    <s v="USD"/>
    <n v="1289973600"/>
    <x v="544"/>
    <d v="2010-12-06T06:00:00"/>
    <n v="1291615200"/>
    <b v="0"/>
    <b v="0"/>
    <x v="8"/>
    <m/>
    <s v="music/rock"/>
  </r>
  <r>
    <n v="587"/>
    <s v="Williams-Santos"/>
    <s v="Open-source analyzing monitoring"/>
    <n v="9400"/>
    <n v="6852"/>
    <n v="0.72893617021276591"/>
    <x v="0"/>
    <m/>
    <n v="156"/>
    <s v="CA"/>
    <s v="CAD"/>
    <n v="1547877600"/>
    <x v="35"/>
    <d v="2019-03-12T05:00:00"/>
    <n v="1552366800"/>
    <b v="0"/>
    <b v="1"/>
    <x v="8"/>
    <m/>
    <s v="food/food trucks"/>
  </r>
  <r>
    <n v="588"/>
    <s v="Weber Inc"/>
    <s v="Up-sized discrete firmware"/>
    <n v="157600"/>
    <n v="124517"/>
    <n v="0.7900824873096447"/>
    <x v="0"/>
    <m/>
    <n v="1368"/>
    <s v="GB"/>
    <s v="GBP"/>
    <n v="1269493200"/>
    <x v="152"/>
    <d v="2010-04-25T05:00:00"/>
    <n v="1272171600"/>
    <b v="0"/>
    <b v="0"/>
    <x v="8"/>
    <m/>
    <s v="theater/plays"/>
  </r>
  <r>
    <n v="589"/>
    <s v="Avery, Brown and Parker"/>
    <s v="Exclusive intangible extranet"/>
    <n v="7900"/>
    <n v="5113"/>
    <n v="0.64721518987341775"/>
    <x v="0"/>
    <m/>
    <n v="102"/>
    <s v="US"/>
    <s v="USD"/>
    <n v="1436072400"/>
    <x v="545"/>
    <d v="2015-07-12T05:00:00"/>
    <n v="1436677200"/>
    <b v="0"/>
    <b v="0"/>
    <x v="8"/>
    <m/>
    <s v="film &amp; video/documentary"/>
  </r>
  <r>
    <n v="590"/>
    <s v="Cox Group"/>
    <s v="Synergized analyzing process improvement"/>
    <n v="7100"/>
    <n v="5824"/>
    <n v="0.82028169014084507"/>
    <x v="0"/>
    <m/>
    <n v="86"/>
    <s v="AU"/>
    <s v="AUD"/>
    <n v="1419141600"/>
    <x v="546"/>
    <d v="2015-01-01T06:00:00"/>
    <n v="1420092000"/>
    <b v="0"/>
    <b v="0"/>
    <x v="8"/>
    <m/>
    <s v="publishing/radio &amp; podcasts"/>
  </r>
  <r>
    <n v="591"/>
    <s v="Jensen LLC"/>
    <s v="Realigned dedicated system engine"/>
    <n v="600"/>
    <n v="6226"/>
    <n v="10.376666666666667"/>
    <x v="1"/>
    <m/>
    <n v="102"/>
    <s v="US"/>
    <s v="USD"/>
    <n v="1279083600"/>
    <x v="547"/>
    <d v="2010-07-24T05:00:00"/>
    <n v="1279947600"/>
    <b v="0"/>
    <b v="0"/>
    <x v="8"/>
    <m/>
    <s v="games/video games"/>
  </r>
  <r>
    <n v="592"/>
    <s v="Brown Inc"/>
    <s v="Object-based bandwidth-monitored concept"/>
    <n v="156800"/>
    <n v="20243"/>
    <n v="0.12910076530612244"/>
    <x v="0"/>
    <m/>
    <n v="253"/>
    <s v="US"/>
    <s v="USD"/>
    <n v="1401426000"/>
    <x v="548"/>
    <d v="2014-06-08T05:00:00"/>
    <n v="1402203600"/>
    <b v="0"/>
    <b v="0"/>
    <x v="8"/>
    <m/>
    <s v="theater/plays"/>
  </r>
  <r>
    <n v="593"/>
    <s v="Hale-Hayes"/>
    <s v="Ameliorated client-driven open system"/>
    <n v="121600"/>
    <n v="188288"/>
    <n v="1.5484210526315789"/>
    <x v="1"/>
    <m/>
    <n v="4006"/>
    <s v="US"/>
    <s v="USD"/>
    <n v="1395810000"/>
    <x v="549"/>
    <d v="2014-04-08T05:00:00"/>
    <n v="1396933200"/>
    <b v="0"/>
    <b v="0"/>
    <x v="8"/>
    <m/>
    <s v="film &amp; video/animation"/>
  </r>
  <r>
    <n v="594"/>
    <s v="Mcbride PLC"/>
    <s v="Upgradable leadingedge Local Area Network"/>
    <n v="157300"/>
    <n v="11167"/>
    <n v="7.0991735537190084E-2"/>
    <x v="0"/>
    <m/>
    <n v="157"/>
    <s v="US"/>
    <s v="USD"/>
    <n v="1467003600"/>
    <x v="550"/>
    <d v="2016-06-30T05:00:00"/>
    <n v="1467262800"/>
    <b v="0"/>
    <b v="1"/>
    <x v="8"/>
    <m/>
    <s v="theater/plays"/>
  </r>
  <r>
    <n v="595"/>
    <s v="Harris-Jennings"/>
    <s v="Customizable intermediate data-warehouse"/>
    <n v="70300"/>
    <n v="146595"/>
    <n v="2.0852773826458035"/>
    <x v="1"/>
    <m/>
    <n v="1629"/>
    <s v="US"/>
    <s v="USD"/>
    <n v="1268715600"/>
    <x v="551"/>
    <d v="2010-04-06T05:00:00"/>
    <n v="1270530000"/>
    <b v="0"/>
    <b v="1"/>
    <x v="8"/>
    <m/>
    <s v="theater/plays"/>
  </r>
  <r>
    <n v="596"/>
    <s v="Becker-Scott"/>
    <s v="Managed optimizing archive"/>
    <n v="7900"/>
    <n v="7875"/>
    <n v="0.99683544303797467"/>
    <x v="0"/>
    <m/>
    <n v="183"/>
    <s v="US"/>
    <s v="USD"/>
    <n v="1457157600"/>
    <x v="552"/>
    <d v="2016-03-12T06:00:00"/>
    <n v="1457762400"/>
    <b v="0"/>
    <b v="1"/>
    <x v="8"/>
    <m/>
    <s v="film &amp; video/drama"/>
  </r>
  <r>
    <n v="597"/>
    <s v="Todd, Freeman and Henry"/>
    <s v="Diverse systematic projection"/>
    <n v="73800"/>
    <n v="148779"/>
    <n v="2.0159756097560977"/>
    <x v="1"/>
    <m/>
    <n v="2188"/>
    <s v="US"/>
    <s v="USD"/>
    <n v="1573970400"/>
    <x v="462"/>
    <d v="2019-12-05T06:00:00"/>
    <n v="1575525600"/>
    <b v="0"/>
    <b v="0"/>
    <x v="8"/>
    <m/>
    <s v="theater/plays"/>
  </r>
  <r>
    <n v="598"/>
    <s v="Martinez, Garza and Young"/>
    <s v="Up-sized web-enabled info-mediaries"/>
    <n v="108500"/>
    <n v="175868"/>
    <n v="1.6209032258064515"/>
    <x v="1"/>
    <m/>
    <n v="2409"/>
    <s v="IT"/>
    <s v="EUR"/>
    <n v="1276578000"/>
    <x v="553"/>
    <d v="2010-07-14T05:00:00"/>
    <n v="1279083600"/>
    <b v="0"/>
    <b v="0"/>
    <x v="8"/>
    <m/>
    <s v="music/rock"/>
  </r>
  <r>
    <n v="599"/>
    <s v="Smith-Ramos"/>
    <s v="Persevering optimizing Graphical User Interface"/>
    <n v="140300"/>
    <n v="5112"/>
    <n v="3.6436208125445471E-2"/>
    <x v="0"/>
    <m/>
    <n v="82"/>
    <s v="DK"/>
    <s v="DKK"/>
    <n v="1423720800"/>
    <x v="554"/>
    <d v="2015-02-20T06:00:00"/>
    <n v="1424412000"/>
    <b v="0"/>
    <b v="0"/>
    <x v="8"/>
    <m/>
    <s v="film &amp; video/documentary"/>
  </r>
  <r>
    <n v="600"/>
    <s v="Brown-George"/>
    <s v="Cross-platform tertiary array"/>
    <n v="100"/>
    <n v="5"/>
    <n v="0.05"/>
    <x v="0"/>
    <m/>
    <n v="1"/>
    <s v="GB"/>
    <s v="GBP"/>
    <n v="1375160400"/>
    <x v="555"/>
    <d v="2013-08-11T05:00:00"/>
    <n v="1376197200"/>
    <b v="0"/>
    <b v="0"/>
    <x v="8"/>
    <m/>
    <s v="food/food trucks"/>
  </r>
  <r>
    <n v="601"/>
    <s v="Waters and Sons"/>
    <s v="Inverse neutral structure"/>
    <n v="6300"/>
    <n v="13018"/>
    <n v="2.0663492063492064"/>
    <x v="1"/>
    <m/>
    <n v="194"/>
    <s v="US"/>
    <s v="USD"/>
    <n v="1401426000"/>
    <x v="548"/>
    <d v="2014-06-16T05:00:00"/>
    <n v="1402894800"/>
    <b v="1"/>
    <b v="0"/>
    <x v="8"/>
    <m/>
    <s v="technology/wearables"/>
  </r>
  <r>
    <n v="602"/>
    <s v="Brown Ltd"/>
    <s v="Quality-focused system-worthy support"/>
    <n v="71100"/>
    <n v="91176"/>
    <n v="1.2823628691983122"/>
    <x v="1"/>
    <m/>
    <n v="1140"/>
    <s v="US"/>
    <s v="USD"/>
    <n v="1433480400"/>
    <x v="62"/>
    <d v="2015-06-16T05:00:00"/>
    <n v="1434430800"/>
    <b v="0"/>
    <b v="0"/>
    <x v="8"/>
    <m/>
    <s v="theater/plays"/>
  </r>
  <r>
    <n v="603"/>
    <s v="Christian, Yates and Greer"/>
    <s v="Vision-oriented 5thgeneration array"/>
    <n v="5300"/>
    <n v="6342"/>
    <n v="1.1966037735849056"/>
    <x v="1"/>
    <m/>
    <n v="102"/>
    <s v="US"/>
    <s v="USD"/>
    <n v="1555563600"/>
    <x v="556"/>
    <d v="2019-05-15T05:00:00"/>
    <n v="1557896400"/>
    <b v="0"/>
    <b v="0"/>
    <x v="8"/>
    <m/>
    <s v="theater/plays"/>
  </r>
  <r>
    <n v="604"/>
    <s v="Cole, Hernandez and Rodriguez"/>
    <s v="Cross-platform logistical circuit"/>
    <n v="88700"/>
    <n v="151438"/>
    <n v="1.7073055242390078"/>
    <x v="1"/>
    <m/>
    <n v="2857"/>
    <s v="US"/>
    <s v="USD"/>
    <n v="1295676000"/>
    <x v="557"/>
    <d v="2011-02-12T06:00:00"/>
    <n v="1297490400"/>
    <b v="0"/>
    <b v="0"/>
    <x v="8"/>
    <m/>
    <s v="theater/plays"/>
  </r>
  <r>
    <n v="605"/>
    <s v="Ortiz, Valenzuela and Collins"/>
    <s v="Profound solution-oriented matrix"/>
    <n v="3300"/>
    <n v="6178"/>
    <n v="1.8721212121212121"/>
    <x v="1"/>
    <m/>
    <n v="107"/>
    <s v="US"/>
    <s v="USD"/>
    <n v="1443848400"/>
    <x v="27"/>
    <d v="2015-11-13T06:00:00"/>
    <n v="1447394400"/>
    <b v="0"/>
    <b v="0"/>
    <x v="8"/>
    <m/>
    <s v="publishing/nonfiction"/>
  </r>
  <r>
    <n v="606"/>
    <s v="Valencia PLC"/>
    <s v="Extended asynchronous initiative"/>
    <n v="3400"/>
    <n v="6405"/>
    <n v="1.8838235294117647"/>
    <x v="1"/>
    <m/>
    <n v="160"/>
    <s v="GB"/>
    <s v="GBP"/>
    <n v="1457330400"/>
    <x v="558"/>
    <d v="2016-03-18T05:00:00"/>
    <n v="1458277200"/>
    <b v="0"/>
    <b v="0"/>
    <x v="8"/>
    <m/>
    <s v="music/rock"/>
  </r>
  <r>
    <n v="607"/>
    <s v="Gordon, Mendez and Johnson"/>
    <s v="Fundamental needs-based frame"/>
    <n v="137600"/>
    <n v="180667"/>
    <n v="1.3129869186046512"/>
    <x v="1"/>
    <m/>
    <n v="2230"/>
    <s v="US"/>
    <s v="USD"/>
    <n v="1395550800"/>
    <x v="559"/>
    <d v="2014-03-25T05:00:00"/>
    <n v="1395723600"/>
    <b v="0"/>
    <b v="0"/>
    <x v="8"/>
    <m/>
    <s v="food/food trucks"/>
  </r>
  <r>
    <n v="608"/>
    <s v="Johnson Group"/>
    <s v="Compatible full-range leverage"/>
    <n v="3900"/>
    <n v="11075"/>
    <n v="2.8397435897435899"/>
    <x v="1"/>
    <m/>
    <n v="316"/>
    <s v="US"/>
    <s v="USD"/>
    <n v="1551852000"/>
    <x v="426"/>
    <d v="2019-03-10T06:00:00"/>
    <n v="1552197600"/>
    <b v="0"/>
    <b v="1"/>
    <x v="8"/>
    <m/>
    <s v="music/jazz"/>
  </r>
  <r>
    <n v="609"/>
    <s v="Rose-Fuller"/>
    <s v="Upgradable holistic system engine"/>
    <n v="10000"/>
    <n v="12042"/>
    <n v="1.2041999999999999"/>
    <x v="1"/>
    <m/>
    <n v="117"/>
    <s v="US"/>
    <s v="USD"/>
    <n v="1547618400"/>
    <x v="560"/>
    <d v="2019-02-02T06:00:00"/>
    <n v="1549087200"/>
    <b v="0"/>
    <b v="0"/>
    <x v="8"/>
    <m/>
    <s v="film &amp; video/science fiction"/>
  </r>
  <r>
    <n v="610"/>
    <s v="Hughes, Mendez and Patterson"/>
    <s v="Stand-alone multi-state data-warehouse"/>
    <n v="42800"/>
    <n v="179356"/>
    <n v="4.1905607476635511"/>
    <x v="1"/>
    <m/>
    <n v="6406"/>
    <s v="US"/>
    <s v="USD"/>
    <n v="1355637600"/>
    <x v="561"/>
    <d v="2012-12-30T06:00:00"/>
    <n v="1356847200"/>
    <b v="0"/>
    <b v="0"/>
    <x v="8"/>
    <m/>
    <s v="theater/plays"/>
  </r>
  <r>
    <n v="611"/>
    <s v="Brady, Cortez and Rodriguez"/>
    <s v="Multi-lateral maximized core"/>
    <n v="8200"/>
    <n v="1136"/>
    <n v="0.13853658536585367"/>
    <x v="3"/>
    <m/>
    <n v="15"/>
    <s v="US"/>
    <s v="USD"/>
    <n v="1374728400"/>
    <x v="562"/>
    <d v="2013-08-06T05:00:00"/>
    <n v="1375765200"/>
    <b v="0"/>
    <b v="0"/>
    <x v="8"/>
    <m/>
    <s v="theater/plays"/>
  </r>
  <r>
    <n v="612"/>
    <s v="Wang, Nguyen and Horton"/>
    <s v="Innovative holistic hub"/>
    <n v="6200"/>
    <n v="8645"/>
    <n v="1.3943548387096774"/>
    <x v="1"/>
    <m/>
    <n v="192"/>
    <s v="US"/>
    <s v="USD"/>
    <n v="1287810000"/>
    <x v="563"/>
    <d v="2010-11-15T06:00:00"/>
    <n v="1289800800"/>
    <b v="0"/>
    <b v="0"/>
    <x v="8"/>
    <m/>
    <s v="music/electric music"/>
  </r>
  <r>
    <n v="613"/>
    <s v="Santos, Williams and Brown"/>
    <s v="Reverse-engineered 24/7 methodology"/>
    <n v="1100"/>
    <n v="1914"/>
    <n v="1.74"/>
    <x v="1"/>
    <m/>
    <n v="26"/>
    <s v="CA"/>
    <s v="CAD"/>
    <n v="1503723600"/>
    <x v="564"/>
    <d v="2017-09-04T05:00:00"/>
    <n v="1504501200"/>
    <b v="0"/>
    <b v="0"/>
    <x v="8"/>
    <m/>
    <s v="theater/plays"/>
  </r>
  <r>
    <n v="614"/>
    <s v="Barnett and Sons"/>
    <s v="Business-focused dynamic info-mediaries"/>
    <n v="26500"/>
    <n v="41205"/>
    <n v="1.5549056603773586"/>
    <x v="1"/>
    <m/>
    <n v="723"/>
    <s v="US"/>
    <s v="USD"/>
    <n v="1484114400"/>
    <x v="565"/>
    <d v="2017-01-29T06:00:00"/>
    <n v="1485669600"/>
    <b v="0"/>
    <b v="0"/>
    <x v="8"/>
    <m/>
    <s v="theater/plays"/>
  </r>
  <r>
    <n v="615"/>
    <s v="Petersen-Rodriguez"/>
    <s v="Digitized clear-thinking installation"/>
    <n v="8500"/>
    <n v="14488"/>
    <n v="1.7044705882352942"/>
    <x v="1"/>
    <m/>
    <n v="170"/>
    <s v="IT"/>
    <s v="EUR"/>
    <n v="1461906000"/>
    <x v="566"/>
    <d v="2016-05-09T05:00:00"/>
    <n v="1462770000"/>
    <b v="0"/>
    <b v="0"/>
    <x v="8"/>
    <m/>
    <s v="theater/plays"/>
  </r>
  <r>
    <n v="616"/>
    <s v="Burnett-Mora"/>
    <s v="Quality-focused 24/7 superstructure"/>
    <n v="6400"/>
    <n v="12129"/>
    <n v="1.8951562500000001"/>
    <x v="1"/>
    <m/>
    <n v="238"/>
    <s v="GB"/>
    <s v="GBP"/>
    <n v="1379653200"/>
    <x v="567"/>
    <d v="2013-09-21T05:00:00"/>
    <n v="1379739600"/>
    <b v="0"/>
    <b v="1"/>
    <x v="8"/>
    <m/>
    <s v="music/indie rock"/>
  </r>
  <r>
    <n v="617"/>
    <s v="King LLC"/>
    <s v="Multi-channeled local intranet"/>
    <n v="1400"/>
    <n v="3496"/>
    <n v="2.4971428571428573"/>
    <x v="1"/>
    <m/>
    <n v="55"/>
    <s v="US"/>
    <s v="USD"/>
    <n v="1401858000"/>
    <x v="568"/>
    <d v="2014-06-14T05:00:00"/>
    <n v="1402722000"/>
    <b v="0"/>
    <b v="0"/>
    <x v="8"/>
    <m/>
    <s v="theater/plays"/>
  </r>
  <r>
    <n v="618"/>
    <s v="Miller Ltd"/>
    <s v="Open-architected mobile emulation"/>
    <n v="198600"/>
    <n v="97037"/>
    <n v="0.48860523665659616"/>
    <x v="0"/>
    <m/>
    <n v="1198"/>
    <s v="US"/>
    <s v="USD"/>
    <n v="1367470800"/>
    <x v="569"/>
    <d v="2013-05-23T05:00:00"/>
    <n v="1369285200"/>
    <b v="0"/>
    <b v="0"/>
    <x v="8"/>
    <m/>
    <s v="publishing/nonfiction"/>
  </r>
  <r>
    <n v="619"/>
    <s v="Case LLC"/>
    <s v="Ameliorated foreground methodology"/>
    <n v="195900"/>
    <n v="55757"/>
    <n v="0.28461970393057684"/>
    <x v="0"/>
    <m/>
    <n v="648"/>
    <s v="US"/>
    <s v="USD"/>
    <n v="1304658000"/>
    <x v="570"/>
    <d v="2011-05-07T05:00:00"/>
    <n v="1304744400"/>
    <b v="1"/>
    <b v="1"/>
    <x v="8"/>
    <m/>
    <s v="theater/plays"/>
  </r>
  <r>
    <n v="620"/>
    <s v="Swanson, Wilson and Baker"/>
    <s v="Synergized well-modulated project"/>
    <n v="4300"/>
    <n v="11525"/>
    <n v="2.6802325581395348"/>
    <x v="1"/>
    <m/>
    <n v="128"/>
    <s v="AU"/>
    <s v="AUD"/>
    <n v="1467954000"/>
    <x v="571"/>
    <d v="2016-07-12T05:00:00"/>
    <n v="1468299600"/>
    <b v="0"/>
    <b v="0"/>
    <x v="8"/>
    <m/>
    <s v="photography/photography books"/>
  </r>
  <r>
    <n v="621"/>
    <s v="Dean, Fox and Phillips"/>
    <s v="Extended context-sensitive forecast"/>
    <n v="25600"/>
    <n v="158669"/>
    <n v="6.1980078125000002"/>
    <x v="1"/>
    <m/>
    <n v="2144"/>
    <s v="US"/>
    <s v="USD"/>
    <n v="1473742800"/>
    <x v="572"/>
    <d v="2016-09-18T05:00:00"/>
    <n v="1474174800"/>
    <b v="0"/>
    <b v="0"/>
    <x v="8"/>
    <m/>
    <s v="theater/plays"/>
  </r>
  <r>
    <n v="622"/>
    <s v="Smith-Smith"/>
    <s v="Total leadingedge neural-net"/>
    <n v="189000"/>
    <n v="5916"/>
    <n v="3.1301587301587303E-2"/>
    <x v="0"/>
    <m/>
    <n v="64"/>
    <s v="US"/>
    <s v="USD"/>
    <n v="1523768400"/>
    <x v="573"/>
    <d v="2018-05-11T05:00:00"/>
    <n v="1526014800"/>
    <b v="0"/>
    <b v="0"/>
    <x v="8"/>
    <m/>
    <s v="music/indie rock"/>
  </r>
  <r>
    <n v="623"/>
    <s v="Smith, Scott and Rodriguez"/>
    <s v="Organic actuating protocol"/>
    <n v="94300"/>
    <n v="150806"/>
    <n v="1.5992152704135738"/>
    <x v="1"/>
    <m/>
    <n v="2693"/>
    <s v="GB"/>
    <s v="GBP"/>
    <n v="1437022800"/>
    <x v="574"/>
    <d v="2015-07-21T05:00:00"/>
    <n v="1437454800"/>
    <b v="0"/>
    <b v="0"/>
    <x v="8"/>
    <m/>
    <s v="theater/plays"/>
  </r>
  <r>
    <n v="624"/>
    <s v="White, Robertson and Roberts"/>
    <s v="Down-sized national software"/>
    <n v="5100"/>
    <n v="14249"/>
    <n v="2.793921568627451"/>
    <x v="1"/>
    <m/>
    <n v="432"/>
    <s v="US"/>
    <s v="USD"/>
    <n v="1422165600"/>
    <x v="511"/>
    <d v="2015-01-31T06:00:00"/>
    <n v="1422684000"/>
    <b v="0"/>
    <b v="0"/>
    <x v="8"/>
    <m/>
    <s v="photography/photography books"/>
  </r>
  <r>
    <n v="625"/>
    <s v="Martinez Inc"/>
    <s v="Organic upward-trending Graphical User Interface"/>
    <n v="7500"/>
    <n v="5803"/>
    <n v="0.77373333333333338"/>
    <x v="0"/>
    <m/>
    <n v="62"/>
    <s v="US"/>
    <s v="USD"/>
    <n v="1580104800"/>
    <x v="575"/>
    <d v="2020-02-10T06:00:00"/>
    <n v="1581314400"/>
    <b v="0"/>
    <b v="0"/>
    <x v="8"/>
    <m/>
    <s v="theater/plays"/>
  </r>
  <r>
    <n v="626"/>
    <s v="Tucker, Mccoy and Marquez"/>
    <s v="Synergistic tertiary budgetary management"/>
    <n v="6400"/>
    <n v="13205"/>
    <n v="2.0632812500000002"/>
    <x v="1"/>
    <m/>
    <n v="189"/>
    <s v="US"/>
    <s v="USD"/>
    <n v="1285650000"/>
    <x v="576"/>
    <d v="2010-10-07T05:00:00"/>
    <n v="1286427600"/>
    <b v="0"/>
    <b v="1"/>
    <x v="8"/>
    <m/>
    <s v="theater/plays"/>
  </r>
  <r>
    <n v="627"/>
    <s v="Martin, Lee and Armstrong"/>
    <s v="Open-architected incremental ability"/>
    <n v="1600"/>
    <n v="11108"/>
    <n v="6.9424999999999999"/>
    <x v="1"/>
    <m/>
    <n v="154"/>
    <s v="GB"/>
    <s v="GBP"/>
    <n v="1276664400"/>
    <x v="577"/>
    <d v="2010-07-10T05:00:00"/>
    <n v="1278738000"/>
    <b v="1"/>
    <b v="0"/>
    <x v="8"/>
    <m/>
    <s v="food/food trucks"/>
  </r>
  <r>
    <n v="628"/>
    <s v="Dunn, Moreno and Green"/>
    <s v="Intuitive object-oriented task-force"/>
    <n v="1900"/>
    <n v="2884"/>
    <n v="1.5178947368421052"/>
    <x v="1"/>
    <m/>
    <n v="96"/>
    <s v="US"/>
    <s v="USD"/>
    <n v="1286168400"/>
    <x v="578"/>
    <d v="2010-10-07T05:00:00"/>
    <n v="1286427600"/>
    <b v="0"/>
    <b v="0"/>
    <x v="8"/>
    <m/>
    <s v="music/indie rock"/>
  </r>
  <r>
    <n v="629"/>
    <s v="Jackson, Martinez and Ray"/>
    <s v="Multi-tiered executive toolset"/>
    <n v="85900"/>
    <n v="55476"/>
    <n v="0.64582072176949945"/>
    <x v="0"/>
    <m/>
    <n v="750"/>
    <s v="US"/>
    <s v="USD"/>
    <n v="1467781200"/>
    <x v="579"/>
    <d v="2016-07-08T05:00:00"/>
    <n v="1467954000"/>
    <b v="0"/>
    <b v="1"/>
    <x v="8"/>
    <m/>
    <s v="theater/plays"/>
  </r>
  <r>
    <n v="630"/>
    <s v="Patterson-Johnson"/>
    <s v="Grass-roots directional workforce"/>
    <n v="9500"/>
    <n v="5973"/>
    <n v="0.62873684210526315"/>
    <x v="3"/>
    <m/>
    <n v="87"/>
    <s v="US"/>
    <s v="USD"/>
    <n v="1556686800"/>
    <x v="580"/>
    <d v="2019-05-12T05:00:00"/>
    <n v="1557637200"/>
    <b v="0"/>
    <b v="1"/>
    <x v="8"/>
    <m/>
    <s v="theater/plays"/>
  </r>
  <r>
    <n v="631"/>
    <s v="Carlson-Hernandez"/>
    <s v="Quality-focused real-time solution"/>
    <n v="59200"/>
    <n v="183756"/>
    <n v="3.1039864864864866"/>
    <x v="1"/>
    <m/>
    <n v="3063"/>
    <s v="US"/>
    <s v="USD"/>
    <n v="1553576400"/>
    <x v="581"/>
    <d v="2019-03-30T05:00:00"/>
    <n v="1553922000"/>
    <b v="0"/>
    <b v="0"/>
    <x v="8"/>
    <m/>
    <s v="theater/plays"/>
  </r>
  <r>
    <n v="632"/>
    <s v="Parker PLC"/>
    <s v="Reduced interactive matrix"/>
    <n v="72100"/>
    <n v="30902"/>
    <n v="0.42859916782246882"/>
    <x v="2"/>
    <m/>
    <n v="278"/>
    <s v="US"/>
    <s v="USD"/>
    <n v="1414904400"/>
    <x v="582"/>
    <d v="2014-11-20T06:00:00"/>
    <n v="1416463200"/>
    <b v="0"/>
    <b v="0"/>
    <x v="8"/>
    <m/>
    <s v="theater/plays"/>
  </r>
  <r>
    <n v="633"/>
    <s v="Yu and Sons"/>
    <s v="Adaptive context-sensitive architecture"/>
    <n v="6700"/>
    <n v="5569"/>
    <n v="0.83119402985074631"/>
    <x v="0"/>
    <m/>
    <n v="105"/>
    <s v="US"/>
    <s v="USD"/>
    <n v="1446876000"/>
    <x v="336"/>
    <d v="2015-11-11T06:00:00"/>
    <n v="1447221600"/>
    <b v="0"/>
    <b v="0"/>
    <x v="8"/>
    <m/>
    <s v="film &amp; video/animation"/>
  </r>
  <r>
    <n v="634"/>
    <s v="Taylor, Johnson and Hernandez"/>
    <s v="Polarized incremental portal"/>
    <n v="118200"/>
    <n v="92824"/>
    <n v="0.78531302876480547"/>
    <x v="3"/>
    <m/>
    <n v="1658"/>
    <s v="US"/>
    <s v="USD"/>
    <n v="1490418000"/>
    <x v="583"/>
    <d v="2017-04-08T05:00:00"/>
    <n v="1491627600"/>
    <b v="0"/>
    <b v="0"/>
    <x v="8"/>
    <m/>
    <s v="film &amp; video/television"/>
  </r>
  <r>
    <n v="635"/>
    <s v="Mack Ltd"/>
    <s v="Reactive regional access"/>
    <n v="139000"/>
    <n v="158590"/>
    <n v="1.1409352517985611"/>
    <x v="1"/>
    <m/>
    <n v="2266"/>
    <s v="US"/>
    <s v="USD"/>
    <n v="1360389600"/>
    <x v="584"/>
    <d v="2013-03-13T05:00:00"/>
    <n v="1363150800"/>
    <b v="0"/>
    <b v="0"/>
    <x v="8"/>
    <m/>
    <s v="film &amp; video/television"/>
  </r>
  <r>
    <n v="636"/>
    <s v="Lamb-Sanders"/>
    <s v="Stand-alone reciprocal frame"/>
    <n v="197700"/>
    <n v="127591"/>
    <n v="0.64537683358624176"/>
    <x v="0"/>
    <m/>
    <n v="2604"/>
    <s v="DK"/>
    <s v="DKK"/>
    <n v="1326866400"/>
    <x v="585"/>
    <d v="2012-03-03T06:00:00"/>
    <n v="1330754400"/>
    <b v="0"/>
    <b v="1"/>
    <x v="8"/>
    <m/>
    <s v="film &amp; video/animation"/>
  </r>
  <r>
    <n v="637"/>
    <s v="Williams-Ramirez"/>
    <s v="Open-architected 24/7 throughput"/>
    <n v="8500"/>
    <n v="6750"/>
    <n v="0.79411764705882348"/>
    <x v="0"/>
    <m/>
    <n v="65"/>
    <s v="US"/>
    <s v="USD"/>
    <n v="1479103200"/>
    <x v="586"/>
    <d v="2016-11-22T06:00:00"/>
    <n v="1479794400"/>
    <b v="0"/>
    <b v="0"/>
    <x v="8"/>
    <m/>
    <s v="theater/plays"/>
  </r>
  <r>
    <n v="638"/>
    <s v="Weaver Ltd"/>
    <s v="Monitored 24/7 approach"/>
    <n v="81600"/>
    <n v="9318"/>
    <n v="0.11419117647058824"/>
    <x v="0"/>
    <m/>
    <n v="94"/>
    <s v="US"/>
    <s v="USD"/>
    <n v="1280206800"/>
    <x v="587"/>
    <d v="2010-08-08T05:00:00"/>
    <n v="1281243600"/>
    <b v="0"/>
    <b v="1"/>
    <x v="8"/>
    <m/>
    <s v="theater/plays"/>
  </r>
  <r>
    <n v="639"/>
    <s v="Barnes-Williams"/>
    <s v="Upgradable explicit forecast"/>
    <n v="8600"/>
    <n v="4832"/>
    <n v="0.56186046511627907"/>
    <x v="2"/>
    <m/>
    <n v="45"/>
    <s v="US"/>
    <s v="USD"/>
    <n v="1532754000"/>
    <x v="588"/>
    <d v="2018-07-28T05:00:00"/>
    <n v="1532754000"/>
    <b v="0"/>
    <b v="1"/>
    <x v="8"/>
    <m/>
    <s v="film &amp; video/drama"/>
  </r>
  <r>
    <n v="640"/>
    <s v="Richardson, Woodward and Hansen"/>
    <s v="Pre-emptive context-sensitive support"/>
    <n v="119800"/>
    <n v="19769"/>
    <n v="0.16501669449081802"/>
    <x v="0"/>
    <m/>
    <n v="257"/>
    <s v="US"/>
    <s v="USD"/>
    <n v="1453096800"/>
    <x v="589"/>
    <d v="2016-01-21T06:00:00"/>
    <n v="1453356000"/>
    <b v="0"/>
    <b v="0"/>
    <x v="8"/>
    <m/>
    <s v="theater/plays"/>
  </r>
  <r>
    <n v="641"/>
    <s v="Hunt, Barker and Baker"/>
    <s v="Business-focused leadingedge instruction set"/>
    <n v="9400"/>
    <n v="11277"/>
    <n v="1.1996808510638297"/>
    <x v="1"/>
    <m/>
    <n v="194"/>
    <s v="CH"/>
    <s v="CHF"/>
    <n v="1487570400"/>
    <x v="590"/>
    <d v="2017-03-20T05:00:00"/>
    <n v="1489986000"/>
    <b v="0"/>
    <b v="0"/>
    <x v="8"/>
    <m/>
    <s v="theater/plays"/>
  </r>
  <r>
    <n v="642"/>
    <s v="Ramos, Moreno and Lewis"/>
    <s v="Extended multi-state knowledge user"/>
    <n v="9200"/>
    <n v="13382"/>
    <n v="1.4545652173913044"/>
    <x v="1"/>
    <m/>
    <n v="129"/>
    <s v="CA"/>
    <s v="CAD"/>
    <n v="1545026400"/>
    <x v="591"/>
    <d v="2018-12-26T06:00:00"/>
    <n v="1545804000"/>
    <b v="0"/>
    <b v="0"/>
    <x v="8"/>
    <m/>
    <s v="technology/wearables"/>
  </r>
  <r>
    <n v="643"/>
    <s v="Harris Inc"/>
    <s v="Future-proofed modular groupware"/>
    <n v="14900"/>
    <n v="32986"/>
    <n v="2.2138255033557046"/>
    <x v="1"/>
    <m/>
    <n v="375"/>
    <s v="US"/>
    <s v="USD"/>
    <n v="1488348000"/>
    <x v="592"/>
    <d v="2017-03-19T05:00:00"/>
    <n v="1489899600"/>
    <b v="0"/>
    <b v="0"/>
    <x v="8"/>
    <m/>
    <s v="theater/plays"/>
  </r>
  <r>
    <n v="644"/>
    <s v="Peters-Nelson"/>
    <s v="Distributed real-time algorithm"/>
    <n v="169400"/>
    <n v="81984"/>
    <n v="0.48396694214876035"/>
    <x v="0"/>
    <m/>
    <n v="2928"/>
    <s v="CA"/>
    <s v="CAD"/>
    <n v="1545112800"/>
    <x v="593"/>
    <d v="2019-01-03T06:00:00"/>
    <n v="1546495200"/>
    <b v="0"/>
    <b v="0"/>
    <x v="8"/>
    <m/>
    <s v="theater/plays"/>
  </r>
  <r>
    <n v="645"/>
    <s v="Ferguson, Murphy and Bright"/>
    <s v="Multi-lateral heuristic throughput"/>
    <n v="192100"/>
    <n v="178483"/>
    <n v="0.92911504424778757"/>
    <x v="0"/>
    <m/>
    <n v="4697"/>
    <s v="US"/>
    <s v="USD"/>
    <n v="1537938000"/>
    <x v="594"/>
    <d v="2018-10-17T05:00:00"/>
    <n v="1539752400"/>
    <b v="0"/>
    <b v="1"/>
    <x v="8"/>
    <m/>
    <s v="music/rock"/>
  </r>
  <r>
    <n v="646"/>
    <s v="Robinson Group"/>
    <s v="Switchable reciprocal middleware"/>
    <n v="98700"/>
    <n v="87448"/>
    <n v="0.88599797365754818"/>
    <x v="0"/>
    <m/>
    <n v="2915"/>
    <s v="US"/>
    <s v="USD"/>
    <n v="1363150800"/>
    <x v="595"/>
    <d v="2013-03-24T05:00:00"/>
    <n v="1364101200"/>
    <b v="0"/>
    <b v="0"/>
    <x v="8"/>
    <m/>
    <s v="games/video games"/>
  </r>
  <r>
    <n v="647"/>
    <s v="Jordan-Wolfe"/>
    <s v="Inverse multimedia Graphic Interface"/>
    <n v="4500"/>
    <n v="1863"/>
    <n v="0.41399999999999998"/>
    <x v="0"/>
    <m/>
    <n v="18"/>
    <s v="US"/>
    <s v="USD"/>
    <n v="1523250000"/>
    <x v="596"/>
    <d v="2018-05-03T05:00:00"/>
    <n v="1525323600"/>
    <b v="0"/>
    <b v="0"/>
    <x v="8"/>
    <m/>
    <s v="publishing/translations"/>
  </r>
  <r>
    <n v="648"/>
    <s v="Vargas-Cox"/>
    <s v="Vision-oriented local contingency"/>
    <n v="98600"/>
    <n v="62174"/>
    <n v="0.63056795131845844"/>
    <x v="3"/>
    <m/>
    <n v="723"/>
    <s v="US"/>
    <s v="USD"/>
    <n v="1499317200"/>
    <x v="597"/>
    <d v="2017-07-24T05:00:00"/>
    <n v="1500872400"/>
    <b v="1"/>
    <b v="0"/>
    <x v="8"/>
    <m/>
    <s v="food/food trucks"/>
  </r>
  <r>
    <n v="649"/>
    <s v="Yang and Sons"/>
    <s v="Reactive 6thgeneration hub"/>
    <n v="121700"/>
    <n v="59003"/>
    <n v="0.48482333607230893"/>
    <x v="0"/>
    <m/>
    <n v="602"/>
    <s v="CH"/>
    <s v="CHF"/>
    <n v="1287550800"/>
    <x v="598"/>
    <d v="2010-10-31T05:00:00"/>
    <n v="1288501200"/>
    <b v="1"/>
    <b v="1"/>
    <x v="8"/>
    <m/>
    <s v="theater/plays"/>
  </r>
  <r>
    <n v="650"/>
    <s v="Wilson, Wilson and Mathis"/>
    <s v="Optional asymmetric success"/>
    <n v="100"/>
    <n v="2"/>
    <n v="0.02"/>
    <x v="0"/>
    <m/>
    <n v="1"/>
    <s v="US"/>
    <s v="USD"/>
    <n v="1404795600"/>
    <x v="599"/>
    <d v="2014-08-04T05:00:00"/>
    <n v="1407128400"/>
    <b v="0"/>
    <b v="0"/>
    <x v="8"/>
    <m/>
    <s v="music/jazz"/>
  </r>
  <r>
    <n v="651"/>
    <s v="Wang, Koch and Weaver"/>
    <s v="Digitized analyzing capacity"/>
    <n v="196700"/>
    <n v="174039"/>
    <n v="0.88479410269445857"/>
    <x v="0"/>
    <m/>
    <n v="3868"/>
    <s v="IT"/>
    <s v="EUR"/>
    <n v="1393048800"/>
    <x v="600"/>
    <d v="2014-03-09T06:00:00"/>
    <n v="1394344800"/>
    <b v="0"/>
    <b v="0"/>
    <x v="8"/>
    <m/>
    <s v="film &amp; video/shorts"/>
  </r>
  <r>
    <n v="652"/>
    <s v="Cisneros Ltd"/>
    <s v="Vision-oriented regional hub"/>
    <n v="10000"/>
    <n v="12684"/>
    <n v="1.2684"/>
    <x v="1"/>
    <m/>
    <n v="409"/>
    <s v="US"/>
    <s v="USD"/>
    <n v="1470373200"/>
    <x v="601"/>
    <d v="2016-09-17T05:00:00"/>
    <n v="1474088400"/>
    <b v="0"/>
    <b v="0"/>
    <x v="8"/>
    <m/>
    <s v="technology/web"/>
  </r>
  <r>
    <n v="653"/>
    <s v="Williams-Jones"/>
    <s v="Monitored incremental info-mediaries"/>
    <n v="600"/>
    <n v="14033"/>
    <n v="23.388333333333332"/>
    <x v="1"/>
    <m/>
    <n v="234"/>
    <s v="US"/>
    <s v="USD"/>
    <n v="1460091600"/>
    <x v="602"/>
    <d v="2016-04-10T05:00:00"/>
    <n v="1460264400"/>
    <b v="0"/>
    <b v="0"/>
    <x v="8"/>
    <m/>
    <s v="technology/web"/>
  </r>
  <r>
    <n v="654"/>
    <s v="Roberts, Hinton and Williams"/>
    <s v="Programmable static middleware"/>
    <n v="35000"/>
    <n v="177936"/>
    <n v="5.0838857142857146"/>
    <x v="1"/>
    <m/>
    <n v="3016"/>
    <s v="US"/>
    <s v="USD"/>
    <n v="1440392400"/>
    <x v="335"/>
    <d v="2015-08-29T05:00:00"/>
    <n v="1440824400"/>
    <b v="0"/>
    <b v="0"/>
    <x v="8"/>
    <m/>
    <s v="music/metal"/>
  </r>
  <r>
    <n v="655"/>
    <s v="Gonzalez, Williams and Benson"/>
    <s v="Multi-layered bottom-line encryption"/>
    <n v="6900"/>
    <n v="13212"/>
    <n v="1.9147826086956521"/>
    <x v="1"/>
    <m/>
    <n v="264"/>
    <s v="US"/>
    <s v="USD"/>
    <n v="1488434400"/>
    <x v="603"/>
    <d v="2017-03-15T05:00:00"/>
    <n v="1489554000"/>
    <b v="1"/>
    <b v="0"/>
    <x v="8"/>
    <m/>
    <s v="photography/photography books"/>
  </r>
  <r>
    <n v="656"/>
    <s v="Hobbs, Brown and Lee"/>
    <s v="Vision-oriented systematic Graphical User Interface"/>
    <n v="118400"/>
    <n v="49879"/>
    <n v="0.42127533783783783"/>
    <x v="0"/>
    <m/>
    <n v="504"/>
    <s v="AU"/>
    <s v="AUD"/>
    <n v="1514440800"/>
    <x v="604"/>
    <d v="2018-01-02T06:00:00"/>
    <n v="1514872800"/>
    <b v="0"/>
    <b v="0"/>
    <x v="8"/>
    <m/>
    <s v="food/food trucks"/>
  </r>
  <r>
    <n v="657"/>
    <s v="Russo, Kim and Mccoy"/>
    <s v="Balanced optimal hardware"/>
    <n v="10000"/>
    <n v="824"/>
    <n v="8.2400000000000001E-2"/>
    <x v="0"/>
    <m/>
    <n v="14"/>
    <s v="US"/>
    <s v="USD"/>
    <n v="1514354400"/>
    <x v="605"/>
    <d v="2018-01-12T06:00:00"/>
    <n v="1515736800"/>
    <b v="0"/>
    <b v="0"/>
    <x v="8"/>
    <m/>
    <s v="film &amp; video/science fiction"/>
  </r>
  <r>
    <n v="658"/>
    <s v="Howell, Myers and Olson"/>
    <s v="Self-enabling mission-critical success"/>
    <n v="52600"/>
    <n v="31594"/>
    <n v="0.60064638783269964"/>
    <x v="3"/>
    <m/>
    <n v="390"/>
    <s v="US"/>
    <s v="USD"/>
    <n v="1440910800"/>
    <x v="606"/>
    <d v="2015-09-22T05:00:00"/>
    <n v="1442898000"/>
    <b v="0"/>
    <b v="0"/>
    <x v="8"/>
    <m/>
    <s v="music/rock"/>
  </r>
  <r>
    <n v="659"/>
    <s v="Bailey and Sons"/>
    <s v="Grass-roots dynamic emulation"/>
    <n v="120700"/>
    <n v="57010"/>
    <n v="0.47232808616404309"/>
    <x v="0"/>
    <m/>
    <n v="750"/>
    <s v="GB"/>
    <s v="GBP"/>
    <n v="1296108000"/>
    <x v="65"/>
    <d v="2011-01-28T06:00:00"/>
    <n v="1296194400"/>
    <b v="0"/>
    <b v="0"/>
    <x v="8"/>
    <m/>
    <s v="film &amp; video/documentary"/>
  </r>
  <r>
    <n v="660"/>
    <s v="Jensen-Brown"/>
    <s v="Fundamental disintermediate matrix"/>
    <n v="9100"/>
    <n v="7438"/>
    <n v="0.81736263736263737"/>
    <x v="0"/>
    <m/>
    <n v="77"/>
    <s v="US"/>
    <s v="USD"/>
    <n v="1440133200"/>
    <x v="607"/>
    <d v="2015-08-30T05:00:00"/>
    <n v="1440910800"/>
    <b v="1"/>
    <b v="0"/>
    <x v="8"/>
    <m/>
    <s v="theater/plays"/>
  </r>
  <r>
    <n v="661"/>
    <s v="Smith Group"/>
    <s v="Right-sized secondary challenge"/>
    <n v="106800"/>
    <n v="57872"/>
    <n v="0.54187265917603"/>
    <x v="0"/>
    <m/>
    <n v="752"/>
    <s v="DK"/>
    <s v="DKK"/>
    <n v="1332910800"/>
    <x v="608"/>
    <d v="2012-04-27T05:00:00"/>
    <n v="1335502800"/>
    <b v="0"/>
    <b v="0"/>
    <x v="8"/>
    <m/>
    <s v="music/jazz"/>
  </r>
  <r>
    <n v="662"/>
    <s v="Murphy-Farrell"/>
    <s v="Implemented exuding software"/>
    <n v="9100"/>
    <n v="8906"/>
    <n v="0.97868131868131869"/>
    <x v="0"/>
    <m/>
    <n v="131"/>
    <s v="US"/>
    <s v="USD"/>
    <n v="1544335200"/>
    <x v="609"/>
    <d v="2018-12-13T06:00:00"/>
    <n v="1544680800"/>
    <b v="0"/>
    <b v="0"/>
    <x v="8"/>
    <m/>
    <s v="theater/plays"/>
  </r>
  <r>
    <n v="663"/>
    <s v="Everett-Wolfe"/>
    <s v="Total optimizing software"/>
    <n v="10000"/>
    <n v="7724"/>
    <n v="0.77239999999999998"/>
    <x v="0"/>
    <m/>
    <n v="87"/>
    <s v="US"/>
    <s v="USD"/>
    <n v="1286427600"/>
    <x v="610"/>
    <d v="2010-10-30T05:00:00"/>
    <n v="1288414800"/>
    <b v="0"/>
    <b v="0"/>
    <x v="8"/>
    <m/>
    <s v="theater/plays"/>
  </r>
  <r>
    <n v="664"/>
    <s v="Young PLC"/>
    <s v="Optional maximized attitude"/>
    <n v="79400"/>
    <n v="26571"/>
    <n v="0.33464735516372796"/>
    <x v="0"/>
    <m/>
    <n v="1063"/>
    <s v="US"/>
    <s v="USD"/>
    <n v="1329717600"/>
    <x v="541"/>
    <d v="2012-03-01T06:00:00"/>
    <n v="1330581600"/>
    <b v="0"/>
    <b v="0"/>
    <x v="8"/>
    <m/>
    <s v="music/jazz"/>
  </r>
  <r>
    <n v="665"/>
    <s v="Park-Goodman"/>
    <s v="Customer-focused impactful extranet"/>
    <n v="5100"/>
    <n v="12219"/>
    <n v="2.3958823529411766"/>
    <x v="1"/>
    <m/>
    <n v="272"/>
    <s v="US"/>
    <s v="USD"/>
    <n v="1310187600"/>
    <x v="611"/>
    <d v="2011-07-23T05:00:00"/>
    <n v="1311397200"/>
    <b v="0"/>
    <b v="1"/>
    <x v="8"/>
    <m/>
    <s v="film &amp; video/documentary"/>
  </r>
  <r>
    <n v="666"/>
    <s v="York, Barr and Grant"/>
    <s v="Cloned bottom-line success"/>
    <n v="3100"/>
    <n v="1985"/>
    <n v="0.64032258064516134"/>
    <x v="3"/>
    <m/>
    <n v="25"/>
    <s v="US"/>
    <s v="USD"/>
    <n v="1377838800"/>
    <x v="612"/>
    <d v="2013-09-05T05:00:00"/>
    <n v="1378357200"/>
    <b v="0"/>
    <b v="1"/>
    <x v="8"/>
    <m/>
    <s v="theater/plays"/>
  </r>
  <r>
    <n v="667"/>
    <s v="Little Ltd"/>
    <s v="Decentralized bandwidth-monitored ability"/>
    <n v="6900"/>
    <n v="12155"/>
    <n v="1.7615942028985507"/>
    <x v="1"/>
    <m/>
    <n v="419"/>
    <s v="US"/>
    <s v="USD"/>
    <n v="1410325200"/>
    <x v="613"/>
    <d v="2014-09-19T05:00:00"/>
    <n v="1411102800"/>
    <b v="0"/>
    <b v="0"/>
    <x v="8"/>
    <m/>
    <s v="journalism/audio"/>
  </r>
  <r>
    <n v="668"/>
    <s v="Brown and Sons"/>
    <s v="Programmable leadingedge budgetary management"/>
    <n v="27500"/>
    <n v="5593"/>
    <n v="0.20338181818181819"/>
    <x v="0"/>
    <m/>
    <n v="76"/>
    <s v="US"/>
    <s v="USD"/>
    <n v="1343797200"/>
    <x v="614"/>
    <d v="2012-08-13T05:00:00"/>
    <n v="1344834000"/>
    <b v="0"/>
    <b v="0"/>
    <x v="8"/>
    <m/>
    <s v="theater/plays"/>
  </r>
  <r>
    <n v="669"/>
    <s v="Payne, Garrett and Thomas"/>
    <s v="Upgradable bi-directional concept"/>
    <n v="48800"/>
    <n v="175020"/>
    <n v="3.5864754098360656"/>
    <x v="1"/>
    <m/>
    <n v="1621"/>
    <s v="IT"/>
    <s v="EUR"/>
    <n v="1498453200"/>
    <x v="615"/>
    <d v="2017-07-05T05:00:00"/>
    <n v="1499230800"/>
    <b v="0"/>
    <b v="0"/>
    <x v="8"/>
    <m/>
    <s v="theater/plays"/>
  </r>
  <r>
    <n v="670"/>
    <s v="Robinson Group"/>
    <s v="Re-contextualized homogeneous flexibility"/>
    <n v="16200"/>
    <n v="75955"/>
    <n v="4.6885802469135802"/>
    <x v="1"/>
    <m/>
    <n v="1101"/>
    <s v="US"/>
    <s v="USD"/>
    <n v="1456380000"/>
    <x v="90"/>
    <d v="2016-03-08T06:00:00"/>
    <n v="1457416800"/>
    <b v="0"/>
    <b v="0"/>
    <x v="8"/>
    <m/>
    <s v="music/indie rock"/>
  </r>
  <r>
    <n v="671"/>
    <s v="Robinson-Kelly"/>
    <s v="Monitored bi-directional standardization"/>
    <n v="97600"/>
    <n v="119127"/>
    <n v="1.220563524590164"/>
    <x v="1"/>
    <m/>
    <n v="1073"/>
    <s v="US"/>
    <s v="USD"/>
    <n v="1280552400"/>
    <x v="616"/>
    <d v="2010-08-04T05:00:00"/>
    <n v="1280898000"/>
    <b v="0"/>
    <b v="1"/>
    <x v="8"/>
    <m/>
    <s v="theater/plays"/>
  </r>
  <r>
    <n v="672"/>
    <s v="Kelly-Colon"/>
    <s v="Stand-alone grid-enabled leverage"/>
    <n v="197900"/>
    <n v="110689"/>
    <n v="0.55931783729156137"/>
    <x v="0"/>
    <m/>
    <n v="4428"/>
    <s v="AU"/>
    <s v="AUD"/>
    <n v="1521608400"/>
    <x v="617"/>
    <d v="2018-03-31T05:00:00"/>
    <n v="1522472400"/>
    <b v="0"/>
    <b v="0"/>
    <x v="8"/>
    <m/>
    <s v="theater/plays"/>
  </r>
  <r>
    <n v="673"/>
    <s v="Turner, Scott and Gentry"/>
    <s v="Assimilated regional groupware"/>
    <n v="5600"/>
    <n v="2445"/>
    <n v="0.43660714285714286"/>
    <x v="0"/>
    <m/>
    <n v="58"/>
    <s v="IT"/>
    <s v="EUR"/>
    <n v="1460696400"/>
    <x v="618"/>
    <d v="2016-05-06T05:00:00"/>
    <n v="1462510800"/>
    <b v="0"/>
    <b v="0"/>
    <x v="8"/>
    <m/>
    <s v="music/indie rock"/>
  </r>
  <r>
    <n v="674"/>
    <s v="Sanchez Ltd"/>
    <s v="Up-sized 24hour instruction set"/>
    <n v="170700"/>
    <n v="57250"/>
    <n v="0.33538371411833628"/>
    <x v="3"/>
    <m/>
    <n v="1218"/>
    <s v="US"/>
    <s v="USD"/>
    <n v="1313730000"/>
    <x v="619"/>
    <d v="2011-10-05T05:00:00"/>
    <n v="1317790800"/>
    <b v="0"/>
    <b v="0"/>
    <x v="8"/>
    <m/>
    <s v="photography/photography books"/>
  </r>
  <r>
    <n v="675"/>
    <s v="Giles-Smith"/>
    <s v="Right-sized web-enabled intranet"/>
    <n v="9700"/>
    <n v="11929"/>
    <n v="1.2297938144329896"/>
    <x v="1"/>
    <m/>
    <n v="331"/>
    <s v="US"/>
    <s v="USD"/>
    <n v="1568178000"/>
    <x v="620"/>
    <d v="2019-09-18T05:00:00"/>
    <n v="1568782800"/>
    <b v="0"/>
    <b v="0"/>
    <x v="8"/>
    <m/>
    <s v="journalism/audio"/>
  </r>
  <r>
    <n v="676"/>
    <s v="Thompson-Moreno"/>
    <s v="Expanded needs-based orchestration"/>
    <n v="62300"/>
    <n v="118214"/>
    <n v="1.8974959871589085"/>
    <x v="1"/>
    <m/>
    <n v="1170"/>
    <s v="US"/>
    <s v="USD"/>
    <n v="1348635600"/>
    <x v="621"/>
    <d v="2012-10-05T05:00:00"/>
    <n v="1349413200"/>
    <b v="0"/>
    <b v="0"/>
    <x v="8"/>
    <m/>
    <s v="photography/photography books"/>
  </r>
  <r>
    <n v="677"/>
    <s v="Murphy-Fox"/>
    <s v="Organic system-worthy orchestration"/>
    <n v="5300"/>
    <n v="4432"/>
    <n v="0.83622641509433959"/>
    <x v="0"/>
    <m/>
    <n v="111"/>
    <s v="US"/>
    <s v="USD"/>
    <n v="1468126800"/>
    <x v="622"/>
    <d v="2016-08-29T05:00:00"/>
    <n v="1472446800"/>
    <b v="0"/>
    <b v="0"/>
    <x v="8"/>
    <m/>
    <s v="publishing/fiction"/>
  </r>
  <r>
    <n v="678"/>
    <s v="Rodriguez-Patterson"/>
    <s v="Inverse static standardization"/>
    <n v="99500"/>
    <n v="17879"/>
    <n v="0.17968844221105529"/>
    <x v="3"/>
    <m/>
    <n v="215"/>
    <s v="US"/>
    <s v="USD"/>
    <n v="1547877600"/>
    <x v="35"/>
    <d v="2019-01-21T06:00:00"/>
    <n v="1548050400"/>
    <b v="0"/>
    <b v="0"/>
    <x v="8"/>
    <m/>
    <s v="film &amp; video/drama"/>
  </r>
  <r>
    <n v="679"/>
    <s v="Davis Ltd"/>
    <s v="Synchronized motivating solution"/>
    <n v="1400"/>
    <n v="14511"/>
    <n v="10.365"/>
    <x v="1"/>
    <m/>
    <n v="363"/>
    <s v="US"/>
    <s v="USD"/>
    <n v="1571374800"/>
    <x v="623"/>
    <d v="2019-10-23T05:00:00"/>
    <n v="1571806800"/>
    <b v="0"/>
    <b v="1"/>
    <x v="8"/>
    <m/>
    <s v="food/food trucks"/>
  </r>
  <r>
    <n v="680"/>
    <s v="Nelson-Valdez"/>
    <s v="Open-source 4thgeneration open system"/>
    <n v="145600"/>
    <n v="141822"/>
    <n v="0.97405219780219776"/>
    <x v="0"/>
    <m/>
    <n v="2955"/>
    <s v="US"/>
    <s v="USD"/>
    <n v="1576303200"/>
    <x v="624"/>
    <d v="2019-12-16T06:00:00"/>
    <n v="1576476000"/>
    <b v="0"/>
    <b v="1"/>
    <x v="8"/>
    <m/>
    <s v="games/mobile games"/>
  </r>
  <r>
    <n v="681"/>
    <s v="Kelly PLC"/>
    <s v="Decentralized context-sensitive superstructure"/>
    <n v="184100"/>
    <n v="159037"/>
    <n v="0.86386203150461705"/>
    <x v="0"/>
    <m/>
    <n v="1657"/>
    <s v="US"/>
    <s v="USD"/>
    <n v="1324447200"/>
    <x v="625"/>
    <d v="2011-12-27T06:00:00"/>
    <n v="1324965600"/>
    <b v="0"/>
    <b v="0"/>
    <x v="8"/>
    <m/>
    <s v="theater/plays"/>
  </r>
  <r>
    <n v="682"/>
    <s v="Nguyen and Sons"/>
    <s v="Compatible 5thgeneration concept"/>
    <n v="5400"/>
    <n v="8109"/>
    <n v="1.5016666666666667"/>
    <x v="1"/>
    <m/>
    <n v="103"/>
    <s v="US"/>
    <s v="USD"/>
    <n v="1386741600"/>
    <x v="626"/>
    <d v="2013-12-20T06:00:00"/>
    <n v="1387519200"/>
    <b v="0"/>
    <b v="0"/>
    <x v="8"/>
    <m/>
    <s v="theater/plays"/>
  </r>
  <r>
    <n v="683"/>
    <s v="Jones PLC"/>
    <s v="Virtual systemic intranet"/>
    <n v="2300"/>
    <n v="8244"/>
    <n v="3.5843478260869563"/>
    <x v="1"/>
    <m/>
    <n v="147"/>
    <s v="US"/>
    <s v="USD"/>
    <n v="1537074000"/>
    <x v="627"/>
    <d v="2018-09-18T05:00:00"/>
    <n v="1537246800"/>
    <b v="0"/>
    <b v="0"/>
    <x v="8"/>
    <m/>
    <s v="theater/plays"/>
  </r>
  <r>
    <n v="684"/>
    <s v="Gilmore LLC"/>
    <s v="Optimized systemic algorithm"/>
    <n v="1400"/>
    <n v="7600"/>
    <n v="5.4285714285714288"/>
    <x v="1"/>
    <m/>
    <n v="110"/>
    <s v="CA"/>
    <s v="CAD"/>
    <n v="1277787600"/>
    <x v="628"/>
    <d v="2010-07-19T05:00:00"/>
    <n v="1279515600"/>
    <b v="0"/>
    <b v="0"/>
    <x v="8"/>
    <m/>
    <s v="publishing/nonfiction"/>
  </r>
  <r>
    <n v="685"/>
    <s v="Lee-Cobb"/>
    <s v="Customizable homogeneous firmware"/>
    <n v="140000"/>
    <n v="94501"/>
    <n v="0.67500714285714281"/>
    <x v="0"/>
    <m/>
    <n v="926"/>
    <s v="CA"/>
    <s v="CAD"/>
    <n v="1440306000"/>
    <x v="629"/>
    <d v="2015-09-16T05:00:00"/>
    <n v="1442379600"/>
    <b v="0"/>
    <b v="0"/>
    <x v="8"/>
    <m/>
    <s v="theater/plays"/>
  </r>
  <r>
    <n v="686"/>
    <s v="Jones, Wiley and Robbins"/>
    <s v="Front-line cohesive extranet"/>
    <n v="7500"/>
    <n v="14381"/>
    <n v="1.9174666666666667"/>
    <x v="1"/>
    <m/>
    <n v="134"/>
    <s v="US"/>
    <s v="USD"/>
    <n v="1522126800"/>
    <x v="630"/>
    <d v="2018-04-07T05:00:00"/>
    <n v="1523077200"/>
    <b v="0"/>
    <b v="0"/>
    <x v="8"/>
    <m/>
    <s v="technology/wearables"/>
  </r>
  <r>
    <n v="687"/>
    <s v="Martin, Gates and Holt"/>
    <s v="Distributed holistic neural-net"/>
    <n v="1500"/>
    <n v="13980"/>
    <n v="9.32"/>
    <x v="1"/>
    <m/>
    <n v="269"/>
    <s v="US"/>
    <s v="USD"/>
    <n v="1489298400"/>
    <x v="631"/>
    <d v="2017-03-15T05:00:00"/>
    <n v="1489554000"/>
    <b v="0"/>
    <b v="0"/>
    <x v="8"/>
    <m/>
    <s v="theater/plays"/>
  </r>
  <r>
    <n v="688"/>
    <s v="Bowen, Davies and Burns"/>
    <s v="Devolved client-server monitoring"/>
    <n v="2900"/>
    <n v="12449"/>
    <n v="4.2927586206896553"/>
    <x v="1"/>
    <m/>
    <n v="175"/>
    <s v="US"/>
    <s v="USD"/>
    <n v="1547100000"/>
    <x v="632"/>
    <d v="2019-01-26T06:00:00"/>
    <n v="1548482400"/>
    <b v="0"/>
    <b v="1"/>
    <x v="8"/>
    <m/>
    <s v="film &amp; video/television"/>
  </r>
  <r>
    <n v="689"/>
    <s v="Nguyen Inc"/>
    <s v="Seamless directional capacity"/>
    <n v="7300"/>
    <n v="7348"/>
    <n v="1.0065753424657535"/>
    <x v="1"/>
    <m/>
    <n v="69"/>
    <s v="US"/>
    <s v="USD"/>
    <n v="1383022800"/>
    <x v="633"/>
    <d v="2013-11-10T06:00:00"/>
    <n v="1384063200"/>
    <b v="0"/>
    <b v="0"/>
    <x v="8"/>
    <m/>
    <s v="technology/web"/>
  </r>
  <r>
    <n v="690"/>
    <s v="Walsh-Watts"/>
    <s v="Polarized actuating implementation"/>
    <n v="3600"/>
    <n v="8158"/>
    <n v="2.266111111111111"/>
    <x v="1"/>
    <m/>
    <n v="190"/>
    <s v="US"/>
    <s v="USD"/>
    <n v="1322373600"/>
    <x v="634"/>
    <d v="2011-12-03T06:00:00"/>
    <n v="1322892000"/>
    <b v="0"/>
    <b v="1"/>
    <x v="8"/>
    <m/>
    <s v="film &amp; video/documentary"/>
  </r>
  <r>
    <n v="691"/>
    <s v="Ray, Li and Li"/>
    <s v="Front-line disintermediate hub"/>
    <n v="5000"/>
    <n v="7119"/>
    <n v="1.4238"/>
    <x v="1"/>
    <m/>
    <n v="237"/>
    <s v="US"/>
    <s v="USD"/>
    <n v="1349240400"/>
    <x v="635"/>
    <d v="2012-10-20T05:00:00"/>
    <n v="1350709200"/>
    <b v="1"/>
    <b v="1"/>
    <x v="8"/>
    <m/>
    <s v="film &amp; video/documentary"/>
  </r>
  <r>
    <n v="692"/>
    <s v="Murray Ltd"/>
    <s v="Decentralized 4thgeneration challenge"/>
    <n v="6000"/>
    <n v="5438"/>
    <n v="0.90633333333333332"/>
    <x v="0"/>
    <m/>
    <n v="77"/>
    <s v="GB"/>
    <s v="GBP"/>
    <n v="1562648400"/>
    <x v="636"/>
    <d v="2019-07-27T05:00:00"/>
    <n v="1564203600"/>
    <b v="0"/>
    <b v="0"/>
    <x v="8"/>
    <m/>
    <s v="music/rock"/>
  </r>
  <r>
    <n v="693"/>
    <s v="Bradford-Silva"/>
    <s v="Reverse-engineered composite hierarchy"/>
    <n v="180400"/>
    <n v="115396"/>
    <n v="0.63966740576496672"/>
    <x v="0"/>
    <m/>
    <n v="1748"/>
    <s v="US"/>
    <s v="USD"/>
    <n v="1508216400"/>
    <x v="637"/>
    <d v="2017-11-03T05:00:00"/>
    <n v="1509685200"/>
    <b v="0"/>
    <b v="0"/>
    <x v="8"/>
    <m/>
    <s v="theater/plays"/>
  </r>
  <r>
    <n v="694"/>
    <s v="Mora-Bradley"/>
    <s v="Programmable tangible ability"/>
    <n v="9100"/>
    <n v="7656"/>
    <n v="0.84131868131868137"/>
    <x v="0"/>
    <m/>
    <n v="79"/>
    <s v="US"/>
    <s v="USD"/>
    <n v="1511762400"/>
    <x v="638"/>
    <d v="2018-01-03T06:00:00"/>
    <n v="1514959200"/>
    <b v="0"/>
    <b v="0"/>
    <x v="8"/>
    <m/>
    <s v="theater/plays"/>
  </r>
  <r>
    <n v="695"/>
    <s v="Cardenas, Thompson and Carey"/>
    <s v="Configurable full-range emulation"/>
    <n v="9200"/>
    <n v="12322"/>
    <n v="1.3393478260869565"/>
    <x v="1"/>
    <m/>
    <n v="196"/>
    <s v="IT"/>
    <s v="EUR"/>
    <n v="1447480800"/>
    <x v="639"/>
    <d v="2015-11-30T06:00:00"/>
    <n v="1448863200"/>
    <b v="1"/>
    <b v="0"/>
    <x v="8"/>
    <m/>
    <s v="music/rock"/>
  </r>
  <r>
    <n v="696"/>
    <s v="Lopez, Reid and Johnson"/>
    <s v="Total real-time hardware"/>
    <n v="164100"/>
    <n v="96888"/>
    <n v="0.59042047531992692"/>
    <x v="0"/>
    <m/>
    <n v="889"/>
    <s v="US"/>
    <s v="USD"/>
    <n v="1429506000"/>
    <x v="640"/>
    <d v="2015-04-21T05:00:00"/>
    <n v="1429592400"/>
    <b v="0"/>
    <b v="1"/>
    <x v="8"/>
    <m/>
    <s v="theater/plays"/>
  </r>
  <r>
    <n v="697"/>
    <s v="Fox-Williams"/>
    <s v="Profound system-worthy functionalities"/>
    <n v="128900"/>
    <n v="196960"/>
    <n v="1.5280062063615205"/>
    <x v="1"/>
    <m/>
    <n v="7295"/>
    <s v="US"/>
    <s v="USD"/>
    <n v="1522472400"/>
    <x v="641"/>
    <d v="2018-04-02T05:00:00"/>
    <n v="1522645200"/>
    <b v="0"/>
    <b v="0"/>
    <x v="8"/>
    <m/>
    <s v="music/electric music"/>
  </r>
  <r>
    <n v="698"/>
    <s v="Taylor, Wood and Taylor"/>
    <s v="Cloned hybrid focus group"/>
    <n v="42100"/>
    <n v="188057"/>
    <n v="4.466912114014252"/>
    <x v="1"/>
    <m/>
    <n v="2893"/>
    <s v="CA"/>
    <s v="CAD"/>
    <n v="1322114400"/>
    <x v="642"/>
    <d v="2011-12-08T06:00:00"/>
    <n v="1323324000"/>
    <b v="0"/>
    <b v="0"/>
    <x v="8"/>
    <m/>
    <s v="technology/wearables"/>
  </r>
  <r>
    <n v="699"/>
    <s v="King Inc"/>
    <s v="Ergonomic dedicated focus group"/>
    <n v="7400"/>
    <n v="6245"/>
    <n v="0.8439189189189189"/>
    <x v="0"/>
    <m/>
    <n v="56"/>
    <s v="US"/>
    <s v="USD"/>
    <n v="1561438800"/>
    <x v="230"/>
    <d v="2019-06-26T05:00:00"/>
    <n v="1561525200"/>
    <b v="0"/>
    <b v="0"/>
    <x v="8"/>
    <m/>
    <s v="film &amp; video/drama"/>
  </r>
  <r>
    <n v="700"/>
    <s v="Cole, Petty and Cameron"/>
    <s v="Realigned zero administration paradigm"/>
    <n v="100"/>
    <n v="3"/>
    <n v="0.03"/>
    <x v="0"/>
    <m/>
    <n v="1"/>
    <s v="US"/>
    <s v="USD"/>
    <n v="1264399200"/>
    <x v="67"/>
    <d v="2010-02-09T06:00:00"/>
    <n v="1265695200"/>
    <b v="0"/>
    <b v="0"/>
    <x v="8"/>
    <m/>
    <s v="technology/wearables"/>
  </r>
  <r>
    <n v="701"/>
    <s v="Mcclain LLC"/>
    <s v="Open-source multi-tasking methodology"/>
    <n v="52000"/>
    <n v="91014"/>
    <n v="1.7502692307692307"/>
    <x v="1"/>
    <m/>
    <n v="820"/>
    <s v="US"/>
    <s v="USD"/>
    <n v="1301202000"/>
    <x v="643"/>
    <d v="2011-04-03T05:00:00"/>
    <n v="1301806800"/>
    <b v="1"/>
    <b v="0"/>
    <x v="8"/>
    <m/>
    <s v="theater/plays"/>
  </r>
  <r>
    <n v="702"/>
    <s v="Sims-Gross"/>
    <s v="Object-based attitude-oriented analyzer"/>
    <n v="8700"/>
    <n v="4710"/>
    <n v="0.54137931034482756"/>
    <x v="0"/>
    <m/>
    <n v="83"/>
    <s v="US"/>
    <s v="USD"/>
    <n v="1374469200"/>
    <x v="644"/>
    <d v="2013-07-27T05:00:00"/>
    <n v="1374901200"/>
    <b v="0"/>
    <b v="0"/>
    <x v="8"/>
    <m/>
    <s v="technology/wearables"/>
  </r>
  <r>
    <n v="703"/>
    <s v="Perez Group"/>
    <s v="Cross-platform tertiary hub"/>
    <n v="63400"/>
    <n v="197728"/>
    <n v="3.1187381703470032"/>
    <x v="1"/>
    <m/>
    <n v="2038"/>
    <s v="US"/>
    <s v="USD"/>
    <n v="1334984400"/>
    <x v="645"/>
    <d v="2012-05-08T05:00:00"/>
    <n v="1336453200"/>
    <b v="1"/>
    <b v="1"/>
    <x v="8"/>
    <m/>
    <s v="publishing/translations"/>
  </r>
  <r>
    <n v="704"/>
    <s v="Haynes-Williams"/>
    <s v="Seamless clear-thinking artificial intelligence"/>
    <n v="8700"/>
    <n v="10682"/>
    <n v="1.2278160919540231"/>
    <x v="1"/>
    <m/>
    <n v="116"/>
    <s v="US"/>
    <s v="USD"/>
    <n v="1467608400"/>
    <x v="646"/>
    <d v="2016-07-19T05:00:00"/>
    <n v="1468904400"/>
    <b v="0"/>
    <b v="0"/>
    <x v="8"/>
    <m/>
    <s v="film &amp; video/animation"/>
  </r>
  <r>
    <n v="705"/>
    <s v="Ford LLC"/>
    <s v="Centralized tangible success"/>
    <n v="169700"/>
    <n v="168048"/>
    <n v="0.99026517383618151"/>
    <x v="0"/>
    <m/>
    <n v="2025"/>
    <s v="GB"/>
    <s v="GBP"/>
    <n v="1386741600"/>
    <x v="626"/>
    <d v="2013-12-15T06:00:00"/>
    <n v="1387087200"/>
    <b v="0"/>
    <b v="0"/>
    <x v="8"/>
    <m/>
    <s v="publishing/nonfiction"/>
  </r>
  <r>
    <n v="706"/>
    <s v="Moreno Ltd"/>
    <s v="Customer-focused multimedia methodology"/>
    <n v="108400"/>
    <n v="138586"/>
    <n v="1.278468634686347"/>
    <x v="1"/>
    <m/>
    <n v="1345"/>
    <s v="AU"/>
    <s v="AUD"/>
    <n v="1546754400"/>
    <x v="647"/>
    <d v="2019-01-14T06:00:00"/>
    <n v="1547445600"/>
    <b v="0"/>
    <b v="1"/>
    <x v="8"/>
    <m/>
    <s v="technology/web"/>
  </r>
  <r>
    <n v="707"/>
    <s v="Moore, Cook and Wright"/>
    <s v="Visionary maximized Local Area Network"/>
    <n v="7300"/>
    <n v="11579"/>
    <n v="1.5861643835616439"/>
    <x v="1"/>
    <m/>
    <n v="168"/>
    <s v="US"/>
    <s v="USD"/>
    <n v="1544248800"/>
    <x v="159"/>
    <d v="2019-01-13T06:00:00"/>
    <n v="1547359200"/>
    <b v="0"/>
    <b v="0"/>
    <x v="8"/>
    <m/>
    <s v="film &amp; video/drama"/>
  </r>
  <r>
    <n v="708"/>
    <s v="Ortega LLC"/>
    <s v="Secured bifurcated intranet"/>
    <n v="1700"/>
    <n v="12020"/>
    <n v="7.0705882352941174"/>
    <x v="1"/>
    <m/>
    <n v="137"/>
    <s v="CH"/>
    <s v="CHF"/>
    <n v="1495429200"/>
    <x v="648"/>
    <d v="2017-06-01T05:00:00"/>
    <n v="1496293200"/>
    <b v="0"/>
    <b v="0"/>
    <x v="8"/>
    <m/>
    <s v="theater/plays"/>
  </r>
  <r>
    <n v="709"/>
    <s v="Silva, Walker and Martin"/>
    <s v="Grass-roots 4thgeneration product"/>
    <n v="9800"/>
    <n v="13954"/>
    <n v="1.4238775510204082"/>
    <x v="1"/>
    <m/>
    <n v="186"/>
    <s v="IT"/>
    <s v="EUR"/>
    <n v="1334811600"/>
    <x v="267"/>
    <d v="2012-04-26T05:00:00"/>
    <n v="1335416400"/>
    <b v="0"/>
    <b v="0"/>
    <x v="8"/>
    <m/>
    <s v="theater/plays"/>
  </r>
  <r>
    <n v="710"/>
    <s v="Huynh, Gallegos and Mills"/>
    <s v="Reduced next generation info-mediaries"/>
    <n v="4300"/>
    <n v="6358"/>
    <n v="1.4786046511627906"/>
    <x v="1"/>
    <m/>
    <n v="125"/>
    <s v="US"/>
    <s v="USD"/>
    <n v="1531544400"/>
    <x v="649"/>
    <d v="2018-07-21T05:00:00"/>
    <n v="1532149200"/>
    <b v="0"/>
    <b v="1"/>
    <x v="8"/>
    <m/>
    <s v="theater/plays"/>
  </r>
  <r>
    <n v="711"/>
    <s v="Anderson LLC"/>
    <s v="Customizable full-range artificial intelligence"/>
    <n v="6200"/>
    <n v="1260"/>
    <n v="0.20322580645161289"/>
    <x v="0"/>
    <m/>
    <n v="14"/>
    <s v="IT"/>
    <s v="EUR"/>
    <n v="1453615200"/>
    <x v="248"/>
    <d v="2016-01-26T06:00:00"/>
    <n v="1453788000"/>
    <b v="1"/>
    <b v="1"/>
    <x v="8"/>
    <m/>
    <s v="theater/plays"/>
  </r>
  <r>
    <n v="712"/>
    <s v="Garza-Bryant"/>
    <s v="Programmable leadingedge contingency"/>
    <n v="800"/>
    <n v="14725"/>
    <n v="18.40625"/>
    <x v="1"/>
    <m/>
    <n v="202"/>
    <s v="US"/>
    <s v="USD"/>
    <n v="1467954000"/>
    <x v="571"/>
    <d v="2016-08-18T05:00:00"/>
    <n v="1471496400"/>
    <b v="0"/>
    <b v="0"/>
    <x v="8"/>
    <m/>
    <s v="theater/plays"/>
  </r>
  <r>
    <n v="713"/>
    <s v="Mays LLC"/>
    <s v="Multi-layered global groupware"/>
    <n v="6900"/>
    <n v="11174"/>
    <n v="1.6194202898550725"/>
    <x v="1"/>
    <m/>
    <n v="103"/>
    <s v="US"/>
    <s v="USD"/>
    <n v="1471842000"/>
    <x v="650"/>
    <d v="2016-09-03T05:00:00"/>
    <n v="1472878800"/>
    <b v="0"/>
    <b v="0"/>
    <x v="8"/>
    <m/>
    <s v="publishing/radio &amp; podcasts"/>
  </r>
  <r>
    <n v="714"/>
    <s v="Evans-Jones"/>
    <s v="Switchable methodical superstructure"/>
    <n v="38500"/>
    <n v="182036"/>
    <n v="4.7282077922077921"/>
    <x v="1"/>
    <m/>
    <n v="1785"/>
    <s v="US"/>
    <s v="USD"/>
    <n v="1408424400"/>
    <x v="1"/>
    <d v="2014-08-20T05:00:00"/>
    <n v="1408510800"/>
    <b v="0"/>
    <b v="0"/>
    <x v="8"/>
    <m/>
    <s v="music/rock"/>
  </r>
  <r>
    <n v="715"/>
    <s v="Fischer, Torres and Walker"/>
    <s v="Expanded even-keeled portal"/>
    <n v="118000"/>
    <n v="28870"/>
    <n v="0.24466101694915254"/>
    <x v="0"/>
    <m/>
    <n v="656"/>
    <s v="US"/>
    <s v="USD"/>
    <n v="1281157200"/>
    <x v="651"/>
    <d v="2010-08-12T05:00:00"/>
    <n v="1281589200"/>
    <b v="0"/>
    <b v="0"/>
    <x v="8"/>
    <m/>
    <s v="games/mobile games"/>
  </r>
  <r>
    <n v="716"/>
    <s v="Tapia, Kramer and Hicks"/>
    <s v="Advanced modular moderator"/>
    <n v="2000"/>
    <n v="10353"/>
    <n v="5.1764999999999999"/>
    <x v="1"/>
    <m/>
    <n v="157"/>
    <s v="US"/>
    <s v="USD"/>
    <n v="1373432400"/>
    <x v="652"/>
    <d v="2013-08-07T05:00:00"/>
    <n v="1375851600"/>
    <b v="0"/>
    <b v="1"/>
    <x v="8"/>
    <m/>
    <s v="theater/plays"/>
  </r>
  <r>
    <n v="717"/>
    <s v="Barnes, Wilcox and Riley"/>
    <s v="Reverse-engineered well-modulated ability"/>
    <n v="5600"/>
    <n v="13868"/>
    <n v="2.4764285714285714"/>
    <x v="1"/>
    <m/>
    <n v="555"/>
    <s v="US"/>
    <s v="USD"/>
    <n v="1313989200"/>
    <x v="653"/>
    <d v="2011-09-12T05:00:00"/>
    <n v="1315803600"/>
    <b v="0"/>
    <b v="0"/>
    <x v="8"/>
    <m/>
    <s v="film &amp; video/documentary"/>
  </r>
  <r>
    <n v="718"/>
    <s v="Reyes PLC"/>
    <s v="Expanded optimal pricing structure"/>
    <n v="8300"/>
    <n v="8317"/>
    <n v="1.0020481927710843"/>
    <x v="1"/>
    <m/>
    <n v="297"/>
    <s v="US"/>
    <s v="USD"/>
    <n v="1371445200"/>
    <x v="654"/>
    <d v="2013-07-13T05:00:00"/>
    <n v="1373691600"/>
    <b v="0"/>
    <b v="0"/>
    <x v="8"/>
    <m/>
    <s v="technology/wearables"/>
  </r>
  <r>
    <n v="719"/>
    <s v="Pace, Simpson and Watkins"/>
    <s v="Down-sized uniform ability"/>
    <n v="6900"/>
    <n v="10557"/>
    <n v="1.53"/>
    <x v="1"/>
    <m/>
    <n v="123"/>
    <s v="US"/>
    <s v="USD"/>
    <n v="1338267600"/>
    <x v="655"/>
    <d v="2012-06-09T05:00:00"/>
    <n v="1339218000"/>
    <b v="0"/>
    <b v="0"/>
    <x v="8"/>
    <m/>
    <s v="publishing/fiction"/>
  </r>
  <r>
    <n v="720"/>
    <s v="Valenzuela, Davidson and Castro"/>
    <s v="Multi-layered upward-trending conglomeration"/>
    <n v="8700"/>
    <n v="3227"/>
    <n v="0.37091954022988505"/>
    <x v="3"/>
    <m/>
    <n v="38"/>
    <s v="DK"/>
    <s v="DKK"/>
    <n v="1519192800"/>
    <x v="656"/>
    <d v="2018-03-07T06:00:00"/>
    <n v="1520402400"/>
    <b v="0"/>
    <b v="1"/>
    <x v="8"/>
    <m/>
    <s v="theater/plays"/>
  </r>
  <r>
    <n v="721"/>
    <s v="Dominguez-Owens"/>
    <s v="Open-architected systematic intranet"/>
    <n v="123600"/>
    <n v="5429"/>
    <n v="4.3923948220064728E-2"/>
    <x v="3"/>
    <m/>
    <n v="60"/>
    <s v="US"/>
    <s v="USD"/>
    <n v="1522818000"/>
    <x v="657"/>
    <d v="2018-04-10T05:00:00"/>
    <n v="1523336400"/>
    <b v="0"/>
    <b v="0"/>
    <x v="8"/>
    <m/>
    <s v="music/rock"/>
  </r>
  <r>
    <n v="722"/>
    <s v="Thomas-Simmons"/>
    <s v="Proactive 24hour frame"/>
    <n v="48500"/>
    <n v="75906"/>
    <n v="1.5650721649484536"/>
    <x v="1"/>
    <m/>
    <n v="3036"/>
    <s v="US"/>
    <s v="USD"/>
    <n v="1509948000"/>
    <x v="265"/>
    <d v="2017-12-03T06:00:00"/>
    <n v="1512280800"/>
    <b v="0"/>
    <b v="0"/>
    <x v="8"/>
    <m/>
    <s v="film &amp; video/documentary"/>
  </r>
  <r>
    <n v="723"/>
    <s v="Beck-Knight"/>
    <s v="Exclusive fresh-thinking model"/>
    <n v="4900"/>
    <n v="13250"/>
    <n v="2.704081632653061"/>
    <x v="1"/>
    <m/>
    <n v="144"/>
    <s v="AU"/>
    <s v="AUD"/>
    <n v="1456898400"/>
    <x v="658"/>
    <d v="2016-03-23T05:00:00"/>
    <n v="1458709200"/>
    <b v="0"/>
    <b v="0"/>
    <x v="8"/>
    <m/>
    <s v="theater/plays"/>
  </r>
  <r>
    <n v="724"/>
    <s v="Mccoy Ltd"/>
    <s v="Business-focused encompassing intranet"/>
    <n v="8400"/>
    <n v="11261"/>
    <n v="1.3405952380952382"/>
    <x v="1"/>
    <m/>
    <n v="121"/>
    <s v="GB"/>
    <s v="GBP"/>
    <n v="1413954000"/>
    <x v="659"/>
    <d v="2014-10-24T05:00:00"/>
    <n v="1414126800"/>
    <b v="0"/>
    <b v="1"/>
    <x v="8"/>
    <m/>
    <s v="theater/plays"/>
  </r>
  <r>
    <n v="725"/>
    <s v="Dawson-Tyler"/>
    <s v="Optional 6thgeneration access"/>
    <n v="193200"/>
    <n v="97369"/>
    <n v="0.50398033126293995"/>
    <x v="0"/>
    <m/>
    <n v="1596"/>
    <s v="US"/>
    <s v="USD"/>
    <n v="1416031200"/>
    <x v="660"/>
    <d v="2014-11-17T06:00:00"/>
    <n v="1416204000"/>
    <b v="0"/>
    <b v="0"/>
    <x v="8"/>
    <m/>
    <s v="games/mobile games"/>
  </r>
  <r>
    <n v="726"/>
    <s v="Johns-Thomas"/>
    <s v="Realigned web-enabled functionalities"/>
    <n v="54300"/>
    <n v="48227"/>
    <n v="0.88815837937384901"/>
    <x v="3"/>
    <m/>
    <n v="524"/>
    <s v="US"/>
    <s v="USD"/>
    <n v="1287982800"/>
    <x v="661"/>
    <d v="2010-10-31T05:00:00"/>
    <n v="1288501200"/>
    <b v="0"/>
    <b v="1"/>
    <x v="8"/>
    <m/>
    <s v="theater/plays"/>
  </r>
  <r>
    <n v="727"/>
    <s v="Quinn, Cruz and Schmidt"/>
    <s v="Enterprise-wide multimedia software"/>
    <n v="8900"/>
    <n v="14685"/>
    <n v="1.65"/>
    <x v="1"/>
    <m/>
    <n v="181"/>
    <s v="US"/>
    <s v="USD"/>
    <n v="1547964000"/>
    <x v="4"/>
    <d v="2019-03-19T05:00:00"/>
    <n v="1552971600"/>
    <b v="0"/>
    <b v="0"/>
    <x v="8"/>
    <m/>
    <s v="technology/web"/>
  </r>
  <r>
    <n v="728"/>
    <s v="Stewart Inc"/>
    <s v="Versatile mission-critical knowledgebase"/>
    <n v="4200"/>
    <n v="735"/>
    <n v="0.17499999999999999"/>
    <x v="0"/>
    <m/>
    <n v="10"/>
    <s v="US"/>
    <s v="USD"/>
    <n v="1464152400"/>
    <x v="662"/>
    <d v="2016-06-05T05:00:00"/>
    <n v="1465102800"/>
    <b v="0"/>
    <b v="0"/>
    <x v="8"/>
    <m/>
    <s v="theater/plays"/>
  </r>
  <r>
    <n v="729"/>
    <s v="Moore Group"/>
    <s v="Multi-lateral object-oriented open system"/>
    <n v="5600"/>
    <n v="10397"/>
    <n v="1.8566071428571429"/>
    <x v="1"/>
    <m/>
    <n v="122"/>
    <s v="US"/>
    <s v="USD"/>
    <n v="1359957600"/>
    <x v="663"/>
    <d v="2013-02-06T06:00:00"/>
    <n v="1360130400"/>
    <b v="0"/>
    <b v="0"/>
    <x v="8"/>
    <m/>
    <s v="film &amp; video/drama"/>
  </r>
  <r>
    <n v="730"/>
    <s v="Carson PLC"/>
    <s v="Visionary system-worthy attitude"/>
    <n v="28800"/>
    <n v="118847"/>
    <n v="4.1266319444444441"/>
    <x v="1"/>
    <m/>
    <n v="1071"/>
    <s v="CA"/>
    <s v="CAD"/>
    <n v="1432357200"/>
    <x v="664"/>
    <d v="2015-05-29T05:00:00"/>
    <n v="1432875600"/>
    <b v="0"/>
    <b v="0"/>
    <x v="8"/>
    <m/>
    <s v="technology/wearables"/>
  </r>
  <r>
    <n v="731"/>
    <s v="Cruz, Hall and Mason"/>
    <s v="Synergized content-based hierarchy"/>
    <n v="8000"/>
    <n v="7220"/>
    <n v="0.90249999999999997"/>
    <x v="3"/>
    <m/>
    <n v="219"/>
    <s v="US"/>
    <s v="USD"/>
    <n v="1500786000"/>
    <x v="665"/>
    <d v="2017-07-24T05:00:00"/>
    <n v="1500872400"/>
    <b v="0"/>
    <b v="0"/>
    <x v="8"/>
    <m/>
    <s v="technology/web"/>
  </r>
  <r>
    <n v="732"/>
    <s v="Glass, Baker and Jones"/>
    <s v="Business-focused 24hour access"/>
    <n v="117000"/>
    <n v="107622"/>
    <n v="0.91984615384615387"/>
    <x v="0"/>
    <m/>
    <n v="1121"/>
    <s v="US"/>
    <s v="USD"/>
    <n v="1490158800"/>
    <x v="666"/>
    <d v="2017-04-14T05:00:00"/>
    <n v="1492146000"/>
    <b v="0"/>
    <b v="1"/>
    <x v="8"/>
    <m/>
    <s v="music/rock"/>
  </r>
  <r>
    <n v="733"/>
    <s v="Marquez-Kerr"/>
    <s v="Automated hybrid orchestration"/>
    <n v="15800"/>
    <n v="83267"/>
    <n v="5.2700632911392402"/>
    <x v="1"/>
    <m/>
    <n v="980"/>
    <s v="US"/>
    <s v="USD"/>
    <n v="1406178000"/>
    <x v="43"/>
    <d v="2014-08-06T05:00:00"/>
    <n v="1407301200"/>
    <b v="0"/>
    <b v="0"/>
    <x v="8"/>
    <m/>
    <s v="music/metal"/>
  </r>
  <r>
    <n v="734"/>
    <s v="Stone PLC"/>
    <s v="Exclusive 5thgeneration leverage"/>
    <n v="4200"/>
    <n v="13404"/>
    <n v="3.1914285714285713"/>
    <x v="1"/>
    <m/>
    <n v="536"/>
    <s v="US"/>
    <s v="USD"/>
    <n v="1485583200"/>
    <x v="667"/>
    <d v="2017-02-09T06:00:00"/>
    <n v="1486620000"/>
    <b v="0"/>
    <b v="1"/>
    <x v="8"/>
    <m/>
    <s v="theater/plays"/>
  </r>
  <r>
    <n v="735"/>
    <s v="Caldwell PLC"/>
    <s v="Grass-roots zero administration alliance"/>
    <n v="37100"/>
    <n v="131404"/>
    <n v="3.5418867924528303"/>
    <x v="1"/>
    <m/>
    <n v="1991"/>
    <s v="US"/>
    <s v="USD"/>
    <n v="1459314000"/>
    <x v="668"/>
    <d v="2016-04-06T05:00:00"/>
    <n v="1459918800"/>
    <b v="0"/>
    <b v="0"/>
    <x v="8"/>
    <m/>
    <s v="photography/photography books"/>
  </r>
  <r>
    <n v="736"/>
    <s v="Silva-Hawkins"/>
    <s v="Proactive heuristic orchestration"/>
    <n v="7700"/>
    <n v="2533"/>
    <n v="0.32896103896103895"/>
    <x v="3"/>
    <m/>
    <n v="29"/>
    <s v="US"/>
    <s v="USD"/>
    <n v="1424412000"/>
    <x v="669"/>
    <d v="2015-02-24T06:00:00"/>
    <n v="1424757600"/>
    <b v="0"/>
    <b v="0"/>
    <x v="8"/>
    <m/>
    <s v="publishing/nonfiction"/>
  </r>
  <r>
    <n v="737"/>
    <s v="Gardner Inc"/>
    <s v="Function-based systematic Graphical User Interface"/>
    <n v="3700"/>
    <n v="5028"/>
    <n v="1.358918918918919"/>
    <x v="1"/>
    <m/>
    <n v="180"/>
    <s v="US"/>
    <s v="USD"/>
    <n v="1478844000"/>
    <x v="670"/>
    <d v="2016-11-23T06:00:00"/>
    <n v="1479880800"/>
    <b v="0"/>
    <b v="0"/>
    <x v="8"/>
    <m/>
    <s v="music/indie rock"/>
  </r>
  <r>
    <n v="738"/>
    <s v="Garcia Group"/>
    <s v="Extended zero administration software"/>
    <n v="74700"/>
    <n v="1557"/>
    <n v="2.0843373493975904E-2"/>
    <x v="0"/>
    <m/>
    <n v="15"/>
    <s v="US"/>
    <s v="USD"/>
    <n v="1416117600"/>
    <x v="671"/>
    <d v="2014-12-08T06:00:00"/>
    <n v="1418018400"/>
    <b v="0"/>
    <b v="1"/>
    <x v="8"/>
    <m/>
    <s v="theater/plays"/>
  </r>
  <r>
    <n v="739"/>
    <s v="Meyer-Avila"/>
    <s v="Multi-tiered discrete support"/>
    <n v="10000"/>
    <n v="6100"/>
    <n v="0.61"/>
    <x v="0"/>
    <m/>
    <n v="191"/>
    <s v="US"/>
    <s v="USD"/>
    <n v="1340946000"/>
    <x v="672"/>
    <d v="2012-06-30T05:00:00"/>
    <n v="1341032400"/>
    <b v="0"/>
    <b v="0"/>
    <x v="8"/>
    <m/>
    <s v="music/indie rock"/>
  </r>
  <r>
    <n v="740"/>
    <s v="Nelson, Smith and Graham"/>
    <s v="Phased system-worthy conglomeration"/>
    <n v="5300"/>
    <n v="1592"/>
    <n v="0.30037735849056602"/>
    <x v="0"/>
    <m/>
    <n v="16"/>
    <s v="US"/>
    <s v="USD"/>
    <n v="1486101600"/>
    <x v="673"/>
    <d v="2017-02-06T06:00:00"/>
    <n v="1486360800"/>
    <b v="0"/>
    <b v="0"/>
    <x v="8"/>
    <m/>
    <s v="theater/plays"/>
  </r>
  <r>
    <n v="741"/>
    <s v="Garcia Ltd"/>
    <s v="Balanced mobile alliance"/>
    <n v="1200"/>
    <n v="14150"/>
    <n v="11.791666666666666"/>
    <x v="1"/>
    <m/>
    <n v="130"/>
    <s v="US"/>
    <s v="USD"/>
    <n v="1274590800"/>
    <x v="674"/>
    <d v="2010-05-24T05:00:00"/>
    <n v="1274677200"/>
    <b v="0"/>
    <b v="0"/>
    <x v="8"/>
    <m/>
    <s v="theater/plays"/>
  </r>
  <r>
    <n v="742"/>
    <s v="West-Stevens"/>
    <s v="Reactive solution-oriented groupware"/>
    <n v="1200"/>
    <n v="13513"/>
    <n v="11.260833333333334"/>
    <x v="1"/>
    <m/>
    <n v="122"/>
    <s v="US"/>
    <s v="USD"/>
    <n v="1263880800"/>
    <x v="675"/>
    <d v="2010-03-02T06:00:00"/>
    <n v="1267509600"/>
    <b v="0"/>
    <b v="0"/>
    <x v="8"/>
    <m/>
    <s v="music/electric music"/>
  </r>
  <r>
    <n v="743"/>
    <s v="Clark-Conrad"/>
    <s v="Exclusive bandwidth-monitored orchestration"/>
    <n v="3900"/>
    <n v="504"/>
    <n v="0.12923076923076923"/>
    <x v="0"/>
    <m/>
    <n v="17"/>
    <s v="US"/>
    <s v="USD"/>
    <n v="1445403600"/>
    <x v="676"/>
    <d v="2015-10-27T05:00:00"/>
    <n v="1445922000"/>
    <b v="0"/>
    <b v="1"/>
    <x v="8"/>
    <m/>
    <s v="theater/plays"/>
  </r>
  <r>
    <n v="744"/>
    <s v="Fitzgerald Group"/>
    <s v="Intuitive exuding initiative"/>
    <n v="2000"/>
    <n v="14240"/>
    <n v="7.12"/>
    <x v="1"/>
    <m/>
    <n v="140"/>
    <s v="US"/>
    <s v="USD"/>
    <n v="1533877200"/>
    <x v="342"/>
    <d v="2018-08-12T05:00:00"/>
    <n v="1534050000"/>
    <b v="0"/>
    <b v="1"/>
    <x v="8"/>
    <m/>
    <s v="theater/plays"/>
  </r>
  <r>
    <n v="745"/>
    <s v="Hill, Mccann and Moore"/>
    <s v="Streamlined needs-based knowledge user"/>
    <n v="6900"/>
    <n v="2091"/>
    <n v="0.30304347826086958"/>
    <x v="0"/>
    <m/>
    <n v="34"/>
    <s v="US"/>
    <s v="USD"/>
    <n v="1275195600"/>
    <x v="677"/>
    <d v="2010-06-26T05:00:00"/>
    <n v="1277528400"/>
    <b v="0"/>
    <b v="0"/>
    <x v="8"/>
    <m/>
    <s v="technology/wearables"/>
  </r>
  <r>
    <n v="746"/>
    <s v="Edwards LLC"/>
    <s v="Automated system-worthy structure"/>
    <n v="55800"/>
    <n v="118580"/>
    <n v="2.1250896057347672"/>
    <x v="1"/>
    <m/>
    <n v="3388"/>
    <s v="US"/>
    <s v="USD"/>
    <n v="1318136400"/>
    <x v="678"/>
    <d v="2011-10-14T05:00:00"/>
    <n v="1318568400"/>
    <b v="0"/>
    <b v="0"/>
    <x v="8"/>
    <m/>
    <s v="technology/web"/>
  </r>
  <r>
    <n v="747"/>
    <s v="Greer and Sons"/>
    <s v="Secured clear-thinking intranet"/>
    <n v="4900"/>
    <n v="11214"/>
    <n v="2.2885714285714287"/>
    <x v="1"/>
    <m/>
    <n v="280"/>
    <s v="US"/>
    <s v="USD"/>
    <n v="1283403600"/>
    <x v="679"/>
    <d v="2010-09-13T05:00:00"/>
    <n v="1284354000"/>
    <b v="0"/>
    <b v="0"/>
    <x v="8"/>
    <m/>
    <s v="theater/plays"/>
  </r>
  <r>
    <n v="748"/>
    <s v="Martinez PLC"/>
    <s v="Cloned actuating architecture"/>
    <n v="194900"/>
    <n v="68137"/>
    <n v="0.34959979476654696"/>
    <x v="3"/>
    <m/>
    <n v="614"/>
    <s v="US"/>
    <s v="USD"/>
    <n v="1267423200"/>
    <x v="680"/>
    <d v="2010-03-26T05:00:00"/>
    <n v="1269579600"/>
    <b v="0"/>
    <b v="1"/>
    <x v="8"/>
    <m/>
    <s v="film &amp; video/animation"/>
  </r>
  <r>
    <n v="749"/>
    <s v="Hunter-Logan"/>
    <s v="Down-sized needs-based task-force"/>
    <n v="8600"/>
    <n v="13527"/>
    <n v="1.5729069767441861"/>
    <x v="1"/>
    <m/>
    <n v="366"/>
    <s v="IT"/>
    <s v="EUR"/>
    <n v="1412744400"/>
    <x v="681"/>
    <d v="2014-10-20T05:00:00"/>
    <n v="1413781200"/>
    <b v="0"/>
    <b v="1"/>
    <x v="8"/>
    <m/>
    <s v="technology/wearables"/>
  </r>
  <r>
    <n v="750"/>
    <s v="Ramos and Sons"/>
    <s v="Extended responsive Internet solution"/>
    <n v="100"/>
    <n v="1"/>
    <n v="0.01"/>
    <x v="0"/>
    <m/>
    <n v="1"/>
    <s v="GB"/>
    <s v="GBP"/>
    <n v="1277960400"/>
    <x v="682"/>
    <d v="2010-07-26T05:00:00"/>
    <n v="1280120400"/>
    <b v="0"/>
    <b v="0"/>
    <x v="8"/>
    <m/>
    <s v="music/electric music"/>
  </r>
  <r>
    <n v="751"/>
    <s v="Lane-Barber"/>
    <s v="Universal value-added moderator"/>
    <n v="3600"/>
    <n v="8363"/>
    <n v="2.3230555555555554"/>
    <x v="1"/>
    <m/>
    <n v="270"/>
    <s v="US"/>
    <s v="USD"/>
    <n v="1458190800"/>
    <x v="683"/>
    <d v="2016-04-01T05:00:00"/>
    <n v="1459486800"/>
    <b v="1"/>
    <b v="1"/>
    <x v="8"/>
    <m/>
    <s v="publishing/nonfiction"/>
  </r>
  <r>
    <n v="752"/>
    <s v="Lowery Group"/>
    <s v="Sharable motivating emulation"/>
    <n v="5800"/>
    <n v="5362"/>
    <n v="0.92448275862068963"/>
    <x v="3"/>
    <m/>
    <n v="114"/>
    <s v="US"/>
    <s v="USD"/>
    <n v="1280984400"/>
    <x v="684"/>
    <d v="2010-08-23T05:00:00"/>
    <n v="1282539600"/>
    <b v="0"/>
    <b v="1"/>
    <x v="8"/>
    <m/>
    <s v="theater/plays"/>
  </r>
  <r>
    <n v="753"/>
    <s v="Guerrero-Griffin"/>
    <s v="Networked web-enabled product"/>
    <n v="4700"/>
    <n v="12065"/>
    <n v="2.5670212765957445"/>
    <x v="1"/>
    <m/>
    <n v="137"/>
    <s v="US"/>
    <s v="USD"/>
    <n v="1274590800"/>
    <x v="674"/>
    <d v="2010-06-07T05:00:00"/>
    <n v="1275886800"/>
    <b v="0"/>
    <b v="0"/>
    <x v="8"/>
    <m/>
    <s v="photography/photography books"/>
  </r>
  <r>
    <n v="754"/>
    <s v="Perez, Reed and Lee"/>
    <s v="Advanced dedicated encoding"/>
    <n v="70400"/>
    <n v="118603"/>
    <n v="1.6847017045454546"/>
    <x v="1"/>
    <m/>
    <n v="3205"/>
    <s v="US"/>
    <s v="USD"/>
    <n v="1351400400"/>
    <x v="685"/>
    <d v="2012-12-20T06:00:00"/>
    <n v="1355983200"/>
    <b v="0"/>
    <b v="0"/>
    <x v="8"/>
    <m/>
    <s v="theater/plays"/>
  </r>
  <r>
    <n v="755"/>
    <s v="Chen, Pollard and Clarke"/>
    <s v="Stand-alone multi-state project"/>
    <n v="4500"/>
    <n v="7496"/>
    <n v="1.6657777777777778"/>
    <x v="1"/>
    <m/>
    <n v="288"/>
    <s v="DK"/>
    <s v="DKK"/>
    <n v="1514354400"/>
    <x v="605"/>
    <d v="2018-01-08T06:00:00"/>
    <n v="1515391200"/>
    <b v="0"/>
    <b v="1"/>
    <x v="8"/>
    <m/>
    <s v="theater/plays"/>
  </r>
  <r>
    <n v="756"/>
    <s v="Serrano, Gallagher and Griffith"/>
    <s v="Customizable bi-directional monitoring"/>
    <n v="1300"/>
    <n v="10037"/>
    <n v="7.7207692307692311"/>
    <x v="1"/>
    <m/>
    <n v="148"/>
    <s v="US"/>
    <s v="USD"/>
    <n v="1421733600"/>
    <x v="686"/>
    <d v="2015-01-26T06:00:00"/>
    <n v="1422252000"/>
    <b v="0"/>
    <b v="0"/>
    <x v="8"/>
    <m/>
    <s v="theater/plays"/>
  </r>
  <r>
    <n v="757"/>
    <s v="Callahan-Gilbert"/>
    <s v="Profit-focused motivating function"/>
    <n v="1400"/>
    <n v="5696"/>
    <n v="4.0685714285714285"/>
    <x v="1"/>
    <m/>
    <n v="114"/>
    <s v="US"/>
    <s v="USD"/>
    <n v="1305176400"/>
    <x v="687"/>
    <d v="2011-05-16T05:00:00"/>
    <n v="1305522000"/>
    <b v="0"/>
    <b v="0"/>
    <x v="8"/>
    <m/>
    <s v="film &amp; video/drama"/>
  </r>
  <r>
    <n v="758"/>
    <s v="Logan-Miranda"/>
    <s v="Proactive systemic firmware"/>
    <n v="29600"/>
    <n v="167005"/>
    <n v="5.6420608108108112"/>
    <x v="1"/>
    <m/>
    <n v="1518"/>
    <s v="CA"/>
    <s v="CAD"/>
    <n v="1414126800"/>
    <x v="688"/>
    <d v="2014-11-02T05:00:00"/>
    <n v="1414904400"/>
    <b v="0"/>
    <b v="0"/>
    <x v="8"/>
    <m/>
    <s v="music/rock"/>
  </r>
  <r>
    <n v="759"/>
    <s v="Rodriguez PLC"/>
    <s v="Grass-roots upward-trending installation"/>
    <n v="167500"/>
    <n v="114615"/>
    <n v="0.6842686567164179"/>
    <x v="0"/>
    <m/>
    <n v="1274"/>
    <s v="US"/>
    <s v="USD"/>
    <n v="1517810400"/>
    <x v="689"/>
    <d v="2018-03-07T06:00:00"/>
    <n v="1520402400"/>
    <b v="0"/>
    <b v="0"/>
    <x v="8"/>
    <m/>
    <s v="music/electric music"/>
  </r>
  <r>
    <n v="760"/>
    <s v="Smith-Kennedy"/>
    <s v="Virtual heuristic hub"/>
    <n v="48300"/>
    <n v="16592"/>
    <n v="0.34351966873706002"/>
    <x v="0"/>
    <m/>
    <n v="210"/>
    <s v="IT"/>
    <s v="EUR"/>
    <n v="1564635600"/>
    <x v="690"/>
    <d v="2019-08-30T05:00:00"/>
    <n v="1567141200"/>
    <b v="0"/>
    <b v="1"/>
    <x v="8"/>
    <m/>
    <s v="games/video games"/>
  </r>
  <r>
    <n v="761"/>
    <s v="Mitchell-Lee"/>
    <s v="Customizable leadingedge model"/>
    <n v="2200"/>
    <n v="14420"/>
    <n v="6.5545454545454547"/>
    <x v="1"/>
    <m/>
    <n v="166"/>
    <s v="US"/>
    <s v="USD"/>
    <n v="1500699600"/>
    <x v="691"/>
    <d v="2017-07-27T05:00:00"/>
    <n v="1501131600"/>
    <b v="0"/>
    <b v="0"/>
    <x v="8"/>
    <m/>
    <s v="music/rock"/>
  </r>
  <r>
    <n v="762"/>
    <s v="Davis Ltd"/>
    <s v="Upgradable uniform service-desk"/>
    <n v="3500"/>
    <n v="6204"/>
    <n v="1.7725714285714285"/>
    <x v="1"/>
    <m/>
    <n v="100"/>
    <s v="AU"/>
    <s v="AUD"/>
    <n v="1354082400"/>
    <x v="692"/>
    <d v="2012-12-09T06:00:00"/>
    <n v="1355032800"/>
    <b v="0"/>
    <b v="0"/>
    <x v="8"/>
    <m/>
    <s v="music/jazz"/>
  </r>
  <r>
    <n v="763"/>
    <s v="Rowland PLC"/>
    <s v="Inverse client-driven product"/>
    <n v="5600"/>
    <n v="6338"/>
    <n v="1.1317857142857144"/>
    <x v="1"/>
    <m/>
    <n v="235"/>
    <s v="US"/>
    <s v="USD"/>
    <n v="1336453200"/>
    <x v="693"/>
    <d v="2012-06-12T05:00:00"/>
    <n v="1339477200"/>
    <b v="0"/>
    <b v="1"/>
    <x v="8"/>
    <m/>
    <s v="theater/plays"/>
  </r>
  <r>
    <n v="764"/>
    <s v="Shaffer-Mason"/>
    <s v="Managed bandwidth-monitored system engine"/>
    <n v="1100"/>
    <n v="8010"/>
    <n v="7.2818181818181822"/>
    <x v="1"/>
    <m/>
    <n v="148"/>
    <s v="US"/>
    <s v="USD"/>
    <n v="1305262800"/>
    <x v="694"/>
    <d v="2011-05-21T05:00:00"/>
    <n v="1305954000"/>
    <b v="0"/>
    <b v="0"/>
    <x v="8"/>
    <m/>
    <s v="music/rock"/>
  </r>
  <r>
    <n v="765"/>
    <s v="Matthews LLC"/>
    <s v="Advanced transitional help-desk"/>
    <n v="3900"/>
    <n v="8125"/>
    <n v="2.0833333333333335"/>
    <x v="1"/>
    <m/>
    <n v="198"/>
    <s v="US"/>
    <s v="USD"/>
    <n v="1492232400"/>
    <x v="695"/>
    <d v="2017-05-10T05:00:00"/>
    <n v="1494392400"/>
    <b v="1"/>
    <b v="1"/>
    <x v="8"/>
    <m/>
    <s v="music/indie rock"/>
  </r>
  <r>
    <n v="766"/>
    <s v="Montgomery-Castro"/>
    <s v="De-engineered disintermediate encryption"/>
    <n v="43800"/>
    <n v="13653"/>
    <n v="0.31171232876712329"/>
    <x v="0"/>
    <m/>
    <n v="248"/>
    <s v="AU"/>
    <s v="AUD"/>
    <n v="1537333200"/>
    <x v="123"/>
    <d v="2018-09-20T05:00:00"/>
    <n v="1537419600"/>
    <b v="0"/>
    <b v="0"/>
    <x v="8"/>
    <m/>
    <s v="film &amp; video/science fiction"/>
  </r>
  <r>
    <n v="767"/>
    <s v="Hale, Pearson and Jenkins"/>
    <s v="Upgradable attitude-oriented project"/>
    <n v="97200"/>
    <n v="55372"/>
    <n v="0.56967078189300413"/>
    <x v="0"/>
    <m/>
    <n v="513"/>
    <s v="US"/>
    <s v="USD"/>
    <n v="1444107600"/>
    <x v="696"/>
    <d v="2015-11-20T06:00:00"/>
    <n v="1447999200"/>
    <b v="0"/>
    <b v="0"/>
    <x v="8"/>
    <m/>
    <s v="publishing/translations"/>
  </r>
  <r>
    <n v="768"/>
    <s v="Ramirez-Calderon"/>
    <s v="Fundamental zero tolerance alliance"/>
    <n v="4800"/>
    <n v="11088"/>
    <n v="2.31"/>
    <x v="1"/>
    <m/>
    <n v="150"/>
    <s v="US"/>
    <s v="USD"/>
    <n v="1386741600"/>
    <x v="626"/>
    <d v="2013-12-26T06:00:00"/>
    <n v="1388037600"/>
    <b v="0"/>
    <b v="0"/>
    <x v="8"/>
    <m/>
    <s v="theater/plays"/>
  </r>
  <r>
    <n v="769"/>
    <s v="Johnson-Morales"/>
    <s v="Devolved 24hour forecast"/>
    <n v="125600"/>
    <n v="109106"/>
    <n v="0.86867834394904464"/>
    <x v="0"/>
    <m/>
    <n v="3410"/>
    <s v="US"/>
    <s v="USD"/>
    <n v="1376542800"/>
    <x v="697"/>
    <d v="2013-09-10T05:00:00"/>
    <n v="1378789200"/>
    <b v="0"/>
    <b v="0"/>
    <x v="8"/>
    <m/>
    <s v="games/video games"/>
  </r>
  <r>
    <n v="770"/>
    <s v="Mathis-Rodriguez"/>
    <s v="User-centric attitude-oriented intranet"/>
    <n v="4300"/>
    <n v="11642"/>
    <n v="2.7074418604651163"/>
    <x v="1"/>
    <m/>
    <n v="216"/>
    <s v="IT"/>
    <s v="EUR"/>
    <n v="1397451600"/>
    <x v="698"/>
    <d v="2014-04-21T05:00:00"/>
    <n v="1398056400"/>
    <b v="0"/>
    <b v="1"/>
    <x v="8"/>
    <m/>
    <s v="theater/plays"/>
  </r>
  <r>
    <n v="771"/>
    <s v="Smith, Mack and Williams"/>
    <s v="Self-enabling 5thgeneration paradigm"/>
    <n v="5600"/>
    <n v="2769"/>
    <n v="0.49446428571428569"/>
    <x v="3"/>
    <m/>
    <n v="26"/>
    <s v="US"/>
    <s v="USD"/>
    <n v="1548482400"/>
    <x v="699"/>
    <d v="2019-02-22T06:00:00"/>
    <n v="1550815200"/>
    <b v="0"/>
    <b v="0"/>
    <x v="8"/>
    <m/>
    <s v="theater/plays"/>
  </r>
  <r>
    <n v="772"/>
    <s v="Johnson-Pace"/>
    <s v="Persistent 3rdgeneration moratorium"/>
    <n v="149600"/>
    <n v="169586"/>
    <n v="1.1335962566844919"/>
    <x v="1"/>
    <m/>
    <n v="5139"/>
    <s v="US"/>
    <s v="USD"/>
    <n v="1549692000"/>
    <x v="700"/>
    <d v="2019-02-13T06:00:00"/>
    <n v="1550037600"/>
    <b v="0"/>
    <b v="0"/>
    <x v="8"/>
    <m/>
    <s v="music/indie rock"/>
  </r>
  <r>
    <n v="773"/>
    <s v="Meza, Kirby and Patel"/>
    <s v="Cross-platform empowering project"/>
    <n v="53100"/>
    <n v="101185"/>
    <n v="1.9055555555555554"/>
    <x v="1"/>
    <m/>
    <n v="2353"/>
    <s v="US"/>
    <s v="USD"/>
    <n v="1492059600"/>
    <x v="701"/>
    <d v="2017-04-23T05:00:00"/>
    <n v="1492923600"/>
    <b v="0"/>
    <b v="0"/>
    <x v="8"/>
    <m/>
    <s v="theater/plays"/>
  </r>
  <r>
    <n v="774"/>
    <s v="Gonzalez-Snow"/>
    <s v="Polarized user-facing interface"/>
    <n v="5000"/>
    <n v="6775"/>
    <n v="1.355"/>
    <x v="1"/>
    <m/>
    <n v="78"/>
    <s v="IT"/>
    <s v="EUR"/>
    <n v="1463979600"/>
    <x v="702"/>
    <d v="2016-07-03T05:00:00"/>
    <n v="1467522000"/>
    <b v="0"/>
    <b v="0"/>
    <x v="8"/>
    <m/>
    <s v="technology/web"/>
  </r>
  <r>
    <n v="775"/>
    <s v="Murphy LLC"/>
    <s v="Customer-focused non-volatile framework"/>
    <n v="9400"/>
    <n v="968"/>
    <n v="0.10297872340425532"/>
    <x v="0"/>
    <m/>
    <n v="10"/>
    <s v="US"/>
    <s v="USD"/>
    <n v="1415253600"/>
    <x v="703"/>
    <d v="2014-11-16T06:00:00"/>
    <n v="1416117600"/>
    <b v="0"/>
    <b v="0"/>
    <x v="8"/>
    <m/>
    <s v="music/rock"/>
  </r>
  <r>
    <n v="776"/>
    <s v="Taylor-Rowe"/>
    <s v="Synchronized multimedia frame"/>
    <n v="110800"/>
    <n v="72623"/>
    <n v="0.65544223826714798"/>
    <x v="0"/>
    <m/>
    <n v="2201"/>
    <s v="US"/>
    <s v="USD"/>
    <n v="1562216400"/>
    <x v="704"/>
    <d v="2019-07-22T05:00:00"/>
    <n v="1563771600"/>
    <b v="0"/>
    <b v="0"/>
    <x v="8"/>
    <m/>
    <s v="theater/plays"/>
  </r>
  <r>
    <n v="777"/>
    <s v="Henderson Ltd"/>
    <s v="Open-architected stable algorithm"/>
    <n v="93800"/>
    <n v="45987"/>
    <n v="0.49026652452025588"/>
    <x v="0"/>
    <m/>
    <n v="676"/>
    <s v="US"/>
    <s v="USD"/>
    <n v="1316754000"/>
    <x v="431"/>
    <d v="2011-10-22T05:00:00"/>
    <n v="1319259600"/>
    <b v="0"/>
    <b v="0"/>
    <x v="8"/>
    <m/>
    <s v="theater/plays"/>
  </r>
  <r>
    <n v="778"/>
    <s v="Moss-Guzman"/>
    <s v="Cross-platform optimizing website"/>
    <n v="1300"/>
    <n v="10243"/>
    <n v="7.8792307692307695"/>
    <x v="1"/>
    <m/>
    <n v="174"/>
    <s v="CH"/>
    <s v="CHF"/>
    <n v="1313211600"/>
    <x v="705"/>
    <d v="2011-08-18T05:00:00"/>
    <n v="1313643600"/>
    <b v="0"/>
    <b v="0"/>
    <x v="8"/>
    <m/>
    <s v="film &amp; video/animation"/>
  </r>
  <r>
    <n v="779"/>
    <s v="Webb Group"/>
    <s v="Public-key actuating projection"/>
    <n v="108700"/>
    <n v="87293"/>
    <n v="0.80306347746090156"/>
    <x v="0"/>
    <m/>
    <n v="831"/>
    <s v="US"/>
    <s v="USD"/>
    <n v="1439528400"/>
    <x v="706"/>
    <d v="2015-08-23T05:00:00"/>
    <n v="1440306000"/>
    <b v="0"/>
    <b v="1"/>
    <x v="8"/>
    <m/>
    <s v="theater/plays"/>
  </r>
  <r>
    <n v="780"/>
    <s v="Brooks-Rodriguez"/>
    <s v="Implemented intangible instruction set"/>
    <n v="5100"/>
    <n v="5421"/>
    <n v="1.0629411764705883"/>
    <x v="1"/>
    <m/>
    <n v="164"/>
    <s v="US"/>
    <s v="USD"/>
    <n v="1469163600"/>
    <x v="707"/>
    <d v="2016-08-10T05:00:00"/>
    <n v="1470805200"/>
    <b v="0"/>
    <b v="1"/>
    <x v="8"/>
    <m/>
    <s v="film &amp; video/drama"/>
  </r>
  <r>
    <n v="781"/>
    <s v="Thomas Ltd"/>
    <s v="Cross-group interactive architecture"/>
    <n v="8700"/>
    <n v="4414"/>
    <n v="0.50735632183908042"/>
    <x v="3"/>
    <m/>
    <n v="56"/>
    <s v="CH"/>
    <s v="CHF"/>
    <n v="1288501200"/>
    <x v="708"/>
    <d v="2010-12-21T06:00:00"/>
    <n v="1292911200"/>
    <b v="0"/>
    <b v="0"/>
    <x v="8"/>
    <m/>
    <s v="theater/plays"/>
  </r>
  <r>
    <n v="782"/>
    <s v="Williams and Sons"/>
    <s v="Centralized asymmetric framework"/>
    <n v="5100"/>
    <n v="10981"/>
    <n v="2.153137254901961"/>
    <x v="1"/>
    <m/>
    <n v="161"/>
    <s v="US"/>
    <s v="USD"/>
    <n v="1298959200"/>
    <x v="709"/>
    <d v="2011-03-29T05:00:00"/>
    <n v="1301374800"/>
    <b v="0"/>
    <b v="1"/>
    <x v="8"/>
    <m/>
    <s v="film &amp; video/animation"/>
  </r>
  <r>
    <n v="783"/>
    <s v="Vega, Chan and Carney"/>
    <s v="Down-sized systematic utilization"/>
    <n v="7400"/>
    <n v="10451"/>
    <n v="1.4122972972972974"/>
    <x v="1"/>
    <m/>
    <n v="138"/>
    <s v="US"/>
    <s v="USD"/>
    <n v="1387260000"/>
    <x v="710"/>
    <d v="2013-12-24T06:00:00"/>
    <n v="1387864800"/>
    <b v="0"/>
    <b v="0"/>
    <x v="8"/>
    <m/>
    <s v="music/rock"/>
  </r>
  <r>
    <n v="784"/>
    <s v="Byrd Group"/>
    <s v="Profound fault-tolerant model"/>
    <n v="88900"/>
    <n v="102535"/>
    <n v="1.1533745781777278"/>
    <x v="1"/>
    <m/>
    <n v="3308"/>
    <s v="US"/>
    <s v="USD"/>
    <n v="1457244000"/>
    <x v="711"/>
    <d v="2016-03-17T05:00:00"/>
    <n v="1458190800"/>
    <b v="0"/>
    <b v="0"/>
    <x v="8"/>
    <m/>
    <s v="technology/web"/>
  </r>
  <r>
    <n v="785"/>
    <s v="Peterson, Fletcher and Sanchez"/>
    <s v="Multi-channeled bi-directional moratorium"/>
    <n v="6700"/>
    <n v="12939"/>
    <n v="1.9311940298507462"/>
    <x v="1"/>
    <m/>
    <n v="127"/>
    <s v="AU"/>
    <s v="AUD"/>
    <n v="1556341200"/>
    <x v="157"/>
    <d v="2019-05-31T05:00:00"/>
    <n v="1559278800"/>
    <b v="0"/>
    <b v="1"/>
    <x v="8"/>
    <m/>
    <s v="film &amp; video/animation"/>
  </r>
  <r>
    <n v="786"/>
    <s v="Smith-Brown"/>
    <s v="Object-based content-based ability"/>
    <n v="1500"/>
    <n v="10946"/>
    <n v="7.2973333333333334"/>
    <x v="1"/>
    <m/>
    <n v="207"/>
    <s v="IT"/>
    <s v="EUR"/>
    <n v="1522126800"/>
    <x v="630"/>
    <d v="2018-04-03T05:00:00"/>
    <n v="1522731600"/>
    <b v="0"/>
    <b v="1"/>
    <x v="8"/>
    <m/>
    <s v="music/jazz"/>
  </r>
  <r>
    <n v="787"/>
    <s v="Vance-Glover"/>
    <s v="Progressive coherent secured line"/>
    <n v="61200"/>
    <n v="60994"/>
    <n v="0.99663398692810456"/>
    <x v="0"/>
    <m/>
    <n v="859"/>
    <s v="CA"/>
    <s v="CAD"/>
    <n v="1305954000"/>
    <x v="712"/>
    <d v="2011-05-30T05:00:00"/>
    <n v="1306731600"/>
    <b v="0"/>
    <b v="0"/>
    <x v="8"/>
    <m/>
    <s v="music/rock"/>
  </r>
  <r>
    <n v="788"/>
    <s v="Joyce PLC"/>
    <s v="Synchronized directional capability"/>
    <n v="3600"/>
    <n v="3174"/>
    <n v="0.88166666666666671"/>
    <x v="2"/>
    <m/>
    <n v="31"/>
    <s v="US"/>
    <s v="USD"/>
    <n v="1350709200"/>
    <x v="93"/>
    <d v="2012-11-10T06:00:00"/>
    <n v="1352527200"/>
    <b v="0"/>
    <b v="0"/>
    <x v="8"/>
    <m/>
    <s v="film &amp; video/animation"/>
  </r>
  <r>
    <n v="789"/>
    <s v="Kennedy-Miller"/>
    <s v="Cross-platform composite migration"/>
    <n v="9000"/>
    <n v="3351"/>
    <n v="0.37233333333333335"/>
    <x v="0"/>
    <m/>
    <n v="45"/>
    <s v="US"/>
    <s v="USD"/>
    <n v="1401166800"/>
    <x v="713"/>
    <d v="2014-07-03T05:00:00"/>
    <n v="1404363600"/>
    <b v="0"/>
    <b v="0"/>
    <x v="8"/>
    <m/>
    <s v="theater/plays"/>
  </r>
  <r>
    <n v="790"/>
    <s v="White-Obrien"/>
    <s v="Operative local pricing structure"/>
    <n v="185900"/>
    <n v="56774"/>
    <n v="0.30540075309306081"/>
    <x v="3"/>
    <m/>
    <n v="1113"/>
    <s v="US"/>
    <s v="USD"/>
    <n v="1266127200"/>
    <x v="714"/>
    <d v="2010-02-20T06:00:00"/>
    <n v="1266645600"/>
    <b v="0"/>
    <b v="0"/>
    <x v="8"/>
    <m/>
    <s v="theater/plays"/>
  </r>
  <r>
    <n v="791"/>
    <s v="Stafford, Hess and Raymond"/>
    <s v="Optional web-enabled extranet"/>
    <n v="2100"/>
    <n v="540"/>
    <n v="0.25714285714285712"/>
    <x v="0"/>
    <m/>
    <n v="6"/>
    <s v="US"/>
    <s v="USD"/>
    <n v="1481436000"/>
    <x v="715"/>
    <d v="2016-12-27T06:00:00"/>
    <n v="1482818400"/>
    <b v="0"/>
    <b v="0"/>
    <x v="8"/>
    <m/>
    <s v="food/food trucks"/>
  </r>
  <r>
    <n v="792"/>
    <s v="Jordan, Schneider and Hall"/>
    <s v="Reduced 6thgeneration intranet"/>
    <n v="2000"/>
    <n v="680"/>
    <n v="0.34"/>
    <x v="0"/>
    <m/>
    <n v="7"/>
    <s v="US"/>
    <s v="USD"/>
    <n v="1372222800"/>
    <x v="716"/>
    <d v="2013-07-24T05:00:00"/>
    <n v="1374642000"/>
    <b v="0"/>
    <b v="1"/>
    <x v="8"/>
    <m/>
    <s v="theater/plays"/>
  </r>
  <r>
    <n v="793"/>
    <s v="Rodriguez, Cox and Rodriguez"/>
    <s v="Networked disintermediate leverage"/>
    <n v="1100"/>
    <n v="13045"/>
    <n v="11.859090909090909"/>
    <x v="1"/>
    <m/>
    <n v="181"/>
    <s v="CH"/>
    <s v="CHF"/>
    <n v="1372136400"/>
    <x v="448"/>
    <d v="2013-06-29T05:00:00"/>
    <n v="1372482000"/>
    <b v="0"/>
    <b v="0"/>
    <x v="8"/>
    <m/>
    <s v="publishing/nonfiction"/>
  </r>
  <r>
    <n v="794"/>
    <s v="Welch Inc"/>
    <s v="Optional optimal website"/>
    <n v="6600"/>
    <n v="8276"/>
    <n v="1.2539393939393939"/>
    <x v="1"/>
    <m/>
    <n v="110"/>
    <s v="US"/>
    <s v="USD"/>
    <n v="1513922400"/>
    <x v="717"/>
    <d v="2018-01-03T06:00:00"/>
    <n v="1514959200"/>
    <b v="0"/>
    <b v="0"/>
    <x v="8"/>
    <m/>
    <s v="music/rock"/>
  </r>
  <r>
    <n v="795"/>
    <s v="Vasquez Inc"/>
    <s v="Stand-alone asynchronous functionalities"/>
    <n v="7100"/>
    <n v="1022"/>
    <n v="0.14394366197183098"/>
    <x v="0"/>
    <m/>
    <n v="31"/>
    <s v="US"/>
    <s v="USD"/>
    <n v="1477976400"/>
    <x v="718"/>
    <d v="2016-11-04T05:00:00"/>
    <n v="1478235600"/>
    <b v="0"/>
    <b v="0"/>
    <x v="8"/>
    <m/>
    <s v="film &amp; video/drama"/>
  </r>
  <r>
    <n v="796"/>
    <s v="Freeman-Ferguson"/>
    <s v="Profound full-range open system"/>
    <n v="7800"/>
    <n v="4275"/>
    <n v="0.54807692307692313"/>
    <x v="0"/>
    <m/>
    <n v="78"/>
    <s v="US"/>
    <s v="USD"/>
    <n v="1407474000"/>
    <x v="719"/>
    <d v="2014-08-15T05:00:00"/>
    <n v="1408078800"/>
    <b v="0"/>
    <b v="1"/>
    <x v="8"/>
    <m/>
    <s v="games/mobile games"/>
  </r>
  <r>
    <n v="797"/>
    <s v="Houston, Moore and Rogers"/>
    <s v="Optional tangible utilization"/>
    <n v="7600"/>
    <n v="8332"/>
    <n v="1.0963157894736841"/>
    <x v="1"/>
    <m/>
    <n v="185"/>
    <s v="US"/>
    <s v="USD"/>
    <n v="1546149600"/>
    <x v="720"/>
    <d v="2019-01-22T06:00:00"/>
    <n v="1548136800"/>
    <b v="0"/>
    <b v="0"/>
    <x v="8"/>
    <m/>
    <s v="technology/web"/>
  </r>
  <r>
    <n v="798"/>
    <s v="Small-Fuentes"/>
    <s v="Seamless maximized product"/>
    <n v="3400"/>
    <n v="6408"/>
    <n v="1.8847058823529412"/>
    <x v="1"/>
    <m/>
    <n v="121"/>
    <s v="US"/>
    <s v="USD"/>
    <n v="1338440400"/>
    <x v="721"/>
    <d v="2012-06-28T05:00:00"/>
    <n v="1340859600"/>
    <b v="0"/>
    <b v="1"/>
    <x v="8"/>
    <m/>
    <s v="theater/plays"/>
  </r>
  <r>
    <n v="799"/>
    <s v="Reid-Day"/>
    <s v="Devolved tertiary time-frame"/>
    <n v="84500"/>
    <n v="73522"/>
    <n v="0.87008284023668636"/>
    <x v="0"/>
    <m/>
    <n v="1225"/>
    <s v="GB"/>
    <s v="GBP"/>
    <n v="1454133600"/>
    <x v="722"/>
    <d v="2016-02-03T06:00:00"/>
    <n v="1454479200"/>
    <b v="0"/>
    <b v="0"/>
    <x v="8"/>
    <m/>
    <s v="theater/plays"/>
  </r>
  <r>
    <n v="800"/>
    <s v="Wallace LLC"/>
    <s v="Centralized regional function"/>
    <n v="100"/>
    <n v="1"/>
    <n v="0.01"/>
    <x v="0"/>
    <m/>
    <n v="1"/>
    <s v="CH"/>
    <s v="CHF"/>
    <n v="1434085200"/>
    <x v="139"/>
    <d v="2015-06-16T05:00:00"/>
    <n v="1434430800"/>
    <b v="0"/>
    <b v="0"/>
    <x v="8"/>
    <m/>
    <s v="music/rock"/>
  </r>
  <r>
    <n v="801"/>
    <s v="Olson-Bishop"/>
    <s v="User-friendly high-level initiative"/>
    <n v="2300"/>
    <n v="4667"/>
    <n v="2.0291304347826089"/>
    <x v="1"/>
    <m/>
    <n v="106"/>
    <s v="US"/>
    <s v="USD"/>
    <n v="1577772000"/>
    <x v="723"/>
    <d v="2020-01-22T06:00:00"/>
    <n v="1579672800"/>
    <b v="0"/>
    <b v="1"/>
    <x v="8"/>
    <m/>
    <s v="photography/photography books"/>
  </r>
  <r>
    <n v="802"/>
    <s v="Rodriguez, Anderson and Porter"/>
    <s v="Reverse-engineered zero-defect infrastructure"/>
    <n v="6200"/>
    <n v="12216"/>
    <n v="1.9703225806451612"/>
    <x v="1"/>
    <m/>
    <n v="142"/>
    <s v="US"/>
    <s v="USD"/>
    <n v="1562216400"/>
    <x v="704"/>
    <d v="2019-07-06T05:00:00"/>
    <n v="1562389200"/>
    <b v="0"/>
    <b v="0"/>
    <x v="8"/>
    <m/>
    <s v="photography/photography books"/>
  </r>
  <r>
    <n v="803"/>
    <s v="Perez, Brown and Meyers"/>
    <s v="Stand-alone background customer loyalty"/>
    <n v="6100"/>
    <n v="6527"/>
    <n v="1.07"/>
    <x v="1"/>
    <m/>
    <n v="233"/>
    <s v="US"/>
    <s v="USD"/>
    <n v="1548568800"/>
    <x v="724"/>
    <d v="2019-03-02T06:00:00"/>
    <n v="1551506400"/>
    <b v="0"/>
    <b v="0"/>
    <x v="8"/>
    <m/>
    <s v="theater/plays"/>
  </r>
  <r>
    <n v="804"/>
    <s v="English-Mccullough"/>
    <s v="Business-focused discrete software"/>
    <n v="2600"/>
    <n v="6987"/>
    <n v="2.6873076923076922"/>
    <x v="1"/>
    <m/>
    <n v="218"/>
    <s v="US"/>
    <s v="USD"/>
    <n v="1514872800"/>
    <x v="725"/>
    <d v="2018-01-22T06:00:00"/>
    <n v="1516600800"/>
    <b v="0"/>
    <b v="0"/>
    <x v="8"/>
    <m/>
    <s v="music/rock"/>
  </r>
  <r>
    <n v="805"/>
    <s v="Smith-Nguyen"/>
    <s v="Advanced intermediate Graphic Interface"/>
    <n v="9700"/>
    <n v="4932"/>
    <n v="0.50845360824742269"/>
    <x v="0"/>
    <m/>
    <n v="67"/>
    <s v="AU"/>
    <s v="AUD"/>
    <n v="1416031200"/>
    <x v="660"/>
    <d v="2015-01-05T06:00:00"/>
    <n v="1420437600"/>
    <b v="0"/>
    <b v="0"/>
    <x v="8"/>
    <m/>
    <s v="film &amp; video/documentary"/>
  </r>
  <r>
    <n v="806"/>
    <s v="Harmon-Madden"/>
    <s v="Adaptive holistic hub"/>
    <n v="700"/>
    <n v="8262"/>
    <n v="11.802857142857142"/>
    <x v="1"/>
    <m/>
    <n v="76"/>
    <s v="US"/>
    <s v="USD"/>
    <n v="1330927200"/>
    <x v="726"/>
    <d v="2012-03-29T05:00:00"/>
    <n v="1332997200"/>
    <b v="0"/>
    <b v="1"/>
    <x v="8"/>
    <m/>
    <s v="film &amp; video/drama"/>
  </r>
  <r>
    <n v="807"/>
    <s v="Walker-Taylor"/>
    <s v="Automated uniform concept"/>
    <n v="700"/>
    <n v="1848"/>
    <n v="2.64"/>
    <x v="1"/>
    <m/>
    <n v="43"/>
    <s v="US"/>
    <s v="USD"/>
    <n v="1571115600"/>
    <x v="727"/>
    <d v="2019-11-28T06:00:00"/>
    <n v="1574920800"/>
    <b v="0"/>
    <b v="1"/>
    <x v="8"/>
    <m/>
    <s v="theater/plays"/>
  </r>
  <r>
    <n v="808"/>
    <s v="Harris, Medina and Mitchell"/>
    <s v="Enhanced regional flexibility"/>
    <n v="5200"/>
    <n v="1583"/>
    <n v="0.30442307692307691"/>
    <x v="0"/>
    <m/>
    <n v="19"/>
    <s v="US"/>
    <s v="USD"/>
    <n v="1463461200"/>
    <x v="728"/>
    <d v="2016-06-03T05:00:00"/>
    <n v="1464930000"/>
    <b v="0"/>
    <b v="0"/>
    <x v="8"/>
    <m/>
    <s v="food/food trucks"/>
  </r>
  <r>
    <n v="809"/>
    <s v="Williams and Sons"/>
    <s v="Public-key bottom-line algorithm"/>
    <n v="140800"/>
    <n v="88536"/>
    <n v="0.62880681818181816"/>
    <x v="0"/>
    <m/>
    <n v="2108"/>
    <s v="CH"/>
    <s v="CHF"/>
    <n v="1344920400"/>
    <x v="729"/>
    <d v="2012-08-15T05:00:00"/>
    <n v="1345006800"/>
    <b v="0"/>
    <b v="0"/>
    <x v="8"/>
    <m/>
    <s v="film &amp; video/documentary"/>
  </r>
  <r>
    <n v="810"/>
    <s v="Ball-Fisher"/>
    <s v="Multi-layered intangible instruction set"/>
    <n v="6400"/>
    <n v="12360"/>
    <n v="1.9312499999999999"/>
    <x v="1"/>
    <m/>
    <n v="221"/>
    <s v="US"/>
    <s v="USD"/>
    <n v="1511848800"/>
    <x v="730"/>
    <d v="2017-12-08T06:00:00"/>
    <n v="1512712800"/>
    <b v="0"/>
    <b v="1"/>
    <x v="8"/>
    <m/>
    <s v="theater/plays"/>
  </r>
  <r>
    <n v="811"/>
    <s v="Page, Holt and Mack"/>
    <s v="Fundamental methodical emulation"/>
    <n v="92500"/>
    <n v="71320"/>
    <n v="0.77102702702702708"/>
    <x v="0"/>
    <m/>
    <n v="679"/>
    <s v="US"/>
    <s v="USD"/>
    <n v="1452319200"/>
    <x v="731"/>
    <d v="2016-01-11T06:00:00"/>
    <n v="1452492000"/>
    <b v="0"/>
    <b v="1"/>
    <x v="8"/>
    <m/>
    <s v="games/video games"/>
  </r>
  <r>
    <n v="812"/>
    <s v="Landry Group"/>
    <s v="Expanded value-added hardware"/>
    <n v="59700"/>
    <n v="134640"/>
    <n v="2.2552763819095478"/>
    <x v="1"/>
    <m/>
    <n v="2805"/>
    <s v="CA"/>
    <s v="CAD"/>
    <n v="1523854800"/>
    <x v="78"/>
    <d v="2018-04-21T05:00:00"/>
    <n v="1524286800"/>
    <b v="0"/>
    <b v="0"/>
    <x v="8"/>
    <m/>
    <s v="publishing/nonfiction"/>
  </r>
  <r>
    <n v="813"/>
    <s v="Buckley Group"/>
    <s v="Diverse high-level attitude"/>
    <n v="3200"/>
    <n v="7661"/>
    <n v="2.3940625"/>
    <x v="1"/>
    <m/>
    <n v="68"/>
    <s v="US"/>
    <s v="USD"/>
    <n v="1346043600"/>
    <x v="732"/>
    <d v="2012-09-06T05:00:00"/>
    <n v="1346907600"/>
    <b v="0"/>
    <b v="0"/>
    <x v="8"/>
    <m/>
    <s v="games/video games"/>
  </r>
  <r>
    <n v="814"/>
    <s v="Vincent PLC"/>
    <s v="Visionary 24hour analyzer"/>
    <n v="3200"/>
    <n v="2950"/>
    <n v="0.921875"/>
    <x v="0"/>
    <m/>
    <n v="36"/>
    <s v="DK"/>
    <s v="DKK"/>
    <n v="1464325200"/>
    <x v="733"/>
    <d v="2016-05-29T05:00:00"/>
    <n v="1464498000"/>
    <b v="0"/>
    <b v="1"/>
    <x v="8"/>
    <m/>
    <s v="music/rock"/>
  </r>
  <r>
    <n v="815"/>
    <s v="Watson-Douglas"/>
    <s v="Centralized bandwidth-monitored leverage"/>
    <n v="9000"/>
    <n v="11721"/>
    <n v="1.3023333333333333"/>
    <x v="1"/>
    <m/>
    <n v="183"/>
    <s v="CA"/>
    <s v="CAD"/>
    <n v="1511935200"/>
    <x v="734"/>
    <d v="2017-12-25T06:00:00"/>
    <n v="1514181600"/>
    <b v="0"/>
    <b v="0"/>
    <x v="8"/>
    <m/>
    <s v="music/rock"/>
  </r>
  <r>
    <n v="816"/>
    <s v="Jones, Casey and Jones"/>
    <s v="Ergonomic mission-critical moratorium"/>
    <n v="2300"/>
    <n v="14150"/>
    <n v="6.1521739130434785"/>
    <x v="1"/>
    <m/>
    <n v="133"/>
    <s v="US"/>
    <s v="USD"/>
    <n v="1392012000"/>
    <x v="406"/>
    <d v="2014-02-12T06:00:00"/>
    <n v="1392184800"/>
    <b v="1"/>
    <b v="1"/>
    <x v="8"/>
    <m/>
    <s v="theater/plays"/>
  </r>
  <r>
    <n v="817"/>
    <s v="Alvarez-Bauer"/>
    <s v="Front-line intermediate moderator"/>
    <n v="51300"/>
    <n v="189192"/>
    <n v="3.687953216374269"/>
    <x v="1"/>
    <m/>
    <n v="2489"/>
    <s v="IT"/>
    <s v="EUR"/>
    <n v="1556946000"/>
    <x v="735"/>
    <d v="2019-06-01T05:00:00"/>
    <n v="1559365200"/>
    <b v="0"/>
    <b v="1"/>
    <x v="8"/>
    <m/>
    <s v="publishing/nonfiction"/>
  </r>
  <r>
    <n v="818"/>
    <s v="Martinez LLC"/>
    <s v="Automated local secured line"/>
    <n v="700"/>
    <n v="7664"/>
    <n v="10.948571428571428"/>
    <x v="1"/>
    <m/>
    <n v="69"/>
    <s v="US"/>
    <s v="USD"/>
    <n v="1548050400"/>
    <x v="736"/>
    <d v="2019-02-03T06:00:00"/>
    <n v="1549173600"/>
    <b v="0"/>
    <b v="1"/>
    <x v="8"/>
    <m/>
    <s v="theater/plays"/>
  </r>
  <r>
    <n v="819"/>
    <s v="Buck-Khan"/>
    <s v="Integrated bandwidth-monitored alliance"/>
    <n v="8900"/>
    <n v="4509"/>
    <n v="0.50662921348314605"/>
    <x v="0"/>
    <m/>
    <n v="47"/>
    <s v="US"/>
    <s v="USD"/>
    <n v="1353736800"/>
    <x v="737"/>
    <d v="2012-12-09T06:00:00"/>
    <n v="1355032800"/>
    <b v="1"/>
    <b v="0"/>
    <x v="8"/>
    <m/>
    <s v="games/video games"/>
  </r>
  <r>
    <n v="820"/>
    <s v="Valdez, Williams and Meyer"/>
    <s v="Cross-group heuristic forecast"/>
    <n v="1500"/>
    <n v="12009"/>
    <n v="8.0060000000000002"/>
    <x v="1"/>
    <m/>
    <n v="279"/>
    <s v="GB"/>
    <s v="GBP"/>
    <n v="1532840400"/>
    <x v="192"/>
    <d v="2018-08-11T05:00:00"/>
    <n v="1533963600"/>
    <b v="0"/>
    <b v="1"/>
    <x v="8"/>
    <m/>
    <s v="music/rock"/>
  </r>
  <r>
    <n v="821"/>
    <s v="Alvarez-Andrews"/>
    <s v="Extended impactful secured line"/>
    <n v="4900"/>
    <n v="14273"/>
    <n v="2.9128571428571428"/>
    <x v="1"/>
    <m/>
    <n v="210"/>
    <s v="US"/>
    <s v="USD"/>
    <n v="1488261600"/>
    <x v="738"/>
    <d v="2017-03-13T05:00:00"/>
    <n v="1489381200"/>
    <b v="0"/>
    <b v="0"/>
    <x v="8"/>
    <m/>
    <s v="film &amp; video/documentary"/>
  </r>
  <r>
    <n v="822"/>
    <s v="Stewart and Sons"/>
    <s v="Distributed optimizing protocol"/>
    <n v="54000"/>
    <n v="188982"/>
    <n v="3.4996666666666667"/>
    <x v="1"/>
    <m/>
    <n v="2100"/>
    <s v="US"/>
    <s v="USD"/>
    <n v="1393567200"/>
    <x v="739"/>
    <d v="2014-03-17T05:00:00"/>
    <n v="1395032400"/>
    <b v="0"/>
    <b v="0"/>
    <x v="8"/>
    <m/>
    <s v="music/rock"/>
  </r>
  <r>
    <n v="823"/>
    <s v="Dyer Inc"/>
    <s v="Secured well-modulated system engine"/>
    <n v="4100"/>
    <n v="14640"/>
    <n v="3.5707317073170732"/>
    <x v="1"/>
    <m/>
    <n v="252"/>
    <s v="US"/>
    <s v="USD"/>
    <n v="1410325200"/>
    <x v="613"/>
    <d v="2014-10-05T05:00:00"/>
    <n v="1412485200"/>
    <b v="1"/>
    <b v="1"/>
    <x v="8"/>
    <m/>
    <s v="music/rock"/>
  </r>
  <r>
    <n v="824"/>
    <s v="Anderson, Williams and Cox"/>
    <s v="Streamlined national benchmark"/>
    <n v="85000"/>
    <n v="107516"/>
    <n v="1.2648941176470587"/>
    <x v="1"/>
    <m/>
    <n v="1280"/>
    <s v="US"/>
    <s v="USD"/>
    <n v="1276923600"/>
    <x v="740"/>
    <d v="2010-07-21T05:00:00"/>
    <n v="1279688400"/>
    <b v="0"/>
    <b v="1"/>
    <x v="8"/>
    <m/>
    <s v="publishing/nonfiction"/>
  </r>
  <r>
    <n v="825"/>
    <s v="Solomon PLC"/>
    <s v="Open-architected 24/7 infrastructure"/>
    <n v="3600"/>
    <n v="13950"/>
    <n v="3.875"/>
    <x v="1"/>
    <m/>
    <n v="157"/>
    <s v="GB"/>
    <s v="GBP"/>
    <n v="1500958800"/>
    <x v="145"/>
    <d v="2017-08-06T05:00:00"/>
    <n v="1501995600"/>
    <b v="0"/>
    <b v="0"/>
    <x v="8"/>
    <m/>
    <s v="film &amp; video/shorts"/>
  </r>
  <r>
    <n v="826"/>
    <s v="Miller-Hubbard"/>
    <s v="Digitized 6thgeneration Local Area Network"/>
    <n v="2800"/>
    <n v="12797"/>
    <n v="4.5703571428571426"/>
    <x v="1"/>
    <m/>
    <n v="194"/>
    <s v="US"/>
    <s v="USD"/>
    <n v="1292220000"/>
    <x v="741"/>
    <d v="2011-01-10T06:00:00"/>
    <n v="1294639200"/>
    <b v="0"/>
    <b v="1"/>
    <x v="8"/>
    <m/>
    <s v="theater/plays"/>
  </r>
  <r>
    <n v="827"/>
    <s v="Miranda, Martinez and Lowery"/>
    <s v="Innovative actuating artificial intelligence"/>
    <n v="2300"/>
    <n v="6134"/>
    <n v="2.6669565217391304"/>
    <x v="1"/>
    <m/>
    <n v="82"/>
    <s v="AU"/>
    <s v="AUD"/>
    <n v="1304398800"/>
    <x v="742"/>
    <d v="2011-05-15T05:00:00"/>
    <n v="1305435600"/>
    <b v="0"/>
    <b v="1"/>
    <x v="8"/>
    <m/>
    <s v="film &amp; video/drama"/>
  </r>
  <r>
    <n v="828"/>
    <s v="Munoz, Cherry and Bell"/>
    <s v="Cross-platform reciprocal budgetary management"/>
    <n v="7100"/>
    <n v="4899"/>
    <n v="0.69"/>
    <x v="0"/>
    <m/>
    <n v="70"/>
    <s v="US"/>
    <s v="USD"/>
    <n v="1535432400"/>
    <x v="202"/>
    <d v="2018-09-22T05:00:00"/>
    <n v="1537592400"/>
    <b v="0"/>
    <b v="0"/>
    <x v="8"/>
    <m/>
    <s v="theater/plays"/>
  </r>
  <r>
    <n v="829"/>
    <s v="Baker-Higgins"/>
    <s v="Vision-oriented scalable portal"/>
    <n v="9600"/>
    <n v="4929"/>
    <n v="0.51343749999999999"/>
    <x v="0"/>
    <m/>
    <n v="154"/>
    <s v="US"/>
    <s v="USD"/>
    <n v="1433826000"/>
    <x v="743"/>
    <d v="2015-06-24T05:00:00"/>
    <n v="1435122000"/>
    <b v="0"/>
    <b v="0"/>
    <x v="8"/>
    <m/>
    <s v="theater/plays"/>
  </r>
  <r>
    <n v="830"/>
    <s v="Johnson, Turner and Carroll"/>
    <s v="Persevering zero administration knowledge user"/>
    <n v="121600"/>
    <n v="1424"/>
    <n v="1.1710526315789473E-2"/>
    <x v="0"/>
    <m/>
    <n v="22"/>
    <s v="US"/>
    <s v="USD"/>
    <n v="1514959200"/>
    <x v="744"/>
    <d v="2018-03-03T06:00:00"/>
    <n v="1520056800"/>
    <b v="0"/>
    <b v="0"/>
    <x v="8"/>
    <m/>
    <s v="theater/plays"/>
  </r>
  <r>
    <n v="831"/>
    <s v="Ward PLC"/>
    <s v="Front-line bottom-line Graphic Interface"/>
    <n v="97100"/>
    <n v="105817"/>
    <n v="1.089773429454171"/>
    <x v="1"/>
    <m/>
    <n v="4233"/>
    <s v="US"/>
    <s v="USD"/>
    <n v="1332738000"/>
    <x v="745"/>
    <d v="2012-04-29T05:00:00"/>
    <n v="1335675600"/>
    <b v="0"/>
    <b v="0"/>
    <x v="8"/>
    <m/>
    <s v="photography/photography books"/>
  </r>
  <r>
    <n v="832"/>
    <s v="Bradley, Beck and Mayo"/>
    <s v="Synergized fault-tolerant hierarchy"/>
    <n v="43200"/>
    <n v="136156"/>
    <n v="3.1517592592592591"/>
    <x v="1"/>
    <m/>
    <n v="1297"/>
    <s v="DK"/>
    <s v="DKK"/>
    <n v="1445490000"/>
    <x v="746"/>
    <d v="2015-11-25T06:00:00"/>
    <n v="1448431200"/>
    <b v="1"/>
    <b v="0"/>
    <x v="8"/>
    <m/>
    <s v="publishing/translations"/>
  </r>
  <r>
    <n v="833"/>
    <s v="Levine, Martin and Hernandez"/>
    <s v="Expanded asynchronous groupware"/>
    <n v="6800"/>
    <n v="10723"/>
    <n v="1.5769117647058823"/>
    <x v="1"/>
    <m/>
    <n v="165"/>
    <s v="DK"/>
    <s v="DKK"/>
    <n v="1297663200"/>
    <x v="747"/>
    <d v="2011-02-25T06:00:00"/>
    <n v="1298613600"/>
    <b v="0"/>
    <b v="0"/>
    <x v="8"/>
    <m/>
    <s v="publishing/translations"/>
  </r>
  <r>
    <n v="834"/>
    <s v="Gallegos, Wagner and Gaines"/>
    <s v="Expanded fault-tolerant emulation"/>
    <n v="7300"/>
    <n v="11228"/>
    <n v="1.5380821917808218"/>
    <x v="1"/>
    <m/>
    <n v="119"/>
    <s v="US"/>
    <s v="USD"/>
    <n v="1371963600"/>
    <x v="362"/>
    <d v="2013-06-29T05:00:00"/>
    <n v="1372482000"/>
    <b v="0"/>
    <b v="0"/>
    <x v="8"/>
    <m/>
    <s v="theater/plays"/>
  </r>
  <r>
    <n v="835"/>
    <s v="Hodges, Smith and Kelly"/>
    <s v="Future-proofed 24hour model"/>
    <n v="86200"/>
    <n v="77355"/>
    <n v="0.89738979118329465"/>
    <x v="0"/>
    <m/>
    <n v="1758"/>
    <s v="US"/>
    <s v="USD"/>
    <n v="1425103200"/>
    <x v="748"/>
    <d v="2015-03-06T06:00:00"/>
    <n v="1425621600"/>
    <b v="0"/>
    <b v="0"/>
    <x v="8"/>
    <m/>
    <s v="technology/web"/>
  </r>
  <r>
    <n v="836"/>
    <s v="Macias Inc"/>
    <s v="Optimized didactic intranet"/>
    <n v="8100"/>
    <n v="6086"/>
    <n v="0.75135802469135804"/>
    <x v="0"/>
    <m/>
    <n v="94"/>
    <s v="US"/>
    <s v="USD"/>
    <n v="1265349600"/>
    <x v="749"/>
    <d v="2010-02-16T06:00:00"/>
    <n v="1266300000"/>
    <b v="0"/>
    <b v="0"/>
    <x v="8"/>
    <m/>
    <s v="music/indie rock"/>
  </r>
  <r>
    <n v="837"/>
    <s v="Cook-Ortiz"/>
    <s v="Right-sized dedicated standardization"/>
    <n v="17700"/>
    <n v="150960"/>
    <n v="8.5288135593220336"/>
    <x v="1"/>
    <m/>
    <n v="1797"/>
    <s v="US"/>
    <s v="USD"/>
    <n v="1301202000"/>
    <x v="643"/>
    <d v="2011-05-20T05:00:00"/>
    <n v="1305867600"/>
    <b v="0"/>
    <b v="0"/>
    <x v="8"/>
    <m/>
    <s v="music/jazz"/>
  </r>
  <r>
    <n v="838"/>
    <s v="Jordan-Fischer"/>
    <s v="Vision-oriented high-level extranet"/>
    <n v="6400"/>
    <n v="8890"/>
    <n v="1.3890625000000001"/>
    <x v="1"/>
    <m/>
    <n v="261"/>
    <s v="US"/>
    <s v="USD"/>
    <n v="1538024400"/>
    <x v="750"/>
    <d v="2018-10-06T05:00:00"/>
    <n v="1538802000"/>
    <b v="0"/>
    <b v="0"/>
    <x v="8"/>
    <m/>
    <s v="theater/plays"/>
  </r>
  <r>
    <n v="839"/>
    <s v="Pierce-Ramirez"/>
    <s v="Organized scalable initiative"/>
    <n v="7700"/>
    <n v="14644"/>
    <n v="1.9018181818181819"/>
    <x v="1"/>
    <m/>
    <n v="157"/>
    <s v="US"/>
    <s v="USD"/>
    <n v="1395032400"/>
    <x v="751"/>
    <d v="2014-05-01T05:00:00"/>
    <n v="1398920400"/>
    <b v="0"/>
    <b v="1"/>
    <x v="8"/>
    <m/>
    <s v="film &amp; video/documentary"/>
  </r>
  <r>
    <n v="840"/>
    <s v="Howell and Sons"/>
    <s v="Enhanced regional moderator"/>
    <n v="116300"/>
    <n v="116583"/>
    <n v="1.0024333619948409"/>
    <x v="1"/>
    <m/>
    <n v="3533"/>
    <s v="US"/>
    <s v="USD"/>
    <n v="1405486800"/>
    <x v="752"/>
    <d v="2014-07-18T05:00:00"/>
    <n v="1405659600"/>
    <b v="0"/>
    <b v="1"/>
    <x v="8"/>
    <m/>
    <s v="theater/plays"/>
  </r>
  <r>
    <n v="841"/>
    <s v="Garcia, Dunn and Richardson"/>
    <s v="Automated even-keeled emulation"/>
    <n v="9100"/>
    <n v="12991"/>
    <n v="1.4275824175824177"/>
    <x v="1"/>
    <m/>
    <n v="155"/>
    <s v="US"/>
    <s v="USD"/>
    <n v="1455861600"/>
    <x v="753"/>
    <d v="2016-03-06T06:00:00"/>
    <n v="1457244000"/>
    <b v="0"/>
    <b v="0"/>
    <x v="8"/>
    <m/>
    <s v="technology/web"/>
  </r>
  <r>
    <n v="842"/>
    <s v="Lawson and Sons"/>
    <s v="Reverse-engineered multi-tasking product"/>
    <n v="1500"/>
    <n v="8447"/>
    <n v="5.6313333333333331"/>
    <x v="1"/>
    <m/>
    <n v="132"/>
    <s v="IT"/>
    <s v="EUR"/>
    <n v="1529038800"/>
    <x v="754"/>
    <d v="2018-06-18T05:00:00"/>
    <n v="1529298000"/>
    <b v="0"/>
    <b v="0"/>
    <x v="8"/>
    <m/>
    <s v="technology/wearables"/>
  </r>
  <r>
    <n v="843"/>
    <s v="Porter-Hicks"/>
    <s v="De-engineered next generation parallelism"/>
    <n v="8800"/>
    <n v="2703"/>
    <n v="0.30715909090909088"/>
    <x v="0"/>
    <m/>
    <n v="33"/>
    <s v="US"/>
    <s v="USD"/>
    <n v="1535259600"/>
    <x v="755"/>
    <d v="2018-09-01T05:00:00"/>
    <n v="1535778000"/>
    <b v="0"/>
    <b v="0"/>
    <x v="8"/>
    <m/>
    <s v="photography/photography books"/>
  </r>
  <r>
    <n v="844"/>
    <s v="Rodriguez-Hansen"/>
    <s v="Intuitive cohesive groupware"/>
    <n v="8800"/>
    <n v="8747"/>
    <n v="0.99397727272727276"/>
    <x v="3"/>
    <m/>
    <n v="94"/>
    <s v="US"/>
    <s v="USD"/>
    <n v="1327212000"/>
    <x v="756"/>
    <d v="2012-01-25T06:00:00"/>
    <n v="1327471200"/>
    <b v="0"/>
    <b v="0"/>
    <x v="8"/>
    <m/>
    <s v="film &amp; video/documentary"/>
  </r>
  <r>
    <n v="845"/>
    <s v="Williams LLC"/>
    <s v="Up-sized high-level access"/>
    <n v="69900"/>
    <n v="138087"/>
    <n v="1.9754935622317598"/>
    <x v="1"/>
    <m/>
    <n v="1354"/>
    <s v="GB"/>
    <s v="GBP"/>
    <n v="1526360400"/>
    <x v="757"/>
    <d v="2018-06-21T05:00:00"/>
    <n v="1529557200"/>
    <b v="0"/>
    <b v="0"/>
    <x v="8"/>
    <m/>
    <s v="technology/web"/>
  </r>
  <r>
    <n v="846"/>
    <s v="Cooper, Stanley and Bryant"/>
    <s v="Phased empowering success"/>
    <n v="1000"/>
    <n v="5085"/>
    <n v="5.085"/>
    <x v="1"/>
    <m/>
    <n v="48"/>
    <s v="US"/>
    <s v="USD"/>
    <n v="1532149200"/>
    <x v="758"/>
    <d v="2018-08-26T05:00:00"/>
    <n v="1535259600"/>
    <b v="1"/>
    <b v="1"/>
    <x v="8"/>
    <m/>
    <s v="technology/web"/>
  </r>
  <r>
    <n v="847"/>
    <s v="Miller, Glenn and Adams"/>
    <s v="Distributed actuating project"/>
    <n v="4700"/>
    <n v="11174"/>
    <n v="2.3774468085106384"/>
    <x v="1"/>
    <m/>
    <n v="110"/>
    <s v="US"/>
    <s v="USD"/>
    <n v="1515304800"/>
    <x v="759"/>
    <d v="2018-01-10T06:00:00"/>
    <n v="1515564000"/>
    <b v="0"/>
    <b v="0"/>
    <x v="8"/>
    <m/>
    <s v="food/food trucks"/>
  </r>
  <r>
    <n v="848"/>
    <s v="Cole, Salazar and Moreno"/>
    <s v="Robust motivating orchestration"/>
    <n v="3200"/>
    <n v="10831"/>
    <n v="3.3846875000000001"/>
    <x v="1"/>
    <m/>
    <n v="172"/>
    <s v="US"/>
    <s v="USD"/>
    <n v="1276318800"/>
    <x v="760"/>
    <d v="2010-06-21T05:00:00"/>
    <n v="1277096400"/>
    <b v="0"/>
    <b v="0"/>
    <x v="8"/>
    <m/>
    <s v="film &amp; video/drama"/>
  </r>
  <r>
    <n v="849"/>
    <s v="Jones-Ryan"/>
    <s v="Vision-oriented uniform instruction set"/>
    <n v="6700"/>
    <n v="8917"/>
    <n v="1.3308955223880596"/>
    <x v="1"/>
    <m/>
    <n v="307"/>
    <s v="US"/>
    <s v="USD"/>
    <n v="1328767200"/>
    <x v="761"/>
    <d v="2012-02-12T06:00:00"/>
    <n v="1329026400"/>
    <b v="0"/>
    <b v="1"/>
    <x v="8"/>
    <m/>
    <s v="music/indie rock"/>
  </r>
  <r>
    <n v="850"/>
    <s v="Hood, Perez and Meadows"/>
    <s v="Cross-group upward-trending hierarchy"/>
    <n v="100"/>
    <n v="1"/>
    <n v="0.01"/>
    <x v="0"/>
    <m/>
    <n v="1"/>
    <s v="US"/>
    <s v="USD"/>
    <n v="1321682400"/>
    <x v="762"/>
    <d v="2011-12-04T06:00:00"/>
    <n v="1322978400"/>
    <b v="1"/>
    <b v="0"/>
    <x v="8"/>
    <m/>
    <s v="music/rock"/>
  </r>
  <r>
    <n v="851"/>
    <s v="Bright and Sons"/>
    <s v="Object-based needs-based info-mediaries"/>
    <n v="6000"/>
    <n v="12468"/>
    <n v="2.0779999999999998"/>
    <x v="1"/>
    <m/>
    <n v="160"/>
    <s v="US"/>
    <s v="USD"/>
    <n v="1335934800"/>
    <x v="444"/>
    <d v="2012-06-04T05:00:00"/>
    <n v="1338786000"/>
    <b v="0"/>
    <b v="0"/>
    <x v="8"/>
    <m/>
    <s v="music/electric music"/>
  </r>
  <r>
    <n v="852"/>
    <s v="Brady Ltd"/>
    <s v="Open-source reciprocal standardization"/>
    <n v="4900"/>
    <n v="2505"/>
    <n v="0.51122448979591839"/>
    <x v="0"/>
    <m/>
    <n v="31"/>
    <s v="US"/>
    <s v="USD"/>
    <n v="1310792400"/>
    <x v="763"/>
    <d v="2011-07-26T05:00:00"/>
    <n v="1311656400"/>
    <b v="0"/>
    <b v="1"/>
    <x v="8"/>
    <m/>
    <s v="games/video games"/>
  </r>
  <r>
    <n v="853"/>
    <s v="Collier LLC"/>
    <s v="Secured well-modulated projection"/>
    <n v="17100"/>
    <n v="111502"/>
    <n v="6.5205847953216374"/>
    <x v="1"/>
    <m/>
    <n v="1467"/>
    <s v="CA"/>
    <s v="CAD"/>
    <n v="1308546000"/>
    <x v="764"/>
    <d v="2011-06-25T05:00:00"/>
    <n v="1308978000"/>
    <b v="0"/>
    <b v="1"/>
    <x v="8"/>
    <m/>
    <s v="music/indie rock"/>
  </r>
  <r>
    <n v="854"/>
    <s v="Campbell, Thomas and Obrien"/>
    <s v="Multi-channeled secondary middleware"/>
    <n v="171000"/>
    <n v="194309"/>
    <n v="1.1363099415204678"/>
    <x v="1"/>
    <m/>
    <n v="2662"/>
    <s v="CA"/>
    <s v="CAD"/>
    <n v="1574056800"/>
    <x v="765"/>
    <d v="2019-12-15T06:00:00"/>
    <n v="1576389600"/>
    <b v="0"/>
    <b v="0"/>
    <x v="8"/>
    <m/>
    <s v="publishing/fiction"/>
  </r>
  <r>
    <n v="855"/>
    <s v="Moses-Terry"/>
    <s v="Horizontal clear-thinking framework"/>
    <n v="23400"/>
    <n v="23956"/>
    <n v="1.0237606837606839"/>
    <x v="1"/>
    <m/>
    <n v="452"/>
    <s v="AU"/>
    <s v="AUD"/>
    <n v="1308373200"/>
    <x v="766"/>
    <d v="2011-07-19T05:00:00"/>
    <n v="1311051600"/>
    <b v="0"/>
    <b v="0"/>
    <x v="8"/>
    <m/>
    <s v="theater/plays"/>
  </r>
  <r>
    <n v="856"/>
    <s v="Williams and Sons"/>
    <s v="Profound composite core"/>
    <n v="2400"/>
    <n v="8558"/>
    <n v="3.5658333333333334"/>
    <x v="1"/>
    <m/>
    <n v="158"/>
    <s v="US"/>
    <s v="USD"/>
    <n v="1335243600"/>
    <x v="767"/>
    <d v="2012-05-11T05:00:00"/>
    <n v="1336712400"/>
    <b v="0"/>
    <b v="0"/>
    <x v="8"/>
    <m/>
    <s v="food/food trucks"/>
  </r>
  <r>
    <n v="857"/>
    <s v="Miranda, Gray and Hale"/>
    <s v="Programmable disintermediate matrices"/>
    <n v="5300"/>
    <n v="7413"/>
    <n v="1.3986792452830188"/>
    <x v="1"/>
    <m/>
    <n v="225"/>
    <s v="CH"/>
    <s v="CHF"/>
    <n v="1328421600"/>
    <x v="768"/>
    <d v="2012-02-28T06:00:00"/>
    <n v="1330408800"/>
    <b v="1"/>
    <b v="0"/>
    <x v="8"/>
    <m/>
    <s v="film &amp; video/shorts"/>
  </r>
  <r>
    <n v="858"/>
    <s v="Ayala, Crawford and Taylor"/>
    <s v="Realigned 5thgeneration knowledge user"/>
    <n v="4000"/>
    <n v="2778"/>
    <n v="0.69450000000000001"/>
    <x v="0"/>
    <m/>
    <n v="35"/>
    <s v="US"/>
    <s v="USD"/>
    <n v="1524286800"/>
    <x v="769"/>
    <d v="2018-04-28T05:00:00"/>
    <n v="1524891600"/>
    <b v="1"/>
    <b v="0"/>
    <x v="8"/>
    <m/>
    <s v="food/food trucks"/>
  </r>
  <r>
    <n v="859"/>
    <s v="Martinez Ltd"/>
    <s v="Multi-layered upward-trending groupware"/>
    <n v="7300"/>
    <n v="2594"/>
    <n v="0.35534246575342465"/>
    <x v="0"/>
    <m/>
    <n v="63"/>
    <s v="US"/>
    <s v="USD"/>
    <n v="1362117600"/>
    <x v="770"/>
    <d v="2013-03-19T05:00:00"/>
    <n v="1363669200"/>
    <b v="0"/>
    <b v="1"/>
    <x v="8"/>
    <m/>
    <s v="theater/plays"/>
  </r>
  <r>
    <n v="860"/>
    <s v="Lee PLC"/>
    <s v="Re-contextualized leadingedge firmware"/>
    <n v="2000"/>
    <n v="5033"/>
    <n v="2.5165000000000002"/>
    <x v="1"/>
    <m/>
    <n v="65"/>
    <s v="US"/>
    <s v="USD"/>
    <n v="1550556000"/>
    <x v="771"/>
    <d v="2019-03-01T06:00:00"/>
    <n v="1551420000"/>
    <b v="0"/>
    <b v="1"/>
    <x v="8"/>
    <m/>
    <s v="technology/wearables"/>
  </r>
  <r>
    <n v="861"/>
    <s v="Young, Ramsey and Powell"/>
    <s v="Devolved disintermediate analyzer"/>
    <n v="8800"/>
    <n v="9317"/>
    <n v="1.0587500000000001"/>
    <x v="1"/>
    <m/>
    <n v="163"/>
    <s v="US"/>
    <s v="USD"/>
    <n v="1269147600"/>
    <x v="772"/>
    <d v="2010-03-29T05:00:00"/>
    <n v="1269838800"/>
    <b v="0"/>
    <b v="0"/>
    <x v="8"/>
    <m/>
    <s v="theater/plays"/>
  </r>
  <r>
    <n v="862"/>
    <s v="Lewis and Sons"/>
    <s v="Profound disintermediate open system"/>
    <n v="3500"/>
    <n v="6560"/>
    <n v="1.8742857142857143"/>
    <x v="1"/>
    <m/>
    <n v="85"/>
    <s v="US"/>
    <s v="USD"/>
    <n v="1312174800"/>
    <x v="773"/>
    <d v="2011-08-05T05:00:00"/>
    <n v="1312520400"/>
    <b v="0"/>
    <b v="0"/>
    <x v="8"/>
    <m/>
    <s v="theater/plays"/>
  </r>
  <r>
    <n v="863"/>
    <s v="Davis-Johnson"/>
    <s v="Automated reciprocal protocol"/>
    <n v="1400"/>
    <n v="5415"/>
    <n v="3.8678571428571429"/>
    <x v="1"/>
    <m/>
    <n v="217"/>
    <s v="US"/>
    <s v="USD"/>
    <n v="1434517200"/>
    <x v="774"/>
    <d v="2015-07-10T05:00:00"/>
    <n v="1436504400"/>
    <b v="0"/>
    <b v="1"/>
    <x v="8"/>
    <m/>
    <s v="film &amp; video/television"/>
  </r>
  <r>
    <n v="864"/>
    <s v="Stevenson-Thompson"/>
    <s v="Automated static workforce"/>
    <n v="4200"/>
    <n v="14577"/>
    <n v="3.4707142857142856"/>
    <x v="1"/>
    <m/>
    <n v="150"/>
    <s v="US"/>
    <s v="USD"/>
    <n v="1471582800"/>
    <x v="775"/>
    <d v="2016-08-24T05:00:00"/>
    <n v="1472014800"/>
    <b v="0"/>
    <b v="0"/>
    <x v="8"/>
    <m/>
    <s v="film &amp; video/shorts"/>
  </r>
  <r>
    <n v="865"/>
    <s v="Ellis, Smith and Armstrong"/>
    <s v="Horizontal attitude-oriented help-desk"/>
    <n v="81000"/>
    <n v="150515"/>
    <n v="1.8582098765432098"/>
    <x v="1"/>
    <m/>
    <n v="3272"/>
    <s v="US"/>
    <s v="USD"/>
    <n v="1410757200"/>
    <x v="776"/>
    <d v="2014-09-24T05:00:00"/>
    <n v="1411534800"/>
    <b v="0"/>
    <b v="0"/>
    <x v="8"/>
    <m/>
    <s v="theater/plays"/>
  </r>
  <r>
    <n v="866"/>
    <s v="Jackson-Brown"/>
    <s v="Versatile 5thgeneration matrices"/>
    <n v="182800"/>
    <n v="79045"/>
    <n v="0.43241247264770238"/>
    <x v="3"/>
    <m/>
    <n v="898"/>
    <s v="US"/>
    <s v="USD"/>
    <n v="1304830800"/>
    <x v="777"/>
    <d v="2011-05-09T05:00:00"/>
    <n v="1304917200"/>
    <b v="0"/>
    <b v="0"/>
    <x v="8"/>
    <m/>
    <s v="photography/photography books"/>
  </r>
  <r>
    <n v="867"/>
    <s v="Kane, Pruitt and Rivera"/>
    <s v="Cross-platform next generation service-desk"/>
    <n v="4800"/>
    <n v="7797"/>
    <n v="1.6243749999999999"/>
    <x v="1"/>
    <m/>
    <n v="300"/>
    <s v="US"/>
    <s v="USD"/>
    <n v="1539061200"/>
    <x v="778"/>
    <d v="2018-10-15T05:00:00"/>
    <n v="1539579600"/>
    <b v="0"/>
    <b v="0"/>
    <x v="8"/>
    <m/>
    <s v="food/food trucks"/>
  </r>
  <r>
    <n v="868"/>
    <s v="Wood, Buckley and Meza"/>
    <s v="Front-line web-enabled installation"/>
    <n v="7000"/>
    <n v="12939"/>
    <n v="1.8484285714285715"/>
    <x v="1"/>
    <m/>
    <n v="126"/>
    <s v="US"/>
    <s v="USD"/>
    <n v="1381554000"/>
    <x v="779"/>
    <d v="2013-10-23T05:00:00"/>
    <n v="1382504400"/>
    <b v="0"/>
    <b v="0"/>
    <x v="8"/>
    <m/>
    <s v="theater/plays"/>
  </r>
  <r>
    <n v="869"/>
    <s v="Brown-Williams"/>
    <s v="Multi-channeled responsive product"/>
    <n v="161900"/>
    <n v="38376"/>
    <n v="0.23703520691785052"/>
    <x v="0"/>
    <m/>
    <n v="526"/>
    <s v="US"/>
    <s v="USD"/>
    <n v="1277096400"/>
    <x v="780"/>
    <d v="2010-07-05T05:00:00"/>
    <n v="1278306000"/>
    <b v="0"/>
    <b v="0"/>
    <x v="8"/>
    <m/>
    <s v="film &amp; video/drama"/>
  </r>
  <r>
    <n v="870"/>
    <s v="Hansen-Austin"/>
    <s v="Adaptive demand-driven encryption"/>
    <n v="7700"/>
    <n v="6920"/>
    <n v="0.89870129870129867"/>
    <x v="0"/>
    <m/>
    <n v="121"/>
    <s v="US"/>
    <s v="USD"/>
    <n v="1440392400"/>
    <x v="335"/>
    <d v="2015-09-18T05:00:00"/>
    <n v="1442552400"/>
    <b v="0"/>
    <b v="0"/>
    <x v="8"/>
    <m/>
    <s v="theater/plays"/>
  </r>
  <r>
    <n v="871"/>
    <s v="Santana-George"/>
    <s v="Re-engineered client-driven knowledge user"/>
    <n v="71500"/>
    <n v="194912"/>
    <n v="2.7260419580419581"/>
    <x v="1"/>
    <m/>
    <n v="2320"/>
    <s v="US"/>
    <s v="USD"/>
    <n v="1509512400"/>
    <x v="535"/>
    <d v="2017-11-19T06:00:00"/>
    <n v="1511071200"/>
    <b v="0"/>
    <b v="1"/>
    <x v="8"/>
    <m/>
    <s v="theater/plays"/>
  </r>
  <r>
    <n v="872"/>
    <s v="Davis LLC"/>
    <s v="Compatible logistical paradigm"/>
    <n v="4700"/>
    <n v="7992"/>
    <n v="1.7004255319148935"/>
    <x v="1"/>
    <m/>
    <n v="81"/>
    <s v="AU"/>
    <s v="AUD"/>
    <n v="1535950800"/>
    <x v="270"/>
    <d v="2018-09-08T05:00:00"/>
    <n v="1536382800"/>
    <b v="0"/>
    <b v="0"/>
    <x v="8"/>
    <m/>
    <s v="film &amp; video/science fiction"/>
  </r>
  <r>
    <n v="873"/>
    <s v="Vazquez, Ochoa and Clark"/>
    <s v="Intuitive value-added installation"/>
    <n v="42100"/>
    <n v="79268"/>
    <n v="1.8828503562945369"/>
    <x v="1"/>
    <m/>
    <n v="1887"/>
    <s v="US"/>
    <s v="USD"/>
    <n v="1389160800"/>
    <x v="781"/>
    <d v="2014-01-13T06:00:00"/>
    <n v="1389592800"/>
    <b v="0"/>
    <b v="0"/>
    <x v="8"/>
    <m/>
    <s v="photography/photography books"/>
  </r>
  <r>
    <n v="874"/>
    <s v="Chung-Nguyen"/>
    <s v="Managed discrete parallelism"/>
    <n v="40200"/>
    <n v="139468"/>
    <n v="3.4693532338308457"/>
    <x v="1"/>
    <m/>
    <n v="4358"/>
    <s v="US"/>
    <s v="USD"/>
    <n v="1271998800"/>
    <x v="782"/>
    <d v="2010-05-31T05:00:00"/>
    <n v="1275282000"/>
    <b v="0"/>
    <b v="1"/>
    <x v="8"/>
    <m/>
    <s v="photography/photography books"/>
  </r>
  <r>
    <n v="875"/>
    <s v="Mueller-Harmon"/>
    <s v="Implemented tangible approach"/>
    <n v="7900"/>
    <n v="5465"/>
    <n v="0.6917721518987342"/>
    <x v="0"/>
    <m/>
    <n v="67"/>
    <s v="US"/>
    <s v="USD"/>
    <n v="1294898400"/>
    <x v="783"/>
    <d v="2011-01-14T06:00:00"/>
    <n v="1294984800"/>
    <b v="0"/>
    <b v="0"/>
    <x v="8"/>
    <m/>
    <s v="music/rock"/>
  </r>
  <r>
    <n v="876"/>
    <s v="Dixon, Perez and Banks"/>
    <s v="Re-engineered encompassing definition"/>
    <n v="8300"/>
    <n v="2111"/>
    <n v="0.25433734939759034"/>
    <x v="0"/>
    <m/>
    <n v="57"/>
    <s v="CA"/>
    <s v="CAD"/>
    <n v="1559970000"/>
    <x v="784"/>
    <d v="2019-07-02T05:00:00"/>
    <n v="1562043600"/>
    <b v="0"/>
    <b v="0"/>
    <x v="8"/>
    <m/>
    <s v="photography/photography books"/>
  </r>
  <r>
    <n v="877"/>
    <s v="Estrada Group"/>
    <s v="Multi-lateral uniform collaboration"/>
    <n v="163600"/>
    <n v="126628"/>
    <n v="0.77400977995110021"/>
    <x v="0"/>
    <m/>
    <n v="1229"/>
    <s v="US"/>
    <s v="USD"/>
    <n v="1469509200"/>
    <x v="785"/>
    <d v="2016-07-27T05:00:00"/>
    <n v="1469595600"/>
    <b v="0"/>
    <b v="0"/>
    <x v="8"/>
    <m/>
    <s v="food/food trucks"/>
  </r>
  <r>
    <n v="878"/>
    <s v="Lutz Group"/>
    <s v="Enterprise-wide foreground paradigm"/>
    <n v="2700"/>
    <n v="1012"/>
    <n v="0.37481481481481482"/>
    <x v="0"/>
    <m/>
    <n v="12"/>
    <s v="IT"/>
    <s v="EUR"/>
    <n v="1579068000"/>
    <x v="786"/>
    <d v="2020-02-08T06:00:00"/>
    <n v="1581141600"/>
    <b v="0"/>
    <b v="0"/>
    <x v="8"/>
    <m/>
    <s v="music/metal"/>
  </r>
  <r>
    <n v="879"/>
    <s v="Ortiz Inc"/>
    <s v="Stand-alone incremental parallelism"/>
    <n v="1000"/>
    <n v="5438"/>
    <n v="5.4379999999999997"/>
    <x v="1"/>
    <m/>
    <n v="53"/>
    <s v="US"/>
    <s v="USD"/>
    <n v="1487743200"/>
    <x v="787"/>
    <d v="2017-03-03T06:00:00"/>
    <n v="1488520800"/>
    <b v="0"/>
    <b v="0"/>
    <x v="8"/>
    <m/>
    <s v="publishing/nonfiction"/>
  </r>
  <r>
    <n v="880"/>
    <s v="Craig, Ellis and Miller"/>
    <s v="Persevering 5thgeneration throughput"/>
    <n v="84500"/>
    <n v="193101"/>
    <n v="2.2852189349112426"/>
    <x v="1"/>
    <m/>
    <n v="2414"/>
    <s v="US"/>
    <s v="USD"/>
    <n v="1563685200"/>
    <x v="788"/>
    <d v="2019-07-23T05:00:00"/>
    <n v="1563858000"/>
    <b v="0"/>
    <b v="0"/>
    <x v="8"/>
    <m/>
    <s v="music/electric music"/>
  </r>
  <r>
    <n v="881"/>
    <s v="Charles Inc"/>
    <s v="Implemented object-oriented synergy"/>
    <n v="81300"/>
    <n v="31665"/>
    <n v="0.38948339483394834"/>
    <x v="0"/>
    <m/>
    <n v="452"/>
    <s v="US"/>
    <s v="USD"/>
    <n v="1436418000"/>
    <x v="330"/>
    <d v="2015-08-07T05:00:00"/>
    <n v="1438923600"/>
    <b v="0"/>
    <b v="1"/>
    <x v="8"/>
    <m/>
    <s v="theater/plays"/>
  </r>
  <r>
    <n v="882"/>
    <s v="White-Rosario"/>
    <s v="Balanced demand-driven definition"/>
    <n v="800"/>
    <n v="2960"/>
    <n v="3.7"/>
    <x v="1"/>
    <m/>
    <n v="80"/>
    <s v="US"/>
    <s v="USD"/>
    <n v="1421820000"/>
    <x v="789"/>
    <d v="2015-01-25T06:00:00"/>
    <n v="1422165600"/>
    <b v="0"/>
    <b v="0"/>
    <x v="8"/>
    <m/>
    <s v="theater/plays"/>
  </r>
  <r>
    <n v="883"/>
    <s v="Simmons-Villarreal"/>
    <s v="Customer-focused mobile Graphic Interface"/>
    <n v="3400"/>
    <n v="8089"/>
    <n v="2.3791176470588233"/>
    <x v="1"/>
    <m/>
    <n v="193"/>
    <s v="US"/>
    <s v="USD"/>
    <n v="1274763600"/>
    <x v="790"/>
    <d v="2010-06-30T05:00:00"/>
    <n v="1277874000"/>
    <b v="0"/>
    <b v="0"/>
    <x v="8"/>
    <m/>
    <s v="film &amp; video/shorts"/>
  </r>
  <r>
    <n v="884"/>
    <s v="Strickland Group"/>
    <s v="Horizontal secondary interface"/>
    <n v="170800"/>
    <n v="109374"/>
    <n v="0.64036299765807958"/>
    <x v="0"/>
    <m/>
    <n v="1886"/>
    <s v="US"/>
    <s v="USD"/>
    <n v="1399179600"/>
    <x v="791"/>
    <d v="2014-05-06T05:00:00"/>
    <n v="1399352400"/>
    <b v="0"/>
    <b v="1"/>
    <x v="8"/>
    <m/>
    <s v="theater/plays"/>
  </r>
  <r>
    <n v="885"/>
    <s v="Lynch Ltd"/>
    <s v="Virtual analyzing collaboration"/>
    <n v="1800"/>
    <n v="2129"/>
    <n v="1.1827777777777777"/>
    <x v="1"/>
    <m/>
    <n v="52"/>
    <s v="US"/>
    <s v="USD"/>
    <n v="1275800400"/>
    <x v="792"/>
    <d v="2010-07-14T05:00:00"/>
    <n v="1279083600"/>
    <b v="0"/>
    <b v="0"/>
    <x v="8"/>
    <m/>
    <s v="theater/plays"/>
  </r>
  <r>
    <n v="886"/>
    <s v="Sanders LLC"/>
    <s v="Multi-tiered explicit focus group"/>
    <n v="150600"/>
    <n v="127745"/>
    <n v="0.84824037184594958"/>
    <x v="0"/>
    <m/>
    <n v="1825"/>
    <s v="US"/>
    <s v="USD"/>
    <n v="1282798800"/>
    <x v="793"/>
    <d v="2010-09-13T05:00:00"/>
    <n v="1284354000"/>
    <b v="0"/>
    <b v="0"/>
    <x v="8"/>
    <m/>
    <s v="music/indie rock"/>
  </r>
  <r>
    <n v="887"/>
    <s v="Cooper LLC"/>
    <s v="Multi-layered systematic knowledgebase"/>
    <n v="7800"/>
    <n v="2289"/>
    <n v="0.29346153846153844"/>
    <x v="0"/>
    <m/>
    <n v="31"/>
    <s v="US"/>
    <s v="USD"/>
    <n v="1437109200"/>
    <x v="794"/>
    <d v="2015-09-02T05:00:00"/>
    <n v="1441170000"/>
    <b v="0"/>
    <b v="1"/>
    <x v="8"/>
    <m/>
    <s v="theater/plays"/>
  </r>
  <r>
    <n v="888"/>
    <s v="Palmer Ltd"/>
    <s v="Reverse-engineered uniform knowledge user"/>
    <n v="5800"/>
    <n v="12174"/>
    <n v="2.0989655172413793"/>
    <x v="1"/>
    <m/>
    <n v="290"/>
    <s v="US"/>
    <s v="USD"/>
    <n v="1491886800"/>
    <x v="795"/>
    <d v="2017-04-30T05:00:00"/>
    <n v="1493528400"/>
    <b v="0"/>
    <b v="0"/>
    <x v="8"/>
    <m/>
    <s v="theater/plays"/>
  </r>
  <r>
    <n v="889"/>
    <s v="Santos Group"/>
    <s v="Secured dynamic capacity"/>
    <n v="5600"/>
    <n v="9508"/>
    <n v="1.697857142857143"/>
    <x v="1"/>
    <m/>
    <n v="122"/>
    <s v="US"/>
    <s v="USD"/>
    <n v="1394600400"/>
    <x v="796"/>
    <d v="2014-03-19T05:00:00"/>
    <n v="1395205200"/>
    <b v="0"/>
    <b v="1"/>
    <x v="8"/>
    <m/>
    <s v="music/electric music"/>
  </r>
  <r>
    <n v="890"/>
    <s v="Christian, Kim and Jimenez"/>
    <s v="Devolved foreground throughput"/>
    <n v="134400"/>
    <n v="155849"/>
    <n v="1.1595907738095239"/>
    <x v="1"/>
    <m/>
    <n v="1470"/>
    <s v="US"/>
    <s v="USD"/>
    <n v="1561352400"/>
    <x v="797"/>
    <d v="2019-06-25T05:00:00"/>
    <n v="1561438800"/>
    <b v="0"/>
    <b v="0"/>
    <x v="8"/>
    <m/>
    <s v="music/indie rock"/>
  </r>
  <r>
    <n v="891"/>
    <s v="Williams, Price and Hurley"/>
    <s v="Synchronized demand-driven infrastructure"/>
    <n v="3000"/>
    <n v="7758"/>
    <n v="2.5859999999999999"/>
    <x v="1"/>
    <m/>
    <n v="165"/>
    <s v="CA"/>
    <s v="CAD"/>
    <n v="1322892000"/>
    <x v="798"/>
    <d v="2012-01-16T06:00:00"/>
    <n v="1326693600"/>
    <b v="0"/>
    <b v="0"/>
    <x v="8"/>
    <m/>
    <s v="film &amp; video/documentary"/>
  </r>
  <r>
    <n v="892"/>
    <s v="Anderson, Parks and Estrada"/>
    <s v="Realigned discrete structure"/>
    <n v="6000"/>
    <n v="13835"/>
    <n v="2.3058333333333332"/>
    <x v="1"/>
    <m/>
    <n v="182"/>
    <s v="US"/>
    <s v="USD"/>
    <n v="1274418000"/>
    <x v="799"/>
    <d v="2010-07-01T05:00:00"/>
    <n v="1277960400"/>
    <b v="0"/>
    <b v="0"/>
    <x v="8"/>
    <m/>
    <s v="publishing/translations"/>
  </r>
  <r>
    <n v="893"/>
    <s v="Collins-Martinez"/>
    <s v="Progressive grid-enabled website"/>
    <n v="8400"/>
    <n v="10770"/>
    <n v="1.2821428571428573"/>
    <x v="1"/>
    <m/>
    <n v="199"/>
    <s v="IT"/>
    <s v="EUR"/>
    <n v="1434344400"/>
    <x v="800"/>
    <d v="2015-06-19T05:00:00"/>
    <n v="1434690000"/>
    <b v="0"/>
    <b v="1"/>
    <x v="8"/>
    <m/>
    <s v="film &amp; video/documentary"/>
  </r>
  <r>
    <n v="894"/>
    <s v="Barrett Inc"/>
    <s v="Organic cohesive neural-net"/>
    <n v="1700"/>
    <n v="3208"/>
    <n v="1.8870588235294117"/>
    <x v="1"/>
    <m/>
    <n v="56"/>
    <s v="GB"/>
    <s v="GBP"/>
    <n v="1373518800"/>
    <x v="801"/>
    <d v="2013-08-10T05:00:00"/>
    <n v="1376110800"/>
    <b v="0"/>
    <b v="1"/>
    <x v="8"/>
    <m/>
    <s v="film &amp; video/television"/>
  </r>
  <r>
    <n v="895"/>
    <s v="Adams-Rollins"/>
    <s v="Integrated demand-driven info-mediaries"/>
    <n v="159800"/>
    <n v="11108"/>
    <n v="6.9511889862327911E-2"/>
    <x v="0"/>
    <m/>
    <n v="107"/>
    <s v="US"/>
    <s v="USD"/>
    <n v="1517637600"/>
    <x v="802"/>
    <d v="2018-02-12T06:00:00"/>
    <n v="1518415200"/>
    <b v="0"/>
    <b v="0"/>
    <x v="8"/>
    <m/>
    <s v="theater/plays"/>
  </r>
  <r>
    <n v="896"/>
    <s v="Wright-Bryant"/>
    <s v="Reverse-engineered client-server extranet"/>
    <n v="19800"/>
    <n v="153338"/>
    <n v="7.7443434343434348"/>
    <x v="1"/>
    <m/>
    <n v="1460"/>
    <s v="AU"/>
    <s v="AUD"/>
    <n v="1310619600"/>
    <x v="803"/>
    <d v="2011-07-17T05:00:00"/>
    <n v="1310878800"/>
    <b v="0"/>
    <b v="1"/>
    <x v="8"/>
    <m/>
    <s v="food/food trucks"/>
  </r>
  <r>
    <n v="897"/>
    <s v="Berry-Cannon"/>
    <s v="Organized discrete encoding"/>
    <n v="8800"/>
    <n v="2437"/>
    <n v="0.27693181818181817"/>
    <x v="0"/>
    <m/>
    <n v="27"/>
    <s v="US"/>
    <s v="USD"/>
    <n v="1556427600"/>
    <x v="212"/>
    <d v="2019-04-30T05:00:00"/>
    <n v="1556600400"/>
    <b v="0"/>
    <b v="0"/>
    <x v="8"/>
    <m/>
    <s v="theater/plays"/>
  </r>
  <r>
    <n v="898"/>
    <s v="Davis-Gonzalez"/>
    <s v="Balanced regional flexibility"/>
    <n v="179100"/>
    <n v="93991"/>
    <n v="0.52479620323841425"/>
    <x v="0"/>
    <m/>
    <n v="1221"/>
    <s v="US"/>
    <s v="USD"/>
    <n v="1576476000"/>
    <x v="804"/>
    <d v="2019-12-22T06:00:00"/>
    <n v="1576994400"/>
    <b v="0"/>
    <b v="0"/>
    <x v="8"/>
    <m/>
    <s v="film &amp; video/documentary"/>
  </r>
  <r>
    <n v="899"/>
    <s v="Best-Young"/>
    <s v="Implemented multimedia time-frame"/>
    <n v="3100"/>
    <n v="12620"/>
    <n v="4.0709677419354842"/>
    <x v="1"/>
    <m/>
    <n v="123"/>
    <s v="CH"/>
    <s v="CHF"/>
    <n v="1381122000"/>
    <x v="805"/>
    <d v="2013-10-25T05:00:00"/>
    <n v="1382677200"/>
    <b v="0"/>
    <b v="0"/>
    <x v="8"/>
    <m/>
    <s v="music/jazz"/>
  </r>
  <r>
    <n v="900"/>
    <s v="Powers, Smith and Deleon"/>
    <s v="Enhanced uniform service-desk"/>
    <n v="100"/>
    <n v="2"/>
    <n v="0.02"/>
    <x v="0"/>
    <m/>
    <n v="1"/>
    <s v="US"/>
    <s v="USD"/>
    <n v="1411102800"/>
    <x v="806"/>
    <d v="2014-09-20T05:00:00"/>
    <n v="1411189200"/>
    <b v="0"/>
    <b v="1"/>
    <x v="8"/>
    <m/>
    <s v="technology/web"/>
  </r>
  <r>
    <n v="901"/>
    <s v="Hogan Group"/>
    <s v="Versatile bottom-line definition"/>
    <n v="5600"/>
    <n v="8746"/>
    <n v="1.5617857142857143"/>
    <x v="1"/>
    <m/>
    <n v="159"/>
    <s v="US"/>
    <s v="USD"/>
    <n v="1531803600"/>
    <x v="807"/>
    <d v="2018-08-19T05:00:00"/>
    <n v="1534654800"/>
    <b v="0"/>
    <b v="1"/>
    <x v="8"/>
    <m/>
    <s v="music/rock"/>
  </r>
  <r>
    <n v="902"/>
    <s v="Wang, Silva and Byrd"/>
    <s v="Integrated bifurcated software"/>
    <n v="1400"/>
    <n v="3534"/>
    <n v="2.5242857142857145"/>
    <x v="1"/>
    <m/>
    <n v="110"/>
    <s v="US"/>
    <s v="USD"/>
    <n v="1454133600"/>
    <x v="722"/>
    <d v="2016-03-12T06:00:00"/>
    <n v="1457762400"/>
    <b v="0"/>
    <b v="0"/>
    <x v="8"/>
    <m/>
    <s v="technology/web"/>
  </r>
  <r>
    <n v="903"/>
    <s v="Parker-Morris"/>
    <s v="Assimilated next generation instruction set"/>
    <n v="41000"/>
    <n v="709"/>
    <n v="1.729268292682927E-2"/>
    <x v="2"/>
    <m/>
    <n v="14"/>
    <s v="US"/>
    <s v="USD"/>
    <n v="1336194000"/>
    <x v="477"/>
    <d v="2012-05-20T05:00:00"/>
    <n v="1337490000"/>
    <b v="0"/>
    <b v="1"/>
    <x v="8"/>
    <m/>
    <s v="publishing/nonfiction"/>
  </r>
  <r>
    <n v="904"/>
    <s v="Rodriguez, Johnson and Jackson"/>
    <s v="Digitized foreground array"/>
    <n v="6500"/>
    <n v="795"/>
    <n v="0.12230769230769231"/>
    <x v="0"/>
    <m/>
    <n v="16"/>
    <s v="US"/>
    <s v="USD"/>
    <n v="1349326800"/>
    <x v="259"/>
    <d v="2012-10-08T05:00:00"/>
    <n v="1349672400"/>
    <b v="0"/>
    <b v="0"/>
    <x v="8"/>
    <m/>
    <s v="publishing/radio &amp; podcasts"/>
  </r>
  <r>
    <n v="905"/>
    <s v="Haynes PLC"/>
    <s v="Re-engineered clear-thinking project"/>
    <n v="7900"/>
    <n v="12955"/>
    <n v="1.6398734177215191"/>
    <x v="1"/>
    <m/>
    <n v="236"/>
    <s v="US"/>
    <s v="USD"/>
    <n v="1379566800"/>
    <x v="9"/>
    <d v="2013-09-22T05:00:00"/>
    <n v="1379826000"/>
    <b v="0"/>
    <b v="0"/>
    <x v="8"/>
    <m/>
    <s v="theater/plays"/>
  </r>
  <r>
    <n v="906"/>
    <s v="Hayes Group"/>
    <s v="Implemented even-keeled standardization"/>
    <n v="5500"/>
    <n v="8964"/>
    <n v="1.6298181818181818"/>
    <x v="1"/>
    <m/>
    <n v="191"/>
    <s v="US"/>
    <s v="USD"/>
    <n v="1494651600"/>
    <x v="808"/>
    <d v="2017-06-18T05:00:00"/>
    <n v="1497762000"/>
    <b v="1"/>
    <b v="1"/>
    <x v="8"/>
    <m/>
    <s v="film &amp; video/documentary"/>
  </r>
  <r>
    <n v="907"/>
    <s v="White, Pena and Calhoun"/>
    <s v="Quality-focused asymmetric adapter"/>
    <n v="9100"/>
    <n v="1843"/>
    <n v="0.20252747252747252"/>
    <x v="0"/>
    <m/>
    <n v="41"/>
    <s v="US"/>
    <s v="USD"/>
    <n v="1303880400"/>
    <x v="809"/>
    <d v="2011-05-04T05:00:00"/>
    <n v="1304485200"/>
    <b v="0"/>
    <b v="0"/>
    <x v="8"/>
    <m/>
    <s v="theater/plays"/>
  </r>
  <r>
    <n v="908"/>
    <s v="Bryant-Pope"/>
    <s v="Networked intangible help-desk"/>
    <n v="38200"/>
    <n v="121950"/>
    <n v="3.1924083769633507"/>
    <x v="1"/>
    <m/>
    <n v="3934"/>
    <s v="US"/>
    <s v="USD"/>
    <n v="1335934800"/>
    <x v="444"/>
    <d v="2012-05-13T05:00:00"/>
    <n v="1336885200"/>
    <b v="0"/>
    <b v="0"/>
    <x v="8"/>
    <m/>
    <s v="games/video games"/>
  </r>
  <r>
    <n v="909"/>
    <s v="Gates, Li and Thompson"/>
    <s v="Synchronized attitude-oriented frame"/>
    <n v="1800"/>
    <n v="8621"/>
    <n v="4.7894444444444444"/>
    <x v="1"/>
    <m/>
    <n v="80"/>
    <s v="CA"/>
    <s v="CAD"/>
    <n v="1528088400"/>
    <x v="384"/>
    <d v="2018-07-01T05:00:00"/>
    <n v="1530421200"/>
    <b v="0"/>
    <b v="1"/>
    <x v="8"/>
    <m/>
    <s v="theater/plays"/>
  </r>
  <r>
    <n v="910"/>
    <s v="King-Morris"/>
    <s v="Proactive incremental architecture"/>
    <n v="154500"/>
    <n v="30215"/>
    <n v="0.19556634304207121"/>
    <x v="3"/>
    <m/>
    <n v="296"/>
    <s v="US"/>
    <s v="USD"/>
    <n v="1421906400"/>
    <x v="810"/>
    <d v="2015-01-23T06:00:00"/>
    <n v="1421992800"/>
    <b v="0"/>
    <b v="0"/>
    <x v="8"/>
    <m/>
    <s v="theater/plays"/>
  </r>
  <r>
    <n v="911"/>
    <s v="Carter, Cole and Curtis"/>
    <s v="Cloned responsive standardization"/>
    <n v="5800"/>
    <n v="11539"/>
    <n v="1.9894827586206896"/>
    <x v="1"/>
    <m/>
    <n v="462"/>
    <s v="US"/>
    <s v="USD"/>
    <n v="1568005200"/>
    <x v="811"/>
    <d v="2019-09-11T05:00:00"/>
    <n v="1568178000"/>
    <b v="1"/>
    <b v="0"/>
    <x v="8"/>
    <m/>
    <s v="technology/web"/>
  </r>
  <r>
    <n v="912"/>
    <s v="Sanchez-Parsons"/>
    <s v="Reduced bifurcated pricing structure"/>
    <n v="1800"/>
    <n v="14310"/>
    <n v="7.95"/>
    <x v="1"/>
    <m/>
    <n v="179"/>
    <s v="US"/>
    <s v="USD"/>
    <n v="1346821200"/>
    <x v="812"/>
    <d v="2012-09-18T05:00:00"/>
    <n v="1347944400"/>
    <b v="1"/>
    <b v="0"/>
    <x v="8"/>
    <m/>
    <s v="film &amp; video/drama"/>
  </r>
  <r>
    <n v="913"/>
    <s v="Rivera-Pearson"/>
    <s v="Re-engineered asymmetric challenge"/>
    <n v="70200"/>
    <n v="35536"/>
    <n v="0.50621082621082625"/>
    <x v="0"/>
    <m/>
    <n v="523"/>
    <s v="AU"/>
    <s v="AUD"/>
    <n v="1557637200"/>
    <x v="813"/>
    <d v="2019-05-25T05:00:00"/>
    <n v="1558760400"/>
    <b v="0"/>
    <b v="0"/>
    <x v="8"/>
    <m/>
    <s v="film &amp; video/drama"/>
  </r>
  <r>
    <n v="914"/>
    <s v="Ramirez, Padilla and Barrera"/>
    <s v="Diverse client-driven conglomeration"/>
    <n v="6400"/>
    <n v="3676"/>
    <n v="0.57437499999999997"/>
    <x v="0"/>
    <m/>
    <n v="141"/>
    <s v="GB"/>
    <s v="GBP"/>
    <n v="1375592400"/>
    <x v="814"/>
    <d v="2013-08-16T05:00:00"/>
    <n v="1376629200"/>
    <b v="0"/>
    <b v="0"/>
    <x v="8"/>
    <m/>
    <s v="theater/plays"/>
  </r>
  <r>
    <n v="915"/>
    <s v="Riggs Group"/>
    <s v="Configurable upward-trending solution"/>
    <n v="125900"/>
    <n v="195936"/>
    <n v="1.5562827640984909"/>
    <x v="1"/>
    <m/>
    <n v="1866"/>
    <s v="GB"/>
    <s v="GBP"/>
    <n v="1503982800"/>
    <x v="80"/>
    <d v="2017-09-07T05:00:00"/>
    <n v="1504760400"/>
    <b v="0"/>
    <b v="0"/>
    <x v="8"/>
    <m/>
    <s v="film &amp; video/television"/>
  </r>
  <r>
    <n v="916"/>
    <s v="Clements Ltd"/>
    <s v="Persistent bandwidth-monitored framework"/>
    <n v="3700"/>
    <n v="1343"/>
    <n v="0.36297297297297298"/>
    <x v="0"/>
    <m/>
    <n v="52"/>
    <s v="US"/>
    <s v="USD"/>
    <n v="1418882400"/>
    <x v="815"/>
    <d v="2014-12-27T06:00:00"/>
    <n v="1419660000"/>
    <b v="0"/>
    <b v="0"/>
    <x v="8"/>
    <m/>
    <s v="photography/photography books"/>
  </r>
  <r>
    <n v="917"/>
    <s v="Cooper Inc"/>
    <s v="Polarized discrete product"/>
    <n v="3600"/>
    <n v="2097"/>
    <n v="0.58250000000000002"/>
    <x v="2"/>
    <m/>
    <n v="27"/>
    <s v="GB"/>
    <s v="GBP"/>
    <n v="1309237200"/>
    <x v="816"/>
    <d v="2011-07-22T05:00:00"/>
    <n v="1311310800"/>
    <b v="0"/>
    <b v="1"/>
    <x v="8"/>
    <m/>
    <s v="film &amp; video/shorts"/>
  </r>
  <r>
    <n v="918"/>
    <s v="Jones-Gonzalez"/>
    <s v="Seamless dynamic website"/>
    <n v="3800"/>
    <n v="9021"/>
    <n v="2.3739473684210526"/>
    <x v="1"/>
    <m/>
    <n v="156"/>
    <s v="CH"/>
    <s v="CHF"/>
    <n v="1343365200"/>
    <x v="474"/>
    <d v="2012-08-07T05:00:00"/>
    <n v="1344315600"/>
    <b v="0"/>
    <b v="0"/>
    <x v="8"/>
    <m/>
    <s v="publishing/radio &amp; podcasts"/>
  </r>
  <r>
    <n v="919"/>
    <s v="Fox Ltd"/>
    <s v="Extended multimedia firmware"/>
    <n v="35600"/>
    <n v="20915"/>
    <n v="0.58750000000000002"/>
    <x v="0"/>
    <m/>
    <n v="225"/>
    <s v="AU"/>
    <s v="AUD"/>
    <n v="1507957200"/>
    <x v="817"/>
    <d v="2017-11-15T06:00:00"/>
    <n v="1510725600"/>
    <b v="0"/>
    <b v="1"/>
    <x v="8"/>
    <m/>
    <s v="theater/plays"/>
  </r>
  <r>
    <n v="920"/>
    <s v="Green, Murphy and Webb"/>
    <s v="Versatile directional project"/>
    <n v="5300"/>
    <n v="9676"/>
    <n v="1.8256603773584905"/>
    <x v="1"/>
    <m/>
    <n v="255"/>
    <s v="US"/>
    <s v="USD"/>
    <n v="1549519200"/>
    <x v="818"/>
    <d v="2019-02-27T06:00:00"/>
    <n v="1551247200"/>
    <b v="1"/>
    <b v="0"/>
    <x v="8"/>
    <m/>
    <s v="film &amp; video/animation"/>
  </r>
  <r>
    <n v="921"/>
    <s v="Stevenson PLC"/>
    <s v="Profound directional knowledge user"/>
    <n v="160400"/>
    <n v="1210"/>
    <n v="7.5436408977556111E-3"/>
    <x v="0"/>
    <m/>
    <n v="38"/>
    <s v="US"/>
    <s v="USD"/>
    <n v="1329026400"/>
    <x v="819"/>
    <d v="2012-02-26T06:00:00"/>
    <n v="1330236000"/>
    <b v="0"/>
    <b v="0"/>
    <x v="8"/>
    <m/>
    <s v="technology/web"/>
  </r>
  <r>
    <n v="922"/>
    <s v="Soto-Anthony"/>
    <s v="Ameliorated logistical capability"/>
    <n v="51400"/>
    <n v="90440"/>
    <n v="1.7595330739299611"/>
    <x v="1"/>
    <m/>
    <n v="2261"/>
    <s v="US"/>
    <s v="USD"/>
    <n v="1544335200"/>
    <x v="609"/>
    <d v="2018-12-18T06:00:00"/>
    <n v="1545112800"/>
    <b v="0"/>
    <b v="1"/>
    <x v="8"/>
    <m/>
    <s v="music/world music"/>
  </r>
  <r>
    <n v="923"/>
    <s v="Wise and Sons"/>
    <s v="Sharable discrete definition"/>
    <n v="1700"/>
    <n v="4044"/>
    <n v="2.3788235294117648"/>
    <x v="1"/>
    <m/>
    <n v="40"/>
    <s v="US"/>
    <s v="USD"/>
    <n v="1279083600"/>
    <x v="547"/>
    <d v="2010-07-15T05:00:00"/>
    <n v="1279170000"/>
    <b v="0"/>
    <b v="0"/>
    <x v="8"/>
    <m/>
    <s v="theater/plays"/>
  </r>
  <r>
    <n v="924"/>
    <s v="Butler-Barr"/>
    <s v="User-friendly next generation core"/>
    <n v="39400"/>
    <n v="192292"/>
    <n v="4.8805076142131982"/>
    <x v="1"/>
    <m/>
    <n v="2289"/>
    <s v="IT"/>
    <s v="EUR"/>
    <n v="1572498000"/>
    <x v="820"/>
    <d v="2019-11-11T06:00:00"/>
    <n v="1573452000"/>
    <b v="0"/>
    <b v="0"/>
    <x v="8"/>
    <m/>
    <s v="theater/plays"/>
  </r>
  <r>
    <n v="925"/>
    <s v="Wilson, Jefferson and Anderson"/>
    <s v="Profit-focused empowering system engine"/>
    <n v="3000"/>
    <n v="6722"/>
    <n v="2.2406666666666668"/>
    <x v="1"/>
    <m/>
    <n v="65"/>
    <s v="US"/>
    <s v="USD"/>
    <n v="1506056400"/>
    <x v="821"/>
    <d v="2017-10-04T05:00:00"/>
    <n v="1507093200"/>
    <b v="0"/>
    <b v="0"/>
    <x v="8"/>
    <m/>
    <s v="theater/plays"/>
  </r>
  <r>
    <n v="926"/>
    <s v="Brown-Oliver"/>
    <s v="Synchronized cohesive encoding"/>
    <n v="8700"/>
    <n v="1577"/>
    <n v="0.18126436781609195"/>
    <x v="0"/>
    <m/>
    <n v="15"/>
    <s v="US"/>
    <s v="USD"/>
    <n v="1463029200"/>
    <x v="151"/>
    <d v="2016-05-16T05:00:00"/>
    <n v="1463374800"/>
    <b v="0"/>
    <b v="0"/>
    <x v="8"/>
    <m/>
    <s v="food/food trucks"/>
  </r>
  <r>
    <n v="927"/>
    <s v="Davis-Gardner"/>
    <s v="Synergistic dynamic utilization"/>
    <n v="7200"/>
    <n v="3301"/>
    <n v="0.45847222222222223"/>
    <x v="0"/>
    <m/>
    <n v="37"/>
    <s v="US"/>
    <s v="USD"/>
    <n v="1342069200"/>
    <x v="822"/>
    <d v="2012-08-10T05:00:00"/>
    <n v="1344574800"/>
    <b v="0"/>
    <b v="0"/>
    <x v="8"/>
    <m/>
    <s v="theater/plays"/>
  </r>
  <r>
    <n v="928"/>
    <s v="Dawson Group"/>
    <s v="Triple-buffered bi-directional model"/>
    <n v="167400"/>
    <n v="196386"/>
    <n v="1.1731541218637993"/>
    <x v="1"/>
    <m/>
    <n v="3777"/>
    <s v="IT"/>
    <s v="EUR"/>
    <n v="1388296800"/>
    <x v="823"/>
    <d v="2014-01-07T06:00:00"/>
    <n v="1389074400"/>
    <b v="0"/>
    <b v="0"/>
    <x v="8"/>
    <m/>
    <s v="technology/web"/>
  </r>
  <r>
    <n v="929"/>
    <s v="Turner-Terrell"/>
    <s v="Polarized tertiary function"/>
    <n v="5500"/>
    <n v="11952"/>
    <n v="2.173090909090909"/>
    <x v="1"/>
    <m/>
    <n v="184"/>
    <s v="GB"/>
    <s v="GBP"/>
    <n v="1493787600"/>
    <x v="824"/>
    <d v="2017-05-17T05:00:00"/>
    <n v="1494997200"/>
    <b v="0"/>
    <b v="0"/>
    <x v="8"/>
    <m/>
    <s v="theater/plays"/>
  </r>
  <r>
    <n v="930"/>
    <s v="Hall, Buchanan and Benton"/>
    <s v="Configurable fault-tolerant structure"/>
    <n v="3500"/>
    <n v="3930"/>
    <n v="1.1228571428571428"/>
    <x v="1"/>
    <m/>
    <n v="85"/>
    <s v="US"/>
    <s v="USD"/>
    <n v="1424844000"/>
    <x v="825"/>
    <d v="2015-03-04T06:00:00"/>
    <n v="1425448800"/>
    <b v="0"/>
    <b v="1"/>
    <x v="8"/>
    <m/>
    <s v="theater/plays"/>
  </r>
  <r>
    <n v="931"/>
    <s v="Lowery, Hayden and Cruz"/>
    <s v="Digitized 24/7 budgetary management"/>
    <n v="7900"/>
    <n v="5729"/>
    <n v="0.72518987341772156"/>
    <x v="0"/>
    <m/>
    <n v="112"/>
    <s v="US"/>
    <s v="USD"/>
    <n v="1403931600"/>
    <x v="826"/>
    <d v="2014-06-30T05:00:00"/>
    <n v="1404104400"/>
    <b v="0"/>
    <b v="1"/>
    <x v="8"/>
    <m/>
    <s v="theater/plays"/>
  </r>
  <r>
    <n v="932"/>
    <s v="Mora, Miller and Harper"/>
    <s v="Stand-alone zero tolerance algorithm"/>
    <n v="2300"/>
    <n v="4883"/>
    <n v="2.1230434782608696"/>
    <x v="1"/>
    <m/>
    <n v="144"/>
    <s v="US"/>
    <s v="USD"/>
    <n v="1394514000"/>
    <x v="827"/>
    <d v="2014-03-14T05:00:00"/>
    <n v="1394773200"/>
    <b v="0"/>
    <b v="0"/>
    <x v="8"/>
    <m/>
    <s v="music/rock"/>
  </r>
  <r>
    <n v="933"/>
    <s v="Espinoza Group"/>
    <s v="Implemented tangible support"/>
    <n v="73000"/>
    <n v="175015"/>
    <n v="2.3974657534246577"/>
    <x v="1"/>
    <m/>
    <n v="1902"/>
    <s v="US"/>
    <s v="USD"/>
    <n v="1365397200"/>
    <x v="828"/>
    <d v="2013-04-21T05:00:00"/>
    <n v="1366520400"/>
    <b v="0"/>
    <b v="0"/>
    <x v="8"/>
    <m/>
    <s v="theater/plays"/>
  </r>
  <r>
    <n v="934"/>
    <s v="Davis, Crawford and Lopez"/>
    <s v="Reactive radical framework"/>
    <n v="6200"/>
    <n v="11280"/>
    <n v="1.8193548387096774"/>
    <x v="1"/>
    <m/>
    <n v="105"/>
    <s v="US"/>
    <s v="USD"/>
    <n v="1456120800"/>
    <x v="829"/>
    <d v="2016-02-28T06:00:00"/>
    <n v="1456639200"/>
    <b v="0"/>
    <b v="0"/>
    <x v="8"/>
    <m/>
    <s v="theater/plays"/>
  </r>
  <r>
    <n v="935"/>
    <s v="Richards, Stevens and Fleming"/>
    <s v="Object-based full-range knowledge user"/>
    <n v="6100"/>
    <n v="10012"/>
    <n v="1.6413114754098361"/>
    <x v="1"/>
    <m/>
    <n v="132"/>
    <s v="US"/>
    <s v="USD"/>
    <n v="1437714000"/>
    <x v="830"/>
    <d v="2015-07-31T05:00:00"/>
    <n v="1438318800"/>
    <b v="0"/>
    <b v="0"/>
    <x v="8"/>
    <m/>
    <s v="theater/plays"/>
  </r>
  <r>
    <n v="936"/>
    <s v="Brown Ltd"/>
    <s v="Enhanced composite contingency"/>
    <n v="103200"/>
    <n v="1690"/>
    <n v="1.6375968992248063E-2"/>
    <x v="0"/>
    <m/>
    <n v="21"/>
    <s v="US"/>
    <s v="USD"/>
    <n v="1563771600"/>
    <x v="831"/>
    <d v="2019-07-25T05:00:00"/>
    <n v="1564030800"/>
    <b v="1"/>
    <b v="0"/>
    <x v="8"/>
    <m/>
    <s v="theater/plays"/>
  </r>
  <r>
    <n v="937"/>
    <s v="Tapia, Sandoval and Hurley"/>
    <s v="Cloned fresh-thinking model"/>
    <n v="171000"/>
    <n v="84891"/>
    <n v="0.49643859649122807"/>
    <x v="3"/>
    <m/>
    <n v="976"/>
    <s v="US"/>
    <s v="USD"/>
    <n v="1448517600"/>
    <x v="832"/>
    <d v="2015-12-05T06:00:00"/>
    <n v="1449295200"/>
    <b v="0"/>
    <b v="0"/>
    <x v="8"/>
    <m/>
    <s v="film &amp; video/documentary"/>
  </r>
  <r>
    <n v="938"/>
    <s v="Allen Inc"/>
    <s v="Total dedicated benchmark"/>
    <n v="9200"/>
    <n v="10093"/>
    <n v="1.0970652173913042"/>
    <x v="1"/>
    <m/>
    <n v="96"/>
    <s v="US"/>
    <s v="USD"/>
    <n v="1528779600"/>
    <x v="833"/>
    <d v="2018-07-18T05:00:00"/>
    <n v="1531890000"/>
    <b v="0"/>
    <b v="1"/>
    <x v="8"/>
    <m/>
    <s v="publishing/fiction"/>
  </r>
  <r>
    <n v="939"/>
    <s v="Williams, Johnson and Campbell"/>
    <s v="Streamlined human-resource Graphic Interface"/>
    <n v="7800"/>
    <n v="3839"/>
    <n v="0.49217948717948717"/>
    <x v="0"/>
    <m/>
    <n v="67"/>
    <s v="US"/>
    <s v="USD"/>
    <n v="1304744400"/>
    <x v="834"/>
    <d v="2011-05-24T05:00:00"/>
    <n v="1306213200"/>
    <b v="0"/>
    <b v="1"/>
    <x v="8"/>
    <m/>
    <s v="games/video games"/>
  </r>
  <r>
    <n v="940"/>
    <s v="Wiggins Ltd"/>
    <s v="Upgradable analyzing core"/>
    <n v="9900"/>
    <n v="6161"/>
    <n v="0.62232323232323228"/>
    <x v="2"/>
    <m/>
    <n v="66"/>
    <s v="CA"/>
    <s v="CAD"/>
    <n v="1354341600"/>
    <x v="835"/>
    <d v="2012-12-23T06:00:00"/>
    <n v="1356242400"/>
    <b v="0"/>
    <b v="0"/>
    <x v="8"/>
    <m/>
    <s v="technology/web"/>
  </r>
  <r>
    <n v="941"/>
    <s v="Luna-Horne"/>
    <s v="Profound exuding pricing structure"/>
    <n v="43000"/>
    <n v="5615"/>
    <n v="0.1305813953488372"/>
    <x v="0"/>
    <m/>
    <n v="78"/>
    <s v="US"/>
    <s v="USD"/>
    <n v="1294552800"/>
    <x v="836"/>
    <d v="2011-02-13T06:00:00"/>
    <n v="1297576800"/>
    <b v="1"/>
    <b v="0"/>
    <x v="8"/>
    <m/>
    <s v="theater/plays"/>
  </r>
  <r>
    <n v="942"/>
    <s v="Allen Inc"/>
    <s v="Horizontal optimizing model"/>
    <n v="9600"/>
    <n v="6205"/>
    <n v="0.64635416666666667"/>
    <x v="0"/>
    <m/>
    <n v="67"/>
    <s v="AU"/>
    <s v="AUD"/>
    <n v="1295935200"/>
    <x v="837"/>
    <d v="2011-01-28T06:00:00"/>
    <n v="1296194400"/>
    <b v="0"/>
    <b v="0"/>
    <x v="8"/>
    <m/>
    <s v="theater/plays"/>
  </r>
  <r>
    <n v="943"/>
    <s v="Peterson, Gonzalez and Spencer"/>
    <s v="Synchronized fault-tolerant algorithm"/>
    <n v="7500"/>
    <n v="11969"/>
    <n v="1.5958666666666668"/>
    <x v="1"/>
    <m/>
    <n v="114"/>
    <s v="US"/>
    <s v="USD"/>
    <n v="1411534800"/>
    <x v="219"/>
    <d v="2014-10-29T05:00:00"/>
    <n v="1414558800"/>
    <b v="0"/>
    <b v="0"/>
    <x v="8"/>
    <m/>
    <s v="food/food trucks"/>
  </r>
  <r>
    <n v="944"/>
    <s v="Walter Inc"/>
    <s v="Streamlined 5thgeneration intranet"/>
    <n v="10000"/>
    <n v="8142"/>
    <n v="0.81420000000000003"/>
    <x v="0"/>
    <m/>
    <n v="263"/>
    <s v="AU"/>
    <s v="AUD"/>
    <n v="1486706400"/>
    <x v="365"/>
    <d v="2017-03-01T06:00:00"/>
    <n v="1488348000"/>
    <b v="0"/>
    <b v="0"/>
    <x v="8"/>
    <m/>
    <s v="photography/photography books"/>
  </r>
  <r>
    <n v="945"/>
    <s v="Sanders, Farley and Huffman"/>
    <s v="Cross-group clear-thinking task-force"/>
    <n v="172000"/>
    <n v="55805"/>
    <n v="0.32444767441860467"/>
    <x v="0"/>
    <m/>
    <n v="1691"/>
    <s v="US"/>
    <s v="USD"/>
    <n v="1333602000"/>
    <x v="838"/>
    <d v="2012-04-20T05:00:00"/>
    <n v="1334898000"/>
    <b v="1"/>
    <b v="0"/>
    <x v="8"/>
    <m/>
    <s v="photography/photography books"/>
  </r>
  <r>
    <n v="946"/>
    <s v="Hall, Holmes and Walker"/>
    <s v="Public-key bandwidth-monitored intranet"/>
    <n v="153700"/>
    <n v="15238"/>
    <n v="9.9141184124918666E-2"/>
    <x v="0"/>
    <m/>
    <n v="181"/>
    <s v="US"/>
    <s v="USD"/>
    <n v="1308200400"/>
    <x v="839"/>
    <d v="2011-06-18T05:00:00"/>
    <n v="1308373200"/>
    <b v="0"/>
    <b v="0"/>
    <x v="8"/>
    <m/>
    <s v="theater/plays"/>
  </r>
  <r>
    <n v="947"/>
    <s v="Smith-Powell"/>
    <s v="Upgradable clear-thinking hardware"/>
    <n v="3600"/>
    <n v="961"/>
    <n v="0.26694444444444443"/>
    <x v="0"/>
    <m/>
    <n v="13"/>
    <s v="US"/>
    <s v="USD"/>
    <n v="1411707600"/>
    <x v="840"/>
    <d v="2014-10-03T05:00:00"/>
    <n v="1412312400"/>
    <b v="0"/>
    <b v="0"/>
    <x v="8"/>
    <m/>
    <s v="theater/plays"/>
  </r>
  <r>
    <n v="948"/>
    <s v="Smith-Hill"/>
    <s v="Integrated holistic paradigm"/>
    <n v="9400"/>
    <n v="5918"/>
    <n v="0.62957446808510642"/>
    <x v="3"/>
    <m/>
    <n v="160"/>
    <s v="US"/>
    <s v="USD"/>
    <n v="1418364000"/>
    <x v="841"/>
    <d v="2014-12-22T06:00:00"/>
    <n v="1419228000"/>
    <b v="1"/>
    <b v="1"/>
    <x v="8"/>
    <m/>
    <s v="film &amp; video/documentary"/>
  </r>
  <r>
    <n v="949"/>
    <s v="Wright LLC"/>
    <s v="Seamless clear-thinking conglomeration"/>
    <n v="5900"/>
    <n v="9520"/>
    <n v="1.6135593220338984"/>
    <x v="1"/>
    <m/>
    <n v="203"/>
    <s v="US"/>
    <s v="USD"/>
    <n v="1429333200"/>
    <x v="842"/>
    <d v="2015-05-07T05:00:00"/>
    <n v="1430974800"/>
    <b v="0"/>
    <b v="0"/>
    <x v="8"/>
    <m/>
    <s v="technology/web"/>
  </r>
  <r>
    <n v="950"/>
    <s v="Williams, Orozco and Gomez"/>
    <s v="Persistent content-based methodology"/>
    <n v="100"/>
    <n v="5"/>
    <n v="0.05"/>
    <x v="0"/>
    <m/>
    <n v="1"/>
    <s v="US"/>
    <s v="USD"/>
    <n v="1555390800"/>
    <x v="843"/>
    <d v="2019-04-21T05:00:00"/>
    <n v="1555822800"/>
    <b v="0"/>
    <b v="1"/>
    <x v="8"/>
    <m/>
    <s v="theater/plays"/>
  </r>
  <r>
    <n v="951"/>
    <s v="Peterson Ltd"/>
    <s v="Re-engineered 24hour matrix"/>
    <n v="14500"/>
    <n v="159056"/>
    <n v="10.969379310344827"/>
    <x v="1"/>
    <m/>
    <n v="1559"/>
    <s v="US"/>
    <s v="USD"/>
    <n v="1482732000"/>
    <x v="844"/>
    <d v="2016-12-27T06:00:00"/>
    <n v="1482818400"/>
    <b v="0"/>
    <b v="1"/>
    <x v="8"/>
    <m/>
    <s v="music/rock"/>
  </r>
  <r>
    <n v="952"/>
    <s v="Cummings-Hayes"/>
    <s v="Virtual multi-tasking core"/>
    <n v="145500"/>
    <n v="101987"/>
    <n v="0.70094158075601376"/>
    <x v="3"/>
    <m/>
    <n v="2266"/>
    <s v="US"/>
    <s v="USD"/>
    <n v="1470718800"/>
    <x v="845"/>
    <d v="2016-08-23T05:00:00"/>
    <n v="1471928400"/>
    <b v="0"/>
    <b v="0"/>
    <x v="8"/>
    <m/>
    <s v="film &amp; video/documentary"/>
  </r>
  <r>
    <n v="953"/>
    <s v="Boyle Ltd"/>
    <s v="Streamlined fault-tolerant conglomeration"/>
    <n v="3300"/>
    <n v="1980"/>
    <n v="0.6"/>
    <x v="0"/>
    <m/>
    <n v="21"/>
    <s v="US"/>
    <s v="USD"/>
    <n v="1450591200"/>
    <x v="846"/>
    <d v="2016-01-25T06:00:00"/>
    <n v="1453701600"/>
    <b v="0"/>
    <b v="1"/>
    <x v="8"/>
    <m/>
    <s v="film &amp; video/science fiction"/>
  </r>
  <r>
    <n v="954"/>
    <s v="Henderson, Parker and Diaz"/>
    <s v="Enterprise-wide client-driven policy"/>
    <n v="42600"/>
    <n v="156384"/>
    <n v="3.6709859154929578"/>
    <x v="1"/>
    <m/>
    <n v="1548"/>
    <s v="AU"/>
    <s v="AUD"/>
    <n v="1348290000"/>
    <x v="110"/>
    <d v="2012-10-16T05:00:00"/>
    <n v="1350363600"/>
    <b v="0"/>
    <b v="0"/>
    <x v="8"/>
    <m/>
    <s v="technology/web"/>
  </r>
  <r>
    <n v="955"/>
    <s v="Moss-Obrien"/>
    <s v="Function-based next generation emulation"/>
    <n v="700"/>
    <n v="7763"/>
    <n v="11.09"/>
    <x v="1"/>
    <m/>
    <n v="80"/>
    <s v="US"/>
    <s v="USD"/>
    <n v="1353823200"/>
    <x v="847"/>
    <d v="2012-11-27T06:00:00"/>
    <n v="1353996000"/>
    <b v="0"/>
    <b v="0"/>
    <x v="8"/>
    <m/>
    <s v="theater/plays"/>
  </r>
  <r>
    <n v="956"/>
    <s v="Wood Inc"/>
    <s v="Re-engineered composite focus group"/>
    <n v="187600"/>
    <n v="35698"/>
    <n v="0.19028784648187633"/>
    <x v="0"/>
    <m/>
    <n v="830"/>
    <s v="US"/>
    <s v="USD"/>
    <n v="1450764000"/>
    <x v="848"/>
    <d v="2015-12-26T06:00:00"/>
    <n v="1451109600"/>
    <b v="0"/>
    <b v="0"/>
    <x v="8"/>
    <m/>
    <s v="film &amp; video/science fiction"/>
  </r>
  <r>
    <n v="957"/>
    <s v="Riley, Cohen and Goodman"/>
    <s v="Profound mission-critical function"/>
    <n v="9800"/>
    <n v="12434"/>
    <n v="1.2687755102040816"/>
    <x v="1"/>
    <m/>
    <n v="131"/>
    <s v="US"/>
    <s v="USD"/>
    <n v="1329372000"/>
    <x v="849"/>
    <d v="2012-02-19T06:00:00"/>
    <n v="1329631200"/>
    <b v="0"/>
    <b v="0"/>
    <x v="8"/>
    <m/>
    <s v="theater/plays"/>
  </r>
  <r>
    <n v="958"/>
    <s v="Green, Robinson and Ho"/>
    <s v="De-engineered zero-defect open system"/>
    <n v="1100"/>
    <n v="8081"/>
    <n v="7.3463636363636367"/>
    <x v="1"/>
    <m/>
    <n v="112"/>
    <s v="US"/>
    <s v="USD"/>
    <n v="1277096400"/>
    <x v="780"/>
    <d v="2010-07-13T05:00:00"/>
    <n v="1278997200"/>
    <b v="0"/>
    <b v="0"/>
    <x v="8"/>
    <m/>
    <s v="film &amp; video/animation"/>
  </r>
  <r>
    <n v="959"/>
    <s v="Black-Graham"/>
    <s v="Operative hybrid utilization"/>
    <n v="145000"/>
    <n v="6631"/>
    <n v="4.5731034482758622E-2"/>
    <x v="0"/>
    <m/>
    <n v="130"/>
    <s v="US"/>
    <s v="USD"/>
    <n v="1277701200"/>
    <x v="140"/>
    <d v="2010-07-26T05:00:00"/>
    <n v="1280120400"/>
    <b v="0"/>
    <b v="0"/>
    <x v="8"/>
    <m/>
    <s v="publishing/translations"/>
  </r>
  <r>
    <n v="960"/>
    <s v="Robbins Group"/>
    <s v="Function-based interactive matrix"/>
    <n v="5500"/>
    <n v="4678"/>
    <n v="0.85054545454545449"/>
    <x v="0"/>
    <m/>
    <n v="55"/>
    <s v="US"/>
    <s v="USD"/>
    <n v="1454911200"/>
    <x v="850"/>
    <d v="2016-03-16T05:00:00"/>
    <n v="1458104400"/>
    <b v="0"/>
    <b v="0"/>
    <x v="8"/>
    <m/>
    <s v="technology/web"/>
  </r>
  <r>
    <n v="961"/>
    <s v="Mason, Case and May"/>
    <s v="Optimized content-based collaboration"/>
    <n v="5700"/>
    <n v="6800"/>
    <n v="1.1929824561403508"/>
    <x v="1"/>
    <m/>
    <n v="155"/>
    <s v="US"/>
    <s v="USD"/>
    <n v="1297922400"/>
    <x v="851"/>
    <d v="2011-02-21T06:00:00"/>
    <n v="1298268000"/>
    <b v="0"/>
    <b v="0"/>
    <x v="8"/>
    <m/>
    <s v="publishing/translations"/>
  </r>
  <r>
    <n v="962"/>
    <s v="Harris, Russell and Mitchell"/>
    <s v="User-centric cohesive policy"/>
    <n v="3600"/>
    <n v="10657"/>
    <n v="2.9602777777777778"/>
    <x v="1"/>
    <m/>
    <n v="266"/>
    <s v="US"/>
    <s v="USD"/>
    <n v="1384408800"/>
    <x v="852"/>
    <d v="2013-12-05T06:00:00"/>
    <n v="1386223200"/>
    <b v="0"/>
    <b v="0"/>
    <x v="8"/>
    <m/>
    <s v="food/food trucks"/>
  </r>
  <r>
    <n v="963"/>
    <s v="Rodriguez-Robinson"/>
    <s v="Ergonomic methodical hub"/>
    <n v="5900"/>
    <n v="4997"/>
    <n v="0.84694915254237291"/>
    <x v="0"/>
    <m/>
    <n v="114"/>
    <s v="IT"/>
    <s v="EUR"/>
    <n v="1299304800"/>
    <x v="853"/>
    <d v="2011-03-11T06:00:00"/>
    <n v="1299823200"/>
    <b v="0"/>
    <b v="1"/>
    <x v="8"/>
    <m/>
    <s v="photography/photography books"/>
  </r>
  <r>
    <n v="964"/>
    <s v="Peck, Higgins and Smith"/>
    <s v="Devolved disintermediate encryption"/>
    <n v="3700"/>
    <n v="13164"/>
    <n v="3.5578378378378379"/>
    <x v="1"/>
    <m/>
    <n v="155"/>
    <s v="US"/>
    <s v="USD"/>
    <n v="1431320400"/>
    <x v="854"/>
    <d v="2015-05-16T05:00:00"/>
    <n v="1431752400"/>
    <b v="0"/>
    <b v="0"/>
    <x v="8"/>
    <m/>
    <s v="theater/plays"/>
  </r>
  <r>
    <n v="965"/>
    <s v="Nunez-King"/>
    <s v="Phased clear-thinking policy"/>
    <n v="2200"/>
    <n v="8501"/>
    <n v="3.8640909090909092"/>
    <x v="1"/>
    <m/>
    <n v="207"/>
    <s v="GB"/>
    <s v="GBP"/>
    <n v="1264399200"/>
    <x v="67"/>
    <d v="2010-03-06T06:00:00"/>
    <n v="1267855200"/>
    <b v="0"/>
    <b v="0"/>
    <x v="8"/>
    <m/>
    <s v="music/rock"/>
  </r>
  <r>
    <n v="966"/>
    <s v="Davis and Sons"/>
    <s v="Seamless solution-oriented capacity"/>
    <n v="1700"/>
    <n v="13468"/>
    <n v="7.9223529411764702"/>
    <x v="1"/>
    <m/>
    <n v="245"/>
    <s v="US"/>
    <s v="USD"/>
    <n v="1497502800"/>
    <x v="855"/>
    <d v="2017-06-17T05:00:00"/>
    <n v="1497675600"/>
    <b v="0"/>
    <b v="0"/>
    <x v="8"/>
    <m/>
    <s v="theater/plays"/>
  </r>
  <r>
    <n v="967"/>
    <s v="Howard-Douglas"/>
    <s v="Organized human-resource attitude"/>
    <n v="88400"/>
    <n v="121138"/>
    <n v="1.3703393665158372"/>
    <x v="1"/>
    <m/>
    <n v="1573"/>
    <s v="US"/>
    <s v="USD"/>
    <n v="1333688400"/>
    <x v="107"/>
    <d v="2012-05-13T05:00:00"/>
    <n v="1336885200"/>
    <b v="0"/>
    <b v="0"/>
    <x v="8"/>
    <m/>
    <s v="music/world music"/>
  </r>
  <r>
    <n v="968"/>
    <s v="Gonzalez-White"/>
    <s v="Open-architected disintermediate budgetary management"/>
    <n v="2400"/>
    <n v="8117"/>
    <n v="3.3820833333333336"/>
    <x v="1"/>
    <m/>
    <n v="114"/>
    <s v="US"/>
    <s v="USD"/>
    <n v="1293861600"/>
    <x v="344"/>
    <d v="2011-01-16T06:00:00"/>
    <n v="1295157600"/>
    <b v="0"/>
    <b v="0"/>
    <x v="8"/>
    <m/>
    <s v="food/food trucks"/>
  </r>
  <r>
    <n v="969"/>
    <s v="Lopez-King"/>
    <s v="Multi-lateral radical solution"/>
    <n v="7900"/>
    <n v="8550"/>
    <n v="1.0822784810126582"/>
    <x v="1"/>
    <m/>
    <n v="93"/>
    <s v="US"/>
    <s v="USD"/>
    <n v="1576994400"/>
    <x v="856"/>
    <d v="2019-12-29T06:00:00"/>
    <n v="1577599200"/>
    <b v="0"/>
    <b v="0"/>
    <x v="8"/>
    <m/>
    <s v="theater/plays"/>
  </r>
  <r>
    <n v="970"/>
    <s v="Glover-Nelson"/>
    <s v="Inverse context-sensitive info-mediaries"/>
    <n v="94900"/>
    <n v="57659"/>
    <n v="0.60757639620653314"/>
    <x v="0"/>
    <m/>
    <n v="594"/>
    <s v="US"/>
    <s v="USD"/>
    <n v="1304917200"/>
    <x v="857"/>
    <d v="2011-05-10T05:00:00"/>
    <n v="1305003600"/>
    <b v="0"/>
    <b v="0"/>
    <x v="8"/>
    <m/>
    <s v="theater/plays"/>
  </r>
  <r>
    <n v="971"/>
    <s v="Garner and Sons"/>
    <s v="Versatile neutral workforce"/>
    <n v="5100"/>
    <n v="1414"/>
    <n v="0.27725490196078434"/>
    <x v="0"/>
    <m/>
    <n v="24"/>
    <s v="US"/>
    <s v="USD"/>
    <n v="1381208400"/>
    <x v="858"/>
    <d v="2013-10-14T05:00:00"/>
    <n v="1381726800"/>
    <b v="0"/>
    <b v="0"/>
    <x v="8"/>
    <m/>
    <s v="film &amp; video/television"/>
  </r>
  <r>
    <n v="972"/>
    <s v="Sellers, Roach and Garrison"/>
    <s v="Multi-tiered systematic knowledge user"/>
    <n v="42700"/>
    <n v="97524"/>
    <n v="2.283934426229508"/>
    <x v="1"/>
    <m/>
    <n v="1681"/>
    <s v="US"/>
    <s v="USD"/>
    <n v="1401685200"/>
    <x v="859"/>
    <d v="2014-06-11T05:00:00"/>
    <n v="1402462800"/>
    <b v="0"/>
    <b v="1"/>
    <x v="8"/>
    <m/>
    <s v="technology/web"/>
  </r>
  <r>
    <n v="973"/>
    <s v="Herrera, Bennett and Silva"/>
    <s v="Programmable multi-state algorithm"/>
    <n v="121100"/>
    <n v="26176"/>
    <n v="0.21615194054500414"/>
    <x v="0"/>
    <m/>
    <n v="252"/>
    <s v="US"/>
    <s v="USD"/>
    <n v="1291960800"/>
    <x v="860"/>
    <d v="2010-12-12T06:00:00"/>
    <n v="1292133600"/>
    <b v="0"/>
    <b v="1"/>
    <x v="8"/>
    <m/>
    <s v="theater/plays"/>
  </r>
  <r>
    <n v="974"/>
    <s v="Thomas, Clay and Mendoza"/>
    <s v="Multi-channeled reciprocal interface"/>
    <n v="800"/>
    <n v="2991"/>
    <n v="3.73875"/>
    <x v="1"/>
    <m/>
    <n v="32"/>
    <s v="US"/>
    <s v="USD"/>
    <n v="1368853200"/>
    <x v="170"/>
    <d v="2013-05-19T05:00:00"/>
    <n v="1368939600"/>
    <b v="0"/>
    <b v="0"/>
    <x v="8"/>
    <m/>
    <s v="music/indie rock"/>
  </r>
  <r>
    <n v="975"/>
    <s v="Ayala Group"/>
    <s v="Right-sized maximized migration"/>
    <n v="5400"/>
    <n v="8366"/>
    <n v="1.5492592592592593"/>
    <x v="1"/>
    <m/>
    <n v="135"/>
    <s v="US"/>
    <s v="USD"/>
    <n v="1448776800"/>
    <x v="861"/>
    <d v="2016-01-07T06:00:00"/>
    <n v="1452146400"/>
    <b v="0"/>
    <b v="1"/>
    <x v="8"/>
    <m/>
    <s v="theater/plays"/>
  </r>
  <r>
    <n v="976"/>
    <s v="Huerta, Roberts and Dickerson"/>
    <s v="Self-enabling value-added artificial intelligence"/>
    <n v="4000"/>
    <n v="12886"/>
    <n v="3.2214999999999998"/>
    <x v="1"/>
    <m/>
    <n v="140"/>
    <s v="US"/>
    <s v="USD"/>
    <n v="1296194400"/>
    <x v="862"/>
    <d v="2011-02-03T06:00:00"/>
    <n v="1296712800"/>
    <b v="0"/>
    <b v="1"/>
    <x v="8"/>
    <m/>
    <s v="theater/plays"/>
  </r>
  <r>
    <n v="977"/>
    <s v="Johnson Group"/>
    <s v="Vision-oriented interactive solution"/>
    <n v="7000"/>
    <n v="5177"/>
    <n v="0.73957142857142855"/>
    <x v="0"/>
    <m/>
    <n v="67"/>
    <s v="US"/>
    <s v="USD"/>
    <n v="1517983200"/>
    <x v="863"/>
    <d v="2018-03-11T06:00:00"/>
    <n v="1520748000"/>
    <b v="0"/>
    <b v="0"/>
    <x v="8"/>
    <m/>
    <s v="food/food trucks"/>
  </r>
  <r>
    <n v="978"/>
    <s v="Bailey, Nguyen and Martinez"/>
    <s v="Fundamental user-facing productivity"/>
    <n v="1000"/>
    <n v="8641"/>
    <n v="8.641"/>
    <x v="1"/>
    <m/>
    <n v="92"/>
    <s v="US"/>
    <s v="USD"/>
    <n v="1478930400"/>
    <x v="864"/>
    <d v="2016-12-04T06:00:00"/>
    <n v="1480831200"/>
    <b v="0"/>
    <b v="0"/>
    <x v="8"/>
    <m/>
    <s v="games/video games"/>
  </r>
  <r>
    <n v="979"/>
    <s v="Williams, Martin and Meyer"/>
    <s v="Innovative well-modulated capability"/>
    <n v="60200"/>
    <n v="86244"/>
    <n v="1.432624584717608"/>
    <x v="1"/>
    <m/>
    <n v="1015"/>
    <s v="GB"/>
    <s v="GBP"/>
    <n v="1426395600"/>
    <x v="527"/>
    <d v="2015-03-21T05:00:00"/>
    <n v="1426914000"/>
    <b v="0"/>
    <b v="0"/>
    <x v="8"/>
    <m/>
    <s v="theater/plays"/>
  </r>
  <r>
    <n v="980"/>
    <s v="Huff-Johnson"/>
    <s v="Universal fault-tolerant orchestration"/>
    <n v="195200"/>
    <n v="78630"/>
    <n v="0.40281762295081969"/>
    <x v="0"/>
    <m/>
    <n v="742"/>
    <s v="US"/>
    <s v="USD"/>
    <n v="1446181200"/>
    <x v="865"/>
    <d v="2015-11-04T06:00:00"/>
    <n v="1446616800"/>
    <b v="1"/>
    <b v="0"/>
    <x v="8"/>
    <m/>
    <s v="publishing/nonfiction"/>
  </r>
  <r>
    <n v="981"/>
    <s v="Diaz-Little"/>
    <s v="Grass-roots executive synergy"/>
    <n v="6700"/>
    <n v="11941"/>
    <n v="1.7822388059701493"/>
    <x v="1"/>
    <m/>
    <n v="323"/>
    <s v="US"/>
    <s v="USD"/>
    <n v="1514181600"/>
    <x v="866"/>
    <d v="2018-01-27T06:00:00"/>
    <n v="1517032800"/>
    <b v="0"/>
    <b v="0"/>
    <x v="8"/>
    <m/>
    <s v="technology/web"/>
  </r>
  <r>
    <n v="982"/>
    <s v="Freeman-French"/>
    <s v="Multi-layered optimal application"/>
    <n v="7200"/>
    <n v="6115"/>
    <n v="0.84930555555555554"/>
    <x v="0"/>
    <m/>
    <n v="75"/>
    <s v="US"/>
    <s v="USD"/>
    <n v="1311051600"/>
    <x v="867"/>
    <d v="2011-07-21T05:00:00"/>
    <n v="1311224400"/>
    <b v="0"/>
    <b v="1"/>
    <x v="8"/>
    <m/>
    <s v="film &amp; video/documentary"/>
  </r>
  <r>
    <n v="983"/>
    <s v="Beck-Weber"/>
    <s v="Business-focused full-range core"/>
    <n v="129100"/>
    <n v="188404"/>
    <n v="1.4593648334624323"/>
    <x v="1"/>
    <m/>
    <n v="2326"/>
    <s v="US"/>
    <s v="USD"/>
    <n v="1564894800"/>
    <x v="868"/>
    <d v="2019-08-19T05:00:00"/>
    <n v="1566190800"/>
    <b v="0"/>
    <b v="0"/>
    <x v="8"/>
    <m/>
    <s v="film &amp; video/documentary"/>
  </r>
  <r>
    <n v="984"/>
    <s v="Lewis-Jacobson"/>
    <s v="Exclusive system-worthy Graphic Interface"/>
    <n v="6500"/>
    <n v="9910"/>
    <n v="1.5246153846153847"/>
    <x v="1"/>
    <m/>
    <n v="381"/>
    <s v="US"/>
    <s v="USD"/>
    <n v="1567918800"/>
    <x v="105"/>
    <d v="2019-10-04T05:00:00"/>
    <n v="1570165200"/>
    <b v="0"/>
    <b v="0"/>
    <x v="8"/>
    <m/>
    <s v="theater/plays"/>
  </r>
  <r>
    <n v="985"/>
    <s v="Logan-Curtis"/>
    <s v="Enhanced optimal ability"/>
    <n v="170600"/>
    <n v="114523"/>
    <n v="0.67129542790152408"/>
    <x v="0"/>
    <m/>
    <n v="4405"/>
    <s v="US"/>
    <s v="USD"/>
    <n v="1386309600"/>
    <x v="481"/>
    <d v="2014-01-01T06:00:00"/>
    <n v="1388556000"/>
    <b v="0"/>
    <b v="1"/>
    <x v="8"/>
    <m/>
    <s v="music/rock"/>
  </r>
  <r>
    <n v="986"/>
    <s v="Chan, Washington and Callahan"/>
    <s v="Optional zero administration neural-net"/>
    <n v="7800"/>
    <n v="3144"/>
    <n v="0.40307692307692305"/>
    <x v="0"/>
    <m/>
    <n v="92"/>
    <s v="US"/>
    <s v="USD"/>
    <n v="1301979600"/>
    <x v="253"/>
    <d v="2011-04-19T05:00:00"/>
    <n v="1303189200"/>
    <b v="0"/>
    <b v="0"/>
    <x v="8"/>
    <m/>
    <s v="music/rock"/>
  </r>
  <r>
    <n v="987"/>
    <s v="Wilson Group"/>
    <s v="Ameliorated foreground focus group"/>
    <n v="6200"/>
    <n v="13441"/>
    <n v="2.1679032258064517"/>
    <x v="1"/>
    <m/>
    <n v="480"/>
    <s v="US"/>
    <s v="USD"/>
    <n v="1493269200"/>
    <x v="869"/>
    <d v="2017-05-11T05:00:00"/>
    <n v="1494478800"/>
    <b v="0"/>
    <b v="0"/>
    <x v="8"/>
    <m/>
    <s v="film &amp; video/documentary"/>
  </r>
  <r>
    <n v="988"/>
    <s v="Gardner, Ryan and Gutierrez"/>
    <s v="Triple-buffered multi-tasking matrices"/>
    <n v="9400"/>
    <n v="4899"/>
    <n v="0.52117021276595743"/>
    <x v="0"/>
    <m/>
    <n v="64"/>
    <s v="US"/>
    <s v="USD"/>
    <n v="1478930400"/>
    <x v="864"/>
    <d v="2016-12-03T06:00:00"/>
    <n v="1480744800"/>
    <b v="0"/>
    <b v="0"/>
    <x v="8"/>
    <m/>
    <s v="publishing/radio &amp; podcasts"/>
  </r>
  <r>
    <n v="989"/>
    <s v="Hernandez Inc"/>
    <s v="Versatile dedicated migration"/>
    <n v="2400"/>
    <n v="11990"/>
    <n v="4.9958333333333336"/>
    <x v="1"/>
    <m/>
    <n v="226"/>
    <s v="US"/>
    <s v="USD"/>
    <n v="1555390800"/>
    <x v="843"/>
    <d v="2019-04-21T05:00:00"/>
    <n v="1555822800"/>
    <b v="0"/>
    <b v="0"/>
    <x v="8"/>
    <m/>
    <s v="publishing/translations"/>
  </r>
  <r>
    <n v="990"/>
    <s v="Ortiz-Roberts"/>
    <s v="Devolved foreground customer loyalty"/>
    <n v="7800"/>
    <n v="6839"/>
    <n v="0.87679487179487181"/>
    <x v="0"/>
    <m/>
    <n v="64"/>
    <s v="US"/>
    <s v="USD"/>
    <n v="1456984800"/>
    <x v="289"/>
    <d v="2016-03-25T05:00:00"/>
    <n v="1458882000"/>
    <b v="0"/>
    <b v="1"/>
    <x v="8"/>
    <m/>
    <s v="film &amp; video/drama"/>
  </r>
  <r>
    <n v="991"/>
    <s v="Ramirez LLC"/>
    <s v="Reduced reciprocal focus group"/>
    <n v="9800"/>
    <n v="11091"/>
    <n v="1.131734693877551"/>
    <x v="1"/>
    <m/>
    <n v="241"/>
    <s v="US"/>
    <s v="USD"/>
    <n v="1411621200"/>
    <x v="870"/>
    <d v="2014-09-29T05:00:00"/>
    <n v="1411966800"/>
    <b v="0"/>
    <b v="1"/>
    <x v="8"/>
    <m/>
    <s v="music/rock"/>
  </r>
  <r>
    <n v="992"/>
    <s v="Morrow Inc"/>
    <s v="Networked global migration"/>
    <n v="3100"/>
    <n v="13223"/>
    <n v="4.2654838709677421"/>
    <x v="1"/>
    <m/>
    <n v="132"/>
    <s v="US"/>
    <s v="USD"/>
    <n v="1525669200"/>
    <x v="871"/>
    <d v="2018-05-21T05:00:00"/>
    <n v="1526878800"/>
    <b v="0"/>
    <b v="1"/>
    <x v="8"/>
    <m/>
    <s v="film &amp; video/drama"/>
  </r>
  <r>
    <n v="993"/>
    <s v="Erickson-Rogers"/>
    <s v="De-engineered even-keeled definition"/>
    <n v="9800"/>
    <n v="7608"/>
    <n v="0.77632653061224488"/>
    <x v="3"/>
    <m/>
    <n v="75"/>
    <s v="IT"/>
    <s v="EUR"/>
    <n v="1450936800"/>
    <x v="872"/>
    <d v="2016-01-10T06:00:00"/>
    <n v="1452405600"/>
    <b v="0"/>
    <b v="1"/>
    <x v="8"/>
    <m/>
    <s v="photography/photography books"/>
  </r>
  <r>
    <n v="994"/>
    <s v="Leach, Rich and Price"/>
    <s v="Implemented bi-directional flexibility"/>
    <n v="141100"/>
    <n v="74073"/>
    <n v="0.52496810772501767"/>
    <x v="0"/>
    <m/>
    <n v="842"/>
    <s v="US"/>
    <s v="USD"/>
    <n v="1413522000"/>
    <x v="873"/>
    <d v="2014-10-23T05:00:00"/>
    <n v="1414040400"/>
    <b v="0"/>
    <b v="1"/>
    <x v="8"/>
    <m/>
    <s v="publishing/translations"/>
  </r>
  <r>
    <n v="995"/>
    <s v="Manning-Hamilton"/>
    <s v="Vision-oriented scalable definition"/>
    <n v="97300"/>
    <n v="153216"/>
    <n v="1.5746762589928058"/>
    <x v="1"/>
    <m/>
    <n v="2043"/>
    <s v="US"/>
    <s v="USD"/>
    <n v="1541307600"/>
    <x v="874"/>
    <d v="2018-12-03T06:00:00"/>
    <n v="1543816800"/>
    <b v="0"/>
    <b v="1"/>
    <x v="8"/>
    <m/>
    <s v="food/food trucks"/>
  </r>
  <r>
    <n v="996"/>
    <s v="Butler LLC"/>
    <s v="Future-proofed upward-trending migration"/>
    <n v="6600"/>
    <n v="4814"/>
    <n v="0.72939393939393937"/>
    <x v="0"/>
    <m/>
    <n v="112"/>
    <s v="US"/>
    <s v="USD"/>
    <n v="1357106400"/>
    <x v="875"/>
    <d v="2013-02-01T06:00:00"/>
    <n v="1359698400"/>
    <b v="0"/>
    <b v="0"/>
    <x v="8"/>
    <m/>
    <s v="theater/plays"/>
  </r>
  <r>
    <n v="997"/>
    <s v="Ball LLC"/>
    <s v="Right-sized full-range throughput"/>
    <n v="7600"/>
    <n v="4603"/>
    <n v="0.60565789473684206"/>
    <x v="3"/>
    <m/>
    <n v="139"/>
    <s v="IT"/>
    <s v="EUR"/>
    <n v="1390197600"/>
    <x v="876"/>
    <d v="2014-01-25T06:00:00"/>
    <n v="1390629600"/>
    <b v="0"/>
    <b v="0"/>
    <x v="8"/>
    <m/>
    <s v="theater/plays"/>
  </r>
  <r>
    <n v="998"/>
    <s v="Taylor, Santiago and Flores"/>
    <s v="Polarized composite customer loyalty"/>
    <n v="66600"/>
    <n v="37823"/>
    <n v="0.5679129129129129"/>
    <x v="0"/>
    <m/>
    <n v="374"/>
    <s v="US"/>
    <s v="USD"/>
    <n v="1265868000"/>
    <x v="877"/>
    <d v="2010-02-25T06:00:00"/>
    <n v="1267077600"/>
    <b v="0"/>
    <b v="1"/>
    <x v="8"/>
    <m/>
    <s v="music/indie rock"/>
  </r>
  <r>
    <n v="999"/>
    <s v="Hernandez, Norton and Kelley"/>
    <s v="Expanded eco-centric policy"/>
    <n v="111100"/>
    <n v="62819"/>
    <n v="0.56542754275427543"/>
    <x v="3"/>
    <m/>
    <n v="1122"/>
    <s v="US"/>
    <s v="USD"/>
    <n v="1467176400"/>
    <x v="878"/>
    <d v="2016-07-06T05:00:00"/>
    <n v="1467781200"/>
    <b v="0"/>
    <b v="0"/>
    <x v="8"/>
    <m/>
    <s v="food/food trucks"/>
  </r>
  <r>
    <m/>
    <m/>
    <m/>
    <m/>
    <m/>
    <m/>
    <x v="4"/>
    <m/>
    <m/>
    <m/>
    <m/>
    <m/>
    <x v="879"/>
    <m/>
    <m/>
    <m/>
    <m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BF647D-4017-4735-A396-71F6F5983A7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chartFormat="19">
  <location ref="A3:F13" firstHeaderRow="1" firstDataRow="2" firstDataCol="1" rowPageCount="1" colPageCount="1"/>
  <pivotFields count="18">
    <pivotField compact="0" outline="0" showAll="0"/>
    <pivotField compact="0" outline="0" showAll="0"/>
    <pivotField compact="0" outline="0" showAll="0"/>
    <pivotField compact="0" outline="0"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compact="0" outline="0" showAll="0"/>
    <pivotField compact="0" numFmtId="10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4"/>
        <item x="0"/>
        <item x="6"/>
        <item x="1"/>
        <item x="7"/>
        <item x="5"/>
        <item x="2"/>
        <item x="3"/>
        <item x="8"/>
        <item t="default"/>
      </items>
    </pivotField>
    <pivotField compact="0" outline="0" showAll="0"/>
    <pivotField compact="0" outline="0" showAll="0"/>
  </pivotFields>
  <rowFields count="1">
    <field x="1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5" type="captionNotEqual" evalOrder="-1" id="1" stringValue1="(blank)">
      <autoFilter ref="A1">
        <filterColumn colId="0">
          <customFilters>
            <customFilter operator="notEqual" val="(blank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FB44B0-3EE7-4436-8DAF-75280EA2529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9">
  <location ref="A4:F29" firstHeaderRow="1" firstDataRow="2" firstDataCol="1" rowPageCount="2" colPageCount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10">
        <item x="4"/>
        <item x="0"/>
        <item x="6"/>
        <item x="1"/>
        <item x="7"/>
        <item x="5"/>
        <item x="2"/>
        <item x="3"/>
        <item h="1" x="8"/>
        <item t="default"/>
      </items>
    </pivotField>
    <pivotField axis="axisRow" compact="0" outline="0" showAll="0">
      <items count="25">
        <item x="10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3"/>
        <item t="default"/>
      </items>
    </pivotField>
    <pivotField compact="0" outline="0" showAll="0"/>
  </pivotFields>
  <rowFields count="1">
    <field x="16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9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B14048-25E6-4823-A7F2-E63D918A50C6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6">
  <location ref="A4:E18" firstHeaderRow="1" firstDataRow="2" firstDataCol="1" rowPageCount="2" colPageCount="1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6">
        <item x="3"/>
        <item x="0"/>
        <item h="1" x="2"/>
        <item x="1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10">
        <item x="4"/>
        <item x="0"/>
        <item x="6"/>
        <item x="1"/>
        <item x="7"/>
        <item x="5"/>
        <item x="2"/>
        <item x="3"/>
        <item x="8"/>
        <item t="default"/>
      </items>
    </pivotField>
    <pivotField compact="0" outline="0" showAll="0"/>
    <pivotField compact="0" outline="0" showAll="0"/>
    <pivotField axis="axisRow" compact="0" outline="0" subtotalTop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ubtotalTop="0" showAll="0">
      <items count="7">
        <item sd="0" x="0"/>
        <item x="1"/>
        <item x="2"/>
        <item x="3"/>
        <item x="4"/>
        <item sd="0" x="5"/>
        <item t="default"/>
      </items>
    </pivotField>
    <pivotField axis="axisPage" compact="0" outline="0" subtotalTop="0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22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D1" zoomScaleNormal="100" workbookViewId="0">
      <selection activeCell="I1" sqref="I1"/>
    </sheetView>
  </sheetViews>
  <sheetFormatPr defaultColWidth="11" defaultRowHeight="15.75" x14ac:dyDescent="0.25"/>
  <cols>
    <col min="1" max="1" width="4.125" bestFit="1" customWidth="1"/>
    <col min="2" max="2" width="30.625" customWidth="1"/>
    <col min="3" max="3" width="33.5" style="3" customWidth="1"/>
    <col min="5" max="5" width="9" customWidth="1"/>
    <col min="6" max="6" width="15" style="5" customWidth="1"/>
    <col min="8" max="8" width="17.125" customWidth="1"/>
    <col min="9" max="9" width="18.125" customWidth="1"/>
    <col min="10" max="10" width="7.75" customWidth="1"/>
    <col min="12" max="12" width="11.125" bestFit="1" customWidth="1"/>
    <col min="13" max="13" width="24.125" customWidth="1"/>
    <col min="14" max="14" width="18.625" customWidth="1"/>
    <col min="15" max="15" width="11.125" bestFit="1" customWidth="1"/>
    <col min="17" max="17" width="8.75" customWidth="1"/>
    <col min="18" max="18" width="13.5" customWidth="1"/>
    <col min="19" max="19" width="12.75" customWidth="1"/>
    <col min="20" max="20" width="28" bestFit="1" customWidth="1"/>
    <col min="21" max="21" width="13.25" customWidth="1"/>
  </cols>
  <sheetData>
    <row r="1" spans="1:20" s="1" customFormat="1" ht="15" customHeigh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2028</v>
      </c>
      <c r="G1" s="1" t="s">
        <v>4</v>
      </c>
      <c r="H1" s="1" t="s">
        <v>2029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2067</v>
      </c>
      <c r="N1" s="1" t="s">
        <v>2068</v>
      </c>
      <c r="O1" s="1" t="s">
        <v>9</v>
      </c>
      <c r="P1" s="1" t="s">
        <v>10</v>
      </c>
      <c r="Q1" s="1" t="s">
        <v>11</v>
      </c>
      <c r="R1" s="1" t="s">
        <v>2030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 s="8">
        <f>IFERROR(E2/I2,0)</f>
        <v>0</v>
      </c>
      <c r="J2" t="s">
        <v>15</v>
      </c>
      <c r="K2" t="s">
        <v>16</v>
      </c>
      <c r="L2">
        <v>1448690400</v>
      </c>
      <c r="M2" s="7">
        <f>(((L2/60)/60)/24+DATE(1970,1,1))</f>
        <v>42336.25</v>
      </c>
      <c r="N2" s="7">
        <f>(((O2/60)/60)/24)+DATE(1970,1,1)</f>
        <v>42353.25</v>
      </c>
      <c r="O2">
        <v>1450159200</v>
      </c>
      <c r="P2" t="b">
        <v>0</v>
      </c>
      <c r="Q2" t="b">
        <v>0</v>
      </c>
      <c r="R2" t="str" cm="1">
        <f t="array" ref="R2:S2">_xlfn.TEXTSPLIT(T2,"/")</f>
        <v>food</v>
      </c>
      <c r="S2" t="str">
        <v>food trucks</v>
      </c>
      <c r="T2" t="s">
        <v>17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E3/D3</f>
        <v>10.4</v>
      </c>
      <c r="G3" t="s">
        <v>20</v>
      </c>
      <c r="H3" s="8">
        <f>IFERROR(E3/I3,0)</f>
        <v>92.151898734177209</v>
      </c>
      <c r="I3">
        <v>158</v>
      </c>
      <c r="J3" t="s">
        <v>21</v>
      </c>
      <c r="K3" t="s">
        <v>22</v>
      </c>
      <c r="L3">
        <v>1408424400</v>
      </c>
      <c r="M3" s="7">
        <f t="shared" ref="M3:M66" si="0">(((L3/60)/60)/24+DATE(1970,1,1))</f>
        <v>41870.208333333336</v>
      </c>
      <c r="N3" s="7">
        <f t="shared" ref="N3:N66" si="1">(((O3/60)/60)/24)+DATE(1970,1,1)</f>
        <v>41872.208333333336</v>
      </c>
      <c r="O3">
        <v>1408597200</v>
      </c>
      <c r="P3" t="b">
        <v>0</v>
      </c>
      <c r="Q3" t="b">
        <v>1</v>
      </c>
      <c r="R3" t="str" cm="1">
        <f t="array" ref="R3:S3">_xlfn.TEXTSPLIT(T3,"/")</f>
        <v>music</v>
      </c>
      <c r="S3" t="str">
        <v>rock</v>
      </c>
      <c r="T3" t="s">
        <v>23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6" si="2">E4/D4</f>
        <v>1.3147878228782288</v>
      </c>
      <c r="G4" t="s">
        <v>20</v>
      </c>
      <c r="H4" s="8">
        <f>IFERROR(E4/I4,0)</f>
        <v>100.01614035087719</v>
      </c>
      <c r="I4">
        <v>1425</v>
      </c>
      <c r="J4" t="s">
        <v>26</v>
      </c>
      <c r="K4" t="s">
        <v>27</v>
      </c>
      <c r="L4">
        <v>1384668000</v>
      </c>
      <c r="M4" s="7">
        <f t="shared" si="0"/>
        <v>41595.25</v>
      </c>
      <c r="N4" s="7">
        <f t="shared" si="1"/>
        <v>41597.25</v>
      </c>
      <c r="O4">
        <v>1384840800</v>
      </c>
      <c r="P4" t="b">
        <v>0</v>
      </c>
      <c r="Q4" t="b">
        <v>0</v>
      </c>
      <c r="R4" t="str" cm="1">
        <f t="array" ref="R4:S4">_xlfn.TEXTSPLIT(T4,"/")</f>
        <v>technology</v>
      </c>
      <c r="S4" t="str">
        <v>web</v>
      </c>
      <c r="T4" t="s">
        <v>28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>E5/D5</f>
        <v>0.58976190476190471</v>
      </c>
      <c r="G5" t="s">
        <v>14</v>
      </c>
      <c r="H5" s="8">
        <f>IFERROR(E5/I5,0)</f>
        <v>103.20833333333333</v>
      </c>
      <c r="I5">
        <v>24</v>
      </c>
      <c r="J5" t="s">
        <v>21</v>
      </c>
      <c r="K5" t="s">
        <v>22</v>
      </c>
      <c r="L5">
        <v>1565499600</v>
      </c>
      <c r="M5" s="7">
        <f t="shared" si="0"/>
        <v>43688.208333333328</v>
      </c>
      <c r="N5" s="7">
        <f t="shared" si="1"/>
        <v>43728.208333333328</v>
      </c>
      <c r="O5">
        <v>1568955600</v>
      </c>
      <c r="P5" t="b">
        <v>0</v>
      </c>
      <c r="Q5" t="b">
        <v>0</v>
      </c>
      <c r="R5" t="str" cm="1">
        <f t="array" ref="R5:S5">_xlfn.TEXTSPLIT(T5,"/")</f>
        <v>music</v>
      </c>
      <c r="S5" t="str">
        <v>rock</v>
      </c>
      <c r="T5" t="s">
        <v>23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0.69276315789473686</v>
      </c>
      <c r="G6" t="s">
        <v>14</v>
      </c>
      <c r="H6" s="8">
        <f>IFERROR(E6/I6,0)</f>
        <v>99.339622641509436</v>
      </c>
      <c r="I6">
        <v>53</v>
      </c>
      <c r="J6" t="s">
        <v>21</v>
      </c>
      <c r="K6" t="s">
        <v>22</v>
      </c>
      <c r="L6">
        <v>1547964000</v>
      </c>
      <c r="M6" s="7">
        <f t="shared" si="0"/>
        <v>43485.25</v>
      </c>
      <c r="N6" s="7">
        <f t="shared" si="1"/>
        <v>43489.25</v>
      </c>
      <c r="O6">
        <v>1548309600</v>
      </c>
      <c r="P6" t="b">
        <v>0</v>
      </c>
      <c r="Q6" t="b">
        <v>0</v>
      </c>
      <c r="R6" t="str" cm="1">
        <f t="array" ref="R6:S6">_xlfn.TEXTSPLIT(T6,"/")</f>
        <v>theater</v>
      </c>
      <c r="S6" t="str">
        <v>plays</v>
      </c>
      <c r="T6" t="s">
        <v>33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1.7361842105263159</v>
      </c>
      <c r="G7" t="s">
        <v>20</v>
      </c>
      <c r="H7" s="8">
        <f t="shared" ref="H7:H70" si="3">AVERAGE(E7/I7)</f>
        <v>75.833333333333329</v>
      </c>
      <c r="I7">
        <v>174</v>
      </c>
      <c r="J7" t="s">
        <v>36</v>
      </c>
      <c r="K7" t="s">
        <v>37</v>
      </c>
      <c r="L7">
        <v>1346130000</v>
      </c>
      <c r="M7" s="7">
        <f t="shared" si="0"/>
        <v>41149.208333333336</v>
      </c>
      <c r="N7" s="7">
        <f t="shared" si="1"/>
        <v>41160.208333333336</v>
      </c>
      <c r="O7">
        <v>1347080400</v>
      </c>
      <c r="P7" t="b">
        <v>0</v>
      </c>
      <c r="Q7" t="b">
        <v>0</v>
      </c>
      <c r="R7" t="str" cm="1">
        <f t="array" ref="R7:S7">_xlfn.TEXTSPLIT(T7,"/")</f>
        <v>theater</v>
      </c>
      <c r="S7" t="str">
        <v>plays</v>
      </c>
      <c r="T7" t="s">
        <v>33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>E8/D8</f>
        <v>0.20961538461538462</v>
      </c>
      <c r="G8" t="s">
        <v>14</v>
      </c>
      <c r="H8" s="8">
        <f t="shared" si="3"/>
        <v>60.555555555555557</v>
      </c>
      <c r="I8">
        <v>18</v>
      </c>
      <c r="J8" t="s">
        <v>40</v>
      </c>
      <c r="K8" t="s">
        <v>41</v>
      </c>
      <c r="L8">
        <v>1505278800</v>
      </c>
      <c r="M8" s="7">
        <f t="shared" si="0"/>
        <v>42991.208333333328</v>
      </c>
      <c r="N8" s="7">
        <f t="shared" si="1"/>
        <v>42992.208333333328</v>
      </c>
      <c r="O8">
        <v>1505365200</v>
      </c>
      <c r="P8" t="b">
        <v>0</v>
      </c>
      <c r="Q8" t="b">
        <v>0</v>
      </c>
      <c r="R8" t="str" cm="1">
        <f t="array" ref="R8:S8">_xlfn.TEXTSPLIT(T8,"/")</f>
        <v>film &amp; video</v>
      </c>
      <c r="S8" t="str">
        <v>documentary</v>
      </c>
      <c r="T8" t="s">
        <v>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2"/>
        <v>3.2757777777777779</v>
      </c>
      <c r="G9" t="s">
        <v>20</v>
      </c>
      <c r="H9" s="8">
        <f t="shared" si="3"/>
        <v>64.93832599118943</v>
      </c>
      <c r="I9">
        <v>227</v>
      </c>
      <c r="J9" t="s">
        <v>36</v>
      </c>
      <c r="K9" t="s">
        <v>37</v>
      </c>
      <c r="L9">
        <v>1439442000</v>
      </c>
      <c r="M9" s="7">
        <f t="shared" si="0"/>
        <v>42229.208333333328</v>
      </c>
      <c r="N9" s="7">
        <f t="shared" si="1"/>
        <v>42231.208333333328</v>
      </c>
      <c r="O9">
        <v>1439614800</v>
      </c>
      <c r="P9" t="b">
        <v>0</v>
      </c>
      <c r="Q9" t="b">
        <v>0</v>
      </c>
      <c r="R9" t="str" cm="1">
        <f t="array" ref="R9:S9">_xlfn.TEXTSPLIT(T9,"/")</f>
        <v>theater</v>
      </c>
      <c r="S9" t="str">
        <v>plays</v>
      </c>
      <c r="T9" t="s">
        <v>33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2"/>
        <v>0.19932788374205268</v>
      </c>
      <c r="G10" t="s">
        <v>47</v>
      </c>
      <c r="H10" s="8">
        <f t="shared" si="3"/>
        <v>30.997175141242938</v>
      </c>
      <c r="I10">
        <v>708</v>
      </c>
      <c r="J10" t="s">
        <v>36</v>
      </c>
      <c r="K10" t="s">
        <v>37</v>
      </c>
      <c r="L10">
        <v>1281330000</v>
      </c>
      <c r="M10" s="7">
        <f t="shared" si="0"/>
        <v>40399.208333333336</v>
      </c>
      <c r="N10" s="7">
        <f t="shared" si="1"/>
        <v>40401.208333333336</v>
      </c>
      <c r="O10">
        <v>1281502800</v>
      </c>
      <c r="P10" t="b">
        <v>0</v>
      </c>
      <c r="Q10" t="b">
        <v>0</v>
      </c>
      <c r="R10" t="str" cm="1">
        <f t="array" ref="R10:S10">_xlfn.TEXTSPLIT(T10,"/")</f>
        <v>theater</v>
      </c>
      <c r="S10" t="str">
        <v>plays</v>
      </c>
      <c r="T10" t="s">
        <v>33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>E11/D11</f>
        <v>0.51741935483870971</v>
      </c>
      <c r="G11" t="s">
        <v>14</v>
      </c>
      <c r="H11" s="8">
        <f t="shared" si="3"/>
        <v>72.909090909090907</v>
      </c>
      <c r="I11">
        <v>44</v>
      </c>
      <c r="J11" t="s">
        <v>21</v>
      </c>
      <c r="K11" t="s">
        <v>22</v>
      </c>
      <c r="L11">
        <v>1379566800</v>
      </c>
      <c r="M11" s="7">
        <f t="shared" si="0"/>
        <v>41536.208333333336</v>
      </c>
      <c r="N11" s="7">
        <f t="shared" si="1"/>
        <v>41585.25</v>
      </c>
      <c r="O11">
        <v>1383804000</v>
      </c>
      <c r="P11" t="b">
        <v>0</v>
      </c>
      <c r="Q11" t="b">
        <v>0</v>
      </c>
      <c r="R11" t="str" cm="1">
        <f t="array" ref="R11:S11">_xlfn.TEXTSPLIT(T11,"/")</f>
        <v>music</v>
      </c>
      <c r="S11" t="str">
        <v>electric music</v>
      </c>
      <c r="T11" t="s">
        <v>50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2"/>
        <v>2.6611538461538462</v>
      </c>
      <c r="G12" t="s">
        <v>20</v>
      </c>
      <c r="H12" s="8">
        <f t="shared" si="3"/>
        <v>62.9</v>
      </c>
      <c r="I12">
        <v>220</v>
      </c>
      <c r="J12" t="s">
        <v>21</v>
      </c>
      <c r="K12" t="s">
        <v>22</v>
      </c>
      <c r="L12">
        <v>1281762000</v>
      </c>
      <c r="M12" s="7">
        <f t="shared" si="0"/>
        <v>40404.208333333336</v>
      </c>
      <c r="N12" s="7">
        <f t="shared" si="1"/>
        <v>40452.208333333336</v>
      </c>
      <c r="O12">
        <v>1285909200</v>
      </c>
      <c r="P12" t="b">
        <v>0</v>
      </c>
      <c r="Q12" t="b">
        <v>0</v>
      </c>
      <c r="R12" t="str" cm="1">
        <f t="array" ref="R12:S12">_xlfn.TEXTSPLIT(T12,"/")</f>
        <v>film &amp; video</v>
      </c>
      <c r="S12" t="str">
        <v>drama</v>
      </c>
      <c r="T12" t="s">
        <v>53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2"/>
        <v>0.48095238095238096</v>
      </c>
      <c r="G13" t="s">
        <v>14</v>
      </c>
      <c r="H13" s="8">
        <f t="shared" si="3"/>
        <v>112.22222222222223</v>
      </c>
      <c r="I13">
        <v>27</v>
      </c>
      <c r="J13" t="s">
        <v>21</v>
      </c>
      <c r="K13" t="s">
        <v>22</v>
      </c>
      <c r="L13">
        <v>1285045200</v>
      </c>
      <c r="M13" s="7">
        <f t="shared" si="0"/>
        <v>40442.208333333336</v>
      </c>
      <c r="N13" s="7">
        <f t="shared" si="1"/>
        <v>40448.208333333336</v>
      </c>
      <c r="O13">
        <v>1285563600</v>
      </c>
      <c r="P13" t="b">
        <v>0</v>
      </c>
      <c r="Q13" t="b">
        <v>1</v>
      </c>
      <c r="R13" t="str" cm="1">
        <f t="array" ref="R13:S13">_xlfn.TEXTSPLIT(T13,"/")</f>
        <v>theater</v>
      </c>
      <c r="S13" t="str">
        <v>plays</v>
      </c>
      <c r="T13" t="s">
        <v>33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>E14/D14</f>
        <v>0.89349206349206345</v>
      </c>
      <c r="G14" t="s">
        <v>14</v>
      </c>
      <c r="H14" s="8">
        <f t="shared" si="3"/>
        <v>102.34545454545454</v>
      </c>
      <c r="I14">
        <v>55</v>
      </c>
      <c r="J14" t="s">
        <v>21</v>
      </c>
      <c r="K14" t="s">
        <v>22</v>
      </c>
      <c r="L14">
        <v>1571720400</v>
      </c>
      <c r="M14" s="7">
        <f t="shared" si="0"/>
        <v>43760.208333333328</v>
      </c>
      <c r="N14" s="7">
        <f t="shared" si="1"/>
        <v>43768.208333333328</v>
      </c>
      <c r="O14">
        <v>1572411600</v>
      </c>
      <c r="P14" t="b">
        <v>0</v>
      </c>
      <c r="Q14" t="b">
        <v>0</v>
      </c>
      <c r="R14" t="str" cm="1">
        <f t="array" ref="R14:S14">_xlfn.TEXTSPLIT(T14,"/")</f>
        <v>film &amp; video</v>
      </c>
      <c r="S14" t="str">
        <v>drama</v>
      </c>
      <c r="T14" t="s">
        <v>53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2"/>
        <v>2.4511904761904764</v>
      </c>
      <c r="G15" t="s">
        <v>20</v>
      </c>
      <c r="H15" s="8">
        <f t="shared" si="3"/>
        <v>105.05102040816327</v>
      </c>
      <c r="I15">
        <v>98</v>
      </c>
      <c r="J15" t="s">
        <v>21</v>
      </c>
      <c r="K15" t="s">
        <v>22</v>
      </c>
      <c r="L15">
        <v>1465621200</v>
      </c>
      <c r="M15" s="7">
        <f t="shared" si="0"/>
        <v>42532.208333333328</v>
      </c>
      <c r="N15" s="7">
        <f t="shared" si="1"/>
        <v>42544.208333333328</v>
      </c>
      <c r="O15">
        <v>1466658000</v>
      </c>
      <c r="P15" t="b">
        <v>0</v>
      </c>
      <c r="Q15" t="b">
        <v>0</v>
      </c>
      <c r="R15" t="str" cm="1">
        <f t="array" ref="R15:S15">_xlfn.TEXTSPLIT(T15,"/")</f>
        <v>music</v>
      </c>
      <c r="S15" t="str">
        <v>indie rock</v>
      </c>
      <c r="T15" t="s">
        <v>60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2"/>
        <v>0.66769503546099296</v>
      </c>
      <c r="G16" t="s">
        <v>14</v>
      </c>
      <c r="H16" s="8">
        <f t="shared" si="3"/>
        <v>94.144999999999996</v>
      </c>
      <c r="I16">
        <v>200</v>
      </c>
      <c r="J16" t="s">
        <v>21</v>
      </c>
      <c r="K16" t="s">
        <v>22</v>
      </c>
      <c r="L16">
        <v>1331013600</v>
      </c>
      <c r="M16" s="7">
        <f t="shared" si="0"/>
        <v>40974.25</v>
      </c>
      <c r="N16" s="7">
        <f t="shared" si="1"/>
        <v>41001.208333333336</v>
      </c>
      <c r="O16">
        <v>1333342800</v>
      </c>
      <c r="P16" t="b">
        <v>0</v>
      </c>
      <c r="Q16" t="b">
        <v>0</v>
      </c>
      <c r="R16" t="str" cm="1">
        <f t="array" ref="R16:S16">_xlfn.TEXTSPLIT(T16,"/")</f>
        <v>music</v>
      </c>
      <c r="S16" t="str">
        <v>indie rock</v>
      </c>
      <c r="T16" t="s">
        <v>60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>E17/D17</f>
        <v>0.47307881773399013</v>
      </c>
      <c r="G17" t="s">
        <v>14</v>
      </c>
      <c r="H17" s="8">
        <f t="shared" si="3"/>
        <v>84.986725663716811</v>
      </c>
      <c r="I17">
        <v>452</v>
      </c>
      <c r="J17" t="s">
        <v>21</v>
      </c>
      <c r="K17" t="s">
        <v>22</v>
      </c>
      <c r="L17">
        <v>1575957600</v>
      </c>
      <c r="M17" s="7">
        <f t="shared" si="0"/>
        <v>43809.25</v>
      </c>
      <c r="N17" s="7">
        <f t="shared" si="1"/>
        <v>43813.25</v>
      </c>
      <c r="O17">
        <v>1576303200</v>
      </c>
      <c r="P17" t="b">
        <v>0</v>
      </c>
      <c r="Q17" t="b">
        <v>0</v>
      </c>
      <c r="R17" t="str" cm="1">
        <f t="array" ref="R17:S17">_xlfn.TEXTSPLIT(T17,"/")</f>
        <v>technology</v>
      </c>
      <c r="S17" t="str">
        <v>wearables</v>
      </c>
      <c r="T17" t="s">
        <v>65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2"/>
        <v>6.4947058823529416</v>
      </c>
      <c r="G18" t="s">
        <v>20</v>
      </c>
      <c r="H18" s="8">
        <f t="shared" si="3"/>
        <v>110.41</v>
      </c>
      <c r="I18">
        <v>100</v>
      </c>
      <c r="J18" t="s">
        <v>21</v>
      </c>
      <c r="K18" t="s">
        <v>22</v>
      </c>
      <c r="L18">
        <v>1390370400</v>
      </c>
      <c r="M18" s="7">
        <f t="shared" si="0"/>
        <v>41661.25</v>
      </c>
      <c r="N18" s="7">
        <f t="shared" si="1"/>
        <v>41683.25</v>
      </c>
      <c r="O18">
        <v>1392271200</v>
      </c>
      <c r="P18" t="b">
        <v>0</v>
      </c>
      <c r="Q18" t="b">
        <v>0</v>
      </c>
      <c r="R18" t="str" cm="1">
        <f t="array" ref="R18:S18">_xlfn.TEXTSPLIT(T18,"/")</f>
        <v>publishing</v>
      </c>
      <c r="S18" t="str">
        <v>nonfiction</v>
      </c>
      <c r="T18" t="s">
        <v>68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2"/>
        <v>1.5939125295508274</v>
      </c>
      <c r="G19" t="s">
        <v>20</v>
      </c>
      <c r="H19" s="8">
        <f t="shared" si="3"/>
        <v>107.96236989591674</v>
      </c>
      <c r="I19">
        <v>1249</v>
      </c>
      <c r="J19" t="s">
        <v>21</v>
      </c>
      <c r="K19" t="s">
        <v>22</v>
      </c>
      <c r="L19">
        <v>1294812000</v>
      </c>
      <c r="M19" s="7">
        <f t="shared" si="0"/>
        <v>40555.25</v>
      </c>
      <c r="N19" s="7">
        <f t="shared" si="1"/>
        <v>40556.25</v>
      </c>
      <c r="O19">
        <v>1294898400</v>
      </c>
      <c r="P19" t="b">
        <v>0</v>
      </c>
      <c r="Q19" t="b">
        <v>0</v>
      </c>
      <c r="R19" t="str" cm="1">
        <f t="array" ref="R19:S19">_xlfn.TEXTSPLIT(T19,"/")</f>
        <v>film &amp; video</v>
      </c>
      <c r="S19" t="str">
        <v>animation</v>
      </c>
      <c r="T19" t="s">
        <v>71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>E20/D20</f>
        <v>0.66912087912087914</v>
      </c>
      <c r="G20" t="s">
        <v>74</v>
      </c>
      <c r="H20" s="8">
        <f t="shared" si="3"/>
        <v>45.103703703703701</v>
      </c>
      <c r="I20">
        <v>135</v>
      </c>
      <c r="J20" t="s">
        <v>21</v>
      </c>
      <c r="K20" t="s">
        <v>22</v>
      </c>
      <c r="L20">
        <v>1536382800</v>
      </c>
      <c r="M20" s="7">
        <f t="shared" si="0"/>
        <v>43351.208333333328</v>
      </c>
      <c r="N20" s="7">
        <f t="shared" si="1"/>
        <v>43359.208333333328</v>
      </c>
      <c r="O20">
        <v>1537074000</v>
      </c>
      <c r="P20" t="b">
        <v>0</v>
      </c>
      <c r="Q20" t="b">
        <v>0</v>
      </c>
      <c r="R20" t="str" cm="1">
        <f t="array" ref="R20:S20">_xlfn.TEXTSPLIT(T20,"/")</f>
        <v>theater</v>
      </c>
      <c r="S20" t="str">
        <v>plays</v>
      </c>
      <c r="T20" t="s">
        <v>33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2"/>
        <v>0.48529600000000001</v>
      </c>
      <c r="G21" t="s">
        <v>14</v>
      </c>
      <c r="H21" s="8">
        <f t="shared" si="3"/>
        <v>45.001483679525222</v>
      </c>
      <c r="I21">
        <v>674</v>
      </c>
      <c r="J21" t="s">
        <v>21</v>
      </c>
      <c r="K21" t="s">
        <v>22</v>
      </c>
      <c r="L21">
        <v>1551679200</v>
      </c>
      <c r="M21" s="7">
        <f t="shared" si="0"/>
        <v>43528.25</v>
      </c>
      <c r="N21" s="7">
        <f t="shared" si="1"/>
        <v>43549.208333333328</v>
      </c>
      <c r="O21">
        <v>1553490000</v>
      </c>
      <c r="P21" t="b">
        <v>0</v>
      </c>
      <c r="Q21" t="b">
        <v>1</v>
      </c>
      <c r="R21" t="str" cm="1">
        <f t="array" ref="R21:S21">_xlfn.TEXTSPLIT(T21,"/")</f>
        <v>theater</v>
      </c>
      <c r="S21" t="str">
        <v>plays</v>
      </c>
      <c r="T21" t="s">
        <v>33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2"/>
        <v>1.1224279210925645</v>
      </c>
      <c r="G22" t="s">
        <v>20</v>
      </c>
      <c r="H22" s="8">
        <f t="shared" si="3"/>
        <v>105.97134670487107</v>
      </c>
      <c r="I22">
        <v>1396</v>
      </c>
      <c r="J22" t="s">
        <v>21</v>
      </c>
      <c r="K22" t="s">
        <v>22</v>
      </c>
      <c r="L22">
        <v>1406523600</v>
      </c>
      <c r="M22" s="7">
        <f t="shared" si="0"/>
        <v>41848.208333333336</v>
      </c>
      <c r="N22" s="7">
        <f t="shared" si="1"/>
        <v>41848.208333333336</v>
      </c>
      <c r="O22">
        <v>1406523600</v>
      </c>
      <c r="P22" t="b">
        <v>0</v>
      </c>
      <c r="Q22" t="b">
        <v>0</v>
      </c>
      <c r="R22" t="str" cm="1">
        <f t="array" ref="R22:S22">_xlfn.TEXTSPLIT(T22,"/")</f>
        <v>film &amp; video</v>
      </c>
      <c r="S22" t="str">
        <v>drama</v>
      </c>
      <c r="T22" t="s">
        <v>53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>E23/D23</f>
        <v>0.40992553191489361</v>
      </c>
      <c r="G23" t="s">
        <v>14</v>
      </c>
      <c r="H23" s="8">
        <f t="shared" si="3"/>
        <v>69.055555555555557</v>
      </c>
      <c r="I23">
        <v>558</v>
      </c>
      <c r="J23" t="s">
        <v>21</v>
      </c>
      <c r="K23" t="s">
        <v>22</v>
      </c>
      <c r="L23">
        <v>1313384400</v>
      </c>
      <c r="M23" s="7">
        <f t="shared" si="0"/>
        <v>40770.208333333336</v>
      </c>
      <c r="N23" s="7">
        <f t="shared" si="1"/>
        <v>40804.208333333336</v>
      </c>
      <c r="O23">
        <v>1316322000</v>
      </c>
      <c r="P23" t="b">
        <v>0</v>
      </c>
      <c r="Q23" t="b">
        <v>0</v>
      </c>
      <c r="R23" t="str" cm="1">
        <f t="array" ref="R23:S23">_xlfn.TEXTSPLIT(T23,"/")</f>
        <v>theater</v>
      </c>
      <c r="S23" t="str">
        <v>plays</v>
      </c>
      <c r="T23" t="s">
        <v>33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2"/>
        <v>1.2807106598984772</v>
      </c>
      <c r="G24" t="s">
        <v>20</v>
      </c>
      <c r="H24" s="8">
        <f t="shared" si="3"/>
        <v>85.044943820224717</v>
      </c>
      <c r="I24">
        <v>890</v>
      </c>
      <c r="J24" t="s">
        <v>21</v>
      </c>
      <c r="K24" t="s">
        <v>22</v>
      </c>
      <c r="L24">
        <v>1522731600</v>
      </c>
      <c r="M24" s="7">
        <f t="shared" si="0"/>
        <v>43193.208333333328</v>
      </c>
      <c r="N24" s="7">
        <f t="shared" si="1"/>
        <v>43208.208333333328</v>
      </c>
      <c r="O24">
        <v>1524027600</v>
      </c>
      <c r="P24" t="b">
        <v>0</v>
      </c>
      <c r="Q24" t="b">
        <v>0</v>
      </c>
      <c r="R24" t="str" cm="1">
        <f t="array" ref="R24:S24">_xlfn.TEXTSPLIT(T24,"/")</f>
        <v>theater</v>
      </c>
      <c r="S24" t="str">
        <v>plays</v>
      </c>
      <c r="T24" t="s">
        <v>33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2"/>
        <v>3.3204444444444445</v>
      </c>
      <c r="G25" t="s">
        <v>20</v>
      </c>
      <c r="H25" s="8">
        <f t="shared" si="3"/>
        <v>105.22535211267606</v>
      </c>
      <c r="I25">
        <v>142</v>
      </c>
      <c r="J25" t="s">
        <v>40</v>
      </c>
      <c r="K25" t="s">
        <v>41</v>
      </c>
      <c r="L25">
        <v>1550124000</v>
      </c>
      <c r="M25" s="7">
        <f t="shared" si="0"/>
        <v>43510.25</v>
      </c>
      <c r="N25" s="7">
        <f t="shared" si="1"/>
        <v>43563.208333333328</v>
      </c>
      <c r="O25">
        <v>1554699600</v>
      </c>
      <c r="P25" t="b">
        <v>0</v>
      </c>
      <c r="Q25" t="b">
        <v>0</v>
      </c>
      <c r="R25" t="str" cm="1">
        <f t="array" ref="R25:S25">_xlfn.TEXTSPLIT(T25,"/")</f>
        <v>film &amp; video</v>
      </c>
      <c r="S25" t="str">
        <v>documentary</v>
      </c>
      <c r="T25" t="s">
        <v>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>E26/D26</f>
        <v>1.1283225108225108</v>
      </c>
      <c r="G26" t="s">
        <v>20</v>
      </c>
      <c r="H26" s="8">
        <f t="shared" si="3"/>
        <v>39.003741114852225</v>
      </c>
      <c r="I26">
        <v>2673</v>
      </c>
      <c r="J26" t="s">
        <v>21</v>
      </c>
      <c r="K26" t="s">
        <v>22</v>
      </c>
      <c r="L26">
        <v>1403326800</v>
      </c>
      <c r="M26" s="7">
        <f t="shared" si="0"/>
        <v>41811.208333333336</v>
      </c>
      <c r="N26" s="7">
        <f t="shared" si="1"/>
        <v>41813.208333333336</v>
      </c>
      <c r="O26">
        <v>1403499600</v>
      </c>
      <c r="P26" t="b">
        <v>0</v>
      </c>
      <c r="Q26" t="b">
        <v>0</v>
      </c>
      <c r="R26" t="str" cm="1">
        <f t="array" ref="R26:S26">_xlfn.TEXTSPLIT(T26,"/")</f>
        <v>technology</v>
      </c>
      <c r="S26" t="str">
        <v>wearables</v>
      </c>
      <c r="T26" t="s">
        <v>65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2"/>
        <v>2.1643636363636363</v>
      </c>
      <c r="G27" t="s">
        <v>20</v>
      </c>
      <c r="H27" s="8">
        <f t="shared" si="3"/>
        <v>73.030674846625772</v>
      </c>
      <c r="I27">
        <v>163</v>
      </c>
      <c r="J27" t="s">
        <v>21</v>
      </c>
      <c r="K27" t="s">
        <v>22</v>
      </c>
      <c r="L27">
        <v>1305694800</v>
      </c>
      <c r="M27" s="7">
        <f t="shared" si="0"/>
        <v>40681.208333333336</v>
      </c>
      <c r="N27" s="7">
        <f t="shared" si="1"/>
        <v>40701.208333333336</v>
      </c>
      <c r="O27">
        <v>1307422800</v>
      </c>
      <c r="P27" t="b">
        <v>0</v>
      </c>
      <c r="Q27" t="b">
        <v>1</v>
      </c>
      <c r="R27" t="str" cm="1">
        <f t="array" ref="R27:S27">_xlfn.TEXTSPLIT(T27,"/")</f>
        <v>games</v>
      </c>
      <c r="S27" t="str">
        <v>video games</v>
      </c>
      <c r="T27" t="s">
        <v>89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2"/>
        <v>0.4819906976744186</v>
      </c>
      <c r="G28" t="s">
        <v>74</v>
      </c>
      <c r="H28" s="8">
        <f t="shared" si="3"/>
        <v>35.009459459459457</v>
      </c>
      <c r="I28">
        <v>1480</v>
      </c>
      <c r="J28" t="s">
        <v>21</v>
      </c>
      <c r="K28" t="s">
        <v>22</v>
      </c>
      <c r="L28">
        <v>1533013200</v>
      </c>
      <c r="M28" s="7">
        <f t="shared" si="0"/>
        <v>43312.208333333328</v>
      </c>
      <c r="N28" s="7">
        <f t="shared" si="1"/>
        <v>43339.208333333328</v>
      </c>
      <c r="O28">
        <v>1535346000</v>
      </c>
      <c r="P28" t="b">
        <v>0</v>
      </c>
      <c r="Q28" t="b">
        <v>0</v>
      </c>
      <c r="R28" t="str" cm="1">
        <f t="array" ref="R28:S28">_xlfn.TEXTSPLIT(T28,"/")</f>
        <v>theater</v>
      </c>
      <c r="S28" t="str">
        <v>plays</v>
      </c>
      <c r="T28" t="s">
        <v>33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>E29/D29</f>
        <v>0.79949999999999999</v>
      </c>
      <c r="G29" t="s">
        <v>14</v>
      </c>
      <c r="H29" s="8">
        <f t="shared" si="3"/>
        <v>106.6</v>
      </c>
      <c r="I29">
        <v>15</v>
      </c>
      <c r="J29" t="s">
        <v>21</v>
      </c>
      <c r="K29" t="s">
        <v>22</v>
      </c>
      <c r="L29">
        <v>1443848400</v>
      </c>
      <c r="M29" s="7">
        <f t="shared" si="0"/>
        <v>42280.208333333328</v>
      </c>
      <c r="N29" s="7">
        <f t="shared" si="1"/>
        <v>42288.208333333328</v>
      </c>
      <c r="O29">
        <v>1444539600</v>
      </c>
      <c r="P29" t="b">
        <v>0</v>
      </c>
      <c r="Q29" t="b">
        <v>0</v>
      </c>
      <c r="R29" t="str" cm="1">
        <f t="array" ref="R29:S29">_xlfn.TEXTSPLIT(T29,"/")</f>
        <v>music</v>
      </c>
      <c r="S29" t="str">
        <v>rock</v>
      </c>
      <c r="T29" t="s">
        <v>23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2"/>
        <v>1.0522553516819573</v>
      </c>
      <c r="G30" t="s">
        <v>20</v>
      </c>
      <c r="H30" s="8">
        <f t="shared" si="3"/>
        <v>61.997747747747745</v>
      </c>
      <c r="I30">
        <v>2220</v>
      </c>
      <c r="J30" t="s">
        <v>21</v>
      </c>
      <c r="K30" t="s">
        <v>22</v>
      </c>
      <c r="L30">
        <v>1265695200</v>
      </c>
      <c r="M30" s="7">
        <f t="shared" si="0"/>
        <v>40218.25</v>
      </c>
      <c r="N30" s="7">
        <f t="shared" si="1"/>
        <v>40241.25</v>
      </c>
      <c r="O30">
        <v>1267682400</v>
      </c>
      <c r="P30" t="b">
        <v>0</v>
      </c>
      <c r="Q30" t="b">
        <v>1</v>
      </c>
      <c r="R30" t="str" cm="1">
        <f t="array" ref="R30:S30">_xlfn.TEXTSPLIT(T30,"/")</f>
        <v>theater</v>
      </c>
      <c r="S30" t="str">
        <v>plays</v>
      </c>
      <c r="T30" t="s">
        <v>33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2"/>
        <v>3.2889978213507627</v>
      </c>
      <c r="G31" t="s">
        <v>20</v>
      </c>
      <c r="H31" s="8">
        <f t="shared" si="3"/>
        <v>94.000622665006233</v>
      </c>
      <c r="I31">
        <v>1606</v>
      </c>
      <c r="J31" t="s">
        <v>98</v>
      </c>
      <c r="K31" t="s">
        <v>99</v>
      </c>
      <c r="L31">
        <v>1532062800</v>
      </c>
      <c r="M31" s="7">
        <f t="shared" si="0"/>
        <v>43301.208333333328</v>
      </c>
      <c r="N31" s="7">
        <f t="shared" si="1"/>
        <v>43341.208333333328</v>
      </c>
      <c r="O31">
        <v>1535518800</v>
      </c>
      <c r="P31" t="b">
        <v>0</v>
      </c>
      <c r="Q31" t="b">
        <v>0</v>
      </c>
      <c r="R31" t="str" cm="1">
        <f t="array" ref="R31:S31">_xlfn.TEXTSPLIT(T31,"/")</f>
        <v>film &amp; video</v>
      </c>
      <c r="S31" t="str">
        <v>shorts</v>
      </c>
      <c r="T31" t="s">
        <v>100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>E32/D32</f>
        <v>1.606111111111111</v>
      </c>
      <c r="G32" t="s">
        <v>20</v>
      </c>
      <c r="H32" s="8">
        <f t="shared" si="3"/>
        <v>112.05426356589147</v>
      </c>
      <c r="I32">
        <v>129</v>
      </c>
      <c r="J32" t="s">
        <v>21</v>
      </c>
      <c r="K32" t="s">
        <v>22</v>
      </c>
      <c r="L32">
        <v>1558674000</v>
      </c>
      <c r="M32" s="7">
        <f t="shared" si="0"/>
        <v>43609.208333333328</v>
      </c>
      <c r="N32" s="7">
        <f t="shared" si="1"/>
        <v>43614.208333333328</v>
      </c>
      <c r="O32">
        <v>1559106000</v>
      </c>
      <c r="P32" t="b">
        <v>0</v>
      </c>
      <c r="Q32" t="b">
        <v>0</v>
      </c>
      <c r="R32" t="str" cm="1">
        <f t="array" ref="R32:S32">_xlfn.TEXTSPLIT(T32,"/")</f>
        <v>film &amp; video</v>
      </c>
      <c r="S32" t="str">
        <v>animation</v>
      </c>
      <c r="T32" t="s">
        <v>71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2"/>
        <v>3.1</v>
      </c>
      <c r="G33" t="s">
        <v>20</v>
      </c>
      <c r="H33" s="8">
        <f t="shared" si="3"/>
        <v>48.008849557522126</v>
      </c>
      <c r="I33">
        <v>226</v>
      </c>
      <c r="J33" t="s">
        <v>40</v>
      </c>
      <c r="K33" t="s">
        <v>41</v>
      </c>
      <c r="L33">
        <v>1451973600</v>
      </c>
      <c r="M33" s="7">
        <f t="shared" si="0"/>
        <v>42374.25</v>
      </c>
      <c r="N33" s="7">
        <f t="shared" si="1"/>
        <v>42402.25</v>
      </c>
      <c r="O33">
        <v>1454392800</v>
      </c>
      <c r="P33" t="b">
        <v>0</v>
      </c>
      <c r="Q33" t="b">
        <v>0</v>
      </c>
      <c r="R33" t="str" cm="1">
        <f t="array" ref="R33:S33">_xlfn.TEXTSPLIT(T33,"/")</f>
        <v>games</v>
      </c>
      <c r="S33" t="str">
        <v>video games</v>
      </c>
      <c r="T33" t="s">
        <v>89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2"/>
        <v>0.86807920792079207</v>
      </c>
      <c r="G34" t="s">
        <v>14</v>
      </c>
      <c r="H34" s="8">
        <f t="shared" si="3"/>
        <v>38.004334633723452</v>
      </c>
      <c r="I34">
        <v>2307</v>
      </c>
      <c r="J34" t="s">
        <v>107</v>
      </c>
      <c r="K34" t="s">
        <v>108</v>
      </c>
      <c r="L34">
        <v>1515564000</v>
      </c>
      <c r="M34" s="7">
        <f t="shared" si="0"/>
        <v>43110.25</v>
      </c>
      <c r="N34" s="7">
        <f t="shared" si="1"/>
        <v>43137.25</v>
      </c>
      <c r="O34">
        <v>1517896800</v>
      </c>
      <c r="P34" t="b">
        <v>0</v>
      </c>
      <c r="Q34" t="b">
        <v>0</v>
      </c>
      <c r="R34" t="str" cm="1">
        <f t="array" ref="R34:S34">_xlfn.TEXTSPLIT(T34,"/")</f>
        <v>film &amp; video</v>
      </c>
      <c r="S34" t="str">
        <v>documentary</v>
      </c>
      <c r="T34" t="s">
        <v>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>E35/D35</f>
        <v>3.7782071713147412</v>
      </c>
      <c r="G35" t="s">
        <v>20</v>
      </c>
      <c r="H35" s="8">
        <f t="shared" si="3"/>
        <v>35.000184535892231</v>
      </c>
      <c r="I35">
        <v>5419</v>
      </c>
      <c r="J35" t="s">
        <v>21</v>
      </c>
      <c r="K35" t="s">
        <v>22</v>
      </c>
      <c r="L35">
        <v>1412485200</v>
      </c>
      <c r="M35" s="7">
        <f t="shared" si="0"/>
        <v>41917.208333333336</v>
      </c>
      <c r="N35" s="7">
        <f t="shared" si="1"/>
        <v>41954.25</v>
      </c>
      <c r="O35">
        <v>1415685600</v>
      </c>
      <c r="P35" t="b">
        <v>0</v>
      </c>
      <c r="Q35" t="b">
        <v>0</v>
      </c>
      <c r="R35" t="str" cm="1">
        <f t="array" ref="R35:S35">_xlfn.TEXTSPLIT(T35,"/")</f>
        <v>theater</v>
      </c>
      <c r="S35" t="str">
        <v>plays</v>
      </c>
      <c r="T35" t="s">
        <v>33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2"/>
        <v>1.5080645161290323</v>
      </c>
      <c r="G36" t="s">
        <v>20</v>
      </c>
      <c r="H36" s="8">
        <f t="shared" si="3"/>
        <v>85</v>
      </c>
      <c r="I36">
        <v>165</v>
      </c>
      <c r="J36" t="s">
        <v>21</v>
      </c>
      <c r="K36" t="s">
        <v>22</v>
      </c>
      <c r="L36">
        <v>1490245200</v>
      </c>
      <c r="M36" s="7">
        <f t="shared" si="0"/>
        <v>42817.208333333328</v>
      </c>
      <c r="N36" s="7">
        <f t="shared" si="1"/>
        <v>42822.208333333328</v>
      </c>
      <c r="O36">
        <v>1490677200</v>
      </c>
      <c r="P36" t="b">
        <v>0</v>
      </c>
      <c r="Q36" t="b">
        <v>0</v>
      </c>
      <c r="R36" t="str" cm="1">
        <f t="array" ref="R36:S36">_xlfn.TEXTSPLIT(T36,"/")</f>
        <v>film &amp; video</v>
      </c>
      <c r="S36" t="str">
        <v>documentary</v>
      </c>
      <c r="T36" t="s">
        <v>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2"/>
        <v>1.5030119521912351</v>
      </c>
      <c r="G37" t="s">
        <v>20</v>
      </c>
      <c r="H37" s="8">
        <f t="shared" si="3"/>
        <v>95.993893129770996</v>
      </c>
      <c r="I37">
        <v>1965</v>
      </c>
      <c r="J37" t="s">
        <v>36</v>
      </c>
      <c r="K37" t="s">
        <v>37</v>
      </c>
      <c r="L37">
        <v>1547877600</v>
      </c>
      <c r="M37" s="7">
        <f t="shared" si="0"/>
        <v>43484.25</v>
      </c>
      <c r="N37" s="7">
        <f t="shared" si="1"/>
        <v>43526.25</v>
      </c>
      <c r="O37">
        <v>1551506400</v>
      </c>
      <c r="P37" t="b">
        <v>0</v>
      </c>
      <c r="Q37" t="b">
        <v>1</v>
      </c>
      <c r="R37" t="str" cm="1">
        <f t="array" ref="R37:S37">_xlfn.TEXTSPLIT(T37,"/")</f>
        <v>film &amp; video</v>
      </c>
      <c r="S37" t="str">
        <v>drama</v>
      </c>
      <c r="T37" t="s">
        <v>53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>E38/D38</f>
        <v>1.572857142857143</v>
      </c>
      <c r="G38" t="s">
        <v>20</v>
      </c>
      <c r="H38" s="8">
        <f t="shared" si="3"/>
        <v>68.8125</v>
      </c>
      <c r="I38">
        <v>16</v>
      </c>
      <c r="J38" t="s">
        <v>21</v>
      </c>
      <c r="K38" t="s">
        <v>22</v>
      </c>
      <c r="L38">
        <v>1298700000</v>
      </c>
      <c r="M38" s="7">
        <f t="shared" si="0"/>
        <v>40600.25</v>
      </c>
      <c r="N38" s="7">
        <f t="shared" si="1"/>
        <v>40625.208333333336</v>
      </c>
      <c r="O38">
        <v>1300856400</v>
      </c>
      <c r="P38" t="b">
        <v>0</v>
      </c>
      <c r="Q38" t="b">
        <v>0</v>
      </c>
      <c r="R38" t="str" cm="1">
        <f t="array" ref="R38:S38">_xlfn.TEXTSPLIT(T38,"/")</f>
        <v>theater</v>
      </c>
      <c r="S38" t="str">
        <v>plays</v>
      </c>
      <c r="T38" t="s">
        <v>33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2"/>
        <v>1.3998765432098765</v>
      </c>
      <c r="G39" t="s">
        <v>20</v>
      </c>
      <c r="H39" s="8">
        <f t="shared" si="3"/>
        <v>105.97196261682242</v>
      </c>
      <c r="I39">
        <v>107</v>
      </c>
      <c r="J39" t="s">
        <v>21</v>
      </c>
      <c r="K39" t="s">
        <v>22</v>
      </c>
      <c r="L39">
        <v>1570338000</v>
      </c>
      <c r="M39" s="7">
        <f t="shared" si="0"/>
        <v>43744.208333333328</v>
      </c>
      <c r="N39" s="7">
        <f t="shared" si="1"/>
        <v>43777.25</v>
      </c>
      <c r="O39">
        <v>1573192800</v>
      </c>
      <c r="P39" t="b">
        <v>0</v>
      </c>
      <c r="Q39" t="b">
        <v>1</v>
      </c>
      <c r="R39" t="str" cm="1">
        <f t="array" ref="R39:S39">_xlfn.TEXTSPLIT(T39,"/")</f>
        <v>publishing</v>
      </c>
      <c r="S39" t="str">
        <v>fiction</v>
      </c>
      <c r="T39" t="s">
        <v>119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2"/>
        <v>3.2532258064516131</v>
      </c>
      <c r="G40" t="s">
        <v>20</v>
      </c>
      <c r="H40" s="8">
        <f t="shared" si="3"/>
        <v>75.261194029850742</v>
      </c>
      <c r="I40">
        <v>134</v>
      </c>
      <c r="J40" t="s">
        <v>21</v>
      </c>
      <c r="K40" t="s">
        <v>22</v>
      </c>
      <c r="L40">
        <v>1287378000</v>
      </c>
      <c r="M40" s="7">
        <f t="shared" si="0"/>
        <v>40469.208333333336</v>
      </c>
      <c r="N40" s="7">
        <f t="shared" si="1"/>
        <v>40474.208333333336</v>
      </c>
      <c r="O40">
        <v>1287810000</v>
      </c>
      <c r="P40" t="b">
        <v>0</v>
      </c>
      <c r="Q40" t="b">
        <v>0</v>
      </c>
      <c r="R40" t="str" cm="1">
        <f t="array" ref="R40:S40">_xlfn.TEXTSPLIT(T40,"/")</f>
        <v>photography</v>
      </c>
      <c r="S40" t="str">
        <v>photography books</v>
      </c>
      <c r="T40" t="s">
        <v>122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>E41/D41</f>
        <v>0.50777777777777777</v>
      </c>
      <c r="G41" t="s">
        <v>14</v>
      </c>
      <c r="H41" s="8">
        <f t="shared" si="3"/>
        <v>57.125</v>
      </c>
      <c r="I41">
        <v>88</v>
      </c>
      <c r="J41" t="s">
        <v>36</v>
      </c>
      <c r="K41" t="s">
        <v>37</v>
      </c>
      <c r="L41">
        <v>1361772000</v>
      </c>
      <c r="M41" s="7">
        <f t="shared" si="0"/>
        <v>41330.25</v>
      </c>
      <c r="N41" s="7">
        <f t="shared" si="1"/>
        <v>41344.208333333336</v>
      </c>
      <c r="O41">
        <v>1362978000</v>
      </c>
      <c r="P41" t="b">
        <v>0</v>
      </c>
      <c r="Q41" t="b">
        <v>0</v>
      </c>
      <c r="R41" t="str" cm="1">
        <f t="array" ref="R41:S41">_xlfn.TEXTSPLIT(T41,"/")</f>
        <v>theater</v>
      </c>
      <c r="S41" t="str">
        <v>plays</v>
      </c>
      <c r="T41" t="s">
        <v>33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2"/>
        <v>1.6906818181818182</v>
      </c>
      <c r="G42" t="s">
        <v>20</v>
      </c>
      <c r="H42" s="8">
        <f t="shared" si="3"/>
        <v>75.141414141414145</v>
      </c>
      <c r="I42">
        <v>198</v>
      </c>
      <c r="J42" t="s">
        <v>21</v>
      </c>
      <c r="K42" t="s">
        <v>22</v>
      </c>
      <c r="L42">
        <v>1275714000</v>
      </c>
      <c r="M42" s="7">
        <f t="shared" si="0"/>
        <v>40334.208333333336</v>
      </c>
      <c r="N42" s="7">
        <f t="shared" si="1"/>
        <v>40353.208333333336</v>
      </c>
      <c r="O42">
        <v>1277355600</v>
      </c>
      <c r="P42" t="b">
        <v>0</v>
      </c>
      <c r="Q42" t="b">
        <v>1</v>
      </c>
      <c r="R42" t="str" cm="1">
        <f t="array" ref="R42:S42">_xlfn.TEXTSPLIT(T42,"/")</f>
        <v>technology</v>
      </c>
      <c r="S42" t="str">
        <v>wearables</v>
      </c>
      <c r="T42" t="s">
        <v>65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2"/>
        <v>2.1292857142857144</v>
      </c>
      <c r="G43" t="s">
        <v>20</v>
      </c>
      <c r="H43" s="8">
        <f t="shared" si="3"/>
        <v>107.42342342342343</v>
      </c>
      <c r="I43">
        <v>111</v>
      </c>
      <c r="J43" t="s">
        <v>107</v>
      </c>
      <c r="K43" t="s">
        <v>108</v>
      </c>
      <c r="L43">
        <v>1346734800</v>
      </c>
      <c r="M43" s="7">
        <f t="shared" si="0"/>
        <v>41156.208333333336</v>
      </c>
      <c r="N43" s="7">
        <f t="shared" si="1"/>
        <v>41182.208333333336</v>
      </c>
      <c r="O43">
        <v>1348981200</v>
      </c>
      <c r="P43" t="b">
        <v>0</v>
      </c>
      <c r="Q43" t="b">
        <v>1</v>
      </c>
      <c r="R43" t="str" cm="1">
        <f t="array" ref="R43:S43">_xlfn.TEXTSPLIT(T43,"/")</f>
        <v>music</v>
      </c>
      <c r="S43" t="str">
        <v>rock</v>
      </c>
      <c r="T43" t="s">
        <v>23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>E44/D44</f>
        <v>4.4394444444444447</v>
      </c>
      <c r="G44" t="s">
        <v>20</v>
      </c>
      <c r="H44" s="8">
        <f t="shared" si="3"/>
        <v>35.995495495495497</v>
      </c>
      <c r="I44">
        <v>222</v>
      </c>
      <c r="J44" t="s">
        <v>21</v>
      </c>
      <c r="K44" t="s">
        <v>22</v>
      </c>
      <c r="L44">
        <v>1309755600</v>
      </c>
      <c r="M44" s="7">
        <f t="shared" si="0"/>
        <v>40728.208333333336</v>
      </c>
      <c r="N44" s="7">
        <f t="shared" si="1"/>
        <v>40737.208333333336</v>
      </c>
      <c r="O44">
        <v>1310533200</v>
      </c>
      <c r="P44" t="b">
        <v>0</v>
      </c>
      <c r="Q44" t="b">
        <v>0</v>
      </c>
      <c r="R44" t="str" cm="1">
        <f t="array" ref="R44:S44">_xlfn.TEXTSPLIT(T44,"/")</f>
        <v>food</v>
      </c>
      <c r="S44" t="str">
        <v>food trucks</v>
      </c>
      <c r="T44" t="s">
        <v>17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2"/>
        <v>1.859390243902439</v>
      </c>
      <c r="G45" t="s">
        <v>20</v>
      </c>
      <c r="H45" s="8">
        <f t="shared" si="3"/>
        <v>26.998873148744366</v>
      </c>
      <c r="I45">
        <v>6212</v>
      </c>
      <c r="J45" t="s">
        <v>21</v>
      </c>
      <c r="K45" t="s">
        <v>22</v>
      </c>
      <c r="L45">
        <v>1406178000</v>
      </c>
      <c r="M45" s="7">
        <f t="shared" si="0"/>
        <v>41844.208333333336</v>
      </c>
      <c r="N45" s="7">
        <f t="shared" si="1"/>
        <v>41860.208333333336</v>
      </c>
      <c r="O45">
        <v>1407560400</v>
      </c>
      <c r="P45" t="b">
        <v>0</v>
      </c>
      <c r="Q45" t="b">
        <v>0</v>
      </c>
      <c r="R45" t="str" cm="1">
        <f t="array" ref="R45:S45">_xlfn.TEXTSPLIT(T45,"/")</f>
        <v>publishing</v>
      </c>
      <c r="S45" t="str">
        <v>radio &amp; podcasts</v>
      </c>
      <c r="T45" t="s">
        <v>133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2"/>
        <v>6.5881249999999998</v>
      </c>
      <c r="G46" t="s">
        <v>20</v>
      </c>
      <c r="H46" s="8">
        <f t="shared" si="3"/>
        <v>107.56122448979592</v>
      </c>
      <c r="I46">
        <v>98</v>
      </c>
      <c r="J46" t="s">
        <v>36</v>
      </c>
      <c r="K46" t="s">
        <v>37</v>
      </c>
      <c r="L46">
        <v>1552798800</v>
      </c>
      <c r="M46" s="7">
        <f t="shared" si="0"/>
        <v>43541.208333333328</v>
      </c>
      <c r="N46" s="7">
        <f t="shared" si="1"/>
        <v>43542.208333333328</v>
      </c>
      <c r="O46">
        <v>1552885200</v>
      </c>
      <c r="P46" t="b">
        <v>0</v>
      </c>
      <c r="Q46" t="b">
        <v>0</v>
      </c>
      <c r="R46" t="str" cm="1">
        <f t="array" ref="R46:S46">_xlfn.TEXTSPLIT(T46,"/")</f>
        <v>publishing</v>
      </c>
      <c r="S46" t="str">
        <v>fiction</v>
      </c>
      <c r="T46" t="s">
        <v>119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>E47/D47</f>
        <v>0.4768421052631579</v>
      </c>
      <c r="G47" t="s">
        <v>14</v>
      </c>
      <c r="H47" s="8">
        <f t="shared" si="3"/>
        <v>94.375</v>
      </c>
      <c r="I47">
        <v>48</v>
      </c>
      <c r="J47" t="s">
        <v>21</v>
      </c>
      <c r="K47" t="s">
        <v>22</v>
      </c>
      <c r="L47">
        <v>1478062800</v>
      </c>
      <c r="M47" s="7">
        <f t="shared" si="0"/>
        <v>42676.208333333328</v>
      </c>
      <c r="N47" s="7">
        <f t="shared" si="1"/>
        <v>42691.25</v>
      </c>
      <c r="O47">
        <v>1479362400</v>
      </c>
      <c r="P47" t="b">
        <v>0</v>
      </c>
      <c r="Q47" t="b">
        <v>1</v>
      </c>
      <c r="R47" t="str" cm="1">
        <f t="array" ref="R47:S47">_xlfn.TEXTSPLIT(T47,"/")</f>
        <v>theater</v>
      </c>
      <c r="S47" t="str">
        <v>plays</v>
      </c>
      <c r="T47" t="s">
        <v>33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2"/>
        <v>1.1478378378378378</v>
      </c>
      <c r="G48" t="s">
        <v>20</v>
      </c>
      <c r="H48" s="8">
        <f t="shared" si="3"/>
        <v>46.163043478260867</v>
      </c>
      <c r="I48">
        <v>92</v>
      </c>
      <c r="J48" t="s">
        <v>21</v>
      </c>
      <c r="K48" t="s">
        <v>22</v>
      </c>
      <c r="L48">
        <v>1278565200</v>
      </c>
      <c r="M48" s="7">
        <f t="shared" si="0"/>
        <v>40367.208333333336</v>
      </c>
      <c r="N48" s="7">
        <f t="shared" si="1"/>
        <v>40390.208333333336</v>
      </c>
      <c r="O48">
        <v>1280552400</v>
      </c>
      <c r="P48" t="b">
        <v>0</v>
      </c>
      <c r="Q48" t="b">
        <v>0</v>
      </c>
      <c r="R48" t="str" cm="1">
        <f t="array" ref="R48:S48">_xlfn.TEXTSPLIT(T48,"/")</f>
        <v>music</v>
      </c>
      <c r="S48" t="str">
        <v>rock</v>
      </c>
      <c r="T48" t="s">
        <v>23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2"/>
        <v>4.7526666666666664</v>
      </c>
      <c r="G49" t="s">
        <v>20</v>
      </c>
      <c r="H49" s="8">
        <f t="shared" si="3"/>
        <v>47.845637583892618</v>
      </c>
      <c r="I49">
        <v>149</v>
      </c>
      <c r="J49" t="s">
        <v>21</v>
      </c>
      <c r="K49" t="s">
        <v>22</v>
      </c>
      <c r="L49">
        <v>1396069200</v>
      </c>
      <c r="M49" s="7">
        <f t="shared" si="0"/>
        <v>41727.208333333336</v>
      </c>
      <c r="N49" s="7">
        <f t="shared" si="1"/>
        <v>41757.208333333336</v>
      </c>
      <c r="O49">
        <v>1398661200</v>
      </c>
      <c r="P49" t="b">
        <v>0</v>
      </c>
      <c r="Q49" t="b">
        <v>0</v>
      </c>
      <c r="R49" t="str" cm="1">
        <f t="array" ref="R49:S49">_xlfn.TEXTSPLIT(T49,"/")</f>
        <v>theater</v>
      </c>
      <c r="S49" t="str">
        <v>plays</v>
      </c>
      <c r="T49" t="s">
        <v>33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>E50/D50</f>
        <v>3.86972972972973</v>
      </c>
      <c r="G50" t="s">
        <v>20</v>
      </c>
      <c r="H50" s="8">
        <f t="shared" si="3"/>
        <v>53.007815713698065</v>
      </c>
      <c r="I50">
        <v>2431</v>
      </c>
      <c r="J50" t="s">
        <v>21</v>
      </c>
      <c r="K50" t="s">
        <v>22</v>
      </c>
      <c r="L50">
        <v>1435208400</v>
      </c>
      <c r="M50" s="7">
        <f t="shared" si="0"/>
        <v>42180.208333333328</v>
      </c>
      <c r="N50" s="7">
        <f t="shared" si="1"/>
        <v>42192.208333333328</v>
      </c>
      <c r="O50">
        <v>1436245200</v>
      </c>
      <c r="P50" t="b">
        <v>0</v>
      </c>
      <c r="Q50" t="b">
        <v>0</v>
      </c>
      <c r="R50" t="str" cm="1">
        <f t="array" ref="R50:S50">_xlfn.TEXTSPLIT(T50,"/")</f>
        <v>theater</v>
      </c>
      <c r="S50" t="str">
        <v>plays</v>
      </c>
      <c r="T50" t="s">
        <v>33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2"/>
        <v>1.89625</v>
      </c>
      <c r="G51" t="s">
        <v>20</v>
      </c>
      <c r="H51" s="8">
        <f t="shared" si="3"/>
        <v>45.059405940594061</v>
      </c>
      <c r="I51">
        <v>303</v>
      </c>
      <c r="J51" t="s">
        <v>21</v>
      </c>
      <c r="K51" t="s">
        <v>22</v>
      </c>
      <c r="L51">
        <v>1571547600</v>
      </c>
      <c r="M51" s="7">
        <f t="shared" si="0"/>
        <v>43758.208333333328</v>
      </c>
      <c r="N51" s="7">
        <f t="shared" si="1"/>
        <v>43803.25</v>
      </c>
      <c r="O51">
        <v>1575439200</v>
      </c>
      <c r="P51" t="b">
        <v>0</v>
      </c>
      <c r="Q51" t="b">
        <v>0</v>
      </c>
      <c r="R51" t="str" cm="1">
        <f t="array" ref="R51:S51">_xlfn.TEXTSPLIT(T51,"/")</f>
        <v>music</v>
      </c>
      <c r="S51" t="str">
        <v>rock</v>
      </c>
      <c r="T51" t="s">
        <v>23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2"/>
        <v>0.02</v>
      </c>
      <c r="G52" t="s">
        <v>14</v>
      </c>
      <c r="H52" s="8">
        <f t="shared" si="3"/>
        <v>2</v>
      </c>
      <c r="I52">
        <v>1</v>
      </c>
      <c r="J52" t="s">
        <v>107</v>
      </c>
      <c r="K52" t="s">
        <v>108</v>
      </c>
      <c r="L52">
        <v>1375333200</v>
      </c>
      <c r="M52" s="7">
        <f t="shared" si="0"/>
        <v>41487.208333333336</v>
      </c>
      <c r="N52" s="7">
        <f t="shared" si="1"/>
        <v>41515.208333333336</v>
      </c>
      <c r="O52">
        <v>1377752400</v>
      </c>
      <c r="P52" t="b">
        <v>0</v>
      </c>
      <c r="Q52" t="b">
        <v>0</v>
      </c>
      <c r="R52" t="str" cm="1">
        <f t="array" ref="R52:S52">_xlfn.TEXTSPLIT(T52,"/")</f>
        <v>music</v>
      </c>
      <c r="S52" t="str">
        <v>metal</v>
      </c>
      <c r="T52" t="s">
        <v>148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>E53/D53</f>
        <v>0.91867805186590767</v>
      </c>
      <c r="G53" t="s">
        <v>14</v>
      </c>
      <c r="H53" s="8">
        <f t="shared" si="3"/>
        <v>99.006816632583508</v>
      </c>
      <c r="I53">
        <v>1467</v>
      </c>
      <c r="J53" t="s">
        <v>40</v>
      </c>
      <c r="K53" t="s">
        <v>41</v>
      </c>
      <c r="L53">
        <v>1332824400</v>
      </c>
      <c r="M53" s="7">
        <f t="shared" si="0"/>
        <v>40995.208333333336</v>
      </c>
      <c r="N53" s="7">
        <f t="shared" si="1"/>
        <v>41011.208333333336</v>
      </c>
      <c r="O53">
        <v>1334206800</v>
      </c>
      <c r="P53" t="b">
        <v>0</v>
      </c>
      <c r="Q53" t="b">
        <v>1</v>
      </c>
      <c r="R53" t="str" cm="1">
        <f t="array" ref="R53:S53">_xlfn.TEXTSPLIT(T53,"/")</f>
        <v>technology</v>
      </c>
      <c r="S53" t="str">
        <v>wearables</v>
      </c>
      <c r="T53" t="s">
        <v>65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2"/>
        <v>0.34152777777777776</v>
      </c>
      <c r="G54" t="s">
        <v>14</v>
      </c>
      <c r="H54" s="8">
        <f t="shared" si="3"/>
        <v>32.786666666666669</v>
      </c>
      <c r="I54">
        <v>75</v>
      </c>
      <c r="J54" t="s">
        <v>21</v>
      </c>
      <c r="K54" t="s">
        <v>22</v>
      </c>
      <c r="L54">
        <v>1284526800</v>
      </c>
      <c r="M54" s="7">
        <f t="shared" si="0"/>
        <v>40436.208333333336</v>
      </c>
      <c r="N54" s="7">
        <f t="shared" si="1"/>
        <v>40440.208333333336</v>
      </c>
      <c r="O54">
        <v>1284872400</v>
      </c>
      <c r="P54" t="b">
        <v>0</v>
      </c>
      <c r="Q54" t="b">
        <v>0</v>
      </c>
      <c r="R54" t="str" cm="1">
        <f t="array" ref="R54:S54">_xlfn.TEXTSPLIT(T54,"/")</f>
        <v>theater</v>
      </c>
      <c r="S54" t="str">
        <v>plays</v>
      </c>
      <c r="T54" t="s">
        <v>33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2"/>
        <v>1.4040909090909091</v>
      </c>
      <c r="G55" t="s">
        <v>20</v>
      </c>
      <c r="H55" s="8">
        <f t="shared" si="3"/>
        <v>59.119617224880386</v>
      </c>
      <c r="I55">
        <v>209</v>
      </c>
      <c r="J55" t="s">
        <v>21</v>
      </c>
      <c r="K55" t="s">
        <v>22</v>
      </c>
      <c r="L55">
        <v>1400562000</v>
      </c>
      <c r="M55" s="7">
        <f t="shared" si="0"/>
        <v>41779.208333333336</v>
      </c>
      <c r="N55" s="7">
        <f t="shared" si="1"/>
        <v>41818.208333333336</v>
      </c>
      <c r="O55">
        <v>1403931600</v>
      </c>
      <c r="P55" t="b">
        <v>0</v>
      </c>
      <c r="Q55" t="b">
        <v>0</v>
      </c>
      <c r="R55" t="str" cm="1">
        <f t="array" ref="R55:S55">_xlfn.TEXTSPLIT(T55,"/")</f>
        <v>film &amp; video</v>
      </c>
      <c r="S55" t="str">
        <v>drama</v>
      </c>
      <c r="T55" t="s">
        <v>53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>E56/D56</f>
        <v>0.89866666666666661</v>
      </c>
      <c r="G56" t="s">
        <v>14</v>
      </c>
      <c r="H56" s="8">
        <f t="shared" si="3"/>
        <v>44.93333333333333</v>
      </c>
      <c r="I56">
        <v>120</v>
      </c>
      <c r="J56" t="s">
        <v>21</v>
      </c>
      <c r="K56" t="s">
        <v>22</v>
      </c>
      <c r="L56">
        <v>1520748000</v>
      </c>
      <c r="M56" s="7">
        <f t="shared" si="0"/>
        <v>43170.25</v>
      </c>
      <c r="N56" s="7">
        <f t="shared" si="1"/>
        <v>43176.208333333328</v>
      </c>
      <c r="O56">
        <v>1521262800</v>
      </c>
      <c r="P56" t="b">
        <v>0</v>
      </c>
      <c r="Q56" t="b">
        <v>0</v>
      </c>
      <c r="R56" t="str" cm="1">
        <f t="array" ref="R56:S56">_xlfn.TEXTSPLIT(T56,"/")</f>
        <v>technology</v>
      </c>
      <c r="S56" t="str">
        <v>wearables</v>
      </c>
      <c r="T56" t="s">
        <v>65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2"/>
        <v>1.7796969696969698</v>
      </c>
      <c r="G57" t="s">
        <v>20</v>
      </c>
      <c r="H57" s="8">
        <f t="shared" si="3"/>
        <v>89.664122137404576</v>
      </c>
      <c r="I57">
        <v>131</v>
      </c>
      <c r="J57" t="s">
        <v>21</v>
      </c>
      <c r="K57" t="s">
        <v>22</v>
      </c>
      <c r="L57">
        <v>1532926800</v>
      </c>
      <c r="M57" s="7">
        <f t="shared" si="0"/>
        <v>43311.208333333328</v>
      </c>
      <c r="N57" s="7">
        <f t="shared" si="1"/>
        <v>43316.208333333328</v>
      </c>
      <c r="O57">
        <v>1533358800</v>
      </c>
      <c r="P57" t="b">
        <v>0</v>
      </c>
      <c r="Q57" t="b">
        <v>0</v>
      </c>
      <c r="R57" t="str" cm="1">
        <f t="array" ref="R57:S57">_xlfn.TEXTSPLIT(T57,"/")</f>
        <v>music</v>
      </c>
      <c r="S57" t="str">
        <v>jazz</v>
      </c>
      <c r="T57" t="s">
        <v>159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2"/>
        <v>1.436625</v>
      </c>
      <c r="G58" t="s">
        <v>20</v>
      </c>
      <c r="H58" s="8">
        <f t="shared" si="3"/>
        <v>70.079268292682926</v>
      </c>
      <c r="I58">
        <v>164</v>
      </c>
      <c r="J58" t="s">
        <v>21</v>
      </c>
      <c r="K58" t="s">
        <v>22</v>
      </c>
      <c r="L58">
        <v>1420869600</v>
      </c>
      <c r="M58" s="7">
        <f t="shared" si="0"/>
        <v>42014.25</v>
      </c>
      <c r="N58" s="7">
        <f t="shared" si="1"/>
        <v>42021.25</v>
      </c>
      <c r="O58">
        <v>1421474400</v>
      </c>
      <c r="P58" t="b">
        <v>0</v>
      </c>
      <c r="Q58" t="b">
        <v>0</v>
      </c>
      <c r="R58" t="str" cm="1">
        <f t="array" ref="R58:S58">_xlfn.TEXTSPLIT(T58,"/")</f>
        <v>technology</v>
      </c>
      <c r="S58" t="str">
        <v>wearables</v>
      </c>
      <c r="T58" t="s">
        <v>65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>E59/D59</f>
        <v>2.1527586206896552</v>
      </c>
      <c r="G59" t="s">
        <v>20</v>
      </c>
      <c r="H59" s="8">
        <f t="shared" si="3"/>
        <v>31.059701492537314</v>
      </c>
      <c r="I59">
        <v>201</v>
      </c>
      <c r="J59" t="s">
        <v>21</v>
      </c>
      <c r="K59" t="s">
        <v>22</v>
      </c>
      <c r="L59">
        <v>1504242000</v>
      </c>
      <c r="M59" s="7">
        <f t="shared" si="0"/>
        <v>42979.208333333328</v>
      </c>
      <c r="N59" s="7">
        <f t="shared" si="1"/>
        <v>42991.208333333328</v>
      </c>
      <c r="O59">
        <v>1505278800</v>
      </c>
      <c r="P59" t="b">
        <v>0</v>
      </c>
      <c r="Q59" t="b">
        <v>0</v>
      </c>
      <c r="R59" t="str" cm="1">
        <f t="array" ref="R59:S59">_xlfn.TEXTSPLIT(T59,"/")</f>
        <v>games</v>
      </c>
      <c r="S59" t="str">
        <v>video games</v>
      </c>
      <c r="T59" t="s">
        <v>89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2"/>
        <v>2.2711111111111113</v>
      </c>
      <c r="G60" t="s">
        <v>20</v>
      </c>
      <c r="H60" s="8">
        <f t="shared" si="3"/>
        <v>29.061611374407583</v>
      </c>
      <c r="I60">
        <v>211</v>
      </c>
      <c r="J60" t="s">
        <v>21</v>
      </c>
      <c r="K60" t="s">
        <v>22</v>
      </c>
      <c r="L60">
        <v>1442811600</v>
      </c>
      <c r="M60" s="7">
        <f t="shared" si="0"/>
        <v>42268.208333333328</v>
      </c>
      <c r="N60" s="7">
        <f t="shared" si="1"/>
        <v>42281.208333333328</v>
      </c>
      <c r="O60">
        <v>1443934800</v>
      </c>
      <c r="P60" t="b">
        <v>0</v>
      </c>
      <c r="Q60" t="b">
        <v>0</v>
      </c>
      <c r="R60" t="str" cm="1">
        <f t="array" ref="R60:S60">_xlfn.TEXTSPLIT(T60,"/")</f>
        <v>theater</v>
      </c>
      <c r="S60" t="str">
        <v>plays</v>
      </c>
      <c r="T60" t="s">
        <v>33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2"/>
        <v>2.7507142857142859</v>
      </c>
      <c r="G61" t="s">
        <v>20</v>
      </c>
      <c r="H61" s="8">
        <f t="shared" si="3"/>
        <v>30.0859375</v>
      </c>
      <c r="I61">
        <v>128</v>
      </c>
      <c r="J61" t="s">
        <v>21</v>
      </c>
      <c r="K61" t="s">
        <v>22</v>
      </c>
      <c r="L61">
        <v>1497243600</v>
      </c>
      <c r="M61" s="7">
        <f t="shared" si="0"/>
        <v>42898.208333333328</v>
      </c>
      <c r="N61" s="7">
        <f t="shared" si="1"/>
        <v>42913.208333333328</v>
      </c>
      <c r="O61">
        <v>1498539600</v>
      </c>
      <c r="P61" t="b">
        <v>0</v>
      </c>
      <c r="Q61" t="b">
        <v>1</v>
      </c>
      <c r="R61" t="str" cm="1">
        <f t="array" ref="R61:S61">_xlfn.TEXTSPLIT(T61,"/")</f>
        <v>theater</v>
      </c>
      <c r="S61" t="str">
        <v>plays</v>
      </c>
      <c r="T61" t="s">
        <v>33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>E62/D62</f>
        <v>1.4437048832271762</v>
      </c>
      <c r="G62" t="s">
        <v>20</v>
      </c>
      <c r="H62" s="8">
        <f t="shared" si="3"/>
        <v>84.998125000000002</v>
      </c>
      <c r="I62">
        <v>1600</v>
      </c>
      <c r="J62" t="s">
        <v>15</v>
      </c>
      <c r="K62" t="s">
        <v>16</v>
      </c>
      <c r="L62">
        <v>1342501200</v>
      </c>
      <c r="M62" s="7">
        <f t="shared" si="0"/>
        <v>41107.208333333336</v>
      </c>
      <c r="N62" s="7">
        <f t="shared" si="1"/>
        <v>41110.208333333336</v>
      </c>
      <c r="O62">
        <v>1342760400</v>
      </c>
      <c r="P62" t="b">
        <v>0</v>
      </c>
      <c r="Q62" t="b">
        <v>0</v>
      </c>
      <c r="R62" t="str" cm="1">
        <f t="array" ref="R62:S62">_xlfn.TEXTSPLIT(T62,"/")</f>
        <v>theater</v>
      </c>
      <c r="S62" t="str">
        <v>plays</v>
      </c>
      <c r="T62" t="s">
        <v>33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2"/>
        <v>0.92745983935742971</v>
      </c>
      <c r="G63" t="s">
        <v>14</v>
      </c>
      <c r="H63" s="8">
        <f t="shared" si="3"/>
        <v>82.001775410563695</v>
      </c>
      <c r="I63">
        <v>2253</v>
      </c>
      <c r="J63" t="s">
        <v>15</v>
      </c>
      <c r="K63" t="s">
        <v>16</v>
      </c>
      <c r="L63">
        <v>1298268000</v>
      </c>
      <c r="M63" s="7">
        <f t="shared" si="0"/>
        <v>40595.25</v>
      </c>
      <c r="N63" s="7">
        <f t="shared" si="1"/>
        <v>40635.208333333336</v>
      </c>
      <c r="O63">
        <v>1301720400</v>
      </c>
      <c r="P63" t="b">
        <v>0</v>
      </c>
      <c r="Q63" t="b">
        <v>0</v>
      </c>
      <c r="R63" t="str" cm="1">
        <f t="array" ref="R63:S63">_xlfn.TEXTSPLIT(T63,"/")</f>
        <v>theater</v>
      </c>
      <c r="S63" t="str">
        <v>plays</v>
      </c>
      <c r="T63" t="s">
        <v>33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2"/>
        <v>7.226</v>
      </c>
      <c r="G64" t="s">
        <v>20</v>
      </c>
      <c r="H64" s="8">
        <f t="shared" si="3"/>
        <v>58.040160642570278</v>
      </c>
      <c r="I64">
        <v>249</v>
      </c>
      <c r="J64" t="s">
        <v>21</v>
      </c>
      <c r="K64" t="s">
        <v>22</v>
      </c>
      <c r="L64">
        <v>1433480400</v>
      </c>
      <c r="M64" s="7">
        <f t="shared" si="0"/>
        <v>42160.208333333328</v>
      </c>
      <c r="N64" s="7">
        <f t="shared" si="1"/>
        <v>42161.208333333328</v>
      </c>
      <c r="O64">
        <v>1433566800</v>
      </c>
      <c r="P64" t="b">
        <v>0</v>
      </c>
      <c r="Q64" t="b">
        <v>0</v>
      </c>
      <c r="R64" t="str" cm="1">
        <f t="array" ref="R64:S64">_xlfn.TEXTSPLIT(T64,"/")</f>
        <v>technology</v>
      </c>
      <c r="S64" t="str">
        <v>web</v>
      </c>
      <c r="T64" t="s">
        <v>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2"/>
        <v>0.11851063829787234</v>
      </c>
      <c r="G65" t="s">
        <v>14</v>
      </c>
      <c r="H65" s="8">
        <f t="shared" si="3"/>
        <v>111.4</v>
      </c>
      <c r="I65">
        <v>5</v>
      </c>
      <c r="J65" t="s">
        <v>21</v>
      </c>
      <c r="K65" t="s">
        <v>22</v>
      </c>
      <c r="L65">
        <v>1493355600</v>
      </c>
      <c r="M65" s="7">
        <f t="shared" si="0"/>
        <v>42853.208333333328</v>
      </c>
      <c r="N65" s="7">
        <f t="shared" si="1"/>
        <v>42859.208333333328</v>
      </c>
      <c r="O65">
        <v>1493874000</v>
      </c>
      <c r="P65" t="b">
        <v>0</v>
      </c>
      <c r="Q65" t="b">
        <v>0</v>
      </c>
      <c r="R65" t="str" cm="1">
        <f t="array" ref="R65:S65">_xlfn.TEXTSPLIT(T65,"/")</f>
        <v>theater</v>
      </c>
      <c r="S65" t="str">
        <v>plays</v>
      </c>
      <c r="T65" t="s">
        <v>33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2"/>
        <v>0.97642857142857142</v>
      </c>
      <c r="G66" t="s">
        <v>14</v>
      </c>
      <c r="H66" s="8">
        <f t="shared" si="3"/>
        <v>71.94736842105263</v>
      </c>
      <c r="I66">
        <v>38</v>
      </c>
      <c r="J66" t="s">
        <v>21</v>
      </c>
      <c r="K66" t="s">
        <v>22</v>
      </c>
      <c r="L66">
        <v>1530507600</v>
      </c>
      <c r="M66" s="7">
        <f t="shared" si="0"/>
        <v>43283.208333333328</v>
      </c>
      <c r="N66" s="7">
        <f t="shared" si="1"/>
        <v>43298.208333333328</v>
      </c>
      <c r="O66">
        <v>1531803600</v>
      </c>
      <c r="P66" t="b">
        <v>0</v>
      </c>
      <c r="Q66" t="b">
        <v>1</v>
      </c>
      <c r="R66" t="str" cm="1">
        <f t="array" ref="R66:S66">_xlfn.TEXTSPLIT(T66,"/")</f>
        <v>technology</v>
      </c>
      <c r="S66" t="str">
        <v>web</v>
      </c>
      <c r="T66" t="s">
        <v>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</f>
        <v>2.3614754098360655</v>
      </c>
      <c r="G67" t="s">
        <v>20</v>
      </c>
      <c r="H67" s="8">
        <f t="shared" si="3"/>
        <v>61.038135593220339</v>
      </c>
      <c r="I67">
        <v>236</v>
      </c>
      <c r="J67" t="s">
        <v>21</v>
      </c>
      <c r="K67" t="s">
        <v>22</v>
      </c>
      <c r="L67">
        <v>1296108000</v>
      </c>
      <c r="M67" s="7">
        <f t="shared" ref="M67:M130" si="5">(((L67/60)/60)/24+DATE(1970,1,1))</f>
        <v>40570.25</v>
      </c>
      <c r="N67" s="7">
        <f t="shared" ref="N67:N130" si="6">(((O67/60)/60)/24)+DATE(1970,1,1)</f>
        <v>40577.25</v>
      </c>
      <c r="O67">
        <v>1296712800</v>
      </c>
      <c r="P67" t="b">
        <v>0</v>
      </c>
      <c r="Q67" t="b">
        <v>0</v>
      </c>
      <c r="R67" t="str" cm="1">
        <f t="array" ref="R67:S67">_xlfn.TEXTSPLIT(T67,"/")</f>
        <v>theater</v>
      </c>
      <c r="S67" t="str">
        <v>plays</v>
      </c>
      <c r="T67" t="s">
        <v>33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 s="8">
        <f t="shared" si="3"/>
        <v>108.91666666666667</v>
      </c>
      <c r="I68">
        <v>12</v>
      </c>
      <c r="J68" t="s">
        <v>21</v>
      </c>
      <c r="K68" t="s">
        <v>22</v>
      </c>
      <c r="L68">
        <v>1428469200</v>
      </c>
      <c r="M68" s="7">
        <f t="shared" si="5"/>
        <v>42102.208333333328</v>
      </c>
      <c r="N68" s="7">
        <f t="shared" si="6"/>
        <v>42107.208333333328</v>
      </c>
      <c r="O68">
        <v>1428901200</v>
      </c>
      <c r="P68" t="b">
        <v>0</v>
      </c>
      <c r="Q68" t="b">
        <v>1</v>
      </c>
      <c r="R68" t="str" cm="1">
        <f t="array" ref="R68:S68">_xlfn.TEXTSPLIT(T68,"/")</f>
        <v>theater</v>
      </c>
      <c r="S68" t="str">
        <v>plays</v>
      </c>
      <c r="T68" t="s">
        <v>33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1.6238567493112948</v>
      </c>
      <c r="G69" t="s">
        <v>20</v>
      </c>
      <c r="H69" s="8">
        <f t="shared" si="3"/>
        <v>29.001722017220171</v>
      </c>
      <c r="I69">
        <v>4065</v>
      </c>
      <c r="J69" t="s">
        <v>40</v>
      </c>
      <c r="K69" t="s">
        <v>41</v>
      </c>
      <c r="L69">
        <v>1264399200</v>
      </c>
      <c r="M69" s="7">
        <f t="shared" si="5"/>
        <v>40203.25</v>
      </c>
      <c r="N69" s="7">
        <f t="shared" si="6"/>
        <v>40208.25</v>
      </c>
      <c r="O69">
        <v>1264831200</v>
      </c>
      <c r="P69" t="b">
        <v>0</v>
      </c>
      <c r="Q69" t="b">
        <v>1</v>
      </c>
      <c r="R69" t="str" cm="1">
        <f t="array" ref="R69:S69">_xlfn.TEXTSPLIT(T69,"/")</f>
        <v>technology</v>
      </c>
      <c r="S69" t="str">
        <v>wearables</v>
      </c>
      <c r="T69" t="s">
        <v>65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2.5452631578947367</v>
      </c>
      <c r="G70" t="s">
        <v>20</v>
      </c>
      <c r="H70" s="8">
        <f t="shared" si="3"/>
        <v>58.975609756097562</v>
      </c>
      <c r="I70">
        <v>246</v>
      </c>
      <c r="J70" t="s">
        <v>107</v>
      </c>
      <c r="K70" t="s">
        <v>108</v>
      </c>
      <c r="L70">
        <v>1501131600</v>
      </c>
      <c r="M70" s="7">
        <f t="shared" si="5"/>
        <v>42943.208333333328</v>
      </c>
      <c r="N70" s="7">
        <f t="shared" si="6"/>
        <v>42990.208333333328</v>
      </c>
      <c r="O70">
        <v>1505192400</v>
      </c>
      <c r="P70" t="b">
        <v>0</v>
      </c>
      <c r="Q70" t="b">
        <v>1</v>
      </c>
      <c r="R70" t="str" cm="1">
        <f t="array" ref="R70:S70">_xlfn.TEXTSPLIT(T70,"/")</f>
        <v>theater</v>
      </c>
      <c r="S70" t="str">
        <v>plays</v>
      </c>
      <c r="T70" t="s">
        <v>33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0.24063291139240506</v>
      </c>
      <c r="G71" t="s">
        <v>74</v>
      </c>
      <c r="H71" s="8">
        <f t="shared" ref="H71:H134" si="7">AVERAGE(E71/I71)</f>
        <v>111.82352941176471</v>
      </c>
      <c r="I71">
        <v>17</v>
      </c>
      <c r="J71" t="s">
        <v>21</v>
      </c>
      <c r="K71" t="s">
        <v>22</v>
      </c>
      <c r="L71">
        <v>1292738400</v>
      </c>
      <c r="M71" s="7">
        <f t="shared" si="5"/>
        <v>40531.25</v>
      </c>
      <c r="N71" s="7">
        <f t="shared" si="6"/>
        <v>40565.25</v>
      </c>
      <c r="O71">
        <v>1295676000</v>
      </c>
      <c r="P71" t="b">
        <v>0</v>
      </c>
      <c r="Q71" t="b">
        <v>0</v>
      </c>
      <c r="R71" t="str" cm="1">
        <f t="array" ref="R71:S71">_xlfn.TEXTSPLIT(T71,"/")</f>
        <v>theater</v>
      </c>
      <c r="S71" t="str">
        <v>plays</v>
      </c>
      <c r="T71" t="s">
        <v>33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1.2374140625000001</v>
      </c>
      <c r="G72" t="s">
        <v>20</v>
      </c>
      <c r="H72" s="8">
        <f t="shared" si="7"/>
        <v>63.995555555555555</v>
      </c>
      <c r="I72">
        <v>2475</v>
      </c>
      <c r="J72" t="s">
        <v>107</v>
      </c>
      <c r="K72" t="s">
        <v>108</v>
      </c>
      <c r="L72">
        <v>1288674000</v>
      </c>
      <c r="M72" s="7">
        <f t="shared" si="5"/>
        <v>40484.208333333336</v>
      </c>
      <c r="N72" s="7">
        <f t="shared" si="6"/>
        <v>40533.25</v>
      </c>
      <c r="O72">
        <v>1292911200</v>
      </c>
      <c r="P72" t="b">
        <v>0</v>
      </c>
      <c r="Q72" t="b">
        <v>1</v>
      </c>
      <c r="R72" t="str" cm="1">
        <f t="array" ref="R72:S72">_xlfn.TEXTSPLIT(T72,"/")</f>
        <v>theater</v>
      </c>
      <c r="S72" t="str">
        <v>plays</v>
      </c>
      <c r="T72" t="s">
        <v>33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1.0806666666666667</v>
      </c>
      <c r="G73" t="s">
        <v>20</v>
      </c>
      <c r="H73" s="8">
        <f t="shared" si="7"/>
        <v>85.315789473684205</v>
      </c>
      <c r="I73">
        <v>76</v>
      </c>
      <c r="J73" t="s">
        <v>21</v>
      </c>
      <c r="K73" t="s">
        <v>22</v>
      </c>
      <c r="L73">
        <v>1575093600</v>
      </c>
      <c r="M73" s="7">
        <f t="shared" si="5"/>
        <v>43799.25</v>
      </c>
      <c r="N73" s="7">
        <f t="shared" si="6"/>
        <v>43803.25</v>
      </c>
      <c r="O73">
        <v>1575439200</v>
      </c>
      <c r="P73" t="b">
        <v>0</v>
      </c>
      <c r="Q73" t="b">
        <v>0</v>
      </c>
      <c r="R73" t="str" cm="1">
        <f t="array" ref="R73:S73">_xlfn.TEXTSPLIT(T73,"/")</f>
        <v>theater</v>
      </c>
      <c r="S73" t="str">
        <v>plays</v>
      </c>
      <c r="T73" t="s">
        <v>33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6.7033333333333331</v>
      </c>
      <c r="G74" t="s">
        <v>20</v>
      </c>
      <c r="H74" s="8">
        <f t="shared" si="7"/>
        <v>74.481481481481481</v>
      </c>
      <c r="I74">
        <v>54</v>
      </c>
      <c r="J74" t="s">
        <v>21</v>
      </c>
      <c r="K74" t="s">
        <v>22</v>
      </c>
      <c r="L74">
        <v>1435726800</v>
      </c>
      <c r="M74" s="7">
        <f t="shared" si="5"/>
        <v>42186.208333333328</v>
      </c>
      <c r="N74" s="7">
        <f t="shared" si="6"/>
        <v>42222.208333333328</v>
      </c>
      <c r="O74">
        <v>1438837200</v>
      </c>
      <c r="P74" t="b">
        <v>0</v>
      </c>
      <c r="Q74" t="b">
        <v>0</v>
      </c>
      <c r="R74" t="str" cm="1">
        <f t="array" ref="R74:S74">_xlfn.TEXTSPLIT(T74,"/")</f>
        <v>film &amp; video</v>
      </c>
      <c r="S74" t="str">
        <v>animation</v>
      </c>
      <c r="T74" t="s">
        <v>71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6.609285714285714</v>
      </c>
      <c r="G75" t="s">
        <v>20</v>
      </c>
      <c r="H75" s="8">
        <f t="shared" si="7"/>
        <v>105.14772727272727</v>
      </c>
      <c r="I75">
        <v>88</v>
      </c>
      <c r="J75" t="s">
        <v>21</v>
      </c>
      <c r="K75" t="s">
        <v>22</v>
      </c>
      <c r="L75">
        <v>1480226400</v>
      </c>
      <c r="M75" s="7">
        <f t="shared" si="5"/>
        <v>42701.25</v>
      </c>
      <c r="N75" s="7">
        <f t="shared" si="6"/>
        <v>42704.25</v>
      </c>
      <c r="O75">
        <v>1480485600</v>
      </c>
      <c r="P75" t="b">
        <v>0</v>
      </c>
      <c r="Q75" t="b">
        <v>0</v>
      </c>
      <c r="R75" t="str" cm="1">
        <f t="array" ref="R75:S75">_xlfn.TEXTSPLIT(T75,"/")</f>
        <v>music</v>
      </c>
      <c r="S75" t="str">
        <v>jazz</v>
      </c>
      <c r="T75" t="s">
        <v>159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1.2246153846153847</v>
      </c>
      <c r="G76" t="s">
        <v>20</v>
      </c>
      <c r="H76" s="8">
        <f t="shared" si="7"/>
        <v>56.188235294117646</v>
      </c>
      <c r="I76">
        <v>85</v>
      </c>
      <c r="J76" t="s">
        <v>40</v>
      </c>
      <c r="K76" t="s">
        <v>41</v>
      </c>
      <c r="L76">
        <v>1459054800</v>
      </c>
      <c r="M76" s="7">
        <f t="shared" si="5"/>
        <v>42456.208333333328</v>
      </c>
      <c r="N76" s="7">
        <f t="shared" si="6"/>
        <v>42457.208333333328</v>
      </c>
      <c r="O76">
        <v>1459141200</v>
      </c>
      <c r="P76" t="b">
        <v>0</v>
      </c>
      <c r="Q76" t="b">
        <v>0</v>
      </c>
      <c r="R76" t="str" cm="1">
        <f t="array" ref="R76:S76">_xlfn.TEXTSPLIT(T76,"/")</f>
        <v>music</v>
      </c>
      <c r="S76" t="str">
        <v>metal</v>
      </c>
      <c r="T76" t="s">
        <v>148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1.5057731958762886</v>
      </c>
      <c r="G77" t="s">
        <v>20</v>
      </c>
      <c r="H77" s="8">
        <f t="shared" si="7"/>
        <v>85.917647058823533</v>
      </c>
      <c r="I77">
        <v>170</v>
      </c>
      <c r="J77" t="s">
        <v>21</v>
      </c>
      <c r="K77" t="s">
        <v>22</v>
      </c>
      <c r="L77">
        <v>1531630800</v>
      </c>
      <c r="M77" s="7">
        <f t="shared" si="5"/>
        <v>43296.208333333328</v>
      </c>
      <c r="N77" s="7">
        <f t="shared" si="6"/>
        <v>43304.208333333328</v>
      </c>
      <c r="O77">
        <v>1532322000</v>
      </c>
      <c r="P77" t="b">
        <v>0</v>
      </c>
      <c r="Q77" t="b">
        <v>0</v>
      </c>
      <c r="R77" t="str" cm="1">
        <f t="array" ref="R77:S77">_xlfn.TEXTSPLIT(T77,"/")</f>
        <v>photography</v>
      </c>
      <c r="S77" t="str">
        <v>photography books</v>
      </c>
      <c r="T77" t="s">
        <v>122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 s="8">
        <f t="shared" si="7"/>
        <v>57.00296912114014</v>
      </c>
      <c r="I78">
        <v>1684</v>
      </c>
      <c r="J78" t="s">
        <v>21</v>
      </c>
      <c r="K78" t="s">
        <v>22</v>
      </c>
      <c r="L78">
        <v>1421992800</v>
      </c>
      <c r="M78" s="7">
        <f t="shared" si="5"/>
        <v>42027.25</v>
      </c>
      <c r="N78" s="7">
        <f t="shared" si="6"/>
        <v>42076.208333333328</v>
      </c>
      <c r="O78">
        <v>1426222800</v>
      </c>
      <c r="P78" t="b">
        <v>1</v>
      </c>
      <c r="Q78" t="b">
        <v>1</v>
      </c>
      <c r="R78" t="str" cm="1">
        <f t="array" ref="R78:S78">_xlfn.TEXTSPLIT(T78,"/")</f>
        <v>theater</v>
      </c>
      <c r="S78" t="str">
        <v>plays</v>
      </c>
      <c r="T78" t="s">
        <v>33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 s="8">
        <f t="shared" si="7"/>
        <v>79.642857142857139</v>
      </c>
      <c r="I79">
        <v>56</v>
      </c>
      <c r="J79" t="s">
        <v>21</v>
      </c>
      <c r="K79" t="s">
        <v>22</v>
      </c>
      <c r="L79">
        <v>1285563600</v>
      </c>
      <c r="M79" s="7">
        <f t="shared" si="5"/>
        <v>40448.208333333336</v>
      </c>
      <c r="N79" s="7">
        <f t="shared" si="6"/>
        <v>40462.208333333336</v>
      </c>
      <c r="O79">
        <v>1286773200</v>
      </c>
      <c r="P79" t="b">
        <v>0</v>
      </c>
      <c r="Q79" t="b">
        <v>1</v>
      </c>
      <c r="R79" t="str" cm="1">
        <f t="array" ref="R79:S79">_xlfn.TEXTSPLIT(T79,"/")</f>
        <v>film &amp; video</v>
      </c>
      <c r="S79" t="str">
        <v>animation</v>
      </c>
      <c r="T79" t="s">
        <v>71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3.008</v>
      </c>
      <c r="G80" t="s">
        <v>20</v>
      </c>
      <c r="H80" s="8">
        <f t="shared" si="7"/>
        <v>41.018181818181816</v>
      </c>
      <c r="I80">
        <v>330</v>
      </c>
      <c r="J80" t="s">
        <v>21</v>
      </c>
      <c r="K80" t="s">
        <v>22</v>
      </c>
      <c r="L80">
        <v>1523854800</v>
      </c>
      <c r="M80" s="7">
        <f t="shared" si="5"/>
        <v>43206.208333333328</v>
      </c>
      <c r="N80" s="7">
        <f t="shared" si="6"/>
        <v>43207.208333333328</v>
      </c>
      <c r="O80">
        <v>1523941200</v>
      </c>
      <c r="P80" t="b">
        <v>0</v>
      </c>
      <c r="Q80" t="b">
        <v>0</v>
      </c>
      <c r="R80" t="str" cm="1">
        <f t="array" ref="R80:S80">_xlfn.TEXTSPLIT(T80,"/")</f>
        <v>publishing</v>
      </c>
      <c r="S80" t="str">
        <v>translations</v>
      </c>
      <c r="T80" t="s">
        <v>206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 s="8">
        <f t="shared" si="7"/>
        <v>48.004773269689736</v>
      </c>
      <c r="I81">
        <v>838</v>
      </c>
      <c r="J81" t="s">
        <v>21</v>
      </c>
      <c r="K81" t="s">
        <v>22</v>
      </c>
      <c r="L81">
        <v>1529125200</v>
      </c>
      <c r="M81" s="7">
        <f t="shared" si="5"/>
        <v>43267.208333333328</v>
      </c>
      <c r="N81" s="7">
        <f t="shared" si="6"/>
        <v>43272.208333333328</v>
      </c>
      <c r="O81">
        <v>1529557200</v>
      </c>
      <c r="P81" t="b">
        <v>0</v>
      </c>
      <c r="Q81" t="b">
        <v>0</v>
      </c>
      <c r="R81" t="str" cm="1">
        <f t="array" ref="R81:S81">_xlfn.TEXTSPLIT(T81,"/")</f>
        <v>theater</v>
      </c>
      <c r="S81" t="str">
        <v>plays</v>
      </c>
      <c r="T81" t="s">
        <v>33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6.374545454545455</v>
      </c>
      <c r="G82" t="s">
        <v>20</v>
      </c>
      <c r="H82" s="8">
        <f t="shared" si="7"/>
        <v>55.212598425196852</v>
      </c>
      <c r="I82">
        <v>127</v>
      </c>
      <c r="J82" t="s">
        <v>21</v>
      </c>
      <c r="K82" t="s">
        <v>22</v>
      </c>
      <c r="L82">
        <v>1503982800</v>
      </c>
      <c r="M82" s="7">
        <f t="shared" si="5"/>
        <v>42976.208333333328</v>
      </c>
      <c r="N82" s="7">
        <f t="shared" si="6"/>
        <v>43006.208333333328</v>
      </c>
      <c r="O82">
        <v>1506574800</v>
      </c>
      <c r="P82" t="b">
        <v>0</v>
      </c>
      <c r="Q82" t="b">
        <v>0</v>
      </c>
      <c r="R82" t="str" cm="1">
        <f t="array" ref="R82:S82">_xlfn.TEXTSPLIT(T82,"/")</f>
        <v>games</v>
      </c>
      <c r="S82" t="str">
        <v>video games</v>
      </c>
      <c r="T82" t="s">
        <v>89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2.253392857142857</v>
      </c>
      <c r="G83" t="s">
        <v>20</v>
      </c>
      <c r="H83" s="8">
        <f t="shared" si="7"/>
        <v>92.109489051094897</v>
      </c>
      <c r="I83">
        <v>411</v>
      </c>
      <c r="J83" t="s">
        <v>21</v>
      </c>
      <c r="K83" t="s">
        <v>22</v>
      </c>
      <c r="L83">
        <v>1511416800</v>
      </c>
      <c r="M83" s="7">
        <f t="shared" si="5"/>
        <v>43062.25</v>
      </c>
      <c r="N83" s="7">
        <f t="shared" si="6"/>
        <v>43087.25</v>
      </c>
      <c r="O83">
        <v>1513576800</v>
      </c>
      <c r="P83" t="b">
        <v>0</v>
      </c>
      <c r="Q83" t="b">
        <v>0</v>
      </c>
      <c r="R83" t="str" cm="1">
        <f t="array" ref="R83:S83">_xlfn.TEXTSPLIT(T83,"/")</f>
        <v>music</v>
      </c>
      <c r="S83" t="str">
        <v>rock</v>
      </c>
      <c r="T83" t="s">
        <v>23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14.973000000000001</v>
      </c>
      <c r="G84" t="s">
        <v>20</v>
      </c>
      <c r="H84" s="8">
        <f t="shared" si="7"/>
        <v>83.183333333333337</v>
      </c>
      <c r="I84">
        <v>180</v>
      </c>
      <c r="J84" t="s">
        <v>40</v>
      </c>
      <c r="K84" t="s">
        <v>41</v>
      </c>
      <c r="L84">
        <v>1547704800</v>
      </c>
      <c r="M84" s="7">
        <f t="shared" si="5"/>
        <v>43482.25</v>
      </c>
      <c r="N84" s="7">
        <f t="shared" si="6"/>
        <v>43489.25</v>
      </c>
      <c r="O84">
        <v>1548309600</v>
      </c>
      <c r="P84" t="b">
        <v>0</v>
      </c>
      <c r="Q84" t="b">
        <v>1</v>
      </c>
      <c r="R84" t="str" cm="1">
        <f t="array" ref="R84:S84">_xlfn.TEXTSPLIT(T84,"/")</f>
        <v>games</v>
      </c>
      <c r="S84" t="str">
        <v>video games</v>
      </c>
      <c r="T84" t="s">
        <v>89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 s="8">
        <f t="shared" si="7"/>
        <v>39.996000000000002</v>
      </c>
      <c r="I85">
        <v>1000</v>
      </c>
      <c r="J85" t="s">
        <v>21</v>
      </c>
      <c r="K85" t="s">
        <v>22</v>
      </c>
      <c r="L85">
        <v>1469682000</v>
      </c>
      <c r="M85" s="7">
        <f t="shared" si="5"/>
        <v>42579.208333333328</v>
      </c>
      <c r="N85" s="7">
        <f t="shared" si="6"/>
        <v>42601.208333333328</v>
      </c>
      <c r="O85">
        <v>1471582800</v>
      </c>
      <c r="P85" t="b">
        <v>0</v>
      </c>
      <c r="Q85" t="b">
        <v>0</v>
      </c>
      <c r="R85" t="str" cm="1">
        <f t="array" ref="R85:S85">_xlfn.TEXTSPLIT(T85,"/")</f>
        <v>music</v>
      </c>
      <c r="S85" t="str">
        <v>electric music</v>
      </c>
      <c r="T85" t="s">
        <v>50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1.3236942675159236</v>
      </c>
      <c r="G86" t="s">
        <v>20</v>
      </c>
      <c r="H86" s="8">
        <f t="shared" si="7"/>
        <v>111.1336898395722</v>
      </c>
      <c r="I86">
        <v>374</v>
      </c>
      <c r="J86" t="s">
        <v>21</v>
      </c>
      <c r="K86" t="s">
        <v>22</v>
      </c>
      <c r="L86">
        <v>1343451600</v>
      </c>
      <c r="M86" s="7">
        <f t="shared" si="5"/>
        <v>41118.208333333336</v>
      </c>
      <c r="N86" s="7">
        <f t="shared" si="6"/>
        <v>41128.208333333336</v>
      </c>
      <c r="O86">
        <v>1344315600</v>
      </c>
      <c r="P86" t="b">
        <v>0</v>
      </c>
      <c r="Q86" t="b">
        <v>0</v>
      </c>
      <c r="R86" t="str" cm="1">
        <f t="array" ref="R86:S86">_xlfn.TEXTSPLIT(T86,"/")</f>
        <v>technology</v>
      </c>
      <c r="S86" t="str">
        <v>wearables</v>
      </c>
      <c r="T86" t="s">
        <v>65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1.3122448979591836</v>
      </c>
      <c r="G87" t="s">
        <v>20</v>
      </c>
      <c r="H87" s="8">
        <f t="shared" si="7"/>
        <v>90.563380281690144</v>
      </c>
      <c r="I87">
        <v>71</v>
      </c>
      <c r="J87" t="s">
        <v>26</v>
      </c>
      <c r="K87" t="s">
        <v>27</v>
      </c>
      <c r="L87">
        <v>1315717200</v>
      </c>
      <c r="M87" s="7">
        <f t="shared" si="5"/>
        <v>40797.208333333336</v>
      </c>
      <c r="N87" s="7">
        <f t="shared" si="6"/>
        <v>40805.208333333336</v>
      </c>
      <c r="O87">
        <v>1316408400</v>
      </c>
      <c r="P87" t="b">
        <v>0</v>
      </c>
      <c r="Q87" t="b">
        <v>0</v>
      </c>
      <c r="R87" t="str" cm="1">
        <f t="array" ref="R87:S87">_xlfn.TEXTSPLIT(T87,"/")</f>
        <v>music</v>
      </c>
      <c r="S87" t="str">
        <v>indie rock</v>
      </c>
      <c r="T87" t="s">
        <v>60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1.6763513513513513</v>
      </c>
      <c r="G88" t="s">
        <v>20</v>
      </c>
      <c r="H88" s="8">
        <f t="shared" si="7"/>
        <v>61.108374384236456</v>
      </c>
      <c r="I88">
        <v>203</v>
      </c>
      <c r="J88" t="s">
        <v>21</v>
      </c>
      <c r="K88" t="s">
        <v>22</v>
      </c>
      <c r="L88">
        <v>1430715600</v>
      </c>
      <c r="M88" s="7">
        <f t="shared" si="5"/>
        <v>42128.208333333328</v>
      </c>
      <c r="N88" s="7">
        <f t="shared" si="6"/>
        <v>42141.208333333328</v>
      </c>
      <c r="O88">
        <v>1431838800</v>
      </c>
      <c r="P88" t="b">
        <v>1</v>
      </c>
      <c r="Q88" t="b">
        <v>0</v>
      </c>
      <c r="R88" t="str" cm="1">
        <f t="array" ref="R88:S88">_xlfn.TEXTSPLIT(T88,"/")</f>
        <v>theater</v>
      </c>
      <c r="S88" t="str">
        <v>plays</v>
      </c>
      <c r="T88" t="s">
        <v>33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 s="8">
        <f t="shared" si="7"/>
        <v>83.022941970310384</v>
      </c>
      <c r="I89">
        <v>1482</v>
      </c>
      <c r="J89" t="s">
        <v>26</v>
      </c>
      <c r="K89" t="s">
        <v>27</v>
      </c>
      <c r="L89">
        <v>1299564000</v>
      </c>
      <c r="M89" s="7">
        <f t="shared" si="5"/>
        <v>40610.25</v>
      </c>
      <c r="N89" s="7">
        <f t="shared" si="6"/>
        <v>40621.208333333336</v>
      </c>
      <c r="O89">
        <v>1300510800</v>
      </c>
      <c r="P89" t="b">
        <v>0</v>
      </c>
      <c r="Q89" t="b">
        <v>1</v>
      </c>
      <c r="R89" t="str" cm="1">
        <f t="array" ref="R89:S89">_xlfn.TEXTSPLIT(T89,"/")</f>
        <v>music</v>
      </c>
      <c r="S89" t="str">
        <v>rock</v>
      </c>
      <c r="T89" t="s">
        <v>23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2.6074999999999999</v>
      </c>
      <c r="G90" t="s">
        <v>20</v>
      </c>
      <c r="H90" s="8">
        <f t="shared" si="7"/>
        <v>110.76106194690266</v>
      </c>
      <c r="I90">
        <v>113</v>
      </c>
      <c r="J90" t="s">
        <v>21</v>
      </c>
      <c r="K90" t="s">
        <v>22</v>
      </c>
      <c r="L90">
        <v>1429160400</v>
      </c>
      <c r="M90" s="7">
        <f t="shared" si="5"/>
        <v>42110.208333333328</v>
      </c>
      <c r="N90" s="7">
        <f t="shared" si="6"/>
        <v>42132.208333333328</v>
      </c>
      <c r="O90">
        <v>1431061200</v>
      </c>
      <c r="P90" t="b">
        <v>0</v>
      </c>
      <c r="Q90" t="b">
        <v>0</v>
      </c>
      <c r="R90" t="str" cm="1">
        <f t="array" ref="R90:S90">_xlfn.TEXTSPLIT(T90,"/")</f>
        <v>publishing</v>
      </c>
      <c r="S90" t="str">
        <v>translations</v>
      </c>
      <c r="T90" t="s">
        <v>206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2.5258823529411765</v>
      </c>
      <c r="G91" t="s">
        <v>20</v>
      </c>
      <c r="H91" s="8">
        <f t="shared" si="7"/>
        <v>89.458333333333329</v>
      </c>
      <c r="I91">
        <v>96</v>
      </c>
      <c r="J91" t="s">
        <v>21</v>
      </c>
      <c r="K91" t="s">
        <v>22</v>
      </c>
      <c r="L91">
        <v>1271307600</v>
      </c>
      <c r="M91" s="7">
        <f t="shared" si="5"/>
        <v>40283.208333333336</v>
      </c>
      <c r="N91" s="7">
        <f t="shared" si="6"/>
        <v>40285.208333333336</v>
      </c>
      <c r="O91">
        <v>1271480400</v>
      </c>
      <c r="P91" t="b">
        <v>0</v>
      </c>
      <c r="Q91" t="b">
        <v>0</v>
      </c>
      <c r="R91" t="str" cm="1">
        <f t="array" ref="R91:S91">_xlfn.TEXTSPLIT(T91,"/")</f>
        <v>theater</v>
      </c>
      <c r="S91" t="str">
        <v>plays</v>
      </c>
      <c r="T91" t="s">
        <v>33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 s="8">
        <f t="shared" si="7"/>
        <v>57.849056603773583</v>
      </c>
      <c r="I92">
        <v>106</v>
      </c>
      <c r="J92" t="s">
        <v>21</v>
      </c>
      <c r="K92" t="s">
        <v>22</v>
      </c>
      <c r="L92">
        <v>1456380000</v>
      </c>
      <c r="M92" s="7">
        <f t="shared" si="5"/>
        <v>42425.25</v>
      </c>
      <c r="N92" s="7">
        <f t="shared" si="6"/>
        <v>42425.25</v>
      </c>
      <c r="O92">
        <v>1456380000</v>
      </c>
      <c r="P92" t="b">
        <v>0</v>
      </c>
      <c r="Q92" t="b">
        <v>1</v>
      </c>
      <c r="R92" t="str" cm="1">
        <f t="array" ref="R92:S92">_xlfn.TEXTSPLIT(T92,"/")</f>
        <v>theater</v>
      </c>
      <c r="S92" t="str">
        <v>plays</v>
      </c>
      <c r="T92" t="s">
        <v>33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 s="8">
        <f t="shared" si="7"/>
        <v>109.99705449189985</v>
      </c>
      <c r="I93">
        <v>679</v>
      </c>
      <c r="J93" t="s">
        <v>107</v>
      </c>
      <c r="K93" t="s">
        <v>108</v>
      </c>
      <c r="L93">
        <v>1470459600</v>
      </c>
      <c r="M93" s="7">
        <f t="shared" si="5"/>
        <v>42588.208333333328</v>
      </c>
      <c r="N93" s="7">
        <f t="shared" si="6"/>
        <v>42616.208333333328</v>
      </c>
      <c r="O93">
        <v>1472878800</v>
      </c>
      <c r="P93" t="b">
        <v>0</v>
      </c>
      <c r="Q93" t="b">
        <v>0</v>
      </c>
      <c r="R93" t="str" cm="1">
        <f t="array" ref="R93:S93">_xlfn.TEXTSPLIT(T93,"/")</f>
        <v>publishing</v>
      </c>
      <c r="S93" t="str">
        <v>translations</v>
      </c>
      <c r="T93" t="s">
        <v>206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2.5887500000000001</v>
      </c>
      <c r="G94" t="s">
        <v>20</v>
      </c>
      <c r="H94" s="8">
        <f t="shared" si="7"/>
        <v>103.96586345381526</v>
      </c>
      <c r="I94">
        <v>498</v>
      </c>
      <c r="J94" t="s">
        <v>98</v>
      </c>
      <c r="K94" t="s">
        <v>99</v>
      </c>
      <c r="L94">
        <v>1277269200</v>
      </c>
      <c r="M94" s="7">
        <f t="shared" si="5"/>
        <v>40352.208333333336</v>
      </c>
      <c r="N94" s="7">
        <f t="shared" si="6"/>
        <v>40353.208333333336</v>
      </c>
      <c r="O94">
        <v>1277355600</v>
      </c>
      <c r="P94" t="b">
        <v>0</v>
      </c>
      <c r="Q94" t="b">
        <v>1</v>
      </c>
      <c r="R94" t="str" cm="1">
        <f t="array" ref="R94:S94">_xlfn.TEXTSPLIT(T94,"/")</f>
        <v>games</v>
      </c>
      <c r="S94" t="str">
        <v>video games</v>
      </c>
      <c r="T94" t="s">
        <v>89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0.60548713235294116</v>
      </c>
      <c r="G95" t="s">
        <v>74</v>
      </c>
      <c r="H95" s="8">
        <f t="shared" si="7"/>
        <v>107.99508196721311</v>
      </c>
      <c r="I95">
        <v>610</v>
      </c>
      <c r="J95" t="s">
        <v>21</v>
      </c>
      <c r="K95" t="s">
        <v>22</v>
      </c>
      <c r="L95">
        <v>1350709200</v>
      </c>
      <c r="M95" s="7">
        <f t="shared" si="5"/>
        <v>41202.208333333336</v>
      </c>
      <c r="N95" s="7">
        <f t="shared" si="6"/>
        <v>41206.208333333336</v>
      </c>
      <c r="O95">
        <v>1351054800</v>
      </c>
      <c r="P95" t="b">
        <v>0</v>
      </c>
      <c r="Q95" t="b">
        <v>1</v>
      </c>
      <c r="R95" t="str" cm="1">
        <f t="array" ref="R95:S95">_xlfn.TEXTSPLIT(T95,"/")</f>
        <v>theater</v>
      </c>
      <c r="S95" t="str">
        <v>plays</v>
      </c>
      <c r="T95" t="s">
        <v>33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3.036896551724138</v>
      </c>
      <c r="G96" t="s">
        <v>20</v>
      </c>
      <c r="H96" s="8">
        <f t="shared" si="7"/>
        <v>48.927777777777777</v>
      </c>
      <c r="I96">
        <v>180</v>
      </c>
      <c r="J96" t="s">
        <v>40</v>
      </c>
      <c r="K96" t="s">
        <v>41</v>
      </c>
      <c r="L96">
        <v>1554613200</v>
      </c>
      <c r="M96" s="7">
        <f t="shared" si="5"/>
        <v>43562.208333333328</v>
      </c>
      <c r="N96" s="7">
        <f t="shared" si="6"/>
        <v>43573.208333333328</v>
      </c>
      <c r="O96">
        <v>1555563600</v>
      </c>
      <c r="P96" t="b">
        <v>0</v>
      </c>
      <c r="Q96" t="b">
        <v>0</v>
      </c>
      <c r="R96" t="str" cm="1">
        <f t="array" ref="R96:S96">_xlfn.TEXTSPLIT(T96,"/")</f>
        <v>technology</v>
      </c>
      <c r="S96" t="str">
        <v>web</v>
      </c>
      <c r="T96" t="s">
        <v>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1.1299999999999999</v>
      </c>
      <c r="G97" t="s">
        <v>20</v>
      </c>
      <c r="H97" s="8">
        <f t="shared" si="7"/>
        <v>37.666666666666664</v>
      </c>
      <c r="I97">
        <v>27</v>
      </c>
      <c r="J97" t="s">
        <v>21</v>
      </c>
      <c r="K97" t="s">
        <v>22</v>
      </c>
      <c r="L97">
        <v>1571029200</v>
      </c>
      <c r="M97" s="7">
        <f t="shared" si="5"/>
        <v>43752.208333333328</v>
      </c>
      <c r="N97" s="7">
        <f t="shared" si="6"/>
        <v>43759.208333333328</v>
      </c>
      <c r="O97">
        <v>1571634000</v>
      </c>
      <c r="P97" t="b">
        <v>0</v>
      </c>
      <c r="Q97" t="b">
        <v>0</v>
      </c>
      <c r="R97" t="str" cm="1">
        <f t="array" ref="R97:S97">_xlfn.TEXTSPLIT(T97,"/")</f>
        <v>film &amp; video</v>
      </c>
      <c r="S97" t="str">
        <v>documentary</v>
      </c>
      <c r="T97" t="s">
        <v>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2.1737876614060259</v>
      </c>
      <c r="G98" t="s">
        <v>20</v>
      </c>
      <c r="H98" s="8">
        <f t="shared" si="7"/>
        <v>64.999141999141997</v>
      </c>
      <c r="I98">
        <v>2331</v>
      </c>
      <c r="J98" t="s">
        <v>21</v>
      </c>
      <c r="K98" t="s">
        <v>22</v>
      </c>
      <c r="L98">
        <v>1299736800</v>
      </c>
      <c r="M98" s="7">
        <f t="shared" si="5"/>
        <v>40612.25</v>
      </c>
      <c r="N98" s="7">
        <f t="shared" si="6"/>
        <v>40625.208333333336</v>
      </c>
      <c r="O98">
        <v>1300856400</v>
      </c>
      <c r="P98" t="b">
        <v>0</v>
      </c>
      <c r="Q98" t="b">
        <v>0</v>
      </c>
      <c r="R98" t="str" cm="1">
        <f t="array" ref="R98:S98">_xlfn.TEXTSPLIT(T98,"/")</f>
        <v>theater</v>
      </c>
      <c r="S98" t="str">
        <v>plays</v>
      </c>
      <c r="T98" t="s">
        <v>33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9.2669230769230762</v>
      </c>
      <c r="G99" t="s">
        <v>20</v>
      </c>
      <c r="H99" s="8">
        <f t="shared" si="7"/>
        <v>106.61061946902655</v>
      </c>
      <c r="I99">
        <v>113</v>
      </c>
      <c r="J99" t="s">
        <v>21</v>
      </c>
      <c r="K99" t="s">
        <v>22</v>
      </c>
      <c r="L99">
        <v>1435208400</v>
      </c>
      <c r="M99" s="7">
        <f t="shared" si="5"/>
        <v>42180.208333333328</v>
      </c>
      <c r="N99" s="7">
        <f t="shared" si="6"/>
        <v>42234.208333333328</v>
      </c>
      <c r="O99">
        <v>1439874000</v>
      </c>
      <c r="P99" t="b">
        <v>0</v>
      </c>
      <c r="Q99" t="b">
        <v>0</v>
      </c>
      <c r="R99" t="str" cm="1">
        <f t="array" ref="R99:S99">_xlfn.TEXTSPLIT(T99,"/")</f>
        <v>food</v>
      </c>
      <c r="S99" t="str">
        <v>food trucks</v>
      </c>
      <c r="T99" t="s">
        <v>17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 s="8">
        <f t="shared" si="7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 s="7">
        <f t="shared" si="5"/>
        <v>42212.208333333328</v>
      </c>
      <c r="N100" s="7">
        <f t="shared" si="6"/>
        <v>42216.208333333328</v>
      </c>
      <c r="O100">
        <v>1438318800</v>
      </c>
      <c r="P100" t="b">
        <v>0</v>
      </c>
      <c r="Q100" t="b">
        <v>0</v>
      </c>
      <c r="R100" t="str" cm="1">
        <f t="array" ref="R100:S100">_xlfn.TEXTSPLIT(T100,"/")</f>
        <v>games</v>
      </c>
      <c r="S100" t="str">
        <v>video games</v>
      </c>
      <c r="T100" t="s">
        <v>89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1.9672368421052631</v>
      </c>
      <c r="G101" t="s">
        <v>20</v>
      </c>
      <c r="H101" s="8">
        <f t="shared" si="7"/>
        <v>91.16463414634147</v>
      </c>
      <c r="I101">
        <v>164</v>
      </c>
      <c r="J101" t="s">
        <v>21</v>
      </c>
      <c r="K101" t="s">
        <v>22</v>
      </c>
      <c r="L101">
        <v>1416895200</v>
      </c>
      <c r="M101" s="7">
        <f t="shared" si="5"/>
        <v>41968.25</v>
      </c>
      <c r="N101" s="7">
        <f t="shared" si="6"/>
        <v>41997.25</v>
      </c>
      <c r="O101">
        <v>1419400800</v>
      </c>
      <c r="P101" t="b">
        <v>0</v>
      </c>
      <c r="Q101" t="b">
        <v>0</v>
      </c>
      <c r="R101" t="str" cm="1">
        <f t="array" ref="R101:S101">_xlfn.TEXTSPLIT(T101,"/")</f>
        <v>theater</v>
      </c>
      <c r="S101" t="str">
        <v>plays</v>
      </c>
      <c r="T101" t="s">
        <v>33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0.01</v>
      </c>
      <c r="G102" t="s">
        <v>14</v>
      </c>
      <c r="H102" s="8">
        <f t="shared" si="7"/>
        <v>1</v>
      </c>
      <c r="I102">
        <v>1</v>
      </c>
      <c r="J102" t="s">
        <v>21</v>
      </c>
      <c r="K102" t="s">
        <v>22</v>
      </c>
      <c r="L102">
        <v>1319000400</v>
      </c>
      <c r="M102" s="7">
        <f t="shared" si="5"/>
        <v>40835.208333333336</v>
      </c>
      <c r="N102" s="7">
        <f t="shared" si="6"/>
        <v>40853.208333333336</v>
      </c>
      <c r="O102">
        <v>1320555600</v>
      </c>
      <c r="P102" t="b">
        <v>0</v>
      </c>
      <c r="Q102" t="b">
        <v>0</v>
      </c>
      <c r="R102" t="str" cm="1">
        <f t="array" ref="R102:S102">_xlfn.TEXTSPLIT(T102,"/")</f>
        <v>theater</v>
      </c>
      <c r="S102" t="str">
        <v>plays</v>
      </c>
      <c r="T102" t="s">
        <v>33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10.214444444444444</v>
      </c>
      <c r="G103" t="s">
        <v>20</v>
      </c>
      <c r="H103" s="8">
        <f t="shared" si="7"/>
        <v>56.054878048780488</v>
      </c>
      <c r="I103">
        <v>164</v>
      </c>
      <c r="J103" t="s">
        <v>21</v>
      </c>
      <c r="K103" t="s">
        <v>22</v>
      </c>
      <c r="L103">
        <v>1424498400</v>
      </c>
      <c r="M103" s="7">
        <f t="shared" si="5"/>
        <v>42056.25</v>
      </c>
      <c r="N103" s="7">
        <f t="shared" si="6"/>
        <v>42063.25</v>
      </c>
      <c r="O103">
        <v>1425103200</v>
      </c>
      <c r="P103" t="b">
        <v>0</v>
      </c>
      <c r="Q103" t="b">
        <v>1</v>
      </c>
      <c r="R103" t="str" cm="1">
        <f t="array" ref="R103:S103">_xlfn.TEXTSPLIT(T103,"/")</f>
        <v>music</v>
      </c>
      <c r="S103" t="str">
        <v>electric music</v>
      </c>
      <c r="T103" t="s">
        <v>50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2.8167567567567566</v>
      </c>
      <c r="G104" t="s">
        <v>20</v>
      </c>
      <c r="H104" s="8">
        <f t="shared" si="7"/>
        <v>31.017857142857142</v>
      </c>
      <c r="I104">
        <v>336</v>
      </c>
      <c r="J104" t="s">
        <v>21</v>
      </c>
      <c r="K104" t="s">
        <v>22</v>
      </c>
      <c r="L104">
        <v>1526274000</v>
      </c>
      <c r="M104" s="7">
        <f t="shared" si="5"/>
        <v>43234.208333333328</v>
      </c>
      <c r="N104" s="7">
        <f t="shared" si="6"/>
        <v>43241.208333333328</v>
      </c>
      <c r="O104">
        <v>1526878800</v>
      </c>
      <c r="P104" t="b">
        <v>0</v>
      </c>
      <c r="Q104" t="b">
        <v>1</v>
      </c>
      <c r="R104" t="str" cm="1">
        <f t="array" ref="R104:S104">_xlfn.TEXTSPLIT(T104,"/")</f>
        <v>technology</v>
      </c>
      <c r="S104" t="str">
        <v>wearables</v>
      </c>
      <c r="T104" t="s">
        <v>65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 s="8">
        <f t="shared" si="7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 s="7">
        <f t="shared" si="5"/>
        <v>40475.208333333336</v>
      </c>
      <c r="N105" s="7">
        <f t="shared" si="6"/>
        <v>40484.208333333336</v>
      </c>
      <c r="O105">
        <v>1288674000</v>
      </c>
      <c r="P105" t="b">
        <v>0</v>
      </c>
      <c r="Q105" t="b">
        <v>0</v>
      </c>
      <c r="R105" t="str" cm="1">
        <f t="array" ref="R105:S105">_xlfn.TEXTSPLIT(T105,"/")</f>
        <v>music</v>
      </c>
      <c r="S105" t="str">
        <v>electric music</v>
      </c>
      <c r="T105" t="s">
        <v>50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1.4314010067114094</v>
      </c>
      <c r="G106" t="s">
        <v>20</v>
      </c>
      <c r="H106" s="8">
        <f t="shared" si="7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 s="7">
        <f t="shared" si="5"/>
        <v>42878.208333333328</v>
      </c>
      <c r="N106" s="7">
        <f t="shared" si="6"/>
        <v>42879.208333333328</v>
      </c>
      <c r="O106">
        <v>1495602000</v>
      </c>
      <c r="P106" t="b">
        <v>0</v>
      </c>
      <c r="Q106" t="b">
        <v>0</v>
      </c>
      <c r="R106" t="str" cm="1">
        <f t="array" ref="R106:S106">_xlfn.TEXTSPLIT(T106,"/")</f>
        <v>music</v>
      </c>
      <c r="S106" t="str">
        <v>indie rock</v>
      </c>
      <c r="T106" t="s">
        <v>60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1.4454411764705883</v>
      </c>
      <c r="G107" t="s">
        <v>20</v>
      </c>
      <c r="H107" s="8">
        <f t="shared" si="7"/>
        <v>103.46315789473684</v>
      </c>
      <c r="I107">
        <v>95</v>
      </c>
      <c r="J107" t="s">
        <v>21</v>
      </c>
      <c r="K107" t="s">
        <v>22</v>
      </c>
      <c r="L107">
        <v>1364878800</v>
      </c>
      <c r="M107" s="7">
        <f t="shared" si="5"/>
        <v>41366.208333333336</v>
      </c>
      <c r="N107" s="7">
        <f t="shared" si="6"/>
        <v>41384.208333333336</v>
      </c>
      <c r="O107">
        <v>1366434000</v>
      </c>
      <c r="P107" t="b">
        <v>0</v>
      </c>
      <c r="Q107" t="b">
        <v>0</v>
      </c>
      <c r="R107" t="str" cm="1">
        <f t="array" ref="R107:S107">_xlfn.TEXTSPLIT(T107,"/")</f>
        <v>technology</v>
      </c>
      <c r="S107" t="str">
        <v>web</v>
      </c>
      <c r="T107" t="s">
        <v>28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3.5912820512820511</v>
      </c>
      <c r="G108" t="s">
        <v>20</v>
      </c>
      <c r="H108" s="8">
        <f t="shared" si="7"/>
        <v>95.278911564625844</v>
      </c>
      <c r="I108">
        <v>147</v>
      </c>
      <c r="J108" t="s">
        <v>21</v>
      </c>
      <c r="K108" t="s">
        <v>22</v>
      </c>
      <c r="L108">
        <v>1567918800</v>
      </c>
      <c r="M108" s="7">
        <f t="shared" si="5"/>
        <v>43716.208333333328</v>
      </c>
      <c r="N108" s="7">
        <f t="shared" si="6"/>
        <v>43721.208333333328</v>
      </c>
      <c r="O108">
        <v>1568350800</v>
      </c>
      <c r="P108" t="b">
        <v>0</v>
      </c>
      <c r="Q108" t="b">
        <v>0</v>
      </c>
      <c r="R108" t="str" cm="1">
        <f t="array" ref="R108:S108">_xlfn.TEXTSPLIT(T108,"/")</f>
        <v>theater</v>
      </c>
      <c r="S108" t="str">
        <v>plays</v>
      </c>
      <c r="T108" t="s">
        <v>33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1.8648571428571428</v>
      </c>
      <c r="G109" t="s">
        <v>20</v>
      </c>
      <c r="H109" s="8">
        <f t="shared" si="7"/>
        <v>75.895348837209298</v>
      </c>
      <c r="I109">
        <v>86</v>
      </c>
      <c r="J109" t="s">
        <v>21</v>
      </c>
      <c r="K109" t="s">
        <v>22</v>
      </c>
      <c r="L109">
        <v>1524459600</v>
      </c>
      <c r="M109" s="7">
        <f t="shared" si="5"/>
        <v>43213.208333333328</v>
      </c>
      <c r="N109" s="7">
        <f t="shared" si="6"/>
        <v>43230.208333333328</v>
      </c>
      <c r="O109">
        <v>1525928400</v>
      </c>
      <c r="P109" t="b">
        <v>0</v>
      </c>
      <c r="Q109" t="b">
        <v>1</v>
      </c>
      <c r="R109" t="str" cm="1">
        <f t="array" ref="R109:S109">_xlfn.TEXTSPLIT(T109,"/")</f>
        <v>theater</v>
      </c>
      <c r="S109" t="str">
        <v>plays</v>
      </c>
      <c r="T109" t="s">
        <v>33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5.9526666666666666</v>
      </c>
      <c r="G110" t="s">
        <v>20</v>
      </c>
      <c r="H110" s="8">
        <f t="shared" si="7"/>
        <v>107.57831325301204</v>
      </c>
      <c r="I110">
        <v>83</v>
      </c>
      <c r="J110" t="s">
        <v>21</v>
      </c>
      <c r="K110" t="s">
        <v>22</v>
      </c>
      <c r="L110">
        <v>1333688400</v>
      </c>
      <c r="M110" s="7">
        <f t="shared" si="5"/>
        <v>41005.208333333336</v>
      </c>
      <c r="N110" s="7">
        <f t="shared" si="6"/>
        <v>41042.208333333336</v>
      </c>
      <c r="O110">
        <v>1336885200</v>
      </c>
      <c r="P110" t="b">
        <v>0</v>
      </c>
      <c r="Q110" t="b">
        <v>0</v>
      </c>
      <c r="R110" t="str" cm="1">
        <f t="array" ref="R110:S110">_xlfn.TEXTSPLIT(T110,"/")</f>
        <v>film &amp; video</v>
      </c>
      <c r="S110" t="str">
        <v>documentary</v>
      </c>
      <c r="T110" t="s">
        <v>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 s="8">
        <f t="shared" si="7"/>
        <v>51.31666666666667</v>
      </c>
      <c r="I111">
        <v>60</v>
      </c>
      <c r="J111" t="s">
        <v>21</v>
      </c>
      <c r="K111" t="s">
        <v>22</v>
      </c>
      <c r="L111">
        <v>1389506400</v>
      </c>
      <c r="M111" s="7">
        <f t="shared" si="5"/>
        <v>41651.25</v>
      </c>
      <c r="N111" s="7">
        <f t="shared" si="6"/>
        <v>41653.25</v>
      </c>
      <c r="O111">
        <v>1389679200</v>
      </c>
      <c r="P111" t="b">
        <v>0</v>
      </c>
      <c r="Q111" t="b">
        <v>0</v>
      </c>
      <c r="R111" t="str" cm="1">
        <f t="array" ref="R111:S111">_xlfn.TEXTSPLIT(T111,"/")</f>
        <v>film &amp; video</v>
      </c>
      <c r="S111" t="str">
        <v>television</v>
      </c>
      <c r="T111" t="s">
        <v>269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 s="8">
        <f t="shared" si="7"/>
        <v>71.983108108108112</v>
      </c>
      <c r="I112">
        <v>296</v>
      </c>
      <c r="J112" t="s">
        <v>21</v>
      </c>
      <c r="K112" t="s">
        <v>22</v>
      </c>
      <c r="L112">
        <v>1536642000</v>
      </c>
      <c r="M112" s="7">
        <f t="shared" si="5"/>
        <v>43354.208333333328</v>
      </c>
      <c r="N112" s="7">
        <f t="shared" si="6"/>
        <v>43373.208333333328</v>
      </c>
      <c r="O112">
        <v>1538283600</v>
      </c>
      <c r="P112" t="b">
        <v>0</v>
      </c>
      <c r="Q112" t="b">
        <v>0</v>
      </c>
      <c r="R112" t="str" cm="1">
        <f t="array" ref="R112:S112">_xlfn.TEXTSPLIT(T112,"/")</f>
        <v>food</v>
      </c>
      <c r="S112" t="str">
        <v>food trucks</v>
      </c>
      <c r="T112" t="s">
        <v>17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1.1995602605863191</v>
      </c>
      <c r="G113" t="s">
        <v>20</v>
      </c>
      <c r="H113" s="8">
        <f t="shared" si="7"/>
        <v>108.95414201183432</v>
      </c>
      <c r="I113">
        <v>676</v>
      </c>
      <c r="J113" t="s">
        <v>21</v>
      </c>
      <c r="K113" t="s">
        <v>22</v>
      </c>
      <c r="L113">
        <v>1348290000</v>
      </c>
      <c r="M113" s="7">
        <f t="shared" si="5"/>
        <v>41174.208333333336</v>
      </c>
      <c r="N113" s="7">
        <f t="shared" si="6"/>
        <v>41180.208333333336</v>
      </c>
      <c r="O113">
        <v>1348808400</v>
      </c>
      <c r="P113" t="b">
        <v>0</v>
      </c>
      <c r="Q113" t="b">
        <v>0</v>
      </c>
      <c r="R113" t="str" cm="1">
        <f t="array" ref="R113:S113">_xlfn.TEXTSPLIT(T113,"/")</f>
        <v>publishing</v>
      </c>
      <c r="S113" t="str">
        <v>radio &amp; podcasts</v>
      </c>
      <c r="T113" t="s">
        <v>133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2.6882978723404256</v>
      </c>
      <c r="G114" t="s">
        <v>20</v>
      </c>
      <c r="H114" s="8">
        <f t="shared" si="7"/>
        <v>35</v>
      </c>
      <c r="I114">
        <v>361</v>
      </c>
      <c r="J114" t="s">
        <v>26</v>
      </c>
      <c r="K114" t="s">
        <v>27</v>
      </c>
      <c r="L114">
        <v>1408856400</v>
      </c>
      <c r="M114" s="7">
        <f t="shared" si="5"/>
        <v>41875.208333333336</v>
      </c>
      <c r="N114" s="7">
        <f t="shared" si="6"/>
        <v>41890.208333333336</v>
      </c>
      <c r="O114">
        <v>1410152400</v>
      </c>
      <c r="P114" t="b">
        <v>0</v>
      </c>
      <c r="Q114" t="b">
        <v>0</v>
      </c>
      <c r="R114" t="str" cm="1">
        <f t="array" ref="R114:S114">_xlfn.TEXTSPLIT(T114,"/")</f>
        <v>technology</v>
      </c>
      <c r="S114" t="str">
        <v>web</v>
      </c>
      <c r="T114" t="s">
        <v>28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3.7687878787878786</v>
      </c>
      <c r="G115" t="s">
        <v>20</v>
      </c>
      <c r="H115" s="8">
        <f t="shared" si="7"/>
        <v>94.938931297709928</v>
      </c>
      <c r="I115">
        <v>131</v>
      </c>
      <c r="J115" t="s">
        <v>21</v>
      </c>
      <c r="K115" t="s">
        <v>22</v>
      </c>
      <c r="L115">
        <v>1505192400</v>
      </c>
      <c r="M115" s="7">
        <f t="shared" si="5"/>
        <v>42990.208333333328</v>
      </c>
      <c r="N115" s="7">
        <f t="shared" si="6"/>
        <v>42997.208333333328</v>
      </c>
      <c r="O115">
        <v>1505797200</v>
      </c>
      <c r="P115" t="b">
        <v>0</v>
      </c>
      <c r="Q115" t="b">
        <v>0</v>
      </c>
      <c r="R115" t="str" cm="1">
        <f t="array" ref="R115:S115">_xlfn.TEXTSPLIT(T115,"/")</f>
        <v>food</v>
      </c>
      <c r="S115" t="str">
        <v>food trucks</v>
      </c>
      <c r="T115" t="s">
        <v>17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 s="8">
        <f t="shared" si="7"/>
        <v>109.65079365079364</v>
      </c>
      <c r="I116">
        <v>126</v>
      </c>
      <c r="J116" t="s">
        <v>21</v>
      </c>
      <c r="K116" t="s">
        <v>22</v>
      </c>
      <c r="L116">
        <v>1554786000</v>
      </c>
      <c r="M116" s="7">
        <f t="shared" si="5"/>
        <v>43564.208333333328</v>
      </c>
      <c r="N116" s="7">
        <f t="shared" si="6"/>
        <v>43565.208333333328</v>
      </c>
      <c r="O116">
        <v>1554872400</v>
      </c>
      <c r="P116" t="b">
        <v>0</v>
      </c>
      <c r="Q116" t="b">
        <v>1</v>
      </c>
      <c r="R116" t="str" cm="1">
        <f t="array" ref="R116:S116">_xlfn.TEXTSPLIT(T116,"/")</f>
        <v>technology</v>
      </c>
      <c r="S116" t="str">
        <v>wearables</v>
      </c>
      <c r="T116" t="s">
        <v>65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 s="8">
        <f t="shared" si="7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 s="7">
        <f t="shared" si="5"/>
        <v>43056.25</v>
      </c>
      <c r="N117" s="7">
        <f t="shared" si="6"/>
        <v>43091.25</v>
      </c>
      <c r="O117">
        <v>1513922400</v>
      </c>
      <c r="P117" t="b">
        <v>0</v>
      </c>
      <c r="Q117" t="b">
        <v>0</v>
      </c>
      <c r="R117" t="str" cm="1">
        <f t="array" ref="R117:S117">_xlfn.TEXTSPLIT(T117,"/")</f>
        <v>publishing</v>
      </c>
      <c r="S117" t="str">
        <v>fiction</v>
      </c>
      <c r="T117" t="s">
        <v>119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0.88</v>
      </c>
      <c r="G118" t="s">
        <v>14</v>
      </c>
      <c r="H118" s="8">
        <f t="shared" si="7"/>
        <v>86.794520547945211</v>
      </c>
      <c r="I118">
        <v>73</v>
      </c>
      <c r="J118" t="s">
        <v>21</v>
      </c>
      <c r="K118" t="s">
        <v>22</v>
      </c>
      <c r="L118">
        <v>1442552400</v>
      </c>
      <c r="M118" s="7">
        <f t="shared" si="5"/>
        <v>42265.208333333328</v>
      </c>
      <c r="N118" s="7">
        <f t="shared" si="6"/>
        <v>42266.208333333328</v>
      </c>
      <c r="O118">
        <v>1442638800</v>
      </c>
      <c r="P118" t="b">
        <v>0</v>
      </c>
      <c r="Q118" t="b">
        <v>0</v>
      </c>
      <c r="R118" t="str" cm="1">
        <f t="array" ref="R118:S118">_xlfn.TEXTSPLIT(T118,"/")</f>
        <v>theater</v>
      </c>
      <c r="S118" t="str">
        <v>plays</v>
      </c>
      <c r="T118" t="s">
        <v>33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1.7393877551020409</v>
      </c>
      <c r="G119" t="s">
        <v>20</v>
      </c>
      <c r="H119" s="8">
        <f t="shared" si="7"/>
        <v>30.992727272727272</v>
      </c>
      <c r="I119">
        <v>275</v>
      </c>
      <c r="J119" t="s">
        <v>21</v>
      </c>
      <c r="K119" t="s">
        <v>22</v>
      </c>
      <c r="L119">
        <v>1316667600</v>
      </c>
      <c r="M119" s="7">
        <f t="shared" si="5"/>
        <v>40808.208333333336</v>
      </c>
      <c r="N119" s="7">
        <f t="shared" si="6"/>
        <v>40814.208333333336</v>
      </c>
      <c r="O119">
        <v>1317186000</v>
      </c>
      <c r="P119" t="b">
        <v>0</v>
      </c>
      <c r="Q119" t="b">
        <v>0</v>
      </c>
      <c r="R119" t="str" cm="1">
        <f t="array" ref="R119:S119">_xlfn.TEXTSPLIT(T119,"/")</f>
        <v>film &amp; video</v>
      </c>
      <c r="S119" t="str">
        <v>television</v>
      </c>
      <c r="T119" t="s">
        <v>269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1.1761111111111111</v>
      </c>
      <c r="G120" t="s">
        <v>20</v>
      </c>
      <c r="H120" s="8">
        <f t="shared" si="7"/>
        <v>94.791044776119406</v>
      </c>
      <c r="I120">
        <v>67</v>
      </c>
      <c r="J120" t="s">
        <v>21</v>
      </c>
      <c r="K120" t="s">
        <v>22</v>
      </c>
      <c r="L120">
        <v>1390716000</v>
      </c>
      <c r="M120" s="7">
        <f t="shared" si="5"/>
        <v>41665.25</v>
      </c>
      <c r="N120" s="7">
        <f t="shared" si="6"/>
        <v>41671.25</v>
      </c>
      <c r="O120">
        <v>1391234400</v>
      </c>
      <c r="P120" t="b">
        <v>0</v>
      </c>
      <c r="Q120" t="b">
        <v>0</v>
      </c>
      <c r="R120" t="str" cm="1">
        <f t="array" ref="R120:S120">_xlfn.TEXTSPLIT(T120,"/")</f>
        <v>photography</v>
      </c>
      <c r="S120" t="str">
        <v>photography books</v>
      </c>
      <c r="T120" t="s">
        <v>122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2.1496</v>
      </c>
      <c r="G121" t="s">
        <v>20</v>
      </c>
      <c r="H121" s="8">
        <f t="shared" si="7"/>
        <v>69.79220779220779</v>
      </c>
      <c r="I121">
        <v>154</v>
      </c>
      <c r="J121" t="s">
        <v>21</v>
      </c>
      <c r="K121" t="s">
        <v>22</v>
      </c>
      <c r="L121">
        <v>1402894800</v>
      </c>
      <c r="M121" s="7">
        <f t="shared" si="5"/>
        <v>41806.208333333336</v>
      </c>
      <c r="N121" s="7">
        <f t="shared" si="6"/>
        <v>41823.208333333336</v>
      </c>
      <c r="O121">
        <v>1404363600</v>
      </c>
      <c r="P121" t="b">
        <v>0</v>
      </c>
      <c r="Q121" t="b">
        <v>1</v>
      </c>
      <c r="R121" t="str" cm="1">
        <f t="array" ref="R121:S121">_xlfn.TEXTSPLIT(T121,"/")</f>
        <v>film &amp; video</v>
      </c>
      <c r="S121" t="str">
        <v>documentary</v>
      </c>
      <c r="T121" t="s">
        <v>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1.4949667110519307</v>
      </c>
      <c r="G122" t="s">
        <v>20</v>
      </c>
      <c r="H122" s="8">
        <f t="shared" si="7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 s="7">
        <f t="shared" si="5"/>
        <v>42111.208333333328</v>
      </c>
      <c r="N122" s="7">
        <f t="shared" si="6"/>
        <v>42115.208333333328</v>
      </c>
      <c r="O122">
        <v>1429592400</v>
      </c>
      <c r="P122" t="b">
        <v>0</v>
      </c>
      <c r="Q122" t="b">
        <v>1</v>
      </c>
      <c r="R122" t="str" cm="1">
        <f t="array" ref="R122:S122">_xlfn.TEXTSPLIT(T122,"/")</f>
        <v>games</v>
      </c>
      <c r="S122" t="str">
        <v>mobile games</v>
      </c>
      <c r="T122" t="s">
        <v>292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2.1933995584988963</v>
      </c>
      <c r="G123" t="s">
        <v>20</v>
      </c>
      <c r="H123" s="8">
        <f t="shared" si="7"/>
        <v>110.0343300110742</v>
      </c>
      <c r="I123">
        <v>903</v>
      </c>
      <c r="J123" t="s">
        <v>21</v>
      </c>
      <c r="K123" t="s">
        <v>22</v>
      </c>
      <c r="L123">
        <v>1412485200</v>
      </c>
      <c r="M123" s="7">
        <f t="shared" si="5"/>
        <v>41917.208333333336</v>
      </c>
      <c r="N123" s="7">
        <f t="shared" si="6"/>
        <v>41930.208333333336</v>
      </c>
      <c r="O123">
        <v>1413608400</v>
      </c>
      <c r="P123" t="b">
        <v>0</v>
      </c>
      <c r="Q123" t="b">
        <v>0</v>
      </c>
      <c r="R123" t="str" cm="1">
        <f t="array" ref="R123:S123">_xlfn.TEXTSPLIT(T123,"/")</f>
        <v>games</v>
      </c>
      <c r="S123" t="str">
        <v>video games</v>
      </c>
      <c r="T123" t="s">
        <v>89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 s="8">
        <f t="shared" si="7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 s="7">
        <f t="shared" si="5"/>
        <v>41970.25</v>
      </c>
      <c r="N124" s="7">
        <f t="shared" si="6"/>
        <v>41997.25</v>
      </c>
      <c r="O124">
        <v>1419400800</v>
      </c>
      <c r="P124" t="b">
        <v>0</v>
      </c>
      <c r="Q124" t="b">
        <v>0</v>
      </c>
      <c r="R124" t="str" cm="1">
        <f t="array" ref="R124:S124">_xlfn.TEXTSPLIT(T124,"/")</f>
        <v>publishing</v>
      </c>
      <c r="S124" t="str">
        <v>fiction</v>
      </c>
      <c r="T124" t="s">
        <v>119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 s="8">
        <f t="shared" si="7"/>
        <v>49.987915407854985</v>
      </c>
      <c r="I125">
        <v>662</v>
      </c>
      <c r="J125" t="s">
        <v>15</v>
      </c>
      <c r="K125" t="s">
        <v>16</v>
      </c>
      <c r="L125">
        <v>1448344800</v>
      </c>
      <c r="M125" s="7">
        <f t="shared" si="5"/>
        <v>42332.25</v>
      </c>
      <c r="N125" s="7">
        <f t="shared" si="6"/>
        <v>42335.25</v>
      </c>
      <c r="O125">
        <v>1448604000</v>
      </c>
      <c r="P125" t="b">
        <v>1</v>
      </c>
      <c r="Q125" t="b">
        <v>0</v>
      </c>
      <c r="R125" t="str" cm="1">
        <f t="array" ref="R125:S125">_xlfn.TEXTSPLIT(T125,"/")</f>
        <v>theater</v>
      </c>
      <c r="S125" t="str">
        <v>plays</v>
      </c>
      <c r="T125" t="s">
        <v>33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3.6776923076923076</v>
      </c>
      <c r="G126" t="s">
        <v>20</v>
      </c>
      <c r="H126" s="8">
        <f t="shared" si="7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 s="7">
        <f t="shared" si="5"/>
        <v>43598.208333333328</v>
      </c>
      <c r="N126" s="7">
        <f t="shared" si="6"/>
        <v>43651.208333333328</v>
      </c>
      <c r="O126">
        <v>1562302800</v>
      </c>
      <c r="P126" t="b">
        <v>0</v>
      </c>
      <c r="Q126" t="b">
        <v>0</v>
      </c>
      <c r="R126" t="str" cm="1">
        <f t="array" ref="R126:S126">_xlfn.TEXTSPLIT(T126,"/")</f>
        <v>photography</v>
      </c>
      <c r="S126" t="str">
        <v>photography books</v>
      </c>
      <c r="T126" t="s">
        <v>122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1.5990566037735849</v>
      </c>
      <c r="G127" t="s">
        <v>20</v>
      </c>
      <c r="H127" s="8">
        <f t="shared" si="7"/>
        <v>47.083333333333336</v>
      </c>
      <c r="I127">
        <v>180</v>
      </c>
      <c r="J127" t="s">
        <v>21</v>
      </c>
      <c r="K127" t="s">
        <v>22</v>
      </c>
      <c r="L127">
        <v>1537333200</v>
      </c>
      <c r="M127" s="7">
        <f t="shared" si="5"/>
        <v>43362.208333333328</v>
      </c>
      <c r="N127" s="7">
        <f t="shared" si="6"/>
        <v>43366.208333333328</v>
      </c>
      <c r="O127">
        <v>1537678800</v>
      </c>
      <c r="P127" t="b">
        <v>0</v>
      </c>
      <c r="Q127" t="b">
        <v>0</v>
      </c>
      <c r="R127" t="str" cm="1">
        <f t="array" ref="R127:S127">_xlfn.TEXTSPLIT(T127,"/")</f>
        <v>theater</v>
      </c>
      <c r="S127" t="str">
        <v>plays</v>
      </c>
      <c r="T127" t="s">
        <v>33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 s="8">
        <f t="shared" si="7"/>
        <v>89.944444444444443</v>
      </c>
      <c r="I128">
        <v>774</v>
      </c>
      <c r="J128" t="s">
        <v>21</v>
      </c>
      <c r="K128" t="s">
        <v>22</v>
      </c>
      <c r="L128">
        <v>1471150800</v>
      </c>
      <c r="M128" s="7">
        <f t="shared" si="5"/>
        <v>42596.208333333328</v>
      </c>
      <c r="N128" s="7">
        <f t="shared" si="6"/>
        <v>42624.208333333328</v>
      </c>
      <c r="O128">
        <v>1473570000</v>
      </c>
      <c r="P128" t="b">
        <v>0</v>
      </c>
      <c r="Q128" t="b">
        <v>1</v>
      </c>
      <c r="R128" t="str" cm="1">
        <f t="array" ref="R128:S128">_xlfn.TEXTSPLIT(T128,"/")</f>
        <v>theater</v>
      </c>
      <c r="S128" t="str">
        <v>plays</v>
      </c>
      <c r="T128" t="s">
        <v>33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 s="8">
        <f t="shared" si="7"/>
        <v>78.96875</v>
      </c>
      <c r="I129">
        <v>672</v>
      </c>
      <c r="J129" t="s">
        <v>15</v>
      </c>
      <c r="K129" t="s">
        <v>16</v>
      </c>
      <c r="L129">
        <v>1273640400</v>
      </c>
      <c r="M129" s="7">
        <f t="shared" si="5"/>
        <v>40310.208333333336</v>
      </c>
      <c r="N129" s="7">
        <f t="shared" si="6"/>
        <v>40313.208333333336</v>
      </c>
      <c r="O129">
        <v>1273899600</v>
      </c>
      <c r="P129" t="b">
        <v>0</v>
      </c>
      <c r="Q129" t="b">
        <v>0</v>
      </c>
      <c r="R129" t="str" cm="1">
        <f t="array" ref="R129:S129">_xlfn.TEXTSPLIT(T129,"/")</f>
        <v>theater</v>
      </c>
      <c r="S129" t="str">
        <v>plays</v>
      </c>
      <c r="T129" t="s">
        <v>33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0.60334277620396604</v>
      </c>
      <c r="G130" t="s">
        <v>74</v>
      </c>
      <c r="H130" s="8">
        <f t="shared" si="7"/>
        <v>80.067669172932327</v>
      </c>
      <c r="I130">
        <v>532</v>
      </c>
      <c r="J130" t="s">
        <v>21</v>
      </c>
      <c r="K130" t="s">
        <v>22</v>
      </c>
      <c r="L130">
        <v>1282885200</v>
      </c>
      <c r="M130" s="7">
        <f t="shared" si="5"/>
        <v>40417.208333333336</v>
      </c>
      <c r="N130" s="7">
        <f t="shared" si="6"/>
        <v>40430.208333333336</v>
      </c>
      <c r="O130">
        <v>1284008400</v>
      </c>
      <c r="P130" t="b">
        <v>0</v>
      </c>
      <c r="Q130" t="b">
        <v>0</v>
      </c>
      <c r="R130" t="str" cm="1">
        <f t="array" ref="R130:S130">_xlfn.TEXTSPLIT(T130,"/")</f>
        <v>music</v>
      </c>
      <c r="S130" t="str">
        <v>rock</v>
      </c>
      <c r="T130" t="s">
        <v>23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</f>
        <v>3.2026936026936029E-2</v>
      </c>
      <c r="G131" t="s">
        <v>74</v>
      </c>
      <c r="H131" s="8">
        <f t="shared" si="7"/>
        <v>86.472727272727269</v>
      </c>
      <c r="I131">
        <v>55</v>
      </c>
      <c r="J131" t="s">
        <v>26</v>
      </c>
      <c r="K131" t="s">
        <v>27</v>
      </c>
      <c r="L131">
        <v>1422943200</v>
      </c>
      <c r="M131" s="7">
        <f t="shared" ref="M131:M194" si="9">(((L131/60)/60)/24+DATE(1970,1,1))</f>
        <v>42038.25</v>
      </c>
      <c r="N131" s="7">
        <f t="shared" ref="N131:N194" si="10">(((O131/60)/60)/24)+DATE(1970,1,1)</f>
        <v>42063.25</v>
      </c>
      <c r="O131">
        <v>1425103200</v>
      </c>
      <c r="P131" t="b">
        <v>0</v>
      </c>
      <c r="Q131" t="b">
        <v>0</v>
      </c>
      <c r="R131" t="str" cm="1">
        <f t="array" ref="R131:S131">_xlfn.TEXTSPLIT(T131,"/")</f>
        <v>food</v>
      </c>
      <c r="S131" t="str">
        <v>food trucks</v>
      </c>
      <c r="T131" t="s">
        <v>17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1.5546875</v>
      </c>
      <c r="G132" t="s">
        <v>20</v>
      </c>
      <c r="H132" s="8">
        <f t="shared" si="7"/>
        <v>28.001876172607879</v>
      </c>
      <c r="I132">
        <v>533</v>
      </c>
      <c r="J132" t="s">
        <v>36</v>
      </c>
      <c r="K132" t="s">
        <v>37</v>
      </c>
      <c r="L132">
        <v>1319605200</v>
      </c>
      <c r="M132" s="7">
        <f t="shared" si="9"/>
        <v>40842.208333333336</v>
      </c>
      <c r="N132" s="7">
        <f t="shared" si="10"/>
        <v>40858.25</v>
      </c>
      <c r="O132">
        <v>1320991200</v>
      </c>
      <c r="P132" t="b">
        <v>0</v>
      </c>
      <c r="Q132" t="b">
        <v>0</v>
      </c>
      <c r="R132" t="str" cm="1">
        <f t="array" ref="R132:S132">_xlfn.TEXTSPLIT(T132,"/")</f>
        <v>film &amp; video</v>
      </c>
      <c r="S132" t="str">
        <v>drama</v>
      </c>
      <c r="T132" t="s">
        <v>53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1.0085974499089254</v>
      </c>
      <c r="G133" t="s">
        <v>20</v>
      </c>
      <c r="H133" s="8">
        <f t="shared" si="7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 s="7">
        <f t="shared" si="9"/>
        <v>41607.25</v>
      </c>
      <c r="N133" s="7">
        <f t="shared" si="10"/>
        <v>41620.25</v>
      </c>
      <c r="O133">
        <v>1386828000</v>
      </c>
      <c r="P133" t="b">
        <v>0</v>
      </c>
      <c r="Q133" t="b">
        <v>0</v>
      </c>
      <c r="R133" t="str" cm="1">
        <f t="array" ref="R133:S133">_xlfn.TEXTSPLIT(T133,"/")</f>
        <v>technology</v>
      </c>
      <c r="S133" t="str">
        <v>web</v>
      </c>
      <c r="T133" t="s">
        <v>28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1.1618181818181819</v>
      </c>
      <c r="G134" t="s">
        <v>20</v>
      </c>
      <c r="H134" s="8">
        <f t="shared" si="7"/>
        <v>43.078651685393261</v>
      </c>
      <c r="I134">
        <v>89</v>
      </c>
      <c r="J134" t="s">
        <v>21</v>
      </c>
      <c r="K134" t="s">
        <v>22</v>
      </c>
      <c r="L134">
        <v>1515736800</v>
      </c>
      <c r="M134" s="7">
        <f t="shared" si="9"/>
        <v>43112.25</v>
      </c>
      <c r="N134" s="7">
        <f t="shared" si="10"/>
        <v>43128.25</v>
      </c>
      <c r="O134">
        <v>1517119200</v>
      </c>
      <c r="P134" t="b">
        <v>0</v>
      </c>
      <c r="Q134" t="b">
        <v>1</v>
      </c>
      <c r="R134" t="str" cm="1">
        <f t="array" ref="R134:S134">_xlfn.TEXTSPLIT(T134,"/")</f>
        <v>theater</v>
      </c>
      <c r="S134" t="str">
        <v>plays</v>
      </c>
      <c r="T134" t="s">
        <v>33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3.1077777777777778</v>
      </c>
      <c r="G135" t="s">
        <v>20</v>
      </c>
      <c r="H135" s="8">
        <f t="shared" ref="H135:H198" si="11">AVERAGE(E135/I135)</f>
        <v>87.95597484276729</v>
      </c>
      <c r="I135">
        <v>159</v>
      </c>
      <c r="J135" t="s">
        <v>21</v>
      </c>
      <c r="K135" t="s">
        <v>22</v>
      </c>
      <c r="L135">
        <v>1313125200</v>
      </c>
      <c r="M135" s="7">
        <f t="shared" si="9"/>
        <v>40767.208333333336</v>
      </c>
      <c r="N135" s="7">
        <f t="shared" si="10"/>
        <v>40789.208333333336</v>
      </c>
      <c r="O135">
        <v>1315026000</v>
      </c>
      <c r="P135" t="b">
        <v>0</v>
      </c>
      <c r="Q135" t="b">
        <v>0</v>
      </c>
      <c r="R135" t="str" cm="1">
        <f t="array" ref="R135:S135">_xlfn.TEXTSPLIT(T135,"/")</f>
        <v>music</v>
      </c>
      <c r="S135" t="str">
        <v>world music</v>
      </c>
      <c r="T135" t="s">
        <v>319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 s="8">
        <f t="shared" si="11"/>
        <v>94.987234042553197</v>
      </c>
      <c r="I136">
        <v>940</v>
      </c>
      <c r="J136" t="s">
        <v>98</v>
      </c>
      <c r="K136" t="s">
        <v>99</v>
      </c>
      <c r="L136">
        <v>1308459600</v>
      </c>
      <c r="M136" s="7">
        <f t="shared" si="9"/>
        <v>40713.208333333336</v>
      </c>
      <c r="N136" s="7">
        <f t="shared" si="10"/>
        <v>40762.208333333336</v>
      </c>
      <c r="O136">
        <v>1312693200</v>
      </c>
      <c r="P136" t="b">
        <v>0</v>
      </c>
      <c r="Q136" t="b">
        <v>1</v>
      </c>
      <c r="R136" t="str" cm="1">
        <f t="array" ref="R136:S136">_xlfn.TEXTSPLIT(T136,"/")</f>
        <v>film &amp; video</v>
      </c>
      <c r="S136" t="str">
        <v>documentary</v>
      </c>
      <c r="T136" t="s">
        <v>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 s="8">
        <f t="shared" si="11"/>
        <v>46.905982905982903</v>
      </c>
      <c r="I137">
        <v>117</v>
      </c>
      <c r="J137" t="s">
        <v>21</v>
      </c>
      <c r="K137" t="s">
        <v>22</v>
      </c>
      <c r="L137">
        <v>1362636000</v>
      </c>
      <c r="M137" s="7">
        <f t="shared" si="9"/>
        <v>41340.25</v>
      </c>
      <c r="N137" s="7">
        <f t="shared" si="10"/>
        <v>41345.208333333336</v>
      </c>
      <c r="O137">
        <v>1363064400</v>
      </c>
      <c r="P137" t="b">
        <v>0</v>
      </c>
      <c r="Q137" t="b">
        <v>1</v>
      </c>
      <c r="R137" t="str" cm="1">
        <f t="array" ref="R137:S137">_xlfn.TEXTSPLIT(T137,"/")</f>
        <v>theater</v>
      </c>
      <c r="S137" t="str">
        <v>plays</v>
      </c>
      <c r="T137" t="s">
        <v>33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3.2862318840579711E-2</v>
      </c>
      <c r="G138" t="s">
        <v>74</v>
      </c>
      <c r="H138" s="8">
        <f t="shared" si="11"/>
        <v>46.913793103448278</v>
      </c>
      <c r="I138">
        <v>58</v>
      </c>
      <c r="J138" t="s">
        <v>21</v>
      </c>
      <c r="K138" t="s">
        <v>22</v>
      </c>
      <c r="L138">
        <v>1402117200</v>
      </c>
      <c r="M138" s="7">
        <f t="shared" si="9"/>
        <v>41797.208333333336</v>
      </c>
      <c r="N138" s="7">
        <f t="shared" si="10"/>
        <v>41809.208333333336</v>
      </c>
      <c r="O138">
        <v>1403154000</v>
      </c>
      <c r="P138" t="b">
        <v>0</v>
      </c>
      <c r="Q138" t="b">
        <v>1</v>
      </c>
      <c r="R138" t="str" cm="1">
        <f t="array" ref="R138:S138">_xlfn.TEXTSPLIT(T138,"/")</f>
        <v>film &amp; video</v>
      </c>
      <c r="S138" t="str">
        <v>drama</v>
      </c>
      <c r="T138" t="s">
        <v>53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2.617777777777778</v>
      </c>
      <c r="G139" t="s">
        <v>20</v>
      </c>
      <c r="H139" s="8">
        <f t="shared" si="11"/>
        <v>94.24</v>
      </c>
      <c r="I139">
        <v>50</v>
      </c>
      <c r="J139" t="s">
        <v>21</v>
      </c>
      <c r="K139" t="s">
        <v>22</v>
      </c>
      <c r="L139">
        <v>1286341200</v>
      </c>
      <c r="M139" s="7">
        <f t="shared" si="9"/>
        <v>40457.208333333336</v>
      </c>
      <c r="N139" s="7">
        <f t="shared" si="10"/>
        <v>40463.208333333336</v>
      </c>
      <c r="O139">
        <v>1286859600</v>
      </c>
      <c r="P139" t="b">
        <v>0</v>
      </c>
      <c r="Q139" t="b">
        <v>0</v>
      </c>
      <c r="R139" t="str" cm="1">
        <f t="array" ref="R139:S139">_xlfn.TEXTSPLIT(T139,"/")</f>
        <v>publishing</v>
      </c>
      <c r="S139" t="str">
        <v>nonfiction</v>
      </c>
      <c r="T139" t="s">
        <v>68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0.96</v>
      </c>
      <c r="G140" t="s">
        <v>14</v>
      </c>
      <c r="H140" s="8">
        <f t="shared" si="11"/>
        <v>80.139130434782615</v>
      </c>
      <c r="I140">
        <v>115</v>
      </c>
      <c r="J140" t="s">
        <v>21</v>
      </c>
      <c r="K140" t="s">
        <v>22</v>
      </c>
      <c r="L140">
        <v>1348808400</v>
      </c>
      <c r="M140" s="7">
        <f t="shared" si="9"/>
        <v>41180.208333333336</v>
      </c>
      <c r="N140" s="7">
        <f t="shared" si="10"/>
        <v>41186.208333333336</v>
      </c>
      <c r="O140">
        <v>1349326800</v>
      </c>
      <c r="P140" t="b">
        <v>0</v>
      </c>
      <c r="Q140" t="b">
        <v>0</v>
      </c>
      <c r="R140" t="str" cm="1">
        <f t="array" ref="R140:S140">_xlfn.TEXTSPLIT(T140,"/")</f>
        <v>games</v>
      </c>
      <c r="S140" t="str">
        <v>mobile games</v>
      </c>
      <c r="T140" t="s">
        <v>292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 s="8">
        <f t="shared" si="11"/>
        <v>59.036809815950917</v>
      </c>
      <c r="I141">
        <v>326</v>
      </c>
      <c r="J141" t="s">
        <v>21</v>
      </c>
      <c r="K141" t="s">
        <v>22</v>
      </c>
      <c r="L141">
        <v>1429592400</v>
      </c>
      <c r="M141" s="7">
        <f t="shared" si="9"/>
        <v>42115.208333333328</v>
      </c>
      <c r="N141" s="7">
        <f t="shared" si="10"/>
        <v>42131.208333333328</v>
      </c>
      <c r="O141">
        <v>1430974800</v>
      </c>
      <c r="P141" t="b">
        <v>0</v>
      </c>
      <c r="Q141" t="b">
        <v>1</v>
      </c>
      <c r="R141" t="str" cm="1">
        <f t="array" ref="R141:S141">_xlfn.TEXTSPLIT(T141,"/")</f>
        <v>technology</v>
      </c>
      <c r="S141" t="str">
        <v>wearables</v>
      </c>
      <c r="T141" t="s">
        <v>65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2.2316363636363636</v>
      </c>
      <c r="G142" t="s">
        <v>20</v>
      </c>
      <c r="H142" s="8">
        <f t="shared" si="11"/>
        <v>65.989247311827953</v>
      </c>
      <c r="I142">
        <v>186</v>
      </c>
      <c r="J142" t="s">
        <v>21</v>
      </c>
      <c r="K142" t="s">
        <v>22</v>
      </c>
      <c r="L142">
        <v>1519538400</v>
      </c>
      <c r="M142" s="7">
        <f t="shared" si="9"/>
        <v>43156.25</v>
      </c>
      <c r="N142" s="7">
        <f t="shared" si="10"/>
        <v>43161.25</v>
      </c>
      <c r="O142">
        <v>1519970400</v>
      </c>
      <c r="P142" t="b">
        <v>0</v>
      </c>
      <c r="Q142" t="b">
        <v>0</v>
      </c>
      <c r="R142" t="str" cm="1">
        <f t="array" ref="R142:S142">_xlfn.TEXTSPLIT(T142,"/")</f>
        <v>film &amp; video</v>
      </c>
      <c r="S142" t="str">
        <v>documentary</v>
      </c>
      <c r="T142" t="s">
        <v>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1.0159097978227061</v>
      </c>
      <c r="G143" t="s">
        <v>20</v>
      </c>
      <c r="H143" s="8">
        <f t="shared" si="11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 s="7">
        <f t="shared" si="9"/>
        <v>42167.208333333328</v>
      </c>
      <c r="N143" s="7">
        <f t="shared" si="10"/>
        <v>42173.208333333328</v>
      </c>
      <c r="O143">
        <v>1434603600</v>
      </c>
      <c r="P143" t="b">
        <v>0</v>
      </c>
      <c r="Q143" t="b">
        <v>0</v>
      </c>
      <c r="R143" t="str" cm="1">
        <f t="array" ref="R143:S143">_xlfn.TEXTSPLIT(T143,"/")</f>
        <v>technology</v>
      </c>
      <c r="S143" t="str">
        <v>web</v>
      </c>
      <c r="T143" t="s">
        <v>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2.3003999999999998</v>
      </c>
      <c r="G144" t="s">
        <v>20</v>
      </c>
      <c r="H144" s="8">
        <f t="shared" si="11"/>
        <v>98.307692307692307</v>
      </c>
      <c r="I144">
        <v>117</v>
      </c>
      <c r="J144" t="s">
        <v>21</v>
      </c>
      <c r="K144" t="s">
        <v>22</v>
      </c>
      <c r="L144">
        <v>1333688400</v>
      </c>
      <c r="M144" s="7">
        <f t="shared" si="9"/>
        <v>41005.208333333336</v>
      </c>
      <c r="N144" s="7">
        <f t="shared" si="10"/>
        <v>41046.208333333336</v>
      </c>
      <c r="O144">
        <v>1337230800</v>
      </c>
      <c r="P144" t="b">
        <v>0</v>
      </c>
      <c r="Q144" t="b">
        <v>0</v>
      </c>
      <c r="R144" t="str" cm="1">
        <f t="array" ref="R144:S144">_xlfn.TEXTSPLIT(T144,"/")</f>
        <v>technology</v>
      </c>
      <c r="S144" t="str">
        <v>web</v>
      </c>
      <c r="T144" t="s">
        <v>28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1.355925925925926</v>
      </c>
      <c r="G145" t="s">
        <v>20</v>
      </c>
      <c r="H145" s="8">
        <f t="shared" si="11"/>
        <v>104.6</v>
      </c>
      <c r="I145">
        <v>70</v>
      </c>
      <c r="J145" t="s">
        <v>21</v>
      </c>
      <c r="K145" t="s">
        <v>22</v>
      </c>
      <c r="L145">
        <v>1277701200</v>
      </c>
      <c r="M145" s="7">
        <f t="shared" si="9"/>
        <v>40357.208333333336</v>
      </c>
      <c r="N145" s="7">
        <f t="shared" si="10"/>
        <v>40377.208333333336</v>
      </c>
      <c r="O145">
        <v>1279429200</v>
      </c>
      <c r="P145" t="b">
        <v>0</v>
      </c>
      <c r="Q145" t="b">
        <v>0</v>
      </c>
      <c r="R145" t="str" cm="1">
        <f t="array" ref="R145:S145">_xlfn.TEXTSPLIT(T145,"/")</f>
        <v>music</v>
      </c>
      <c r="S145" t="str">
        <v>indie rock</v>
      </c>
      <c r="T145" t="s">
        <v>60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1.2909999999999999</v>
      </c>
      <c r="G146" t="s">
        <v>20</v>
      </c>
      <c r="H146" s="8">
        <f t="shared" si="11"/>
        <v>86.066666666666663</v>
      </c>
      <c r="I146">
        <v>135</v>
      </c>
      <c r="J146" t="s">
        <v>21</v>
      </c>
      <c r="K146" t="s">
        <v>22</v>
      </c>
      <c r="L146">
        <v>1560747600</v>
      </c>
      <c r="M146" s="7">
        <f t="shared" si="9"/>
        <v>43633.208333333328</v>
      </c>
      <c r="N146" s="7">
        <f t="shared" si="10"/>
        <v>43641.208333333328</v>
      </c>
      <c r="O146">
        <v>1561438800</v>
      </c>
      <c r="P146" t="b">
        <v>0</v>
      </c>
      <c r="Q146" t="b">
        <v>0</v>
      </c>
      <c r="R146" t="str" cm="1">
        <f t="array" ref="R146:S146">_xlfn.TEXTSPLIT(T146,"/")</f>
        <v>theater</v>
      </c>
      <c r="S146" t="str">
        <v>plays</v>
      </c>
      <c r="T146" t="s">
        <v>33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2.3651200000000001</v>
      </c>
      <c r="G147" t="s">
        <v>20</v>
      </c>
      <c r="H147" s="8">
        <f t="shared" si="11"/>
        <v>76.989583333333329</v>
      </c>
      <c r="I147">
        <v>768</v>
      </c>
      <c r="J147" t="s">
        <v>98</v>
      </c>
      <c r="K147" t="s">
        <v>99</v>
      </c>
      <c r="L147">
        <v>1410066000</v>
      </c>
      <c r="M147" s="7">
        <f t="shared" si="9"/>
        <v>41889.208333333336</v>
      </c>
      <c r="N147" s="7">
        <f t="shared" si="10"/>
        <v>41894.208333333336</v>
      </c>
      <c r="O147">
        <v>1410498000</v>
      </c>
      <c r="P147" t="b">
        <v>0</v>
      </c>
      <c r="Q147" t="b">
        <v>0</v>
      </c>
      <c r="R147" t="str" cm="1">
        <f t="array" ref="R147:S147">_xlfn.TEXTSPLIT(T147,"/")</f>
        <v>technology</v>
      </c>
      <c r="S147" t="str">
        <v>wearables</v>
      </c>
      <c r="T147" t="s">
        <v>65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0.17249999999999999</v>
      </c>
      <c r="G148" t="s">
        <v>74</v>
      </c>
      <c r="H148" s="8">
        <f t="shared" si="11"/>
        <v>29.764705882352942</v>
      </c>
      <c r="I148">
        <v>51</v>
      </c>
      <c r="J148" t="s">
        <v>21</v>
      </c>
      <c r="K148" t="s">
        <v>22</v>
      </c>
      <c r="L148">
        <v>1320732000</v>
      </c>
      <c r="M148" s="7">
        <f t="shared" si="9"/>
        <v>40855.25</v>
      </c>
      <c r="N148" s="7">
        <f t="shared" si="10"/>
        <v>40875.25</v>
      </c>
      <c r="O148">
        <v>1322460000</v>
      </c>
      <c r="P148" t="b">
        <v>0</v>
      </c>
      <c r="Q148" t="b">
        <v>0</v>
      </c>
      <c r="R148" t="str" cm="1">
        <f t="array" ref="R148:S148">_xlfn.TEXTSPLIT(T148,"/")</f>
        <v>theater</v>
      </c>
      <c r="S148" t="str">
        <v>plays</v>
      </c>
      <c r="T148" t="s">
        <v>33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1.1249397590361445</v>
      </c>
      <c r="G149" t="s">
        <v>20</v>
      </c>
      <c r="H149" s="8">
        <f t="shared" si="11"/>
        <v>46.91959798994975</v>
      </c>
      <c r="I149">
        <v>199</v>
      </c>
      <c r="J149" t="s">
        <v>21</v>
      </c>
      <c r="K149" t="s">
        <v>22</v>
      </c>
      <c r="L149">
        <v>1465794000</v>
      </c>
      <c r="M149" s="7">
        <f t="shared" si="9"/>
        <v>42534.208333333328</v>
      </c>
      <c r="N149" s="7">
        <f t="shared" si="10"/>
        <v>42540.208333333328</v>
      </c>
      <c r="O149">
        <v>1466312400</v>
      </c>
      <c r="P149" t="b">
        <v>0</v>
      </c>
      <c r="Q149" t="b">
        <v>1</v>
      </c>
      <c r="R149" t="str" cm="1">
        <f t="array" ref="R149:S149">_xlfn.TEXTSPLIT(T149,"/")</f>
        <v>theater</v>
      </c>
      <c r="S149" t="str">
        <v>plays</v>
      </c>
      <c r="T149" t="s">
        <v>33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1.2102150537634409</v>
      </c>
      <c r="G150" t="s">
        <v>20</v>
      </c>
      <c r="H150" s="8">
        <f t="shared" si="11"/>
        <v>105.18691588785046</v>
      </c>
      <c r="I150">
        <v>107</v>
      </c>
      <c r="J150" t="s">
        <v>21</v>
      </c>
      <c r="K150" t="s">
        <v>22</v>
      </c>
      <c r="L150">
        <v>1500958800</v>
      </c>
      <c r="M150" s="7">
        <f t="shared" si="9"/>
        <v>42941.208333333328</v>
      </c>
      <c r="N150" s="7">
        <f t="shared" si="10"/>
        <v>42950.208333333328</v>
      </c>
      <c r="O150">
        <v>1501736400</v>
      </c>
      <c r="P150" t="b">
        <v>0</v>
      </c>
      <c r="Q150" t="b">
        <v>0</v>
      </c>
      <c r="R150" t="str" cm="1">
        <f t="array" ref="R150:S150">_xlfn.TEXTSPLIT(T150,"/")</f>
        <v>technology</v>
      </c>
      <c r="S150" t="str">
        <v>wearables</v>
      </c>
      <c r="T150" t="s">
        <v>65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2.1987096774193549</v>
      </c>
      <c r="G151" t="s">
        <v>20</v>
      </c>
      <c r="H151" s="8">
        <f t="shared" si="11"/>
        <v>69.907692307692301</v>
      </c>
      <c r="I151">
        <v>195</v>
      </c>
      <c r="J151" t="s">
        <v>21</v>
      </c>
      <c r="K151" t="s">
        <v>22</v>
      </c>
      <c r="L151">
        <v>1357020000</v>
      </c>
      <c r="M151" s="7">
        <f t="shared" si="9"/>
        <v>41275.25</v>
      </c>
      <c r="N151" s="7">
        <f t="shared" si="10"/>
        <v>41327.25</v>
      </c>
      <c r="O151">
        <v>1361512800</v>
      </c>
      <c r="P151" t="b">
        <v>0</v>
      </c>
      <c r="Q151" t="b">
        <v>0</v>
      </c>
      <c r="R151" t="str" cm="1">
        <f t="array" ref="R151:S151">_xlfn.TEXTSPLIT(T151,"/")</f>
        <v>music</v>
      </c>
      <c r="S151" t="str">
        <v>indie rock</v>
      </c>
      <c r="T151" t="s">
        <v>60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0.01</v>
      </c>
      <c r="G152" t="s">
        <v>14</v>
      </c>
      <c r="H152" s="8">
        <f t="shared" si="11"/>
        <v>1</v>
      </c>
      <c r="I152">
        <v>1</v>
      </c>
      <c r="J152" t="s">
        <v>21</v>
      </c>
      <c r="K152" t="s">
        <v>22</v>
      </c>
      <c r="L152">
        <v>1544940000</v>
      </c>
      <c r="M152" s="7">
        <f t="shared" si="9"/>
        <v>43450.25</v>
      </c>
      <c r="N152" s="7">
        <f t="shared" si="10"/>
        <v>43451.25</v>
      </c>
      <c r="O152">
        <v>1545026400</v>
      </c>
      <c r="P152" t="b">
        <v>0</v>
      </c>
      <c r="Q152" t="b">
        <v>0</v>
      </c>
      <c r="R152" t="str" cm="1">
        <f t="array" ref="R152:S152">_xlfn.TEXTSPLIT(T152,"/")</f>
        <v>music</v>
      </c>
      <c r="S152" t="str">
        <v>rock</v>
      </c>
      <c r="T152" t="s">
        <v>23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 s="8">
        <f t="shared" si="11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 s="7">
        <f t="shared" si="9"/>
        <v>41799.208333333336</v>
      </c>
      <c r="N153" s="7">
        <f t="shared" si="10"/>
        <v>41850.208333333336</v>
      </c>
      <c r="O153">
        <v>1406696400</v>
      </c>
      <c r="P153" t="b">
        <v>0</v>
      </c>
      <c r="Q153" t="b">
        <v>0</v>
      </c>
      <c r="R153" t="str" cm="1">
        <f t="array" ref="R153:S153">_xlfn.TEXTSPLIT(T153,"/")</f>
        <v>music</v>
      </c>
      <c r="S153" t="str">
        <v>electric music</v>
      </c>
      <c r="T153" t="s">
        <v>50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4.2306746987951804</v>
      </c>
      <c r="G154" t="s">
        <v>20</v>
      </c>
      <c r="H154" s="8">
        <f t="shared" si="11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 s="7">
        <f t="shared" si="9"/>
        <v>42783.25</v>
      </c>
      <c r="N154" s="7">
        <f t="shared" si="10"/>
        <v>42790.25</v>
      </c>
      <c r="O154">
        <v>1487916000</v>
      </c>
      <c r="P154" t="b">
        <v>0</v>
      </c>
      <c r="Q154" t="b">
        <v>0</v>
      </c>
      <c r="R154" t="str" cm="1">
        <f t="array" ref="R154:S154">_xlfn.TEXTSPLIT(T154,"/")</f>
        <v>music</v>
      </c>
      <c r="S154" t="str">
        <v>indie rock</v>
      </c>
      <c r="T154" t="s">
        <v>60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 s="8">
        <f t="shared" si="11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 s="7">
        <f t="shared" si="9"/>
        <v>41201.208333333336</v>
      </c>
      <c r="N155" s="7">
        <f t="shared" si="10"/>
        <v>41207.208333333336</v>
      </c>
      <c r="O155">
        <v>1351141200</v>
      </c>
      <c r="P155" t="b">
        <v>0</v>
      </c>
      <c r="Q155" t="b">
        <v>0</v>
      </c>
      <c r="R155" t="str" cm="1">
        <f t="array" ref="R155:S155">_xlfn.TEXTSPLIT(T155,"/")</f>
        <v>theater</v>
      </c>
      <c r="S155" t="str">
        <v>plays</v>
      </c>
      <c r="T155" t="s">
        <v>33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 s="8">
        <f t="shared" si="11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 s="7">
        <f t="shared" si="9"/>
        <v>42502.208333333328</v>
      </c>
      <c r="N156" s="7">
        <f t="shared" si="10"/>
        <v>42525.208333333328</v>
      </c>
      <c r="O156">
        <v>1465016400</v>
      </c>
      <c r="P156" t="b">
        <v>0</v>
      </c>
      <c r="Q156" t="b">
        <v>1</v>
      </c>
      <c r="R156" t="str" cm="1">
        <f t="array" ref="R156:S156">_xlfn.TEXTSPLIT(T156,"/")</f>
        <v>music</v>
      </c>
      <c r="S156" t="str">
        <v>indie rock</v>
      </c>
      <c r="T156" t="s">
        <v>60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 s="8">
        <f t="shared" si="11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 s="7">
        <f t="shared" si="9"/>
        <v>40262.208333333336</v>
      </c>
      <c r="N157" s="7">
        <f t="shared" si="10"/>
        <v>40277.208333333336</v>
      </c>
      <c r="O157">
        <v>1270789200</v>
      </c>
      <c r="P157" t="b">
        <v>0</v>
      </c>
      <c r="Q157" t="b">
        <v>0</v>
      </c>
      <c r="R157" t="str" cm="1">
        <f t="array" ref="R157:S157">_xlfn.TEXTSPLIT(T157,"/")</f>
        <v>theater</v>
      </c>
      <c r="S157" t="str">
        <v>plays</v>
      </c>
      <c r="T157" t="s">
        <v>33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0.73939560439560437</v>
      </c>
      <c r="G158" t="s">
        <v>74</v>
      </c>
      <c r="H158" s="8">
        <f t="shared" si="11"/>
        <v>71.013192612137203</v>
      </c>
      <c r="I158">
        <v>379</v>
      </c>
      <c r="J158" t="s">
        <v>26</v>
      </c>
      <c r="K158" t="s">
        <v>27</v>
      </c>
      <c r="L158">
        <v>1570251600</v>
      </c>
      <c r="M158" s="7">
        <f t="shared" si="9"/>
        <v>43743.208333333328</v>
      </c>
      <c r="N158" s="7">
        <f t="shared" si="10"/>
        <v>43767.208333333328</v>
      </c>
      <c r="O158">
        <v>1572325200</v>
      </c>
      <c r="P158" t="b">
        <v>0</v>
      </c>
      <c r="Q158" t="b">
        <v>0</v>
      </c>
      <c r="R158" t="str" cm="1">
        <f t="array" ref="R158:S158">_xlfn.TEXTSPLIT(T158,"/")</f>
        <v>music</v>
      </c>
      <c r="S158" t="str">
        <v>rock</v>
      </c>
      <c r="T158" t="s">
        <v>23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 s="8">
        <f t="shared" si="11"/>
        <v>73.733333333333334</v>
      </c>
      <c r="I159">
        <v>30</v>
      </c>
      <c r="J159" t="s">
        <v>26</v>
      </c>
      <c r="K159" t="s">
        <v>27</v>
      </c>
      <c r="L159">
        <v>1388383200</v>
      </c>
      <c r="M159" s="7">
        <f t="shared" si="9"/>
        <v>41638.25</v>
      </c>
      <c r="N159" s="7">
        <f t="shared" si="10"/>
        <v>41650.25</v>
      </c>
      <c r="O159">
        <v>1389420000</v>
      </c>
      <c r="P159" t="b">
        <v>0</v>
      </c>
      <c r="Q159" t="b">
        <v>0</v>
      </c>
      <c r="R159" t="str" cm="1">
        <f t="array" ref="R159:S159">_xlfn.TEXTSPLIT(T159,"/")</f>
        <v>photography</v>
      </c>
      <c r="S159" t="str">
        <v>photography books</v>
      </c>
      <c r="T159" t="s">
        <v>122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2.2095238095238097</v>
      </c>
      <c r="G160" t="s">
        <v>20</v>
      </c>
      <c r="H160" s="8">
        <f t="shared" si="11"/>
        <v>113.17073170731707</v>
      </c>
      <c r="I160">
        <v>41</v>
      </c>
      <c r="J160" t="s">
        <v>21</v>
      </c>
      <c r="K160" t="s">
        <v>22</v>
      </c>
      <c r="L160">
        <v>1449554400</v>
      </c>
      <c r="M160" s="7">
        <f t="shared" si="9"/>
        <v>42346.25</v>
      </c>
      <c r="N160" s="7">
        <f t="shared" si="10"/>
        <v>42347.25</v>
      </c>
      <c r="O160">
        <v>1449640800</v>
      </c>
      <c r="P160" t="b">
        <v>0</v>
      </c>
      <c r="Q160" t="b">
        <v>0</v>
      </c>
      <c r="R160" t="str" cm="1">
        <f t="array" ref="R160:S160">_xlfn.TEXTSPLIT(T160,"/")</f>
        <v>music</v>
      </c>
      <c r="S160" t="str">
        <v>rock</v>
      </c>
      <c r="T160" t="s">
        <v>23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1.0001150627615063</v>
      </c>
      <c r="G161" t="s">
        <v>20</v>
      </c>
      <c r="H161" s="8">
        <f t="shared" si="11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 s="7">
        <f t="shared" si="9"/>
        <v>43551.208333333328</v>
      </c>
      <c r="N161" s="7">
        <f t="shared" si="10"/>
        <v>43569.208333333328</v>
      </c>
      <c r="O161">
        <v>1555218000</v>
      </c>
      <c r="P161" t="b">
        <v>0</v>
      </c>
      <c r="Q161" t="b">
        <v>1</v>
      </c>
      <c r="R161" t="str" cm="1">
        <f t="array" ref="R161:S161">_xlfn.TEXTSPLIT(T161,"/")</f>
        <v>theater</v>
      </c>
      <c r="S161" t="str">
        <v>plays</v>
      </c>
      <c r="T161" t="s">
        <v>33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1.6231249999999999</v>
      </c>
      <c r="G162" t="s">
        <v>20</v>
      </c>
      <c r="H162" s="8">
        <f t="shared" si="11"/>
        <v>79.176829268292678</v>
      </c>
      <c r="I162">
        <v>164</v>
      </c>
      <c r="J162" t="s">
        <v>21</v>
      </c>
      <c r="K162" t="s">
        <v>22</v>
      </c>
      <c r="L162">
        <v>1556341200</v>
      </c>
      <c r="M162" s="7">
        <f t="shared" si="9"/>
        <v>43582.208333333328</v>
      </c>
      <c r="N162" s="7">
        <f t="shared" si="10"/>
        <v>43598.208333333328</v>
      </c>
      <c r="O162">
        <v>1557723600</v>
      </c>
      <c r="P162" t="b">
        <v>0</v>
      </c>
      <c r="Q162" t="b">
        <v>0</v>
      </c>
      <c r="R162" t="str" cm="1">
        <f t="array" ref="R162:S162">_xlfn.TEXTSPLIT(T162,"/")</f>
        <v>technology</v>
      </c>
      <c r="S162" t="str">
        <v>wearables</v>
      </c>
      <c r="T162" t="s">
        <v>65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 s="8">
        <f t="shared" si="11"/>
        <v>57.333333333333336</v>
      </c>
      <c r="I163">
        <v>75</v>
      </c>
      <c r="J163" t="s">
        <v>21</v>
      </c>
      <c r="K163" t="s">
        <v>22</v>
      </c>
      <c r="L163">
        <v>1442984400</v>
      </c>
      <c r="M163" s="7">
        <f t="shared" si="9"/>
        <v>42270.208333333328</v>
      </c>
      <c r="N163" s="7">
        <f t="shared" si="10"/>
        <v>42276.208333333328</v>
      </c>
      <c r="O163">
        <v>1443502800</v>
      </c>
      <c r="P163" t="b">
        <v>0</v>
      </c>
      <c r="Q163" t="b">
        <v>1</v>
      </c>
      <c r="R163" t="str" cm="1">
        <f t="array" ref="R163:S163">_xlfn.TEXTSPLIT(T163,"/")</f>
        <v>technology</v>
      </c>
      <c r="S163" t="str">
        <v>web</v>
      </c>
      <c r="T163" t="s">
        <v>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1.4973770491803278</v>
      </c>
      <c r="G164" t="s">
        <v>20</v>
      </c>
      <c r="H164" s="8">
        <f t="shared" si="11"/>
        <v>58.178343949044589</v>
      </c>
      <c r="I164">
        <v>157</v>
      </c>
      <c r="J164" t="s">
        <v>98</v>
      </c>
      <c r="K164" t="s">
        <v>99</v>
      </c>
      <c r="L164">
        <v>1544248800</v>
      </c>
      <c r="M164" s="7">
        <f t="shared" si="9"/>
        <v>43442.25</v>
      </c>
      <c r="N164" s="7">
        <f t="shared" si="10"/>
        <v>43472.25</v>
      </c>
      <c r="O164">
        <v>1546840800</v>
      </c>
      <c r="P164" t="b">
        <v>0</v>
      </c>
      <c r="Q164" t="b">
        <v>0</v>
      </c>
      <c r="R164" t="str" cm="1">
        <f t="array" ref="R164:S164">_xlfn.TEXTSPLIT(T164,"/")</f>
        <v>music</v>
      </c>
      <c r="S164" t="str">
        <v>rock</v>
      </c>
      <c r="T164" t="s">
        <v>23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2.5325714285714285</v>
      </c>
      <c r="G165" t="s">
        <v>20</v>
      </c>
      <c r="H165" s="8">
        <f t="shared" si="11"/>
        <v>36.032520325203251</v>
      </c>
      <c r="I165">
        <v>246</v>
      </c>
      <c r="J165" t="s">
        <v>21</v>
      </c>
      <c r="K165" t="s">
        <v>22</v>
      </c>
      <c r="L165">
        <v>1508475600</v>
      </c>
      <c r="M165" s="7">
        <f t="shared" si="9"/>
        <v>43028.208333333328</v>
      </c>
      <c r="N165" s="7">
        <f t="shared" si="10"/>
        <v>43077.25</v>
      </c>
      <c r="O165">
        <v>1512712800</v>
      </c>
      <c r="P165" t="b">
        <v>0</v>
      </c>
      <c r="Q165" t="b">
        <v>1</v>
      </c>
      <c r="R165" t="str" cm="1">
        <f t="array" ref="R165:S165">_xlfn.TEXTSPLIT(T165,"/")</f>
        <v>photography</v>
      </c>
      <c r="S165" t="str">
        <v>photography books</v>
      </c>
      <c r="T165" t="s">
        <v>122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1.0016943521594683</v>
      </c>
      <c r="G166" t="s">
        <v>20</v>
      </c>
      <c r="H166" s="8">
        <f t="shared" si="11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 s="7">
        <f t="shared" si="9"/>
        <v>43016.208333333328</v>
      </c>
      <c r="N166" s="7">
        <f t="shared" si="10"/>
        <v>43017.208333333328</v>
      </c>
      <c r="O166">
        <v>1507525200</v>
      </c>
      <c r="P166" t="b">
        <v>0</v>
      </c>
      <c r="Q166" t="b">
        <v>0</v>
      </c>
      <c r="R166" t="str" cm="1">
        <f t="array" ref="R166:S166">_xlfn.TEXTSPLIT(T166,"/")</f>
        <v>theater</v>
      </c>
      <c r="S166" t="str">
        <v>plays</v>
      </c>
      <c r="T166" t="s">
        <v>33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1.2199004424778761</v>
      </c>
      <c r="G167" t="s">
        <v>20</v>
      </c>
      <c r="H167" s="8">
        <f t="shared" si="11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 s="7">
        <f t="shared" si="9"/>
        <v>42948.208333333328</v>
      </c>
      <c r="N167" s="7">
        <f t="shared" si="10"/>
        <v>42980.208333333328</v>
      </c>
      <c r="O167">
        <v>1504328400</v>
      </c>
      <c r="P167" t="b">
        <v>0</v>
      </c>
      <c r="Q167" t="b">
        <v>0</v>
      </c>
      <c r="R167" t="str" cm="1">
        <f t="array" ref="R167:S167">_xlfn.TEXTSPLIT(T167,"/")</f>
        <v>technology</v>
      </c>
      <c r="S167" t="str">
        <v>web</v>
      </c>
      <c r="T167" t="s">
        <v>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1.3713265306122449</v>
      </c>
      <c r="G168" t="s">
        <v>20</v>
      </c>
      <c r="H168" s="8">
        <f t="shared" si="11"/>
        <v>55.077868852459019</v>
      </c>
      <c r="I168">
        <v>244</v>
      </c>
      <c r="J168" t="s">
        <v>21</v>
      </c>
      <c r="K168" t="s">
        <v>22</v>
      </c>
      <c r="L168">
        <v>1292997600</v>
      </c>
      <c r="M168" s="7">
        <f t="shared" si="9"/>
        <v>40534.25</v>
      </c>
      <c r="N168" s="7">
        <f t="shared" si="10"/>
        <v>40538.25</v>
      </c>
      <c r="O168">
        <v>1293343200</v>
      </c>
      <c r="P168" t="b">
        <v>0</v>
      </c>
      <c r="Q168" t="b">
        <v>0</v>
      </c>
      <c r="R168" t="str" cm="1">
        <f t="array" ref="R168:S168">_xlfn.TEXTSPLIT(T168,"/")</f>
        <v>photography</v>
      </c>
      <c r="S168" t="str">
        <v>photography books</v>
      </c>
      <c r="T168" t="s">
        <v>122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4.155384615384615</v>
      </c>
      <c r="G169" t="s">
        <v>20</v>
      </c>
      <c r="H169" s="8">
        <f t="shared" si="11"/>
        <v>74</v>
      </c>
      <c r="I169">
        <v>146</v>
      </c>
      <c r="J169" t="s">
        <v>26</v>
      </c>
      <c r="K169" t="s">
        <v>27</v>
      </c>
      <c r="L169">
        <v>1370840400</v>
      </c>
      <c r="M169" s="7">
        <f t="shared" si="9"/>
        <v>41435.208333333336</v>
      </c>
      <c r="N169" s="7">
        <f t="shared" si="10"/>
        <v>41445.208333333336</v>
      </c>
      <c r="O169">
        <v>1371704400</v>
      </c>
      <c r="P169" t="b">
        <v>0</v>
      </c>
      <c r="Q169" t="b">
        <v>0</v>
      </c>
      <c r="R169" t="str" cm="1">
        <f t="array" ref="R169:S169">_xlfn.TEXTSPLIT(T169,"/")</f>
        <v>theater</v>
      </c>
      <c r="S169" t="str">
        <v>plays</v>
      </c>
      <c r="T169" t="s">
        <v>33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 s="8">
        <f t="shared" si="11"/>
        <v>41.996858638743454</v>
      </c>
      <c r="I170">
        <v>955</v>
      </c>
      <c r="J170" t="s">
        <v>36</v>
      </c>
      <c r="K170" t="s">
        <v>37</v>
      </c>
      <c r="L170">
        <v>1550815200</v>
      </c>
      <c r="M170" s="7">
        <f t="shared" si="9"/>
        <v>43518.25</v>
      </c>
      <c r="N170" s="7">
        <f t="shared" si="10"/>
        <v>43541.208333333328</v>
      </c>
      <c r="O170">
        <v>1552798800</v>
      </c>
      <c r="P170" t="b">
        <v>0</v>
      </c>
      <c r="Q170" t="b">
        <v>1</v>
      </c>
      <c r="R170" t="str" cm="1">
        <f t="array" ref="R170:S170">_xlfn.TEXTSPLIT(T170,"/")</f>
        <v>music</v>
      </c>
      <c r="S170" t="str">
        <v>indie rock</v>
      </c>
      <c r="T170" t="s">
        <v>60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4.240815450643777</v>
      </c>
      <c r="G171" t="s">
        <v>20</v>
      </c>
      <c r="H171" s="8">
        <f t="shared" si="11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 s="7">
        <f t="shared" si="9"/>
        <v>41077.208333333336</v>
      </c>
      <c r="N171" s="7">
        <f t="shared" si="10"/>
        <v>41105.208333333336</v>
      </c>
      <c r="O171">
        <v>1342328400</v>
      </c>
      <c r="P171" t="b">
        <v>0</v>
      </c>
      <c r="Q171" t="b">
        <v>1</v>
      </c>
      <c r="R171" t="str" cm="1">
        <f t="array" ref="R171:S171">_xlfn.TEXTSPLIT(T171,"/")</f>
        <v>film &amp; video</v>
      </c>
      <c r="S171" t="str">
        <v>shorts</v>
      </c>
      <c r="T171" t="s">
        <v>100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 s="8">
        <f t="shared" si="11"/>
        <v>82.507462686567166</v>
      </c>
      <c r="I172">
        <v>67</v>
      </c>
      <c r="J172" t="s">
        <v>21</v>
      </c>
      <c r="K172" t="s">
        <v>22</v>
      </c>
      <c r="L172">
        <v>1501736400</v>
      </c>
      <c r="M172" s="7">
        <f t="shared" si="9"/>
        <v>42950.208333333328</v>
      </c>
      <c r="N172" s="7">
        <f t="shared" si="10"/>
        <v>42957.208333333328</v>
      </c>
      <c r="O172">
        <v>1502341200</v>
      </c>
      <c r="P172" t="b">
        <v>0</v>
      </c>
      <c r="Q172" t="b">
        <v>0</v>
      </c>
      <c r="R172" t="str" cm="1">
        <f t="array" ref="R172:S172">_xlfn.TEXTSPLIT(T172,"/")</f>
        <v>music</v>
      </c>
      <c r="S172" t="str">
        <v>indie rock</v>
      </c>
      <c r="T172" t="s">
        <v>60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 s="8">
        <f t="shared" si="11"/>
        <v>104.2</v>
      </c>
      <c r="I173">
        <v>5</v>
      </c>
      <c r="J173" t="s">
        <v>21</v>
      </c>
      <c r="K173" t="s">
        <v>22</v>
      </c>
      <c r="L173">
        <v>1395291600</v>
      </c>
      <c r="M173" s="7">
        <f t="shared" si="9"/>
        <v>41718.208333333336</v>
      </c>
      <c r="N173" s="7">
        <f t="shared" si="10"/>
        <v>41740.208333333336</v>
      </c>
      <c r="O173">
        <v>1397192400</v>
      </c>
      <c r="P173" t="b">
        <v>0</v>
      </c>
      <c r="Q173" t="b">
        <v>0</v>
      </c>
      <c r="R173" t="str" cm="1">
        <f t="array" ref="R173:S173">_xlfn.TEXTSPLIT(T173,"/")</f>
        <v>publishing</v>
      </c>
      <c r="S173" t="str">
        <v>translations</v>
      </c>
      <c r="T173" t="s">
        <v>206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 s="8">
        <f t="shared" si="11"/>
        <v>25.5</v>
      </c>
      <c r="I174">
        <v>26</v>
      </c>
      <c r="J174" t="s">
        <v>21</v>
      </c>
      <c r="K174" t="s">
        <v>22</v>
      </c>
      <c r="L174">
        <v>1405746000</v>
      </c>
      <c r="M174" s="7">
        <f t="shared" si="9"/>
        <v>41839.208333333336</v>
      </c>
      <c r="N174" s="7">
        <f t="shared" si="10"/>
        <v>41854.208333333336</v>
      </c>
      <c r="O174">
        <v>1407042000</v>
      </c>
      <c r="P174" t="b">
        <v>0</v>
      </c>
      <c r="Q174" t="b">
        <v>1</v>
      </c>
      <c r="R174" t="str" cm="1">
        <f t="array" ref="R174:S174">_xlfn.TEXTSPLIT(T174,"/")</f>
        <v>film &amp; video</v>
      </c>
      <c r="S174" t="str">
        <v>documentary</v>
      </c>
      <c r="T174" t="s">
        <v>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1.6301447776628748</v>
      </c>
      <c r="G175" t="s">
        <v>20</v>
      </c>
      <c r="H175" s="8">
        <f t="shared" si="11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 s="7">
        <f t="shared" si="9"/>
        <v>41412.208333333336</v>
      </c>
      <c r="N175" s="7">
        <f t="shared" si="10"/>
        <v>41418.208333333336</v>
      </c>
      <c r="O175">
        <v>1369371600</v>
      </c>
      <c r="P175" t="b">
        <v>0</v>
      </c>
      <c r="Q175" t="b">
        <v>0</v>
      </c>
      <c r="R175" t="str" cm="1">
        <f t="array" ref="R175:S175">_xlfn.TEXTSPLIT(T175,"/")</f>
        <v>theater</v>
      </c>
      <c r="S175" t="str">
        <v>plays</v>
      </c>
      <c r="T175" t="s">
        <v>33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8.9466666666666672</v>
      </c>
      <c r="G176" t="s">
        <v>20</v>
      </c>
      <c r="H176" s="8">
        <f t="shared" si="11"/>
        <v>111.83333333333333</v>
      </c>
      <c r="I176">
        <v>48</v>
      </c>
      <c r="J176" t="s">
        <v>21</v>
      </c>
      <c r="K176" t="s">
        <v>22</v>
      </c>
      <c r="L176">
        <v>1444021200</v>
      </c>
      <c r="M176" s="7">
        <f t="shared" si="9"/>
        <v>42282.208333333328</v>
      </c>
      <c r="N176" s="7">
        <f t="shared" si="10"/>
        <v>42283.208333333328</v>
      </c>
      <c r="O176">
        <v>1444107600</v>
      </c>
      <c r="P176" t="b">
        <v>0</v>
      </c>
      <c r="Q176" t="b">
        <v>1</v>
      </c>
      <c r="R176" t="str" cm="1">
        <f t="array" ref="R176:S176">_xlfn.TEXTSPLIT(T176,"/")</f>
        <v>technology</v>
      </c>
      <c r="S176" t="str">
        <v>wearables</v>
      </c>
      <c r="T176" t="s">
        <v>65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 s="8">
        <f t="shared" si="11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 s="7">
        <f t="shared" si="9"/>
        <v>42613.208333333328</v>
      </c>
      <c r="N177" s="7">
        <f t="shared" si="10"/>
        <v>42632.208333333328</v>
      </c>
      <c r="O177">
        <v>1474261200</v>
      </c>
      <c r="P177" t="b">
        <v>0</v>
      </c>
      <c r="Q177" t="b">
        <v>0</v>
      </c>
      <c r="R177" t="str" cm="1">
        <f t="array" ref="R177:S177">_xlfn.TEXTSPLIT(T177,"/")</f>
        <v>theater</v>
      </c>
      <c r="S177" t="str">
        <v>plays</v>
      </c>
      <c r="T177" t="s">
        <v>33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 s="8">
        <f t="shared" si="11"/>
        <v>110.05115089514067</v>
      </c>
      <c r="I178">
        <v>782</v>
      </c>
      <c r="J178" t="s">
        <v>21</v>
      </c>
      <c r="K178" t="s">
        <v>22</v>
      </c>
      <c r="L178">
        <v>1472878800</v>
      </c>
      <c r="M178" s="7">
        <f t="shared" si="9"/>
        <v>42616.208333333328</v>
      </c>
      <c r="N178" s="7">
        <f t="shared" si="10"/>
        <v>42625.208333333328</v>
      </c>
      <c r="O178">
        <v>1473656400</v>
      </c>
      <c r="P178" t="b">
        <v>0</v>
      </c>
      <c r="Q178" t="b">
        <v>0</v>
      </c>
      <c r="R178" t="str" cm="1">
        <f t="array" ref="R178:S178">_xlfn.TEXTSPLIT(T178,"/")</f>
        <v>theater</v>
      </c>
      <c r="S178" t="str">
        <v>plays</v>
      </c>
      <c r="T178" t="s">
        <v>33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4.1647680412371137</v>
      </c>
      <c r="G179" t="s">
        <v>20</v>
      </c>
      <c r="H179" s="8">
        <f t="shared" si="11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 s="7">
        <f t="shared" si="9"/>
        <v>40497.25</v>
      </c>
      <c r="N179" s="7">
        <f t="shared" si="10"/>
        <v>40522.25</v>
      </c>
      <c r="O179">
        <v>1291960800</v>
      </c>
      <c r="P179" t="b">
        <v>0</v>
      </c>
      <c r="Q179" t="b">
        <v>0</v>
      </c>
      <c r="R179" t="str" cm="1">
        <f t="array" ref="R179:S179">_xlfn.TEXTSPLIT(T179,"/")</f>
        <v>theater</v>
      </c>
      <c r="S179" t="str">
        <v>plays</v>
      </c>
      <c r="T179" t="s">
        <v>33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 s="8">
        <f t="shared" si="11"/>
        <v>32.985714285714288</v>
      </c>
      <c r="I180">
        <v>210</v>
      </c>
      <c r="J180" t="s">
        <v>21</v>
      </c>
      <c r="K180" t="s">
        <v>22</v>
      </c>
      <c r="L180">
        <v>1505970000</v>
      </c>
      <c r="M180" s="7">
        <f t="shared" si="9"/>
        <v>42999.208333333328</v>
      </c>
      <c r="N180" s="7">
        <f t="shared" si="10"/>
        <v>43008.208333333328</v>
      </c>
      <c r="O180">
        <v>1506747600</v>
      </c>
      <c r="P180" t="b">
        <v>0</v>
      </c>
      <c r="Q180" t="b">
        <v>0</v>
      </c>
      <c r="R180" t="str" cm="1">
        <f t="array" ref="R180:S180">_xlfn.TEXTSPLIT(T180,"/")</f>
        <v>food</v>
      </c>
      <c r="S180" t="str">
        <v>food trucks</v>
      </c>
      <c r="T180" t="s">
        <v>17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3.5771910112359548</v>
      </c>
      <c r="G181" t="s">
        <v>20</v>
      </c>
      <c r="H181" s="8">
        <f t="shared" si="11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 s="7">
        <f t="shared" si="9"/>
        <v>41350.208333333336</v>
      </c>
      <c r="N181" s="7">
        <f t="shared" si="10"/>
        <v>41351.208333333336</v>
      </c>
      <c r="O181">
        <v>1363582800</v>
      </c>
      <c r="P181" t="b">
        <v>0</v>
      </c>
      <c r="Q181" t="b">
        <v>1</v>
      </c>
      <c r="R181" t="str" cm="1">
        <f t="array" ref="R181:S181">_xlfn.TEXTSPLIT(T181,"/")</f>
        <v>theater</v>
      </c>
      <c r="S181" t="str">
        <v>plays</v>
      </c>
      <c r="T181" t="s">
        <v>33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3.0845714285714285</v>
      </c>
      <c r="G182" t="s">
        <v>20</v>
      </c>
      <c r="H182" s="8">
        <f t="shared" si="11"/>
        <v>81.98196487897485</v>
      </c>
      <c r="I182">
        <v>2107</v>
      </c>
      <c r="J182" t="s">
        <v>26</v>
      </c>
      <c r="K182" t="s">
        <v>27</v>
      </c>
      <c r="L182">
        <v>1269234000</v>
      </c>
      <c r="M182" s="7">
        <f t="shared" si="9"/>
        <v>40259.208333333336</v>
      </c>
      <c r="N182" s="7">
        <f t="shared" si="10"/>
        <v>40264.208333333336</v>
      </c>
      <c r="O182">
        <v>1269666000</v>
      </c>
      <c r="P182" t="b">
        <v>0</v>
      </c>
      <c r="Q182" t="b">
        <v>0</v>
      </c>
      <c r="R182" t="str" cm="1">
        <f t="array" ref="R182:S182">_xlfn.TEXTSPLIT(T182,"/")</f>
        <v>technology</v>
      </c>
      <c r="S182" t="str">
        <v>wearables</v>
      </c>
      <c r="T182" t="s">
        <v>65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 s="8">
        <f t="shared" si="11"/>
        <v>39.080882352941174</v>
      </c>
      <c r="I183">
        <v>136</v>
      </c>
      <c r="J183" t="s">
        <v>21</v>
      </c>
      <c r="K183" t="s">
        <v>22</v>
      </c>
      <c r="L183">
        <v>1507093200</v>
      </c>
      <c r="M183" s="7">
        <f t="shared" si="9"/>
        <v>43012.208333333328</v>
      </c>
      <c r="N183" s="7">
        <f t="shared" si="10"/>
        <v>43030.208333333328</v>
      </c>
      <c r="O183">
        <v>1508648400</v>
      </c>
      <c r="P183" t="b">
        <v>0</v>
      </c>
      <c r="Q183" t="b">
        <v>0</v>
      </c>
      <c r="R183" t="str" cm="1">
        <f t="array" ref="R183:S183">_xlfn.TEXTSPLIT(T183,"/")</f>
        <v>technology</v>
      </c>
      <c r="S183" t="str">
        <v>web</v>
      </c>
      <c r="T183" t="s">
        <v>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7.2232472324723247</v>
      </c>
      <c r="G184" t="s">
        <v>20</v>
      </c>
      <c r="H184" s="8">
        <f t="shared" si="11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 s="7">
        <f t="shared" si="9"/>
        <v>43631.208333333328</v>
      </c>
      <c r="N184" s="7">
        <f t="shared" si="10"/>
        <v>43647.208333333328</v>
      </c>
      <c r="O184">
        <v>1561957200</v>
      </c>
      <c r="P184" t="b">
        <v>0</v>
      </c>
      <c r="Q184" t="b">
        <v>0</v>
      </c>
      <c r="R184" t="str" cm="1">
        <f t="array" ref="R184:S184">_xlfn.TEXTSPLIT(T184,"/")</f>
        <v>theater</v>
      </c>
      <c r="S184" t="str">
        <v>plays</v>
      </c>
      <c r="T184" t="s">
        <v>33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 s="8">
        <f t="shared" si="11"/>
        <v>40.988372093023258</v>
      </c>
      <c r="I185">
        <v>86</v>
      </c>
      <c r="J185" t="s">
        <v>15</v>
      </c>
      <c r="K185" t="s">
        <v>16</v>
      </c>
      <c r="L185">
        <v>1284008400</v>
      </c>
      <c r="M185" s="7">
        <f t="shared" si="9"/>
        <v>40430.208333333336</v>
      </c>
      <c r="N185" s="7">
        <f t="shared" si="10"/>
        <v>40443.208333333336</v>
      </c>
      <c r="O185">
        <v>1285131600</v>
      </c>
      <c r="P185" t="b">
        <v>0</v>
      </c>
      <c r="Q185" t="b">
        <v>0</v>
      </c>
      <c r="R185" t="str" cm="1">
        <f t="array" ref="R185:S185">_xlfn.TEXTSPLIT(T185,"/")</f>
        <v>music</v>
      </c>
      <c r="S185" t="str">
        <v>rock</v>
      </c>
      <c r="T185" t="s">
        <v>23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2.9305555555555554</v>
      </c>
      <c r="G186" t="s">
        <v>20</v>
      </c>
      <c r="H186" s="8">
        <f t="shared" si="11"/>
        <v>31.029411764705884</v>
      </c>
      <c r="I186">
        <v>340</v>
      </c>
      <c r="J186" t="s">
        <v>21</v>
      </c>
      <c r="K186" t="s">
        <v>22</v>
      </c>
      <c r="L186">
        <v>1556859600</v>
      </c>
      <c r="M186" s="7">
        <f t="shared" si="9"/>
        <v>43588.208333333328</v>
      </c>
      <c r="N186" s="7">
        <f t="shared" si="10"/>
        <v>43589.208333333328</v>
      </c>
      <c r="O186">
        <v>1556946000</v>
      </c>
      <c r="P186" t="b">
        <v>0</v>
      </c>
      <c r="Q186" t="b">
        <v>0</v>
      </c>
      <c r="R186" t="str" cm="1">
        <f t="array" ref="R186:S186">_xlfn.TEXTSPLIT(T186,"/")</f>
        <v>theater</v>
      </c>
      <c r="S186" t="str">
        <v>plays</v>
      </c>
      <c r="T186" t="s">
        <v>33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 s="8">
        <f t="shared" si="11"/>
        <v>37.789473684210527</v>
      </c>
      <c r="I187">
        <v>19</v>
      </c>
      <c r="J187" t="s">
        <v>21</v>
      </c>
      <c r="K187" t="s">
        <v>22</v>
      </c>
      <c r="L187">
        <v>1526187600</v>
      </c>
      <c r="M187" s="7">
        <f t="shared" si="9"/>
        <v>43233.208333333328</v>
      </c>
      <c r="N187" s="7">
        <f t="shared" si="10"/>
        <v>43244.208333333328</v>
      </c>
      <c r="O187">
        <v>1527138000</v>
      </c>
      <c r="P187" t="b">
        <v>0</v>
      </c>
      <c r="Q187" t="b">
        <v>0</v>
      </c>
      <c r="R187" t="str" cm="1">
        <f t="array" ref="R187:S187">_xlfn.TEXTSPLIT(T187,"/")</f>
        <v>film &amp; video</v>
      </c>
      <c r="S187" t="str">
        <v>television</v>
      </c>
      <c r="T187" t="s">
        <v>269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 s="8">
        <f t="shared" si="11"/>
        <v>32.006772009029348</v>
      </c>
      <c r="I188">
        <v>886</v>
      </c>
      <c r="J188" t="s">
        <v>21</v>
      </c>
      <c r="K188" t="s">
        <v>22</v>
      </c>
      <c r="L188">
        <v>1400821200</v>
      </c>
      <c r="M188" s="7">
        <f t="shared" si="9"/>
        <v>41782.208333333336</v>
      </c>
      <c r="N188" s="7">
        <f t="shared" si="10"/>
        <v>41797.208333333336</v>
      </c>
      <c r="O188">
        <v>1402117200</v>
      </c>
      <c r="P188" t="b">
        <v>0</v>
      </c>
      <c r="Q188" t="b">
        <v>0</v>
      </c>
      <c r="R188" t="str" cm="1">
        <f t="array" ref="R188:S188">_xlfn.TEXTSPLIT(T188,"/")</f>
        <v>theater</v>
      </c>
      <c r="S188" t="str">
        <v>plays</v>
      </c>
      <c r="T188" t="s">
        <v>33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2.2987375415282392</v>
      </c>
      <c r="G189" t="s">
        <v>20</v>
      </c>
      <c r="H189" s="8">
        <f t="shared" si="11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 s="7">
        <f t="shared" si="9"/>
        <v>41328.25</v>
      </c>
      <c r="N189" s="7">
        <f t="shared" si="10"/>
        <v>41356.208333333336</v>
      </c>
      <c r="O189">
        <v>1364014800</v>
      </c>
      <c r="P189" t="b">
        <v>0</v>
      </c>
      <c r="Q189" t="b">
        <v>1</v>
      </c>
      <c r="R189" t="str" cm="1">
        <f t="array" ref="R189:S189">_xlfn.TEXTSPLIT(T189,"/")</f>
        <v>film &amp; video</v>
      </c>
      <c r="S189" t="str">
        <v>shorts</v>
      </c>
      <c r="T189" t="s">
        <v>100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 s="8">
        <f t="shared" si="11"/>
        <v>75</v>
      </c>
      <c r="I190">
        <v>35</v>
      </c>
      <c r="J190" t="s">
        <v>107</v>
      </c>
      <c r="K190" t="s">
        <v>108</v>
      </c>
      <c r="L190">
        <v>1417500000</v>
      </c>
      <c r="M190" s="7">
        <f t="shared" si="9"/>
        <v>41975.25</v>
      </c>
      <c r="N190" s="7">
        <f t="shared" si="10"/>
        <v>41976.25</v>
      </c>
      <c r="O190">
        <v>1417586400</v>
      </c>
      <c r="P190" t="b">
        <v>0</v>
      </c>
      <c r="Q190" t="b">
        <v>0</v>
      </c>
      <c r="R190" t="str" cm="1">
        <f t="array" ref="R190:S190">_xlfn.TEXTSPLIT(T190,"/")</f>
        <v>theater</v>
      </c>
      <c r="S190" t="str">
        <v>plays</v>
      </c>
      <c r="T190" t="s">
        <v>33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0.23525352848928385</v>
      </c>
      <c r="G191" t="s">
        <v>74</v>
      </c>
      <c r="H191" s="8">
        <f t="shared" si="11"/>
        <v>102.0498866213152</v>
      </c>
      <c r="I191">
        <v>441</v>
      </c>
      <c r="J191" t="s">
        <v>21</v>
      </c>
      <c r="K191" t="s">
        <v>22</v>
      </c>
      <c r="L191">
        <v>1457071200</v>
      </c>
      <c r="M191" s="7">
        <f t="shared" si="9"/>
        <v>42433.25</v>
      </c>
      <c r="N191" s="7">
        <f t="shared" si="10"/>
        <v>42433.25</v>
      </c>
      <c r="O191">
        <v>1457071200</v>
      </c>
      <c r="P191" t="b">
        <v>0</v>
      </c>
      <c r="Q191" t="b">
        <v>0</v>
      </c>
      <c r="R191" t="str" cm="1">
        <f t="array" ref="R191:S191">_xlfn.TEXTSPLIT(T191,"/")</f>
        <v>theater</v>
      </c>
      <c r="S191" t="str">
        <v>plays</v>
      </c>
      <c r="T191" t="s">
        <v>33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 s="8">
        <f t="shared" si="11"/>
        <v>105.75</v>
      </c>
      <c r="I192">
        <v>24</v>
      </c>
      <c r="J192" t="s">
        <v>21</v>
      </c>
      <c r="K192" t="s">
        <v>22</v>
      </c>
      <c r="L192">
        <v>1370322000</v>
      </c>
      <c r="M192" s="7">
        <f t="shared" si="9"/>
        <v>41429.208333333336</v>
      </c>
      <c r="N192" s="7">
        <f t="shared" si="10"/>
        <v>41430.208333333336</v>
      </c>
      <c r="O192">
        <v>1370408400</v>
      </c>
      <c r="P192" t="b">
        <v>0</v>
      </c>
      <c r="Q192" t="b">
        <v>1</v>
      </c>
      <c r="R192" t="str" cm="1">
        <f t="array" ref="R192:S192">_xlfn.TEXTSPLIT(T192,"/")</f>
        <v>theater</v>
      </c>
      <c r="S192" t="str">
        <v>plays</v>
      </c>
      <c r="T192" t="s">
        <v>33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 s="8">
        <f t="shared" si="11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 s="7">
        <f t="shared" si="9"/>
        <v>43536.208333333328</v>
      </c>
      <c r="N193" s="7">
        <f t="shared" si="10"/>
        <v>43539.208333333328</v>
      </c>
      <c r="O193">
        <v>1552626000</v>
      </c>
      <c r="P193" t="b">
        <v>0</v>
      </c>
      <c r="Q193" t="b">
        <v>0</v>
      </c>
      <c r="R193" t="str" cm="1">
        <f t="array" ref="R193:S193">_xlfn.TEXTSPLIT(T193,"/")</f>
        <v>theater</v>
      </c>
      <c r="S193" t="str">
        <v>plays</v>
      </c>
      <c r="T193" t="s">
        <v>33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0.19992957746478873</v>
      </c>
      <c r="G194" t="s">
        <v>14</v>
      </c>
      <c r="H194" s="8">
        <f t="shared" si="11"/>
        <v>35.049382716049379</v>
      </c>
      <c r="I194">
        <v>243</v>
      </c>
      <c r="J194" t="s">
        <v>21</v>
      </c>
      <c r="K194" t="s">
        <v>22</v>
      </c>
      <c r="L194">
        <v>1403845200</v>
      </c>
      <c r="M194" s="7">
        <f t="shared" si="9"/>
        <v>41817.208333333336</v>
      </c>
      <c r="N194" s="7">
        <f t="shared" si="10"/>
        <v>41821.208333333336</v>
      </c>
      <c r="O194">
        <v>1404190800</v>
      </c>
      <c r="P194" t="b">
        <v>0</v>
      </c>
      <c r="Q194" t="b">
        <v>0</v>
      </c>
      <c r="R194" t="str" cm="1">
        <f t="array" ref="R194:S194">_xlfn.TEXTSPLIT(T194,"/")</f>
        <v>music</v>
      </c>
      <c r="S194" t="str">
        <v>rock</v>
      </c>
      <c r="T194" t="s">
        <v>23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</f>
        <v>0.45636363636363636</v>
      </c>
      <c r="G195" t="s">
        <v>14</v>
      </c>
      <c r="H195" s="8">
        <f t="shared" si="11"/>
        <v>46.338461538461537</v>
      </c>
      <c r="I195">
        <v>65</v>
      </c>
      <c r="J195" t="s">
        <v>21</v>
      </c>
      <c r="K195" t="s">
        <v>22</v>
      </c>
      <c r="L195">
        <v>1523163600</v>
      </c>
      <c r="M195" s="7">
        <f t="shared" ref="M195:M258" si="13">(((L195/60)/60)/24+DATE(1970,1,1))</f>
        <v>43198.208333333328</v>
      </c>
      <c r="N195" s="7">
        <f t="shared" ref="N195:N258" si="14">(((O195/60)/60)/24)+DATE(1970,1,1)</f>
        <v>43202.208333333328</v>
      </c>
      <c r="O195">
        <v>1523509200</v>
      </c>
      <c r="P195" t="b">
        <v>1</v>
      </c>
      <c r="Q195" t="b">
        <v>0</v>
      </c>
      <c r="R195" t="str" cm="1">
        <f t="array" ref="R195:S195">_xlfn.TEXTSPLIT(T195,"/")</f>
        <v>music</v>
      </c>
      <c r="S195" t="str">
        <v>indie rock</v>
      </c>
      <c r="T195" t="s">
        <v>60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1.227605633802817</v>
      </c>
      <c r="G196" t="s">
        <v>20</v>
      </c>
      <c r="H196" s="8">
        <f t="shared" si="11"/>
        <v>69.174603174603178</v>
      </c>
      <c r="I196">
        <v>126</v>
      </c>
      <c r="J196" t="s">
        <v>21</v>
      </c>
      <c r="K196" t="s">
        <v>22</v>
      </c>
      <c r="L196">
        <v>1442206800</v>
      </c>
      <c r="M196" s="7">
        <f t="shared" si="13"/>
        <v>42261.208333333328</v>
      </c>
      <c r="N196" s="7">
        <f t="shared" si="14"/>
        <v>42277.208333333328</v>
      </c>
      <c r="O196">
        <v>1443589200</v>
      </c>
      <c r="P196" t="b">
        <v>0</v>
      </c>
      <c r="Q196" t="b">
        <v>0</v>
      </c>
      <c r="R196" t="str" cm="1">
        <f t="array" ref="R196:S196">_xlfn.TEXTSPLIT(T196,"/")</f>
        <v>music</v>
      </c>
      <c r="S196" t="str">
        <v>metal</v>
      </c>
      <c r="T196" t="s">
        <v>148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3.61753164556962</v>
      </c>
      <c r="G197" t="s">
        <v>20</v>
      </c>
      <c r="H197" s="8">
        <f t="shared" si="11"/>
        <v>109.07824427480917</v>
      </c>
      <c r="I197">
        <v>524</v>
      </c>
      <c r="J197" t="s">
        <v>21</v>
      </c>
      <c r="K197" t="s">
        <v>22</v>
      </c>
      <c r="L197">
        <v>1532840400</v>
      </c>
      <c r="M197" s="7">
        <f t="shared" si="13"/>
        <v>43310.208333333328</v>
      </c>
      <c r="N197" s="7">
        <f t="shared" si="14"/>
        <v>43317.208333333328</v>
      </c>
      <c r="O197">
        <v>1533445200</v>
      </c>
      <c r="P197" t="b">
        <v>0</v>
      </c>
      <c r="Q197" t="b">
        <v>0</v>
      </c>
      <c r="R197" t="str" cm="1">
        <f t="array" ref="R197:S197">_xlfn.TEXTSPLIT(T197,"/")</f>
        <v>music</v>
      </c>
      <c r="S197" t="str">
        <v>electric music</v>
      </c>
      <c r="T197" t="s">
        <v>50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 s="8">
        <f t="shared" si="11"/>
        <v>51.78</v>
      </c>
      <c r="I198">
        <v>100</v>
      </c>
      <c r="J198" t="s">
        <v>36</v>
      </c>
      <c r="K198" t="s">
        <v>37</v>
      </c>
      <c r="L198">
        <v>1472878800</v>
      </c>
      <c r="M198" s="7">
        <f t="shared" si="13"/>
        <v>42616.208333333328</v>
      </c>
      <c r="N198" s="7">
        <f t="shared" si="14"/>
        <v>42635.208333333328</v>
      </c>
      <c r="O198">
        <v>1474520400</v>
      </c>
      <c r="P198" t="b">
        <v>0</v>
      </c>
      <c r="Q198" t="b">
        <v>0</v>
      </c>
      <c r="R198" t="str" cm="1">
        <f t="array" ref="R198:S198">_xlfn.TEXTSPLIT(T198,"/")</f>
        <v>technology</v>
      </c>
      <c r="S198" t="str">
        <v>wearables</v>
      </c>
      <c r="T198" t="s">
        <v>65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2.9820475319926874</v>
      </c>
      <c r="G199" t="s">
        <v>20</v>
      </c>
      <c r="H199" s="8">
        <f t="shared" ref="H199:H262" si="15">AVERAGE(E199/I199)</f>
        <v>82.010055304172951</v>
      </c>
      <c r="I199">
        <v>1989</v>
      </c>
      <c r="J199" t="s">
        <v>21</v>
      </c>
      <c r="K199" t="s">
        <v>22</v>
      </c>
      <c r="L199">
        <v>1498194000</v>
      </c>
      <c r="M199" s="7">
        <f t="shared" si="13"/>
        <v>42909.208333333328</v>
      </c>
      <c r="N199" s="7">
        <f t="shared" si="14"/>
        <v>42923.208333333328</v>
      </c>
      <c r="O199">
        <v>1499403600</v>
      </c>
      <c r="P199" t="b">
        <v>0</v>
      </c>
      <c r="Q199" t="b">
        <v>0</v>
      </c>
      <c r="R199" t="str" cm="1">
        <f t="array" ref="R199:S199">_xlfn.TEXTSPLIT(T199,"/")</f>
        <v>film &amp; video</v>
      </c>
      <c r="S199" t="str">
        <v>drama</v>
      </c>
      <c r="T199" t="s">
        <v>53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 s="8">
        <f t="shared" si="15"/>
        <v>35.958333333333336</v>
      </c>
      <c r="I200">
        <v>168</v>
      </c>
      <c r="J200" t="s">
        <v>21</v>
      </c>
      <c r="K200" t="s">
        <v>22</v>
      </c>
      <c r="L200">
        <v>1281070800</v>
      </c>
      <c r="M200" s="7">
        <f t="shared" si="13"/>
        <v>40396.208333333336</v>
      </c>
      <c r="N200" s="7">
        <f t="shared" si="14"/>
        <v>40425.208333333336</v>
      </c>
      <c r="O200">
        <v>1283576400</v>
      </c>
      <c r="P200" t="b">
        <v>0</v>
      </c>
      <c r="Q200" t="b">
        <v>0</v>
      </c>
      <c r="R200" t="str" cm="1">
        <f t="array" ref="R200:S200">_xlfn.TEXTSPLIT(T200,"/")</f>
        <v>music</v>
      </c>
      <c r="S200" t="str">
        <v>electric music</v>
      </c>
      <c r="T200" t="s">
        <v>50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 s="8">
        <f t="shared" si="15"/>
        <v>74.461538461538467</v>
      </c>
      <c r="I201">
        <v>13</v>
      </c>
      <c r="J201" t="s">
        <v>21</v>
      </c>
      <c r="K201" t="s">
        <v>22</v>
      </c>
      <c r="L201">
        <v>1436245200</v>
      </c>
      <c r="M201" s="7">
        <f t="shared" si="13"/>
        <v>42192.208333333328</v>
      </c>
      <c r="N201" s="7">
        <f t="shared" si="14"/>
        <v>42196.208333333328</v>
      </c>
      <c r="O201">
        <v>1436590800</v>
      </c>
      <c r="P201" t="b">
        <v>0</v>
      </c>
      <c r="Q201" t="b">
        <v>0</v>
      </c>
      <c r="R201" t="str" cm="1">
        <f t="array" ref="R201:S201">_xlfn.TEXTSPLIT(T201,"/")</f>
        <v>music</v>
      </c>
      <c r="S201" t="str">
        <v>rock</v>
      </c>
      <c r="T201" t="s">
        <v>23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0.02</v>
      </c>
      <c r="G202" t="s">
        <v>14</v>
      </c>
      <c r="H202" s="8">
        <f t="shared" si="15"/>
        <v>2</v>
      </c>
      <c r="I202">
        <v>1</v>
      </c>
      <c r="J202" t="s">
        <v>15</v>
      </c>
      <c r="K202" t="s">
        <v>16</v>
      </c>
      <c r="L202">
        <v>1269493200</v>
      </c>
      <c r="M202" s="7">
        <f t="shared" si="13"/>
        <v>40262.208333333336</v>
      </c>
      <c r="N202" s="7">
        <f t="shared" si="14"/>
        <v>40273.208333333336</v>
      </c>
      <c r="O202">
        <v>1270443600</v>
      </c>
      <c r="P202" t="b">
        <v>0</v>
      </c>
      <c r="Q202" t="b">
        <v>0</v>
      </c>
      <c r="R202" t="str" cm="1">
        <f t="array" ref="R202:S202">_xlfn.TEXTSPLIT(T202,"/")</f>
        <v>theater</v>
      </c>
      <c r="S202" t="str">
        <v>plays</v>
      </c>
      <c r="T202" t="s">
        <v>33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6.8119047619047617</v>
      </c>
      <c r="G203" t="s">
        <v>20</v>
      </c>
      <c r="H203" s="8">
        <f t="shared" si="15"/>
        <v>91.114649681528661</v>
      </c>
      <c r="I203">
        <v>157</v>
      </c>
      <c r="J203" t="s">
        <v>21</v>
      </c>
      <c r="K203" t="s">
        <v>22</v>
      </c>
      <c r="L203">
        <v>1406264400</v>
      </c>
      <c r="M203" s="7">
        <f t="shared" si="13"/>
        <v>41845.208333333336</v>
      </c>
      <c r="N203" s="7">
        <f t="shared" si="14"/>
        <v>41863.208333333336</v>
      </c>
      <c r="O203">
        <v>1407819600</v>
      </c>
      <c r="P203" t="b">
        <v>0</v>
      </c>
      <c r="Q203" t="b">
        <v>0</v>
      </c>
      <c r="R203" t="str" cm="1">
        <f t="array" ref="R203:S203">_xlfn.TEXTSPLIT(T203,"/")</f>
        <v>technology</v>
      </c>
      <c r="S203" t="str">
        <v>web</v>
      </c>
      <c r="T203" t="s">
        <v>28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0.78831325301204824</v>
      </c>
      <c r="G204" t="s">
        <v>74</v>
      </c>
      <c r="H204" s="8">
        <f t="shared" si="15"/>
        <v>79.792682926829272</v>
      </c>
      <c r="I204">
        <v>82</v>
      </c>
      <c r="J204" t="s">
        <v>21</v>
      </c>
      <c r="K204" t="s">
        <v>22</v>
      </c>
      <c r="L204">
        <v>1317531600</v>
      </c>
      <c r="M204" s="7">
        <f t="shared" si="13"/>
        <v>40818.208333333336</v>
      </c>
      <c r="N204" s="7">
        <f t="shared" si="14"/>
        <v>40822.208333333336</v>
      </c>
      <c r="O204">
        <v>1317877200</v>
      </c>
      <c r="P204" t="b">
        <v>0</v>
      </c>
      <c r="Q204" t="b">
        <v>0</v>
      </c>
      <c r="R204" t="str" cm="1">
        <f t="array" ref="R204:S204">_xlfn.TEXTSPLIT(T204,"/")</f>
        <v>food</v>
      </c>
      <c r="S204" t="str">
        <v>food trucks</v>
      </c>
      <c r="T204" t="s">
        <v>17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1.3440792216817234</v>
      </c>
      <c r="G205" t="s">
        <v>20</v>
      </c>
      <c r="H205" s="8">
        <f t="shared" si="15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 s="7">
        <f t="shared" si="13"/>
        <v>42752.25</v>
      </c>
      <c r="N205" s="7">
        <f t="shared" si="14"/>
        <v>42754.25</v>
      </c>
      <c r="O205">
        <v>1484805600</v>
      </c>
      <c r="P205" t="b">
        <v>0</v>
      </c>
      <c r="Q205" t="b">
        <v>0</v>
      </c>
      <c r="R205" t="str" cm="1">
        <f t="array" ref="R205:S205">_xlfn.TEXTSPLIT(T205,"/")</f>
        <v>theater</v>
      </c>
      <c r="S205" t="str">
        <v>plays</v>
      </c>
      <c r="T205" t="s">
        <v>33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 s="8">
        <f t="shared" si="15"/>
        <v>63.225000000000001</v>
      </c>
      <c r="I206">
        <v>40</v>
      </c>
      <c r="J206" t="s">
        <v>21</v>
      </c>
      <c r="K206" t="s">
        <v>22</v>
      </c>
      <c r="L206">
        <v>1301806800</v>
      </c>
      <c r="M206" s="7">
        <f t="shared" si="13"/>
        <v>40636.208333333336</v>
      </c>
      <c r="N206" s="7">
        <f t="shared" si="14"/>
        <v>40646.208333333336</v>
      </c>
      <c r="O206">
        <v>1302670800</v>
      </c>
      <c r="P206" t="b">
        <v>0</v>
      </c>
      <c r="Q206" t="b">
        <v>0</v>
      </c>
      <c r="R206" t="str" cm="1">
        <f t="array" ref="R206:S206">_xlfn.TEXTSPLIT(T206,"/")</f>
        <v>music</v>
      </c>
      <c r="S206" t="str">
        <v>jazz</v>
      </c>
      <c r="T206" t="s">
        <v>159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4.3184615384615386</v>
      </c>
      <c r="G207" t="s">
        <v>20</v>
      </c>
      <c r="H207" s="8">
        <f t="shared" si="15"/>
        <v>70.174999999999997</v>
      </c>
      <c r="I207">
        <v>80</v>
      </c>
      <c r="J207" t="s">
        <v>21</v>
      </c>
      <c r="K207" t="s">
        <v>22</v>
      </c>
      <c r="L207">
        <v>1539752400</v>
      </c>
      <c r="M207" s="7">
        <f t="shared" si="13"/>
        <v>43390.208333333328</v>
      </c>
      <c r="N207" s="7">
        <f t="shared" si="14"/>
        <v>43402.208333333328</v>
      </c>
      <c r="O207">
        <v>1540789200</v>
      </c>
      <c r="P207" t="b">
        <v>1</v>
      </c>
      <c r="Q207" t="b">
        <v>0</v>
      </c>
      <c r="R207" t="str" cm="1">
        <f t="array" ref="R207:S207">_xlfn.TEXTSPLIT(T207,"/")</f>
        <v>theater</v>
      </c>
      <c r="S207" t="str">
        <v>plays</v>
      </c>
      <c r="T207" t="s">
        <v>33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0.38844444444444443</v>
      </c>
      <c r="G208" t="s">
        <v>74</v>
      </c>
      <c r="H208" s="8">
        <f t="shared" si="15"/>
        <v>61.333333333333336</v>
      </c>
      <c r="I208">
        <v>57</v>
      </c>
      <c r="J208" t="s">
        <v>21</v>
      </c>
      <c r="K208" t="s">
        <v>22</v>
      </c>
      <c r="L208">
        <v>1267250400</v>
      </c>
      <c r="M208" s="7">
        <f t="shared" si="13"/>
        <v>40236.25</v>
      </c>
      <c r="N208" s="7">
        <f t="shared" si="14"/>
        <v>40245.25</v>
      </c>
      <c r="O208">
        <v>1268028000</v>
      </c>
      <c r="P208" t="b">
        <v>0</v>
      </c>
      <c r="Q208" t="b">
        <v>0</v>
      </c>
      <c r="R208" t="str" cm="1">
        <f t="array" ref="R208:S208">_xlfn.TEXTSPLIT(T208,"/")</f>
        <v>publishing</v>
      </c>
      <c r="S208" t="str">
        <v>fiction</v>
      </c>
      <c r="T208" t="s">
        <v>119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4.2569999999999997</v>
      </c>
      <c r="G209" t="s">
        <v>20</v>
      </c>
      <c r="H209" s="8">
        <f t="shared" si="15"/>
        <v>99</v>
      </c>
      <c r="I209">
        <v>43</v>
      </c>
      <c r="J209" t="s">
        <v>21</v>
      </c>
      <c r="K209" t="s">
        <v>22</v>
      </c>
      <c r="L209">
        <v>1535432400</v>
      </c>
      <c r="M209" s="7">
        <f t="shared" si="13"/>
        <v>43340.208333333328</v>
      </c>
      <c r="N209" s="7">
        <f t="shared" si="14"/>
        <v>43360.208333333328</v>
      </c>
      <c r="O209">
        <v>1537160400</v>
      </c>
      <c r="P209" t="b">
        <v>0</v>
      </c>
      <c r="Q209" t="b">
        <v>1</v>
      </c>
      <c r="R209" t="str" cm="1">
        <f t="array" ref="R209:S209">_xlfn.TEXTSPLIT(T209,"/")</f>
        <v>music</v>
      </c>
      <c r="S209" t="str">
        <v>rock</v>
      </c>
      <c r="T209" t="s">
        <v>23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1.0112239715591671</v>
      </c>
      <c r="G210" t="s">
        <v>20</v>
      </c>
      <c r="H210" s="8">
        <f t="shared" si="15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 s="7">
        <f t="shared" si="13"/>
        <v>43048.25</v>
      </c>
      <c r="N210" s="7">
        <f t="shared" si="14"/>
        <v>43072.25</v>
      </c>
      <c r="O210">
        <v>1512280800</v>
      </c>
      <c r="P210" t="b">
        <v>0</v>
      </c>
      <c r="Q210" t="b">
        <v>0</v>
      </c>
      <c r="R210" t="str" cm="1">
        <f t="array" ref="R210:S210">_xlfn.TEXTSPLIT(T210,"/")</f>
        <v>film &amp; video</v>
      </c>
      <c r="S210" t="str">
        <v>documentary</v>
      </c>
      <c r="T210" t="s">
        <v>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0.21188688946015424</v>
      </c>
      <c r="G211" t="s">
        <v>47</v>
      </c>
      <c r="H211" s="8">
        <f t="shared" si="15"/>
        <v>51.004950495049506</v>
      </c>
      <c r="I211">
        <v>808</v>
      </c>
      <c r="J211" t="s">
        <v>26</v>
      </c>
      <c r="K211" t="s">
        <v>27</v>
      </c>
      <c r="L211">
        <v>1462510800</v>
      </c>
      <c r="M211" s="7">
        <f t="shared" si="13"/>
        <v>42496.208333333328</v>
      </c>
      <c r="N211" s="7">
        <f t="shared" si="14"/>
        <v>42503.208333333328</v>
      </c>
      <c r="O211">
        <v>1463115600</v>
      </c>
      <c r="P211" t="b">
        <v>0</v>
      </c>
      <c r="Q211" t="b">
        <v>0</v>
      </c>
      <c r="R211" t="str" cm="1">
        <f t="array" ref="R211:S211">_xlfn.TEXTSPLIT(T211,"/")</f>
        <v>film &amp; video</v>
      </c>
      <c r="S211" t="str">
        <v>documentary</v>
      </c>
      <c r="T211" t="s">
        <v>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 s="8">
        <f t="shared" si="15"/>
        <v>28.044247787610619</v>
      </c>
      <c r="I212">
        <v>226</v>
      </c>
      <c r="J212" t="s">
        <v>36</v>
      </c>
      <c r="K212" t="s">
        <v>37</v>
      </c>
      <c r="L212">
        <v>1488520800</v>
      </c>
      <c r="M212" s="7">
        <f t="shared" si="13"/>
        <v>42797.25</v>
      </c>
      <c r="N212" s="7">
        <f t="shared" si="14"/>
        <v>42824.208333333328</v>
      </c>
      <c r="O212">
        <v>1490850000</v>
      </c>
      <c r="P212" t="b">
        <v>0</v>
      </c>
      <c r="Q212" t="b">
        <v>0</v>
      </c>
      <c r="R212" t="str" cm="1">
        <f t="array" ref="R212:S212">_xlfn.TEXTSPLIT(T212,"/")</f>
        <v>film &amp; video</v>
      </c>
      <c r="S212" t="str">
        <v>science fiction</v>
      </c>
      <c r="T212" t="s">
        <v>474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 s="8">
        <f t="shared" si="15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 s="7">
        <f t="shared" si="13"/>
        <v>41513.208333333336</v>
      </c>
      <c r="N213" s="7">
        <f t="shared" si="14"/>
        <v>41537.208333333336</v>
      </c>
      <c r="O213">
        <v>1379653200</v>
      </c>
      <c r="P213" t="b">
        <v>0</v>
      </c>
      <c r="Q213" t="b">
        <v>0</v>
      </c>
      <c r="R213" t="str" cm="1">
        <f t="array" ref="R213:S213">_xlfn.TEXTSPLIT(T213,"/")</f>
        <v>theater</v>
      </c>
      <c r="S213" t="str">
        <v>plays</v>
      </c>
      <c r="T213" t="s">
        <v>33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1.5185185185185186</v>
      </c>
      <c r="G214" t="s">
        <v>20</v>
      </c>
      <c r="H214" s="8">
        <f t="shared" si="15"/>
        <v>73.214285714285708</v>
      </c>
      <c r="I214">
        <v>168</v>
      </c>
      <c r="J214" t="s">
        <v>21</v>
      </c>
      <c r="K214" t="s">
        <v>22</v>
      </c>
      <c r="L214">
        <v>1576389600</v>
      </c>
      <c r="M214" s="7">
        <f t="shared" si="13"/>
        <v>43814.25</v>
      </c>
      <c r="N214" s="7">
        <f t="shared" si="14"/>
        <v>43860.25</v>
      </c>
      <c r="O214">
        <v>1580364000</v>
      </c>
      <c r="P214" t="b">
        <v>0</v>
      </c>
      <c r="Q214" t="b">
        <v>0</v>
      </c>
      <c r="R214" t="str" cm="1">
        <f t="array" ref="R214:S214">_xlfn.TEXTSPLIT(T214,"/")</f>
        <v>theater</v>
      </c>
      <c r="S214" t="str">
        <v>plays</v>
      </c>
      <c r="T214" t="s">
        <v>33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1.9516382252559727</v>
      </c>
      <c r="G215" t="s">
        <v>20</v>
      </c>
      <c r="H215" s="8">
        <f t="shared" si="15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 s="7">
        <f t="shared" si="13"/>
        <v>40488.208333333336</v>
      </c>
      <c r="N215" s="7">
        <f t="shared" si="14"/>
        <v>40496.25</v>
      </c>
      <c r="O215">
        <v>1289714400</v>
      </c>
      <c r="P215" t="b">
        <v>0</v>
      </c>
      <c r="Q215" t="b">
        <v>1</v>
      </c>
      <c r="R215" t="str" cm="1">
        <f t="array" ref="R215:S215">_xlfn.TEXTSPLIT(T215,"/")</f>
        <v>music</v>
      </c>
      <c r="S215" t="str">
        <v>indie rock</v>
      </c>
      <c r="T215" t="s">
        <v>60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10.231428571428571</v>
      </c>
      <c r="G216" t="s">
        <v>20</v>
      </c>
      <c r="H216" s="8">
        <f t="shared" si="15"/>
        <v>86.812121212121212</v>
      </c>
      <c r="I216">
        <v>165</v>
      </c>
      <c r="J216" t="s">
        <v>21</v>
      </c>
      <c r="K216" t="s">
        <v>22</v>
      </c>
      <c r="L216">
        <v>1282194000</v>
      </c>
      <c r="M216" s="7">
        <f t="shared" si="13"/>
        <v>40409.208333333336</v>
      </c>
      <c r="N216" s="7">
        <f t="shared" si="14"/>
        <v>40415.208333333336</v>
      </c>
      <c r="O216">
        <v>1282712400</v>
      </c>
      <c r="P216" t="b">
        <v>0</v>
      </c>
      <c r="Q216" t="b">
        <v>0</v>
      </c>
      <c r="R216" t="str" cm="1">
        <f t="array" ref="R216:S216">_xlfn.TEXTSPLIT(T216,"/")</f>
        <v>music</v>
      </c>
      <c r="S216" t="str">
        <v>rock</v>
      </c>
      <c r="T216" t="s">
        <v>23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 s="8">
        <f t="shared" si="15"/>
        <v>42.125874125874127</v>
      </c>
      <c r="I217">
        <v>143</v>
      </c>
      <c r="J217" t="s">
        <v>21</v>
      </c>
      <c r="K217" t="s">
        <v>22</v>
      </c>
      <c r="L217">
        <v>1550037600</v>
      </c>
      <c r="M217" s="7">
        <f t="shared" si="13"/>
        <v>43509.25</v>
      </c>
      <c r="N217" s="7">
        <f t="shared" si="14"/>
        <v>43511.25</v>
      </c>
      <c r="O217">
        <v>1550210400</v>
      </c>
      <c r="P217" t="b">
        <v>0</v>
      </c>
      <c r="Q217" t="b">
        <v>0</v>
      </c>
      <c r="R217" t="str" cm="1">
        <f t="array" ref="R217:S217">_xlfn.TEXTSPLIT(T217,"/")</f>
        <v>theater</v>
      </c>
      <c r="S217" t="str">
        <v>plays</v>
      </c>
      <c r="T217" t="s">
        <v>33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1.5507066557107643</v>
      </c>
      <c r="G218" t="s">
        <v>20</v>
      </c>
      <c r="H218" s="8">
        <f t="shared" si="15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 s="7">
        <f t="shared" si="13"/>
        <v>40869.25</v>
      </c>
      <c r="N218" s="7">
        <f t="shared" si="14"/>
        <v>40871.25</v>
      </c>
      <c r="O218">
        <v>1322114400</v>
      </c>
      <c r="P218" t="b">
        <v>0</v>
      </c>
      <c r="Q218" t="b">
        <v>0</v>
      </c>
      <c r="R218" t="str" cm="1">
        <f t="array" ref="R218:S218">_xlfn.TEXTSPLIT(T218,"/")</f>
        <v>theater</v>
      </c>
      <c r="S218" t="str">
        <v>plays</v>
      </c>
      <c r="T218" t="s">
        <v>33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 s="8">
        <f t="shared" si="15"/>
        <v>62.003211991434689</v>
      </c>
      <c r="I219">
        <v>934</v>
      </c>
      <c r="J219" t="s">
        <v>21</v>
      </c>
      <c r="K219" t="s">
        <v>22</v>
      </c>
      <c r="L219">
        <v>1556427600</v>
      </c>
      <c r="M219" s="7">
        <f t="shared" si="13"/>
        <v>43583.208333333328</v>
      </c>
      <c r="N219" s="7">
        <f t="shared" si="14"/>
        <v>43592.208333333328</v>
      </c>
      <c r="O219">
        <v>1557205200</v>
      </c>
      <c r="P219" t="b">
        <v>0</v>
      </c>
      <c r="Q219" t="b">
        <v>0</v>
      </c>
      <c r="R219" t="str" cm="1">
        <f t="array" ref="R219:S219">_xlfn.TEXTSPLIT(T219,"/")</f>
        <v>film &amp; video</v>
      </c>
      <c r="S219" t="str">
        <v>science fiction</v>
      </c>
      <c r="T219" t="s">
        <v>474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2.1594736842105262</v>
      </c>
      <c r="G220" t="s">
        <v>20</v>
      </c>
      <c r="H220" s="8">
        <f t="shared" si="15"/>
        <v>31.005037783375315</v>
      </c>
      <c r="I220">
        <v>397</v>
      </c>
      <c r="J220" t="s">
        <v>40</v>
      </c>
      <c r="K220" t="s">
        <v>41</v>
      </c>
      <c r="L220">
        <v>1320991200</v>
      </c>
      <c r="M220" s="7">
        <f t="shared" si="13"/>
        <v>40858.25</v>
      </c>
      <c r="N220" s="7">
        <f t="shared" si="14"/>
        <v>40892.25</v>
      </c>
      <c r="O220">
        <v>1323928800</v>
      </c>
      <c r="P220" t="b">
        <v>0</v>
      </c>
      <c r="Q220" t="b">
        <v>1</v>
      </c>
      <c r="R220" t="str" cm="1">
        <f t="array" ref="R220:S220">_xlfn.TEXTSPLIT(T220,"/")</f>
        <v>film &amp; video</v>
      </c>
      <c r="S220" t="str">
        <v>shorts</v>
      </c>
      <c r="T220" t="s">
        <v>100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3.3212709832134291</v>
      </c>
      <c r="G221" t="s">
        <v>20</v>
      </c>
      <c r="H221" s="8">
        <f t="shared" si="15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 s="7">
        <f t="shared" si="13"/>
        <v>41137.208333333336</v>
      </c>
      <c r="N221" s="7">
        <f t="shared" si="14"/>
        <v>41149.208333333336</v>
      </c>
      <c r="O221">
        <v>1346130000</v>
      </c>
      <c r="P221" t="b">
        <v>0</v>
      </c>
      <c r="Q221" t="b">
        <v>0</v>
      </c>
      <c r="R221" t="str" cm="1">
        <f t="array" ref="R221:S221">_xlfn.TEXTSPLIT(T221,"/")</f>
        <v>film &amp; video</v>
      </c>
      <c r="S221" t="str">
        <v>animation</v>
      </c>
      <c r="T221" t="s">
        <v>71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 s="8">
        <f t="shared" si="15"/>
        <v>39.235294117647058</v>
      </c>
      <c r="I222">
        <v>17</v>
      </c>
      <c r="J222" t="s">
        <v>21</v>
      </c>
      <c r="K222" t="s">
        <v>22</v>
      </c>
      <c r="L222">
        <v>1309496400</v>
      </c>
      <c r="M222" s="7">
        <f t="shared" si="13"/>
        <v>40725.208333333336</v>
      </c>
      <c r="N222" s="7">
        <f t="shared" si="14"/>
        <v>40743.208333333336</v>
      </c>
      <c r="O222">
        <v>1311051600</v>
      </c>
      <c r="P222" t="b">
        <v>1</v>
      </c>
      <c r="Q222" t="b">
        <v>0</v>
      </c>
      <c r="R222" t="str" cm="1">
        <f t="array" ref="R222:S222">_xlfn.TEXTSPLIT(T222,"/")</f>
        <v>theater</v>
      </c>
      <c r="S222" t="str">
        <v>plays</v>
      </c>
      <c r="T222" t="s">
        <v>33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 s="8">
        <f t="shared" si="15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 s="7">
        <f t="shared" si="13"/>
        <v>41081.208333333336</v>
      </c>
      <c r="N223" s="7">
        <f t="shared" si="14"/>
        <v>41083.208333333336</v>
      </c>
      <c r="O223">
        <v>1340427600</v>
      </c>
      <c r="P223" t="b">
        <v>1</v>
      </c>
      <c r="Q223" t="b">
        <v>0</v>
      </c>
      <c r="R223" t="str" cm="1">
        <f t="array" ref="R223:S223">_xlfn.TEXTSPLIT(T223,"/")</f>
        <v>food</v>
      </c>
      <c r="S223" t="str">
        <v>food trucks</v>
      </c>
      <c r="T223" t="s">
        <v>17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1.3797916666666667</v>
      </c>
      <c r="G224" t="s">
        <v>20</v>
      </c>
      <c r="H224" s="8">
        <f t="shared" si="15"/>
        <v>47.992753623188406</v>
      </c>
      <c r="I224">
        <v>138</v>
      </c>
      <c r="J224" t="s">
        <v>21</v>
      </c>
      <c r="K224" t="s">
        <v>22</v>
      </c>
      <c r="L224">
        <v>1412226000</v>
      </c>
      <c r="M224" s="7">
        <f t="shared" si="13"/>
        <v>41914.208333333336</v>
      </c>
      <c r="N224" s="7">
        <f t="shared" si="14"/>
        <v>41915.208333333336</v>
      </c>
      <c r="O224">
        <v>1412312400</v>
      </c>
      <c r="P224" t="b">
        <v>0</v>
      </c>
      <c r="Q224" t="b">
        <v>0</v>
      </c>
      <c r="R224" t="str" cm="1">
        <f t="array" ref="R224:S224">_xlfn.TEXTSPLIT(T224,"/")</f>
        <v>photography</v>
      </c>
      <c r="S224" t="str">
        <v>photography books</v>
      </c>
      <c r="T224" t="s">
        <v>122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 s="8">
        <f t="shared" si="15"/>
        <v>87.966702470461868</v>
      </c>
      <c r="I225">
        <v>931</v>
      </c>
      <c r="J225" t="s">
        <v>21</v>
      </c>
      <c r="K225" t="s">
        <v>22</v>
      </c>
      <c r="L225">
        <v>1458104400</v>
      </c>
      <c r="M225" s="7">
        <f t="shared" si="13"/>
        <v>42445.208333333328</v>
      </c>
      <c r="N225" s="7">
        <f t="shared" si="14"/>
        <v>42459.208333333328</v>
      </c>
      <c r="O225">
        <v>1459314000</v>
      </c>
      <c r="P225" t="b">
        <v>0</v>
      </c>
      <c r="Q225" t="b">
        <v>0</v>
      </c>
      <c r="R225" t="str" cm="1">
        <f t="array" ref="R225:S225">_xlfn.TEXTSPLIT(T225,"/")</f>
        <v>theater</v>
      </c>
      <c r="S225" t="str">
        <v>plays</v>
      </c>
      <c r="T225" t="s">
        <v>33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4.0363930885529156</v>
      </c>
      <c r="G226" t="s">
        <v>20</v>
      </c>
      <c r="H226" s="8">
        <f t="shared" si="15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 s="7">
        <f t="shared" si="13"/>
        <v>41906.208333333336</v>
      </c>
      <c r="N226" s="7">
        <f t="shared" si="14"/>
        <v>41951.25</v>
      </c>
      <c r="O226">
        <v>1415426400</v>
      </c>
      <c r="P226" t="b">
        <v>0</v>
      </c>
      <c r="Q226" t="b">
        <v>0</v>
      </c>
      <c r="R226" t="str" cm="1">
        <f t="array" ref="R226:S226">_xlfn.TEXTSPLIT(T226,"/")</f>
        <v>film &amp; video</v>
      </c>
      <c r="S226" t="str">
        <v>science fiction</v>
      </c>
      <c r="T226" t="s">
        <v>474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2.6017404129793511</v>
      </c>
      <c r="G227" t="s">
        <v>20</v>
      </c>
      <c r="H227" s="8">
        <f t="shared" si="15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 s="7">
        <f t="shared" si="13"/>
        <v>41762.208333333336</v>
      </c>
      <c r="N227" s="7">
        <f t="shared" si="14"/>
        <v>41762.208333333336</v>
      </c>
      <c r="O227">
        <v>1399093200</v>
      </c>
      <c r="P227" t="b">
        <v>1</v>
      </c>
      <c r="Q227" t="b">
        <v>0</v>
      </c>
      <c r="R227" t="str" cm="1">
        <f t="array" ref="R227:S227">_xlfn.TEXTSPLIT(T227,"/")</f>
        <v>music</v>
      </c>
      <c r="S227" t="str">
        <v>rock</v>
      </c>
      <c r="T227" t="s">
        <v>23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3.6663333333333332</v>
      </c>
      <c r="G228" t="s">
        <v>20</v>
      </c>
      <c r="H228" s="8">
        <f t="shared" si="15"/>
        <v>98.205357142857139</v>
      </c>
      <c r="I228">
        <v>112</v>
      </c>
      <c r="J228" t="s">
        <v>21</v>
      </c>
      <c r="K228" t="s">
        <v>22</v>
      </c>
      <c r="L228">
        <v>1270702800</v>
      </c>
      <c r="M228" s="7">
        <f t="shared" si="13"/>
        <v>40276.208333333336</v>
      </c>
      <c r="N228" s="7">
        <f t="shared" si="14"/>
        <v>40313.208333333336</v>
      </c>
      <c r="O228">
        <v>1273899600</v>
      </c>
      <c r="P228" t="b">
        <v>0</v>
      </c>
      <c r="Q228" t="b">
        <v>0</v>
      </c>
      <c r="R228" t="str" cm="1">
        <f t="array" ref="R228:S228">_xlfn.TEXTSPLIT(T228,"/")</f>
        <v>photography</v>
      </c>
      <c r="S228" t="str">
        <v>photography books</v>
      </c>
      <c r="T228" t="s">
        <v>122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1.687208538587849</v>
      </c>
      <c r="G229" t="s">
        <v>20</v>
      </c>
      <c r="H229" s="8">
        <f t="shared" si="15"/>
        <v>108.96182396606575</v>
      </c>
      <c r="I229">
        <v>943</v>
      </c>
      <c r="J229" t="s">
        <v>21</v>
      </c>
      <c r="K229" t="s">
        <v>22</v>
      </c>
      <c r="L229">
        <v>1431666000</v>
      </c>
      <c r="M229" s="7">
        <f t="shared" si="13"/>
        <v>42139.208333333328</v>
      </c>
      <c r="N229" s="7">
        <f t="shared" si="14"/>
        <v>42145.208333333328</v>
      </c>
      <c r="O229">
        <v>1432184400</v>
      </c>
      <c r="P229" t="b">
        <v>0</v>
      </c>
      <c r="Q229" t="b">
        <v>0</v>
      </c>
      <c r="R229" t="str" cm="1">
        <f t="array" ref="R229:S229">_xlfn.TEXTSPLIT(T229,"/")</f>
        <v>games</v>
      </c>
      <c r="S229" t="str">
        <v>mobile games</v>
      </c>
      <c r="T229" t="s">
        <v>292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1.1990717911530093</v>
      </c>
      <c r="G230" t="s">
        <v>20</v>
      </c>
      <c r="H230" s="8">
        <f t="shared" si="15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 s="7">
        <f t="shared" si="13"/>
        <v>42613.208333333328</v>
      </c>
      <c r="N230" s="7">
        <f t="shared" si="14"/>
        <v>42638.208333333328</v>
      </c>
      <c r="O230">
        <v>1474779600</v>
      </c>
      <c r="P230" t="b">
        <v>0</v>
      </c>
      <c r="Q230" t="b">
        <v>0</v>
      </c>
      <c r="R230" t="str" cm="1">
        <f t="array" ref="R230:S230">_xlfn.TEXTSPLIT(T230,"/")</f>
        <v>film &amp; video</v>
      </c>
      <c r="S230" t="str">
        <v>animation</v>
      </c>
      <c r="T230" t="s">
        <v>71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1.936892523364486</v>
      </c>
      <c r="G231" t="s">
        <v>20</v>
      </c>
      <c r="H231" s="8">
        <f t="shared" si="15"/>
        <v>64.99333594668758</v>
      </c>
      <c r="I231">
        <v>2551</v>
      </c>
      <c r="J231" t="s">
        <v>21</v>
      </c>
      <c r="K231" t="s">
        <v>22</v>
      </c>
      <c r="L231">
        <v>1496293200</v>
      </c>
      <c r="M231" s="7">
        <f t="shared" si="13"/>
        <v>42887.208333333328</v>
      </c>
      <c r="N231" s="7">
        <f t="shared" si="14"/>
        <v>42935.208333333328</v>
      </c>
      <c r="O231">
        <v>1500440400</v>
      </c>
      <c r="P231" t="b">
        <v>0</v>
      </c>
      <c r="Q231" t="b">
        <v>1</v>
      </c>
      <c r="R231" t="str" cm="1">
        <f t="array" ref="R231:S231">_xlfn.TEXTSPLIT(T231,"/")</f>
        <v>games</v>
      </c>
      <c r="S231" t="str">
        <v>mobile games</v>
      </c>
      <c r="T231" t="s">
        <v>292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4.2016666666666671</v>
      </c>
      <c r="G232" t="s">
        <v>20</v>
      </c>
      <c r="H232" s="8">
        <f t="shared" si="15"/>
        <v>99.841584158415841</v>
      </c>
      <c r="I232">
        <v>101</v>
      </c>
      <c r="J232" t="s">
        <v>21</v>
      </c>
      <c r="K232" t="s">
        <v>22</v>
      </c>
      <c r="L232">
        <v>1575612000</v>
      </c>
      <c r="M232" s="7">
        <f t="shared" si="13"/>
        <v>43805.25</v>
      </c>
      <c r="N232" s="7">
        <f t="shared" si="14"/>
        <v>43805.25</v>
      </c>
      <c r="O232">
        <v>1575612000</v>
      </c>
      <c r="P232" t="b">
        <v>0</v>
      </c>
      <c r="Q232" t="b">
        <v>0</v>
      </c>
      <c r="R232" t="str" cm="1">
        <f t="array" ref="R232:S232">_xlfn.TEXTSPLIT(T232,"/")</f>
        <v>games</v>
      </c>
      <c r="S232" t="str">
        <v>video games</v>
      </c>
      <c r="T232" t="s">
        <v>89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0.76708333333333334</v>
      </c>
      <c r="G233" t="s">
        <v>74</v>
      </c>
      <c r="H233" s="8">
        <f t="shared" si="15"/>
        <v>82.432835820895519</v>
      </c>
      <c r="I233">
        <v>67</v>
      </c>
      <c r="J233" t="s">
        <v>21</v>
      </c>
      <c r="K233" t="s">
        <v>22</v>
      </c>
      <c r="L233">
        <v>1369112400</v>
      </c>
      <c r="M233" s="7">
        <f t="shared" si="13"/>
        <v>41415.208333333336</v>
      </c>
      <c r="N233" s="7">
        <f t="shared" si="14"/>
        <v>41473.208333333336</v>
      </c>
      <c r="O233">
        <v>1374123600</v>
      </c>
      <c r="P233" t="b">
        <v>0</v>
      </c>
      <c r="Q233" t="b">
        <v>0</v>
      </c>
      <c r="R233" t="str" cm="1">
        <f t="array" ref="R233:S233">_xlfn.TEXTSPLIT(T233,"/")</f>
        <v>theater</v>
      </c>
      <c r="S233" t="str">
        <v>plays</v>
      </c>
      <c r="T233" t="s">
        <v>33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1.7126470588235294</v>
      </c>
      <c r="G234" t="s">
        <v>20</v>
      </c>
      <c r="H234" s="8">
        <f t="shared" si="15"/>
        <v>63.293478260869563</v>
      </c>
      <c r="I234">
        <v>92</v>
      </c>
      <c r="J234" t="s">
        <v>21</v>
      </c>
      <c r="K234" t="s">
        <v>22</v>
      </c>
      <c r="L234">
        <v>1469422800</v>
      </c>
      <c r="M234" s="7">
        <f t="shared" si="13"/>
        <v>42576.208333333328</v>
      </c>
      <c r="N234" s="7">
        <f t="shared" si="14"/>
        <v>42577.208333333328</v>
      </c>
      <c r="O234">
        <v>1469509200</v>
      </c>
      <c r="P234" t="b">
        <v>0</v>
      </c>
      <c r="Q234" t="b">
        <v>0</v>
      </c>
      <c r="R234" t="str" cm="1">
        <f t="array" ref="R234:S234">_xlfn.TEXTSPLIT(T234,"/")</f>
        <v>theater</v>
      </c>
      <c r="S234" t="str">
        <v>plays</v>
      </c>
      <c r="T234" t="s">
        <v>33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1.5789473684210527</v>
      </c>
      <c r="G235" t="s">
        <v>20</v>
      </c>
      <c r="H235" s="8">
        <f t="shared" si="15"/>
        <v>96.774193548387103</v>
      </c>
      <c r="I235">
        <v>62</v>
      </c>
      <c r="J235" t="s">
        <v>21</v>
      </c>
      <c r="K235" t="s">
        <v>22</v>
      </c>
      <c r="L235">
        <v>1307854800</v>
      </c>
      <c r="M235" s="7">
        <f t="shared" si="13"/>
        <v>40706.208333333336</v>
      </c>
      <c r="N235" s="7">
        <f t="shared" si="14"/>
        <v>40722.208333333336</v>
      </c>
      <c r="O235">
        <v>1309237200</v>
      </c>
      <c r="P235" t="b">
        <v>0</v>
      </c>
      <c r="Q235" t="b">
        <v>0</v>
      </c>
      <c r="R235" t="str" cm="1">
        <f t="array" ref="R235:S235">_xlfn.TEXTSPLIT(T235,"/")</f>
        <v>film &amp; video</v>
      </c>
      <c r="S235" t="str">
        <v>animation</v>
      </c>
      <c r="T235" t="s">
        <v>71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1.0908</v>
      </c>
      <c r="G236" t="s">
        <v>20</v>
      </c>
      <c r="H236" s="8">
        <f t="shared" si="15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 s="7">
        <f t="shared" si="13"/>
        <v>42969.208333333328</v>
      </c>
      <c r="N236" s="7">
        <f t="shared" si="14"/>
        <v>42976.208333333328</v>
      </c>
      <c r="O236">
        <v>1503982800</v>
      </c>
      <c r="P236" t="b">
        <v>0</v>
      </c>
      <c r="Q236" t="b">
        <v>1</v>
      </c>
      <c r="R236" t="str" cm="1">
        <f t="array" ref="R236:S236">_xlfn.TEXTSPLIT(T236,"/")</f>
        <v>games</v>
      </c>
      <c r="S236" t="str">
        <v>video games</v>
      </c>
      <c r="T236" t="s">
        <v>89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 s="8">
        <f t="shared" si="15"/>
        <v>39.010869565217391</v>
      </c>
      <c r="I237">
        <v>92</v>
      </c>
      <c r="J237" t="s">
        <v>21</v>
      </c>
      <c r="K237" t="s">
        <v>22</v>
      </c>
      <c r="L237">
        <v>1486965600</v>
      </c>
      <c r="M237" s="7">
        <f t="shared" si="13"/>
        <v>42779.25</v>
      </c>
      <c r="N237" s="7">
        <f t="shared" si="14"/>
        <v>42784.25</v>
      </c>
      <c r="O237">
        <v>1487397600</v>
      </c>
      <c r="P237" t="b">
        <v>0</v>
      </c>
      <c r="Q237" t="b">
        <v>0</v>
      </c>
      <c r="R237" t="str" cm="1">
        <f t="array" ref="R237:S237">_xlfn.TEXTSPLIT(T237,"/")</f>
        <v>film &amp; video</v>
      </c>
      <c r="S237" t="str">
        <v>animation</v>
      </c>
      <c r="T237" t="s">
        <v>71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 s="8">
        <f t="shared" si="15"/>
        <v>75.84210526315789</v>
      </c>
      <c r="I238">
        <v>57</v>
      </c>
      <c r="J238" t="s">
        <v>26</v>
      </c>
      <c r="K238" t="s">
        <v>27</v>
      </c>
      <c r="L238">
        <v>1561438800</v>
      </c>
      <c r="M238" s="7">
        <f t="shared" si="13"/>
        <v>43641.208333333328</v>
      </c>
      <c r="N238" s="7">
        <f t="shared" si="14"/>
        <v>43648.208333333328</v>
      </c>
      <c r="O238">
        <v>1562043600</v>
      </c>
      <c r="P238" t="b">
        <v>0</v>
      </c>
      <c r="Q238" t="b">
        <v>1</v>
      </c>
      <c r="R238" t="str" cm="1">
        <f t="array" ref="R238:S238">_xlfn.TEXTSPLIT(T238,"/")</f>
        <v>music</v>
      </c>
      <c r="S238" t="str">
        <v>rock</v>
      </c>
      <c r="T238" t="s">
        <v>23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1.593763440860215</v>
      </c>
      <c r="G239" t="s">
        <v>20</v>
      </c>
      <c r="H239" s="8">
        <f t="shared" si="15"/>
        <v>45.051671732522799</v>
      </c>
      <c r="I239">
        <v>329</v>
      </c>
      <c r="J239" t="s">
        <v>21</v>
      </c>
      <c r="K239" t="s">
        <v>22</v>
      </c>
      <c r="L239">
        <v>1398402000</v>
      </c>
      <c r="M239" s="7">
        <f t="shared" si="13"/>
        <v>41754.208333333336</v>
      </c>
      <c r="N239" s="7">
        <f t="shared" si="14"/>
        <v>41756.208333333336</v>
      </c>
      <c r="O239">
        <v>1398574800</v>
      </c>
      <c r="P239" t="b">
        <v>0</v>
      </c>
      <c r="Q239" t="b">
        <v>0</v>
      </c>
      <c r="R239" t="str" cm="1">
        <f t="array" ref="R239:S239">_xlfn.TEXTSPLIT(T239,"/")</f>
        <v>film &amp; video</v>
      </c>
      <c r="S239" t="str">
        <v>animation</v>
      </c>
      <c r="T239" t="s">
        <v>71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4.2241666666666671</v>
      </c>
      <c r="G240" t="s">
        <v>20</v>
      </c>
      <c r="H240" s="8">
        <f t="shared" si="15"/>
        <v>104.51546391752578</v>
      </c>
      <c r="I240">
        <v>97</v>
      </c>
      <c r="J240" t="s">
        <v>36</v>
      </c>
      <c r="K240" t="s">
        <v>37</v>
      </c>
      <c r="L240">
        <v>1513231200</v>
      </c>
      <c r="M240" s="7">
        <f t="shared" si="13"/>
        <v>43083.25</v>
      </c>
      <c r="N240" s="7">
        <f t="shared" si="14"/>
        <v>43108.25</v>
      </c>
      <c r="O240">
        <v>1515391200</v>
      </c>
      <c r="P240" t="b">
        <v>0</v>
      </c>
      <c r="Q240" t="b">
        <v>1</v>
      </c>
      <c r="R240" t="str" cm="1">
        <f t="array" ref="R240:S240">_xlfn.TEXTSPLIT(T240,"/")</f>
        <v>theater</v>
      </c>
      <c r="S240" t="str">
        <v>plays</v>
      </c>
      <c r="T240" t="s">
        <v>33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 s="8">
        <f t="shared" si="15"/>
        <v>76.268292682926827</v>
      </c>
      <c r="I241">
        <v>41</v>
      </c>
      <c r="J241" t="s">
        <v>21</v>
      </c>
      <c r="K241" t="s">
        <v>22</v>
      </c>
      <c r="L241">
        <v>1440824400</v>
      </c>
      <c r="M241" s="7">
        <f t="shared" si="13"/>
        <v>42245.208333333328</v>
      </c>
      <c r="N241" s="7">
        <f t="shared" si="14"/>
        <v>42249.208333333328</v>
      </c>
      <c r="O241">
        <v>1441170000</v>
      </c>
      <c r="P241" t="b">
        <v>0</v>
      </c>
      <c r="Q241" t="b">
        <v>0</v>
      </c>
      <c r="R241" t="str" cm="1">
        <f t="array" ref="R241:S241">_xlfn.TEXTSPLIT(T241,"/")</f>
        <v>technology</v>
      </c>
      <c r="S241" t="str">
        <v>wearables</v>
      </c>
      <c r="T241" t="s">
        <v>65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4.1878911564625847</v>
      </c>
      <c r="G242" t="s">
        <v>20</v>
      </c>
      <c r="H242" s="8">
        <f t="shared" si="15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 s="7">
        <f t="shared" si="13"/>
        <v>40396.208333333336</v>
      </c>
      <c r="N242" s="7">
        <f t="shared" si="14"/>
        <v>40397.208333333336</v>
      </c>
      <c r="O242">
        <v>1281157200</v>
      </c>
      <c r="P242" t="b">
        <v>0</v>
      </c>
      <c r="Q242" t="b">
        <v>0</v>
      </c>
      <c r="R242" t="str" cm="1">
        <f t="array" ref="R242:S242">_xlfn.TEXTSPLIT(T242,"/")</f>
        <v>theater</v>
      </c>
      <c r="S242" t="str">
        <v>plays</v>
      </c>
      <c r="T242" t="s">
        <v>33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1.0191632047477746</v>
      </c>
      <c r="G243" t="s">
        <v>20</v>
      </c>
      <c r="H243" s="8">
        <f t="shared" si="15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 s="7">
        <f t="shared" si="13"/>
        <v>41742.208333333336</v>
      </c>
      <c r="N243" s="7">
        <f t="shared" si="14"/>
        <v>41752.208333333336</v>
      </c>
      <c r="O243">
        <v>1398229200</v>
      </c>
      <c r="P243" t="b">
        <v>0</v>
      </c>
      <c r="Q243" t="b">
        <v>1</v>
      </c>
      <c r="R243" t="str" cm="1">
        <f t="array" ref="R243:S243">_xlfn.TEXTSPLIT(T243,"/")</f>
        <v>publishing</v>
      </c>
      <c r="S243" t="str">
        <v>nonfiction</v>
      </c>
      <c r="T243" t="s">
        <v>68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1.2772619047619047</v>
      </c>
      <c r="G244" t="s">
        <v>20</v>
      </c>
      <c r="H244" s="8">
        <f t="shared" si="15"/>
        <v>42.915999999999997</v>
      </c>
      <c r="I244">
        <v>250</v>
      </c>
      <c r="J244" t="s">
        <v>21</v>
      </c>
      <c r="K244" t="s">
        <v>22</v>
      </c>
      <c r="L244">
        <v>1494392400</v>
      </c>
      <c r="M244" s="7">
        <f t="shared" si="13"/>
        <v>42865.208333333328</v>
      </c>
      <c r="N244" s="7">
        <f t="shared" si="14"/>
        <v>42875.208333333328</v>
      </c>
      <c r="O244">
        <v>1495256400</v>
      </c>
      <c r="P244" t="b">
        <v>0</v>
      </c>
      <c r="Q244" t="b">
        <v>1</v>
      </c>
      <c r="R244" t="str" cm="1">
        <f t="array" ref="R244:S244">_xlfn.TEXTSPLIT(T244,"/")</f>
        <v>music</v>
      </c>
      <c r="S244" t="str">
        <v>rock</v>
      </c>
      <c r="T244" t="s">
        <v>23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4.4521739130434783</v>
      </c>
      <c r="G245" t="s">
        <v>20</v>
      </c>
      <c r="H245" s="8">
        <f t="shared" si="15"/>
        <v>43.025210084033617</v>
      </c>
      <c r="I245">
        <v>238</v>
      </c>
      <c r="J245" t="s">
        <v>21</v>
      </c>
      <c r="K245" t="s">
        <v>22</v>
      </c>
      <c r="L245">
        <v>1520143200</v>
      </c>
      <c r="M245" s="7">
        <f t="shared" si="13"/>
        <v>43163.25</v>
      </c>
      <c r="N245" s="7">
        <f t="shared" si="14"/>
        <v>43166.25</v>
      </c>
      <c r="O245">
        <v>1520402400</v>
      </c>
      <c r="P245" t="b">
        <v>0</v>
      </c>
      <c r="Q245" t="b">
        <v>0</v>
      </c>
      <c r="R245" t="str" cm="1">
        <f t="array" ref="R245:S245">_xlfn.TEXTSPLIT(T245,"/")</f>
        <v>theater</v>
      </c>
      <c r="S245" t="str">
        <v>plays</v>
      </c>
      <c r="T245" t="s">
        <v>33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5.6971428571428575</v>
      </c>
      <c r="G246" t="s">
        <v>20</v>
      </c>
      <c r="H246" s="8">
        <f t="shared" si="15"/>
        <v>75.245283018867923</v>
      </c>
      <c r="I246">
        <v>53</v>
      </c>
      <c r="J246" t="s">
        <v>21</v>
      </c>
      <c r="K246" t="s">
        <v>22</v>
      </c>
      <c r="L246">
        <v>1405314000</v>
      </c>
      <c r="M246" s="7">
        <f t="shared" si="13"/>
        <v>41834.208333333336</v>
      </c>
      <c r="N246" s="7">
        <f t="shared" si="14"/>
        <v>41886.208333333336</v>
      </c>
      <c r="O246">
        <v>1409806800</v>
      </c>
      <c r="P246" t="b">
        <v>0</v>
      </c>
      <c r="Q246" t="b">
        <v>0</v>
      </c>
      <c r="R246" t="str" cm="1">
        <f t="array" ref="R246:S246">_xlfn.TEXTSPLIT(T246,"/")</f>
        <v>theater</v>
      </c>
      <c r="S246" t="str">
        <v>plays</v>
      </c>
      <c r="T246" t="s">
        <v>33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5.0934482758620687</v>
      </c>
      <c r="G247" t="s">
        <v>20</v>
      </c>
      <c r="H247" s="8">
        <f t="shared" si="15"/>
        <v>69.023364485981304</v>
      </c>
      <c r="I247">
        <v>214</v>
      </c>
      <c r="J247" t="s">
        <v>21</v>
      </c>
      <c r="K247" t="s">
        <v>22</v>
      </c>
      <c r="L247">
        <v>1396846800</v>
      </c>
      <c r="M247" s="7">
        <f t="shared" si="13"/>
        <v>41736.208333333336</v>
      </c>
      <c r="N247" s="7">
        <f t="shared" si="14"/>
        <v>41737.208333333336</v>
      </c>
      <c r="O247">
        <v>1396933200</v>
      </c>
      <c r="P247" t="b">
        <v>0</v>
      </c>
      <c r="Q247" t="b">
        <v>0</v>
      </c>
      <c r="R247" t="str" cm="1">
        <f t="array" ref="R247:S247">_xlfn.TEXTSPLIT(T247,"/")</f>
        <v>theater</v>
      </c>
      <c r="S247" t="str">
        <v>plays</v>
      </c>
      <c r="T247" t="s">
        <v>33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3.2553333333333332</v>
      </c>
      <c r="G248" t="s">
        <v>20</v>
      </c>
      <c r="H248" s="8">
        <f t="shared" si="15"/>
        <v>65.986486486486484</v>
      </c>
      <c r="I248">
        <v>222</v>
      </c>
      <c r="J248" t="s">
        <v>21</v>
      </c>
      <c r="K248" t="s">
        <v>22</v>
      </c>
      <c r="L248">
        <v>1375678800</v>
      </c>
      <c r="M248" s="7">
        <f t="shared" si="13"/>
        <v>41491.208333333336</v>
      </c>
      <c r="N248" s="7">
        <f t="shared" si="14"/>
        <v>41495.208333333336</v>
      </c>
      <c r="O248">
        <v>1376024400</v>
      </c>
      <c r="P248" t="b">
        <v>0</v>
      </c>
      <c r="Q248" t="b">
        <v>0</v>
      </c>
      <c r="R248" t="str" cm="1">
        <f t="array" ref="R248:S248">_xlfn.TEXTSPLIT(T248,"/")</f>
        <v>technology</v>
      </c>
      <c r="S248" t="str">
        <v>web</v>
      </c>
      <c r="T248" t="s">
        <v>28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9.3261616161616168</v>
      </c>
      <c r="G249" t="s">
        <v>20</v>
      </c>
      <c r="H249" s="8">
        <f t="shared" si="15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 s="7">
        <f t="shared" si="13"/>
        <v>42726.25</v>
      </c>
      <c r="N249" s="7">
        <f t="shared" si="14"/>
        <v>42741.25</v>
      </c>
      <c r="O249">
        <v>1483682400</v>
      </c>
      <c r="P249" t="b">
        <v>0</v>
      </c>
      <c r="Q249" t="b">
        <v>1</v>
      </c>
      <c r="R249" t="str" cm="1">
        <f t="array" ref="R249:S249">_xlfn.TEXTSPLIT(T249,"/")</f>
        <v>publishing</v>
      </c>
      <c r="S249" t="str">
        <v>fiction</v>
      </c>
      <c r="T249" t="s">
        <v>119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2.1133870967741935</v>
      </c>
      <c r="G250" t="s">
        <v>20</v>
      </c>
      <c r="H250" s="8">
        <f t="shared" si="15"/>
        <v>60.105504587155963</v>
      </c>
      <c r="I250">
        <v>218</v>
      </c>
      <c r="J250" t="s">
        <v>26</v>
      </c>
      <c r="K250" t="s">
        <v>27</v>
      </c>
      <c r="L250">
        <v>1420005600</v>
      </c>
      <c r="M250" s="7">
        <f t="shared" si="13"/>
        <v>42004.25</v>
      </c>
      <c r="N250" s="7">
        <f t="shared" si="14"/>
        <v>42009.25</v>
      </c>
      <c r="O250">
        <v>1420437600</v>
      </c>
      <c r="P250" t="b">
        <v>0</v>
      </c>
      <c r="Q250" t="b">
        <v>0</v>
      </c>
      <c r="R250" t="str" cm="1">
        <f t="array" ref="R250:S250">_xlfn.TEXTSPLIT(T250,"/")</f>
        <v>games</v>
      </c>
      <c r="S250" t="str">
        <v>mobile games</v>
      </c>
      <c r="T250" t="s">
        <v>292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2.7332520325203253</v>
      </c>
      <c r="G251" t="s">
        <v>20</v>
      </c>
      <c r="H251" s="8">
        <f t="shared" si="15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 s="7">
        <f t="shared" si="13"/>
        <v>42006.25</v>
      </c>
      <c r="N251" s="7">
        <f t="shared" si="14"/>
        <v>42013.25</v>
      </c>
      <c r="O251">
        <v>1420783200</v>
      </c>
      <c r="P251" t="b">
        <v>0</v>
      </c>
      <c r="Q251" t="b">
        <v>0</v>
      </c>
      <c r="R251" t="str" cm="1">
        <f t="array" ref="R251:S251">_xlfn.TEXTSPLIT(T251,"/")</f>
        <v>publishing</v>
      </c>
      <c r="S251" t="str">
        <v>translations</v>
      </c>
      <c r="T251" t="s">
        <v>206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0.03</v>
      </c>
      <c r="G252" t="s">
        <v>14</v>
      </c>
      <c r="H252" s="8">
        <f t="shared" si="15"/>
        <v>3</v>
      </c>
      <c r="I252">
        <v>1</v>
      </c>
      <c r="J252" t="s">
        <v>21</v>
      </c>
      <c r="K252" t="s">
        <v>22</v>
      </c>
      <c r="L252">
        <v>1264399200</v>
      </c>
      <c r="M252" s="7">
        <f t="shared" si="13"/>
        <v>40203.25</v>
      </c>
      <c r="N252" s="7">
        <f t="shared" si="14"/>
        <v>40238.25</v>
      </c>
      <c r="O252">
        <v>1267423200</v>
      </c>
      <c r="P252" t="b">
        <v>0</v>
      </c>
      <c r="Q252" t="b">
        <v>0</v>
      </c>
      <c r="R252" t="str" cm="1">
        <f t="array" ref="R252:S252">_xlfn.TEXTSPLIT(T252,"/")</f>
        <v>music</v>
      </c>
      <c r="S252" t="str">
        <v>rock</v>
      </c>
      <c r="T252" t="s">
        <v>23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 s="8">
        <f t="shared" si="15"/>
        <v>38.019801980198018</v>
      </c>
      <c r="I253">
        <v>101</v>
      </c>
      <c r="J253" t="s">
        <v>21</v>
      </c>
      <c r="K253" t="s">
        <v>22</v>
      </c>
      <c r="L253">
        <v>1355032800</v>
      </c>
      <c r="M253" s="7">
        <f t="shared" si="13"/>
        <v>41252.25</v>
      </c>
      <c r="N253" s="7">
        <f t="shared" si="14"/>
        <v>41254.25</v>
      </c>
      <c r="O253">
        <v>1355205600</v>
      </c>
      <c r="P253" t="b">
        <v>0</v>
      </c>
      <c r="Q253" t="b">
        <v>0</v>
      </c>
      <c r="R253" t="str" cm="1">
        <f t="array" ref="R253:S253">_xlfn.TEXTSPLIT(T253,"/")</f>
        <v>theater</v>
      </c>
      <c r="S253" t="str">
        <v>plays</v>
      </c>
      <c r="T253" t="s">
        <v>33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6.2629999999999999</v>
      </c>
      <c r="G254" t="s">
        <v>20</v>
      </c>
      <c r="H254" s="8">
        <f t="shared" si="15"/>
        <v>106.15254237288136</v>
      </c>
      <c r="I254">
        <v>59</v>
      </c>
      <c r="J254" t="s">
        <v>21</v>
      </c>
      <c r="K254" t="s">
        <v>22</v>
      </c>
      <c r="L254">
        <v>1382677200</v>
      </c>
      <c r="M254" s="7">
        <f t="shared" si="13"/>
        <v>41572.208333333336</v>
      </c>
      <c r="N254" s="7">
        <f t="shared" si="14"/>
        <v>41577.208333333336</v>
      </c>
      <c r="O254">
        <v>1383109200</v>
      </c>
      <c r="P254" t="b">
        <v>0</v>
      </c>
      <c r="Q254" t="b">
        <v>0</v>
      </c>
      <c r="R254" t="str" cm="1">
        <f t="array" ref="R254:S254">_xlfn.TEXTSPLIT(T254,"/")</f>
        <v>theater</v>
      </c>
      <c r="S254" t="str">
        <v>plays</v>
      </c>
      <c r="T254" t="s">
        <v>33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 s="8">
        <f t="shared" si="15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 s="7">
        <f t="shared" si="13"/>
        <v>40641.208333333336</v>
      </c>
      <c r="N255" s="7">
        <f t="shared" si="14"/>
        <v>40653.208333333336</v>
      </c>
      <c r="O255">
        <v>1303275600</v>
      </c>
      <c r="P255" t="b">
        <v>0</v>
      </c>
      <c r="Q255" t="b">
        <v>0</v>
      </c>
      <c r="R255" t="str" cm="1">
        <f t="array" ref="R255:S255">_xlfn.TEXTSPLIT(T255,"/")</f>
        <v>film &amp; video</v>
      </c>
      <c r="S255" t="str">
        <v>drama</v>
      </c>
      <c r="T255" t="s">
        <v>53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1.8489130434782608</v>
      </c>
      <c r="G256" t="s">
        <v>20</v>
      </c>
      <c r="H256" s="8">
        <f t="shared" si="15"/>
        <v>96.647727272727266</v>
      </c>
      <c r="I256">
        <v>88</v>
      </c>
      <c r="J256" t="s">
        <v>21</v>
      </c>
      <c r="K256" t="s">
        <v>22</v>
      </c>
      <c r="L256">
        <v>1487656800</v>
      </c>
      <c r="M256" s="7">
        <f t="shared" si="13"/>
        <v>42787.25</v>
      </c>
      <c r="N256" s="7">
        <f t="shared" si="14"/>
        <v>42789.25</v>
      </c>
      <c r="O256">
        <v>1487829600</v>
      </c>
      <c r="P256" t="b">
        <v>0</v>
      </c>
      <c r="Q256" t="b">
        <v>0</v>
      </c>
      <c r="R256" t="str" cm="1">
        <f t="array" ref="R256:S256">_xlfn.TEXTSPLIT(T256,"/")</f>
        <v>publishing</v>
      </c>
      <c r="S256" t="str">
        <v>nonfiction</v>
      </c>
      <c r="T256" t="s">
        <v>68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1.2016770186335404</v>
      </c>
      <c r="G257" t="s">
        <v>20</v>
      </c>
      <c r="H257" s="8">
        <f t="shared" si="15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 s="7">
        <f t="shared" si="13"/>
        <v>40590.25</v>
      </c>
      <c r="N257" s="7">
        <f t="shared" si="14"/>
        <v>40595.25</v>
      </c>
      <c r="O257">
        <v>1298268000</v>
      </c>
      <c r="P257" t="b">
        <v>0</v>
      </c>
      <c r="Q257" t="b">
        <v>1</v>
      </c>
      <c r="R257" t="str" cm="1">
        <f t="array" ref="R257:S257">_xlfn.TEXTSPLIT(T257,"/")</f>
        <v>music</v>
      </c>
      <c r="S257" t="str">
        <v>rock</v>
      </c>
      <c r="T257" t="s">
        <v>23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0.23390243902439026</v>
      </c>
      <c r="G258" t="s">
        <v>14</v>
      </c>
      <c r="H258" s="8">
        <f t="shared" si="15"/>
        <v>63.93333333333333</v>
      </c>
      <c r="I258">
        <v>15</v>
      </c>
      <c r="J258" t="s">
        <v>40</v>
      </c>
      <c r="K258" t="s">
        <v>41</v>
      </c>
      <c r="L258">
        <v>1453615200</v>
      </c>
      <c r="M258" s="7">
        <f t="shared" si="13"/>
        <v>42393.25</v>
      </c>
      <c r="N258" s="7">
        <f t="shared" si="14"/>
        <v>42430.25</v>
      </c>
      <c r="O258">
        <v>1456812000</v>
      </c>
      <c r="P258" t="b">
        <v>0</v>
      </c>
      <c r="Q258" t="b">
        <v>0</v>
      </c>
      <c r="R258" t="str" cm="1">
        <f t="array" ref="R258:S258">_xlfn.TEXTSPLIT(T258,"/")</f>
        <v>music</v>
      </c>
      <c r="S258" t="str">
        <v>rock</v>
      </c>
      <c r="T258" t="s">
        <v>23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</f>
        <v>1.46</v>
      </c>
      <c r="G259" t="s">
        <v>20</v>
      </c>
      <c r="H259" s="8">
        <f t="shared" si="15"/>
        <v>90.456521739130437</v>
      </c>
      <c r="I259">
        <v>92</v>
      </c>
      <c r="J259" t="s">
        <v>21</v>
      </c>
      <c r="K259" t="s">
        <v>22</v>
      </c>
      <c r="L259">
        <v>1362463200</v>
      </c>
      <c r="M259" s="7">
        <f t="shared" ref="M259:M322" si="17">(((L259/60)/60)/24+DATE(1970,1,1))</f>
        <v>41338.25</v>
      </c>
      <c r="N259" s="7">
        <f t="shared" ref="N259:N322" si="18">(((O259/60)/60)/24)+DATE(1970,1,1)</f>
        <v>41352.208333333336</v>
      </c>
      <c r="O259">
        <v>1363669200</v>
      </c>
      <c r="P259" t="b">
        <v>0</v>
      </c>
      <c r="Q259" t="b">
        <v>0</v>
      </c>
      <c r="R259" t="str" cm="1">
        <f t="array" ref="R259:S259">_xlfn.TEXTSPLIT(T259,"/")</f>
        <v>theater</v>
      </c>
      <c r="S259" t="str">
        <v>plays</v>
      </c>
      <c r="T259" t="s">
        <v>33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2.6848000000000001</v>
      </c>
      <c r="G260" t="s">
        <v>20</v>
      </c>
      <c r="H260" s="8">
        <f t="shared" si="15"/>
        <v>72.172043010752688</v>
      </c>
      <c r="I260">
        <v>186</v>
      </c>
      <c r="J260" t="s">
        <v>21</v>
      </c>
      <c r="K260" t="s">
        <v>22</v>
      </c>
      <c r="L260">
        <v>1481176800</v>
      </c>
      <c r="M260" s="7">
        <f t="shared" si="17"/>
        <v>42712.25</v>
      </c>
      <c r="N260" s="7">
        <f t="shared" si="18"/>
        <v>42732.25</v>
      </c>
      <c r="O260">
        <v>1482904800</v>
      </c>
      <c r="P260" t="b">
        <v>0</v>
      </c>
      <c r="Q260" t="b">
        <v>1</v>
      </c>
      <c r="R260" t="str" cm="1">
        <f t="array" ref="R260:S260">_xlfn.TEXTSPLIT(T260,"/")</f>
        <v>theater</v>
      </c>
      <c r="S260" t="str">
        <v>plays</v>
      </c>
      <c r="T260" t="s">
        <v>33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5.9749999999999996</v>
      </c>
      <c r="G261" t="s">
        <v>20</v>
      </c>
      <c r="H261" s="8">
        <f t="shared" si="15"/>
        <v>77.934782608695656</v>
      </c>
      <c r="I261">
        <v>138</v>
      </c>
      <c r="J261" t="s">
        <v>21</v>
      </c>
      <c r="K261" t="s">
        <v>22</v>
      </c>
      <c r="L261">
        <v>1354946400</v>
      </c>
      <c r="M261" s="7">
        <f t="shared" si="17"/>
        <v>41251.25</v>
      </c>
      <c r="N261" s="7">
        <f t="shared" si="18"/>
        <v>41270.25</v>
      </c>
      <c r="O261">
        <v>1356588000</v>
      </c>
      <c r="P261" t="b">
        <v>1</v>
      </c>
      <c r="Q261" t="b">
        <v>0</v>
      </c>
      <c r="R261" t="str" cm="1">
        <f t="array" ref="R261:S261">_xlfn.TEXTSPLIT(T261,"/")</f>
        <v>photography</v>
      </c>
      <c r="S261" t="str">
        <v>photography books</v>
      </c>
      <c r="T261" t="s">
        <v>122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1.5769841269841269</v>
      </c>
      <c r="G262" t="s">
        <v>20</v>
      </c>
      <c r="H262" s="8">
        <f t="shared" si="15"/>
        <v>38.065134099616856</v>
      </c>
      <c r="I262">
        <v>261</v>
      </c>
      <c r="J262" t="s">
        <v>21</v>
      </c>
      <c r="K262" t="s">
        <v>22</v>
      </c>
      <c r="L262">
        <v>1348808400</v>
      </c>
      <c r="M262" s="7">
        <f t="shared" si="17"/>
        <v>41180.208333333336</v>
      </c>
      <c r="N262" s="7">
        <f t="shared" si="18"/>
        <v>41192.208333333336</v>
      </c>
      <c r="O262">
        <v>1349845200</v>
      </c>
      <c r="P262" t="b">
        <v>0</v>
      </c>
      <c r="Q262" t="b">
        <v>0</v>
      </c>
      <c r="R262" t="str" cm="1">
        <f t="array" ref="R262:S262">_xlfn.TEXTSPLIT(T262,"/")</f>
        <v>music</v>
      </c>
      <c r="S262" t="str">
        <v>rock</v>
      </c>
      <c r="T262" t="s">
        <v>23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 s="8">
        <f t="shared" ref="H263:H326" si="19">AVERAGE(E263/I263)</f>
        <v>57.936123348017624</v>
      </c>
      <c r="I263">
        <v>454</v>
      </c>
      <c r="J263" t="s">
        <v>21</v>
      </c>
      <c r="K263" t="s">
        <v>22</v>
      </c>
      <c r="L263">
        <v>1282712400</v>
      </c>
      <c r="M263" s="7">
        <f t="shared" si="17"/>
        <v>40415.208333333336</v>
      </c>
      <c r="N263" s="7">
        <f t="shared" si="18"/>
        <v>40419.208333333336</v>
      </c>
      <c r="O263">
        <v>1283058000</v>
      </c>
      <c r="P263" t="b">
        <v>0</v>
      </c>
      <c r="Q263" t="b">
        <v>1</v>
      </c>
      <c r="R263" t="str" cm="1">
        <f t="array" ref="R263:S263">_xlfn.TEXTSPLIT(T263,"/")</f>
        <v>music</v>
      </c>
      <c r="S263" t="str">
        <v>rock</v>
      </c>
      <c r="T263" t="s">
        <v>23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3.1341176470588237</v>
      </c>
      <c r="G264" t="s">
        <v>20</v>
      </c>
      <c r="H264" s="8">
        <f t="shared" si="19"/>
        <v>49.794392523364486</v>
      </c>
      <c r="I264">
        <v>107</v>
      </c>
      <c r="J264" t="s">
        <v>21</v>
      </c>
      <c r="K264" t="s">
        <v>22</v>
      </c>
      <c r="L264">
        <v>1301979600</v>
      </c>
      <c r="M264" s="7">
        <f t="shared" si="17"/>
        <v>40638.208333333336</v>
      </c>
      <c r="N264" s="7">
        <f t="shared" si="18"/>
        <v>40664.208333333336</v>
      </c>
      <c r="O264">
        <v>1304226000</v>
      </c>
      <c r="P264" t="b">
        <v>0</v>
      </c>
      <c r="Q264" t="b">
        <v>1</v>
      </c>
      <c r="T264" t="s">
        <v>60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3.7089655172413791</v>
      </c>
      <c r="G265" t="s">
        <v>20</v>
      </c>
      <c r="H265" s="8">
        <f t="shared" si="19"/>
        <v>54.050251256281406</v>
      </c>
      <c r="I265">
        <v>199</v>
      </c>
      <c r="J265" t="s">
        <v>21</v>
      </c>
      <c r="K265" t="s">
        <v>22</v>
      </c>
      <c r="L265">
        <v>1263016800</v>
      </c>
      <c r="M265" s="7">
        <f t="shared" si="17"/>
        <v>40187.25</v>
      </c>
      <c r="N265" s="7">
        <f t="shared" si="18"/>
        <v>40187.25</v>
      </c>
      <c r="O265">
        <v>1263016800</v>
      </c>
      <c r="P265" t="b">
        <v>0</v>
      </c>
      <c r="Q265" t="b">
        <v>0</v>
      </c>
      <c r="T265" t="s">
        <v>122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3.6266447368421053</v>
      </c>
      <c r="G266" t="s">
        <v>20</v>
      </c>
      <c r="H266" s="8">
        <f t="shared" si="19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 s="7">
        <f t="shared" si="17"/>
        <v>41317.25</v>
      </c>
      <c r="N266" s="7">
        <f t="shared" si="18"/>
        <v>41333.25</v>
      </c>
      <c r="O266">
        <v>1362031200</v>
      </c>
      <c r="P266" t="b">
        <v>0</v>
      </c>
      <c r="Q266" t="b">
        <v>0</v>
      </c>
      <c r="T266" t="s">
        <v>33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1.2308163265306122</v>
      </c>
      <c r="G267" t="s">
        <v>20</v>
      </c>
      <c r="H267" s="8">
        <f t="shared" si="19"/>
        <v>70.127906976744185</v>
      </c>
      <c r="I267">
        <v>86</v>
      </c>
      <c r="J267" t="s">
        <v>21</v>
      </c>
      <c r="K267" t="s">
        <v>22</v>
      </c>
      <c r="L267">
        <v>1451800800</v>
      </c>
      <c r="M267" s="7">
        <f t="shared" si="17"/>
        <v>42372.25</v>
      </c>
      <c r="N267" s="7">
        <f t="shared" si="18"/>
        <v>42416.25</v>
      </c>
      <c r="O267">
        <v>1455602400</v>
      </c>
      <c r="P267" t="b">
        <v>0</v>
      </c>
      <c r="Q267" t="b">
        <v>0</v>
      </c>
      <c r="T267" t="s">
        <v>33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 s="8">
        <f t="shared" si="19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 s="7">
        <f t="shared" si="17"/>
        <v>41950.25</v>
      </c>
      <c r="N268" s="7">
        <f t="shared" si="18"/>
        <v>41983.25</v>
      </c>
      <c r="O268">
        <v>1418191200</v>
      </c>
      <c r="P268" t="b">
        <v>0</v>
      </c>
      <c r="Q268" t="b">
        <v>1</v>
      </c>
      <c r="T268" t="s">
        <v>159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2.3362012987012988</v>
      </c>
      <c r="G269" t="s">
        <v>20</v>
      </c>
      <c r="H269" s="8">
        <f t="shared" si="19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 s="7">
        <f t="shared" si="17"/>
        <v>41206.208333333336</v>
      </c>
      <c r="N269" s="7">
        <f t="shared" si="18"/>
        <v>41222.25</v>
      </c>
      <c r="O269">
        <v>1352440800</v>
      </c>
      <c r="P269" t="b">
        <v>0</v>
      </c>
      <c r="Q269" t="b">
        <v>0</v>
      </c>
      <c r="T269" t="s">
        <v>33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1.8053333333333332</v>
      </c>
      <c r="G270" t="s">
        <v>20</v>
      </c>
      <c r="H270" s="8">
        <f t="shared" si="19"/>
        <v>56.416666666666664</v>
      </c>
      <c r="I270">
        <v>48</v>
      </c>
      <c r="J270" t="s">
        <v>21</v>
      </c>
      <c r="K270" t="s">
        <v>22</v>
      </c>
      <c r="L270">
        <v>1349326800</v>
      </c>
      <c r="M270" s="7">
        <f t="shared" si="17"/>
        <v>41186.208333333336</v>
      </c>
      <c r="N270" s="7">
        <f t="shared" si="18"/>
        <v>41232.25</v>
      </c>
      <c r="O270">
        <v>1353304800</v>
      </c>
      <c r="P270" t="b">
        <v>0</v>
      </c>
      <c r="Q270" t="b">
        <v>0</v>
      </c>
      <c r="T270" t="s">
        <v>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2.5262857142857142</v>
      </c>
      <c r="G271" t="s">
        <v>20</v>
      </c>
      <c r="H271" s="8">
        <f t="shared" si="19"/>
        <v>101.63218390804597</v>
      </c>
      <c r="I271">
        <v>87</v>
      </c>
      <c r="J271" t="s">
        <v>21</v>
      </c>
      <c r="K271" t="s">
        <v>22</v>
      </c>
      <c r="L271">
        <v>1548914400</v>
      </c>
      <c r="M271" s="7">
        <f t="shared" si="17"/>
        <v>43496.25</v>
      </c>
      <c r="N271" s="7">
        <f t="shared" si="18"/>
        <v>43517.25</v>
      </c>
      <c r="O271">
        <v>1550728800</v>
      </c>
      <c r="P271" t="b">
        <v>0</v>
      </c>
      <c r="Q271" t="b">
        <v>0</v>
      </c>
      <c r="T271" t="s">
        <v>269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0.27176538240368026</v>
      </c>
      <c r="G272" t="s">
        <v>74</v>
      </c>
      <c r="H272" s="8">
        <f t="shared" si="19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 s="7">
        <f t="shared" si="17"/>
        <v>40514.25</v>
      </c>
      <c r="N272" s="7">
        <f t="shared" si="18"/>
        <v>40516.25</v>
      </c>
      <c r="O272">
        <v>1291442400</v>
      </c>
      <c r="P272" t="b">
        <v>0</v>
      </c>
      <c r="Q272" t="b">
        <v>0</v>
      </c>
      <c r="T272" t="s">
        <v>89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1.2706571242680547E-2</v>
      </c>
      <c r="G273" t="s">
        <v>47</v>
      </c>
      <c r="H273" s="8">
        <f t="shared" si="19"/>
        <v>32.016393442622949</v>
      </c>
      <c r="I273">
        <v>61</v>
      </c>
      <c r="J273" t="s">
        <v>21</v>
      </c>
      <c r="K273" t="s">
        <v>22</v>
      </c>
      <c r="L273">
        <v>1449468000</v>
      </c>
      <c r="M273" s="7">
        <f t="shared" si="17"/>
        <v>42345.25</v>
      </c>
      <c r="N273" s="7">
        <f t="shared" si="18"/>
        <v>42376.25</v>
      </c>
      <c r="O273">
        <v>1452146400</v>
      </c>
      <c r="P273" t="b">
        <v>0</v>
      </c>
      <c r="Q273" t="b">
        <v>0</v>
      </c>
      <c r="T273" t="s">
        <v>122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3.0400978473581213</v>
      </c>
      <c r="G274" t="s">
        <v>20</v>
      </c>
      <c r="H274" s="8">
        <f t="shared" si="19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 s="7">
        <f t="shared" si="17"/>
        <v>43656.208333333328</v>
      </c>
      <c r="N274" s="7">
        <f t="shared" si="18"/>
        <v>43681.208333333328</v>
      </c>
      <c r="O274">
        <v>1564894800</v>
      </c>
      <c r="P274" t="b">
        <v>0</v>
      </c>
      <c r="Q274" t="b">
        <v>1</v>
      </c>
      <c r="T274" t="s">
        <v>33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1.3723076923076922</v>
      </c>
      <c r="G275" t="s">
        <v>20</v>
      </c>
      <c r="H275" s="8">
        <f t="shared" si="19"/>
        <v>37.957446808510639</v>
      </c>
      <c r="I275">
        <v>282</v>
      </c>
      <c r="J275" t="s">
        <v>15</v>
      </c>
      <c r="K275" t="s">
        <v>16</v>
      </c>
      <c r="L275">
        <v>1505624400</v>
      </c>
      <c r="M275" s="7">
        <f t="shared" si="17"/>
        <v>42995.208333333328</v>
      </c>
      <c r="N275" s="7">
        <f t="shared" si="18"/>
        <v>42998.208333333328</v>
      </c>
      <c r="O275">
        <v>1505883600</v>
      </c>
      <c r="P275" t="b">
        <v>0</v>
      </c>
      <c r="Q275" t="b">
        <v>0</v>
      </c>
      <c r="T275" t="s">
        <v>33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 s="8">
        <f t="shared" si="19"/>
        <v>51.533333333333331</v>
      </c>
      <c r="I276">
        <v>15</v>
      </c>
      <c r="J276" t="s">
        <v>21</v>
      </c>
      <c r="K276" t="s">
        <v>22</v>
      </c>
      <c r="L276">
        <v>1509948000</v>
      </c>
      <c r="M276" s="7">
        <f t="shared" si="17"/>
        <v>43045.25</v>
      </c>
      <c r="N276" s="7">
        <f t="shared" si="18"/>
        <v>43050.25</v>
      </c>
      <c r="O276">
        <v>1510380000</v>
      </c>
      <c r="P276" t="b">
        <v>0</v>
      </c>
      <c r="Q276" t="b">
        <v>0</v>
      </c>
      <c r="T276" t="s">
        <v>33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2.4151282051282053</v>
      </c>
      <c r="G277" t="s">
        <v>20</v>
      </c>
      <c r="H277" s="8">
        <f t="shared" si="19"/>
        <v>81.198275862068968</v>
      </c>
      <c r="I277">
        <v>116</v>
      </c>
      <c r="J277" t="s">
        <v>21</v>
      </c>
      <c r="K277" t="s">
        <v>22</v>
      </c>
      <c r="L277">
        <v>1554526800</v>
      </c>
      <c r="M277" s="7">
        <f t="shared" si="17"/>
        <v>43561.208333333328</v>
      </c>
      <c r="N277" s="7">
        <f t="shared" si="18"/>
        <v>43569.208333333328</v>
      </c>
      <c r="O277">
        <v>1555218000</v>
      </c>
      <c r="P277" t="b">
        <v>0</v>
      </c>
      <c r="Q277" t="b">
        <v>0</v>
      </c>
      <c r="T277" t="s">
        <v>206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 s="8">
        <f t="shared" si="19"/>
        <v>40.030075187969928</v>
      </c>
      <c r="I278">
        <v>133</v>
      </c>
      <c r="J278" t="s">
        <v>21</v>
      </c>
      <c r="K278" t="s">
        <v>22</v>
      </c>
      <c r="L278">
        <v>1334811600</v>
      </c>
      <c r="M278" s="7">
        <f t="shared" si="17"/>
        <v>41018.208333333336</v>
      </c>
      <c r="N278" s="7">
        <f t="shared" si="18"/>
        <v>41023.208333333336</v>
      </c>
      <c r="O278">
        <v>1335243600</v>
      </c>
      <c r="P278" t="b">
        <v>0</v>
      </c>
      <c r="Q278" t="b">
        <v>1</v>
      </c>
      <c r="T278" t="s">
        <v>89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10.664285714285715</v>
      </c>
      <c r="G279" t="s">
        <v>20</v>
      </c>
      <c r="H279" s="8">
        <f t="shared" si="19"/>
        <v>89.939759036144579</v>
      </c>
      <c r="I279">
        <v>83</v>
      </c>
      <c r="J279" t="s">
        <v>21</v>
      </c>
      <c r="K279" t="s">
        <v>22</v>
      </c>
      <c r="L279">
        <v>1279515600</v>
      </c>
      <c r="M279" s="7">
        <f t="shared" si="17"/>
        <v>40378.208333333336</v>
      </c>
      <c r="N279" s="7">
        <f t="shared" si="18"/>
        <v>40380.208333333336</v>
      </c>
      <c r="O279">
        <v>1279688400</v>
      </c>
      <c r="P279" t="b">
        <v>0</v>
      </c>
      <c r="Q279" t="b">
        <v>0</v>
      </c>
      <c r="T279" t="s">
        <v>33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3.2588888888888889</v>
      </c>
      <c r="G280" t="s">
        <v>20</v>
      </c>
      <c r="H280" s="8">
        <f t="shared" si="19"/>
        <v>96.692307692307693</v>
      </c>
      <c r="I280">
        <v>91</v>
      </c>
      <c r="J280" t="s">
        <v>21</v>
      </c>
      <c r="K280" t="s">
        <v>22</v>
      </c>
      <c r="L280">
        <v>1353909600</v>
      </c>
      <c r="M280" s="7">
        <f t="shared" si="17"/>
        <v>41239.25</v>
      </c>
      <c r="N280" s="7">
        <f t="shared" si="18"/>
        <v>41264.25</v>
      </c>
      <c r="O280">
        <v>1356069600</v>
      </c>
      <c r="P280" t="b">
        <v>0</v>
      </c>
      <c r="Q280" t="b">
        <v>0</v>
      </c>
      <c r="T280" t="s">
        <v>28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1.7070000000000001</v>
      </c>
      <c r="G281" t="s">
        <v>20</v>
      </c>
      <c r="H281" s="8">
        <f t="shared" si="19"/>
        <v>25.010989010989011</v>
      </c>
      <c r="I281">
        <v>546</v>
      </c>
      <c r="J281" t="s">
        <v>21</v>
      </c>
      <c r="K281" t="s">
        <v>22</v>
      </c>
      <c r="L281">
        <v>1535950800</v>
      </c>
      <c r="M281" s="7">
        <f t="shared" si="17"/>
        <v>43346.208333333328</v>
      </c>
      <c r="N281" s="7">
        <f t="shared" si="18"/>
        <v>43349.208333333328</v>
      </c>
      <c r="O281">
        <v>1536210000</v>
      </c>
      <c r="P281" t="b">
        <v>0</v>
      </c>
      <c r="Q281" t="b">
        <v>0</v>
      </c>
      <c r="T281" t="s">
        <v>33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5.8144</v>
      </c>
      <c r="G282" t="s">
        <v>20</v>
      </c>
      <c r="H282" s="8">
        <f t="shared" si="19"/>
        <v>36.987277353689571</v>
      </c>
      <c r="I282">
        <v>393</v>
      </c>
      <c r="J282" t="s">
        <v>21</v>
      </c>
      <c r="K282" t="s">
        <v>22</v>
      </c>
      <c r="L282">
        <v>1511244000</v>
      </c>
      <c r="M282" s="7">
        <f t="shared" si="17"/>
        <v>43060.25</v>
      </c>
      <c r="N282" s="7">
        <f t="shared" si="18"/>
        <v>43066.25</v>
      </c>
      <c r="O282">
        <v>1511762400</v>
      </c>
      <c r="P282" t="b">
        <v>0</v>
      </c>
      <c r="Q282" t="b">
        <v>0</v>
      </c>
      <c r="T282" t="s">
        <v>71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 s="8">
        <f t="shared" si="19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 s="7">
        <f t="shared" si="17"/>
        <v>40979.25</v>
      </c>
      <c r="N283" s="7">
        <f t="shared" si="18"/>
        <v>41000.208333333336</v>
      </c>
      <c r="O283">
        <v>1333256400</v>
      </c>
      <c r="P283" t="b">
        <v>0</v>
      </c>
      <c r="Q283" t="b">
        <v>1</v>
      </c>
      <c r="T283" t="s">
        <v>33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1.0804761904761904</v>
      </c>
      <c r="G284" t="s">
        <v>20</v>
      </c>
      <c r="H284" s="8">
        <f t="shared" si="19"/>
        <v>68.240601503759393</v>
      </c>
      <c r="I284">
        <v>133</v>
      </c>
      <c r="J284" t="s">
        <v>21</v>
      </c>
      <c r="K284" t="s">
        <v>22</v>
      </c>
      <c r="L284">
        <v>1480226400</v>
      </c>
      <c r="M284" s="7">
        <f t="shared" si="17"/>
        <v>42701.25</v>
      </c>
      <c r="N284" s="7">
        <f t="shared" si="18"/>
        <v>42707.25</v>
      </c>
      <c r="O284">
        <v>1480744800</v>
      </c>
      <c r="P284" t="b">
        <v>0</v>
      </c>
      <c r="Q284" t="b">
        <v>1</v>
      </c>
      <c r="T284" t="s">
        <v>269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 s="8">
        <f t="shared" si="19"/>
        <v>52.310344827586206</v>
      </c>
      <c r="I285">
        <v>29</v>
      </c>
      <c r="J285" t="s">
        <v>36</v>
      </c>
      <c r="K285" t="s">
        <v>37</v>
      </c>
      <c r="L285">
        <v>1464584400</v>
      </c>
      <c r="M285" s="7">
        <f t="shared" si="17"/>
        <v>42520.208333333328</v>
      </c>
      <c r="N285" s="7">
        <f t="shared" si="18"/>
        <v>42525.208333333328</v>
      </c>
      <c r="O285">
        <v>1465016400</v>
      </c>
      <c r="P285" t="b">
        <v>0</v>
      </c>
      <c r="Q285" t="b">
        <v>0</v>
      </c>
      <c r="T285" t="s">
        <v>23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 s="8">
        <f t="shared" si="19"/>
        <v>61.765151515151516</v>
      </c>
      <c r="I286">
        <v>132</v>
      </c>
      <c r="J286" t="s">
        <v>21</v>
      </c>
      <c r="K286" t="s">
        <v>22</v>
      </c>
      <c r="L286">
        <v>1335848400</v>
      </c>
      <c r="M286" s="7">
        <f t="shared" si="17"/>
        <v>41030.208333333336</v>
      </c>
      <c r="N286" s="7">
        <f t="shared" si="18"/>
        <v>41035.208333333336</v>
      </c>
      <c r="O286">
        <v>1336280400</v>
      </c>
      <c r="P286" t="b">
        <v>0</v>
      </c>
      <c r="Q286" t="b">
        <v>0</v>
      </c>
      <c r="T286" t="s">
        <v>28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7.0633333333333335</v>
      </c>
      <c r="G287" t="s">
        <v>20</v>
      </c>
      <c r="H287" s="8">
        <f t="shared" si="19"/>
        <v>25.027559055118111</v>
      </c>
      <c r="I287">
        <v>254</v>
      </c>
      <c r="J287" t="s">
        <v>21</v>
      </c>
      <c r="K287" t="s">
        <v>22</v>
      </c>
      <c r="L287">
        <v>1473483600</v>
      </c>
      <c r="M287" s="7">
        <f t="shared" si="17"/>
        <v>42623.208333333328</v>
      </c>
      <c r="N287" s="7">
        <f t="shared" si="18"/>
        <v>42661.208333333328</v>
      </c>
      <c r="O287">
        <v>1476766800</v>
      </c>
      <c r="P287" t="b">
        <v>0</v>
      </c>
      <c r="Q287" t="b">
        <v>0</v>
      </c>
      <c r="T287" t="s">
        <v>33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0.17446030330062445</v>
      </c>
      <c r="G288" t="s">
        <v>74</v>
      </c>
      <c r="H288" s="8">
        <f t="shared" si="19"/>
        <v>106.28804347826087</v>
      </c>
      <c r="I288">
        <v>184</v>
      </c>
      <c r="J288" t="s">
        <v>21</v>
      </c>
      <c r="K288" t="s">
        <v>22</v>
      </c>
      <c r="L288">
        <v>1479880800</v>
      </c>
      <c r="M288" s="7">
        <f t="shared" si="17"/>
        <v>42697.25</v>
      </c>
      <c r="N288" s="7">
        <f t="shared" si="18"/>
        <v>42704.25</v>
      </c>
      <c r="O288">
        <v>1480485600</v>
      </c>
      <c r="P288" t="b">
        <v>0</v>
      </c>
      <c r="Q288" t="b">
        <v>0</v>
      </c>
      <c r="T288" t="s">
        <v>33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2.0973015873015872</v>
      </c>
      <c r="G289" t="s">
        <v>20</v>
      </c>
      <c r="H289" s="8">
        <f t="shared" si="19"/>
        <v>75.07386363636364</v>
      </c>
      <c r="I289">
        <v>176</v>
      </c>
      <c r="J289" t="s">
        <v>21</v>
      </c>
      <c r="K289" t="s">
        <v>22</v>
      </c>
      <c r="L289">
        <v>1430197200</v>
      </c>
      <c r="M289" s="7">
        <f t="shared" si="17"/>
        <v>42122.208333333328</v>
      </c>
      <c r="N289" s="7">
        <f t="shared" si="18"/>
        <v>42122.208333333328</v>
      </c>
      <c r="O289">
        <v>1430197200</v>
      </c>
      <c r="P289" t="b">
        <v>0</v>
      </c>
      <c r="Q289" t="b">
        <v>0</v>
      </c>
      <c r="T289" t="s">
        <v>50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 s="8">
        <f t="shared" si="19"/>
        <v>39.970802919708028</v>
      </c>
      <c r="I290">
        <v>137</v>
      </c>
      <c r="J290" t="s">
        <v>36</v>
      </c>
      <c r="K290" t="s">
        <v>37</v>
      </c>
      <c r="L290">
        <v>1331701200</v>
      </c>
      <c r="M290" s="7">
        <f t="shared" si="17"/>
        <v>40982.208333333336</v>
      </c>
      <c r="N290" s="7">
        <f t="shared" si="18"/>
        <v>40983.208333333336</v>
      </c>
      <c r="O290">
        <v>1331787600</v>
      </c>
      <c r="P290" t="b">
        <v>0</v>
      </c>
      <c r="Q290" t="b">
        <v>1</v>
      </c>
      <c r="T290" t="s">
        <v>148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16.842500000000001</v>
      </c>
      <c r="G291" t="s">
        <v>20</v>
      </c>
      <c r="H291" s="8">
        <f t="shared" si="19"/>
        <v>39.982195845697326</v>
      </c>
      <c r="I291">
        <v>337</v>
      </c>
      <c r="J291" t="s">
        <v>15</v>
      </c>
      <c r="K291" t="s">
        <v>16</v>
      </c>
      <c r="L291">
        <v>1438578000</v>
      </c>
      <c r="M291" s="7">
        <f t="shared" si="17"/>
        <v>42219.208333333328</v>
      </c>
      <c r="N291" s="7">
        <f t="shared" si="18"/>
        <v>42222.208333333328</v>
      </c>
      <c r="O291">
        <v>1438837200</v>
      </c>
      <c r="P291" t="b">
        <v>0</v>
      </c>
      <c r="Q291" t="b">
        <v>0</v>
      </c>
      <c r="T291" t="s">
        <v>33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 s="8">
        <f t="shared" si="19"/>
        <v>101.01541850220265</v>
      </c>
      <c r="I292">
        <v>908</v>
      </c>
      <c r="J292" t="s">
        <v>21</v>
      </c>
      <c r="K292" t="s">
        <v>22</v>
      </c>
      <c r="L292">
        <v>1368162000</v>
      </c>
      <c r="M292" s="7">
        <f t="shared" si="17"/>
        <v>41404.208333333336</v>
      </c>
      <c r="N292" s="7">
        <f t="shared" si="18"/>
        <v>41436.208333333336</v>
      </c>
      <c r="O292">
        <v>1370926800</v>
      </c>
      <c r="P292" t="b">
        <v>0</v>
      </c>
      <c r="Q292" t="b">
        <v>1</v>
      </c>
      <c r="T292" t="s">
        <v>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4.5661111111111108</v>
      </c>
      <c r="G293" t="s">
        <v>20</v>
      </c>
      <c r="H293" s="8">
        <f t="shared" si="19"/>
        <v>76.813084112149539</v>
      </c>
      <c r="I293">
        <v>107</v>
      </c>
      <c r="J293" t="s">
        <v>21</v>
      </c>
      <c r="K293" t="s">
        <v>22</v>
      </c>
      <c r="L293">
        <v>1318654800</v>
      </c>
      <c r="M293" s="7">
        <f t="shared" si="17"/>
        <v>40831.208333333336</v>
      </c>
      <c r="N293" s="7">
        <f t="shared" si="18"/>
        <v>40835.208333333336</v>
      </c>
      <c r="O293">
        <v>1319000400</v>
      </c>
      <c r="P293" t="b">
        <v>1</v>
      </c>
      <c r="Q293" t="b">
        <v>0</v>
      </c>
      <c r="T293" t="s">
        <v>28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 s="8">
        <f t="shared" si="19"/>
        <v>71.7</v>
      </c>
      <c r="I294">
        <v>10</v>
      </c>
      <c r="J294" t="s">
        <v>21</v>
      </c>
      <c r="K294" t="s">
        <v>22</v>
      </c>
      <c r="L294">
        <v>1331874000</v>
      </c>
      <c r="M294" s="7">
        <f t="shared" si="17"/>
        <v>40984.208333333336</v>
      </c>
      <c r="N294" s="7">
        <f t="shared" si="18"/>
        <v>41002.208333333336</v>
      </c>
      <c r="O294">
        <v>1333429200</v>
      </c>
      <c r="P294" t="b">
        <v>0</v>
      </c>
      <c r="Q294" t="b">
        <v>0</v>
      </c>
      <c r="T294" t="s">
        <v>17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0.16384615384615384</v>
      </c>
      <c r="G295" t="s">
        <v>74</v>
      </c>
      <c r="H295" s="8">
        <f t="shared" si="19"/>
        <v>33.28125</v>
      </c>
      <c r="I295">
        <v>32</v>
      </c>
      <c r="J295" t="s">
        <v>107</v>
      </c>
      <c r="K295" t="s">
        <v>108</v>
      </c>
      <c r="L295">
        <v>1286254800</v>
      </c>
      <c r="M295" s="7">
        <f t="shared" si="17"/>
        <v>40456.208333333336</v>
      </c>
      <c r="N295" s="7">
        <f t="shared" si="18"/>
        <v>40465.208333333336</v>
      </c>
      <c r="O295">
        <v>1287032400</v>
      </c>
      <c r="P295" t="b">
        <v>0</v>
      </c>
      <c r="Q295" t="b">
        <v>0</v>
      </c>
      <c r="T295" t="s">
        <v>33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13.396666666666667</v>
      </c>
      <c r="G296" t="s">
        <v>20</v>
      </c>
      <c r="H296" s="8">
        <f t="shared" si="19"/>
        <v>43.923497267759565</v>
      </c>
      <c r="I296">
        <v>183</v>
      </c>
      <c r="J296" t="s">
        <v>21</v>
      </c>
      <c r="K296" t="s">
        <v>22</v>
      </c>
      <c r="L296">
        <v>1540530000</v>
      </c>
      <c r="M296" s="7">
        <f t="shared" si="17"/>
        <v>43399.208333333328</v>
      </c>
      <c r="N296" s="7">
        <f t="shared" si="18"/>
        <v>43411.25</v>
      </c>
      <c r="O296">
        <v>1541570400</v>
      </c>
      <c r="P296" t="b">
        <v>0</v>
      </c>
      <c r="Q296" t="b">
        <v>0</v>
      </c>
      <c r="T296" t="s">
        <v>33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 s="8">
        <f t="shared" si="19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 s="7">
        <f t="shared" si="17"/>
        <v>41562.208333333336</v>
      </c>
      <c r="N297" s="7">
        <f t="shared" si="18"/>
        <v>41587.25</v>
      </c>
      <c r="O297">
        <v>1383976800</v>
      </c>
      <c r="P297" t="b">
        <v>0</v>
      </c>
      <c r="Q297" t="b">
        <v>0</v>
      </c>
      <c r="T297" t="s">
        <v>33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 s="8">
        <f t="shared" si="19"/>
        <v>88.21052631578948</v>
      </c>
      <c r="I298">
        <v>38</v>
      </c>
      <c r="J298" t="s">
        <v>26</v>
      </c>
      <c r="K298" t="s">
        <v>27</v>
      </c>
      <c r="L298">
        <v>1548655200</v>
      </c>
      <c r="M298" s="7">
        <f t="shared" si="17"/>
        <v>43493.25</v>
      </c>
      <c r="N298" s="7">
        <f t="shared" si="18"/>
        <v>43515.25</v>
      </c>
      <c r="O298">
        <v>1550556000</v>
      </c>
      <c r="P298" t="b">
        <v>0</v>
      </c>
      <c r="Q298" t="b">
        <v>0</v>
      </c>
      <c r="T298" t="s">
        <v>33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 s="8">
        <f t="shared" si="19"/>
        <v>65.240384615384613</v>
      </c>
      <c r="I299">
        <v>104</v>
      </c>
      <c r="J299" t="s">
        <v>26</v>
      </c>
      <c r="K299" t="s">
        <v>27</v>
      </c>
      <c r="L299">
        <v>1389679200</v>
      </c>
      <c r="M299" s="7">
        <f t="shared" si="17"/>
        <v>41653.25</v>
      </c>
      <c r="N299" s="7">
        <f t="shared" si="18"/>
        <v>41662.25</v>
      </c>
      <c r="O299">
        <v>1390456800</v>
      </c>
      <c r="P299" t="b">
        <v>0</v>
      </c>
      <c r="Q299" t="b">
        <v>1</v>
      </c>
      <c r="T299" t="s">
        <v>33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1.4391428571428571</v>
      </c>
      <c r="G300" t="s">
        <v>20</v>
      </c>
      <c r="H300" s="8">
        <f t="shared" si="19"/>
        <v>69.958333333333329</v>
      </c>
      <c r="I300">
        <v>72</v>
      </c>
      <c r="J300" t="s">
        <v>21</v>
      </c>
      <c r="K300" t="s">
        <v>22</v>
      </c>
      <c r="L300">
        <v>1456466400</v>
      </c>
      <c r="M300" s="7">
        <f t="shared" si="17"/>
        <v>42426.25</v>
      </c>
      <c r="N300" s="7">
        <f t="shared" si="18"/>
        <v>42444.208333333328</v>
      </c>
      <c r="O300">
        <v>1458018000</v>
      </c>
      <c r="P300" t="b">
        <v>0</v>
      </c>
      <c r="Q300" t="b">
        <v>1</v>
      </c>
      <c r="T300" t="s">
        <v>23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 s="8">
        <f t="shared" si="19"/>
        <v>39.877551020408163</v>
      </c>
      <c r="I301">
        <v>49</v>
      </c>
      <c r="J301" t="s">
        <v>21</v>
      </c>
      <c r="K301" t="s">
        <v>22</v>
      </c>
      <c r="L301">
        <v>1456984800</v>
      </c>
      <c r="M301" s="7">
        <f t="shared" si="17"/>
        <v>42432.25</v>
      </c>
      <c r="N301" s="7">
        <f t="shared" si="18"/>
        <v>42488.208333333328</v>
      </c>
      <c r="O301">
        <v>1461819600</v>
      </c>
      <c r="P301" t="b">
        <v>0</v>
      </c>
      <c r="Q301" t="b">
        <v>0</v>
      </c>
      <c r="T301" t="s">
        <v>17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0.05</v>
      </c>
      <c r="G302" t="s">
        <v>14</v>
      </c>
      <c r="H302" s="8">
        <f t="shared" si="19"/>
        <v>5</v>
      </c>
      <c r="I302">
        <v>1</v>
      </c>
      <c r="J302" t="s">
        <v>36</v>
      </c>
      <c r="K302" t="s">
        <v>37</v>
      </c>
      <c r="L302">
        <v>1504069200</v>
      </c>
      <c r="M302" s="7">
        <f t="shared" si="17"/>
        <v>42977.208333333328</v>
      </c>
      <c r="N302" s="7">
        <f t="shared" si="18"/>
        <v>42978.208333333328</v>
      </c>
      <c r="O302">
        <v>1504155600</v>
      </c>
      <c r="P302" t="b">
        <v>0</v>
      </c>
      <c r="Q302" t="b">
        <v>1</v>
      </c>
      <c r="T302" t="s">
        <v>68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13.446666666666667</v>
      </c>
      <c r="G303" t="s">
        <v>20</v>
      </c>
      <c r="H303" s="8">
        <f t="shared" si="19"/>
        <v>41.023728813559323</v>
      </c>
      <c r="I303">
        <v>295</v>
      </c>
      <c r="J303" t="s">
        <v>21</v>
      </c>
      <c r="K303" t="s">
        <v>22</v>
      </c>
      <c r="L303">
        <v>1424930400</v>
      </c>
      <c r="M303" s="7">
        <f t="shared" si="17"/>
        <v>42061.25</v>
      </c>
      <c r="N303" s="7">
        <f t="shared" si="18"/>
        <v>42078.208333333328</v>
      </c>
      <c r="O303">
        <v>1426395600</v>
      </c>
      <c r="P303" t="b">
        <v>0</v>
      </c>
      <c r="Q303" t="b">
        <v>0</v>
      </c>
      <c r="T303" t="s">
        <v>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 s="8">
        <f t="shared" si="19"/>
        <v>98.914285714285711</v>
      </c>
      <c r="I304">
        <v>245</v>
      </c>
      <c r="J304" t="s">
        <v>21</v>
      </c>
      <c r="K304" t="s">
        <v>22</v>
      </c>
      <c r="L304">
        <v>1535864400</v>
      </c>
      <c r="M304" s="7">
        <f t="shared" si="17"/>
        <v>43345.208333333328</v>
      </c>
      <c r="N304" s="7">
        <f t="shared" si="18"/>
        <v>43359.208333333328</v>
      </c>
      <c r="O304">
        <v>1537074000</v>
      </c>
      <c r="P304" t="b">
        <v>0</v>
      </c>
      <c r="Q304" t="b">
        <v>0</v>
      </c>
      <c r="T304" t="s">
        <v>33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 s="8">
        <f t="shared" si="19"/>
        <v>87.78125</v>
      </c>
      <c r="I305">
        <v>32</v>
      </c>
      <c r="J305" t="s">
        <v>21</v>
      </c>
      <c r="K305" t="s">
        <v>22</v>
      </c>
      <c r="L305">
        <v>1452146400</v>
      </c>
      <c r="M305" s="7">
        <f t="shared" si="17"/>
        <v>42376.25</v>
      </c>
      <c r="N305" s="7">
        <f t="shared" si="18"/>
        <v>42381.25</v>
      </c>
      <c r="O305">
        <v>1452578400</v>
      </c>
      <c r="P305" t="b">
        <v>0</v>
      </c>
      <c r="Q305" t="b">
        <v>0</v>
      </c>
      <c r="T305" t="s">
        <v>60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5.4614285714285717</v>
      </c>
      <c r="G306" t="s">
        <v>20</v>
      </c>
      <c r="H306" s="8">
        <f t="shared" si="19"/>
        <v>80.767605633802816</v>
      </c>
      <c r="I306">
        <v>142</v>
      </c>
      <c r="J306" t="s">
        <v>21</v>
      </c>
      <c r="K306" t="s">
        <v>22</v>
      </c>
      <c r="L306">
        <v>1470546000</v>
      </c>
      <c r="M306" s="7">
        <f t="shared" si="17"/>
        <v>42589.208333333328</v>
      </c>
      <c r="N306" s="7">
        <f t="shared" si="18"/>
        <v>42630.208333333328</v>
      </c>
      <c r="O306">
        <v>1474088400</v>
      </c>
      <c r="P306" t="b">
        <v>0</v>
      </c>
      <c r="Q306" t="b">
        <v>0</v>
      </c>
      <c r="T306" t="s">
        <v>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2.8621428571428571</v>
      </c>
      <c r="G307" t="s">
        <v>20</v>
      </c>
      <c r="H307" s="8">
        <f t="shared" si="19"/>
        <v>94.28235294117647</v>
      </c>
      <c r="I307">
        <v>85</v>
      </c>
      <c r="J307" t="s">
        <v>21</v>
      </c>
      <c r="K307" t="s">
        <v>22</v>
      </c>
      <c r="L307">
        <v>1458363600</v>
      </c>
      <c r="M307" s="7">
        <f t="shared" si="17"/>
        <v>42448.208333333328</v>
      </c>
      <c r="N307" s="7">
        <f t="shared" si="18"/>
        <v>42489.208333333328</v>
      </c>
      <c r="O307">
        <v>1461906000</v>
      </c>
      <c r="P307" t="b">
        <v>0</v>
      </c>
      <c r="Q307" t="b">
        <v>0</v>
      </c>
      <c r="T307" t="s">
        <v>33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 s="8">
        <f t="shared" si="19"/>
        <v>73.428571428571431</v>
      </c>
      <c r="I308">
        <v>7</v>
      </c>
      <c r="J308" t="s">
        <v>21</v>
      </c>
      <c r="K308" t="s">
        <v>22</v>
      </c>
      <c r="L308">
        <v>1500008400</v>
      </c>
      <c r="M308" s="7">
        <f t="shared" si="17"/>
        <v>42930.208333333328</v>
      </c>
      <c r="N308" s="7">
        <f t="shared" si="18"/>
        <v>42933.208333333328</v>
      </c>
      <c r="O308">
        <v>1500267600</v>
      </c>
      <c r="P308" t="b">
        <v>0</v>
      </c>
      <c r="Q308" t="b">
        <v>1</v>
      </c>
      <c r="T308" t="s">
        <v>33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1.3213677811550153</v>
      </c>
      <c r="G309" t="s">
        <v>20</v>
      </c>
      <c r="H309" s="8">
        <f t="shared" si="19"/>
        <v>65.968133535660087</v>
      </c>
      <c r="I309">
        <v>659</v>
      </c>
      <c r="J309" t="s">
        <v>36</v>
      </c>
      <c r="K309" t="s">
        <v>37</v>
      </c>
      <c r="L309">
        <v>1338958800</v>
      </c>
      <c r="M309" s="7">
        <f t="shared" si="17"/>
        <v>41066.208333333336</v>
      </c>
      <c r="N309" s="7">
        <f t="shared" si="18"/>
        <v>41086.208333333336</v>
      </c>
      <c r="O309">
        <v>1340686800</v>
      </c>
      <c r="P309" t="b">
        <v>0</v>
      </c>
      <c r="Q309" t="b">
        <v>1</v>
      </c>
      <c r="T309" t="s">
        <v>119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 s="8">
        <f t="shared" si="19"/>
        <v>109.04109589041096</v>
      </c>
      <c r="I310">
        <v>803</v>
      </c>
      <c r="J310" t="s">
        <v>21</v>
      </c>
      <c r="K310" t="s">
        <v>22</v>
      </c>
      <c r="L310">
        <v>1303102800</v>
      </c>
      <c r="M310" s="7">
        <f t="shared" si="17"/>
        <v>40651.208333333336</v>
      </c>
      <c r="N310" s="7">
        <f t="shared" si="18"/>
        <v>40652.208333333336</v>
      </c>
      <c r="O310">
        <v>1303189200</v>
      </c>
      <c r="P310" t="b">
        <v>0</v>
      </c>
      <c r="Q310" t="b">
        <v>0</v>
      </c>
      <c r="T310" t="s">
        <v>33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0.75292682926829269</v>
      </c>
      <c r="G311" t="s">
        <v>74</v>
      </c>
      <c r="H311" s="8">
        <f t="shared" si="19"/>
        <v>41.16</v>
      </c>
      <c r="I311">
        <v>75</v>
      </c>
      <c r="J311" t="s">
        <v>21</v>
      </c>
      <c r="K311" t="s">
        <v>22</v>
      </c>
      <c r="L311">
        <v>1316581200</v>
      </c>
      <c r="M311" s="7">
        <f t="shared" si="17"/>
        <v>40807.208333333336</v>
      </c>
      <c r="N311" s="7">
        <f t="shared" si="18"/>
        <v>40827.208333333336</v>
      </c>
      <c r="O311">
        <v>1318309200</v>
      </c>
      <c r="P311" t="b">
        <v>0</v>
      </c>
      <c r="Q311" t="b">
        <v>1</v>
      </c>
      <c r="T311" t="s">
        <v>60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 s="8">
        <f t="shared" si="19"/>
        <v>99.125</v>
      </c>
      <c r="I312">
        <v>16</v>
      </c>
      <c r="J312" t="s">
        <v>21</v>
      </c>
      <c r="K312" t="s">
        <v>22</v>
      </c>
      <c r="L312">
        <v>1270789200</v>
      </c>
      <c r="M312" s="7">
        <f t="shared" si="17"/>
        <v>40277.208333333336</v>
      </c>
      <c r="N312" s="7">
        <f t="shared" si="18"/>
        <v>40293.208333333336</v>
      </c>
      <c r="O312">
        <v>1272171600</v>
      </c>
      <c r="P312" t="b">
        <v>0</v>
      </c>
      <c r="Q312" t="b">
        <v>0</v>
      </c>
      <c r="T312" t="s">
        <v>89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2.0336507936507937</v>
      </c>
      <c r="G313" t="s">
        <v>20</v>
      </c>
      <c r="H313" s="8">
        <f t="shared" si="19"/>
        <v>105.88429752066116</v>
      </c>
      <c r="I313">
        <v>121</v>
      </c>
      <c r="J313" t="s">
        <v>21</v>
      </c>
      <c r="K313" t="s">
        <v>22</v>
      </c>
      <c r="L313">
        <v>1297836000</v>
      </c>
      <c r="M313" s="7">
        <f t="shared" si="17"/>
        <v>40590.25</v>
      </c>
      <c r="N313" s="7">
        <f t="shared" si="18"/>
        <v>40602.25</v>
      </c>
      <c r="O313">
        <v>1298872800</v>
      </c>
      <c r="P313" t="b">
        <v>0</v>
      </c>
      <c r="Q313" t="b">
        <v>0</v>
      </c>
      <c r="T313" t="s">
        <v>33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3.1022842639593908</v>
      </c>
      <c r="G314" t="s">
        <v>20</v>
      </c>
      <c r="H314" s="8">
        <f t="shared" si="19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 s="7">
        <f t="shared" si="17"/>
        <v>41572.208333333336</v>
      </c>
      <c r="N314" s="7">
        <f t="shared" si="18"/>
        <v>41579.208333333336</v>
      </c>
      <c r="O314">
        <v>1383282000</v>
      </c>
      <c r="P314" t="b">
        <v>0</v>
      </c>
      <c r="Q314" t="b">
        <v>0</v>
      </c>
      <c r="T314" t="s">
        <v>33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3.9531818181818181</v>
      </c>
      <c r="G315" t="s">
        <v>20</v>
      </c>
      <c r="H315" s="8">
        <f t="shared" si="19"/>
        <v>39</v>
      </c>
      <c r="I315">
        <v>223</v>
      </c>
      <c r="J315" t="s">
        <v>21</v>
      </c>
      <c r="K315" t="s">
        <v>22</v>
      </c>
      <c r="L315">
        <v>1330322400</v>
      </c>
      <c r="M315" s="7">
        <f t="shared" si="17"/>
        <v>40966.25</v>
      </c>
      <c r="N315" s="7">
        <f t="shared" si="18"/>
        <v>40968.25</v>
      </c>
      <c r="O315">
        <v>1330495200</v>
      </c>
      <c r="P315" t="b">
        <v>0</v>
      </c>
      <c r="Q315" t="b">
        <v>0</v>
      </c>
      <c r="T315" t="s">
        <v>23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2.9471428571428571</v>
      </c>
      <c r="G316" t="s">
        <v>20</v>
      </c>
      <c r="H316" s="8">
        <f t="shared" si="19"/>
        <v>31.022556390977442</v>
      </c>
      <c r="I316">
        <v>133</v>
      </c>
      <c r="J316" t="s">
        <v>21</v>
      </c>
      <c r="K316" t="s">
        <v>22</v>
      </c>
      <c r="L316">
        <v>1552366800</v>
      </c>
      <c r="M316" s="7">
        <f t="shared" si="17"/>
        <v>43536.208333333328</v>
      </c>
      <c r="N316" s="7">
        <f t="shared" si="18"/>
        <v>43541.208333333328</v>
      </c>
      <c r="O316">
        <v>1552798800</v>
      </c>
      <c r="P316" t="b">
        <v>0</v>
      </c>
      <c r="Q316" t="b">
        <v>1</v>
      </c>
      <c r="T316" t="s">
        <v>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 s="8">
        <f t="shared" si="19"/>
        <v>103.87096774193549</v>
      </c>
      <c r="I317">
        <v>31</v>
      </c>
      <c r="J317" t="s">
        <v>21</v>
      </c>
      <c r="K317" t="s">
        <v>22</v>
      </c>
      <c r="L317">
        <v>1400907600</v>
      </c>
      <c r="M317" s="7">
        <f t="shared" si="17"/>
        <v>41783.208333333336</v>
      </c>
      <c r="N317" s="7">
        <f t="shared" si="18"/>
        <v>41812.208333333336</v>
      </c>
      <c r="O317">
        <v>1403413200</v>
      </c>
      <c r="P317" t="b">
        <v>0</v>
      </c>
      <c r="Q317" t="b">
        <v>0</v>
      </c>
      <c r="T317" t="s">
        <v>33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 s="8">
        <f t="shared" si="19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 s="7">
        <f t="shared" si="17"/>
        <v>43788.25</v>
      </c>
      <c r="N318" s="7">
        <f t="shared" si="18"/>
        <v>43789.25</v>
      </c>
      <c r="O318">
        <v>1574229600</v>
      </c>
      <c r="P318" t="b">
        <v>0</v>
      </c>
      <c r="Q318" t="b">
        <v>1</v>
      </c>
      <c r="T318" t="s">
        <v>17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 s="8">
        <f t="shared" si="19"/>
        <v>42.3</v>
      </c>
      <c r="I319">
        <v>30</v>
      </c>
      <c r="J319" t="s">
        <v>21</v>
      </c>
      <c r="K319" t="s">
        <v>22</v>
      </c>
      <c r="L319">
        <v>1494738000</v>
      </c>
      <c r="M319" s="7">
        <f t="shared" si="17"/>
        <v>42869.208333333328</v>
      </c>
      <c r="N319" s="7">
        <f t="shared" si="18"/>
        <v>42882.208333333328</v>
      </c>
      <c r="O319">
        <v>1495861200</v>
      </c>
      <c r="P319" t="b">
        <v>0</v>
      </c>
      <c r="Q319" t="b">
        <v>0</v>
      </c>
      <c r="T319" t="s">
        <v>33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 s="8">
        <f t="shared" si="19"/>
        <v>53.117647058823529</v>
      </c>
      <c r="I320">
        <v>17</v>
      </c>
      <c r="J320" t="s">
        <v>21</v>
      </c>
      <c r="K320" t="s">
        <v>22</v>
      </c>
      <c r="L320">
        <v>1392357600</v>
      </c>
      <c r="M320" s="7">
        <f t="shared" si="17"/>
        <v>41684.25</v>
      </c>
      <c r="N320" s="7">
        <f t="shared" si="18"/>
        <v>41686.25</v>
      </c>
      <c r="O320">
        <v>1392530400</v>
      </c>
      <c r="P320" t="b">
        <v>0</v>
      </c>
      <c r="Q320" t="b">
        <v>0</v>
      </c>
      <c r="T320" t="s">
        <v>23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0.38702380952380955</v>
      </c>
      <c r="G321" t="s">
        <v>74</v>
      </c>
      <c r="H321" s="8">
        <f t="shared" si="19"/>
        <v>50.796875</v>
      </c>
      <c r="I321">
        <v>64</v>
      </c>
      <c r="J321" t="s">
        <v>21</v>
      </c>
      <c r="K321" t="s">
        <v>22</v>
      </c>
      <c r="L321">
        <v>1281589200</v>
      </c>
      <c r="M321" s="7">
        <f t="shared" si="17"/>
        <v>40402.208333333336</v>
      </c>
      <c r="N321" s="7">
        <f t="shared" si="18"/>
        <v>40426.208333333336</v>
      </c>
      <c r="O321">
        <v>1283662800</v>
      </c>
      <c r="P321" t="b">
        <v>0</v>
      </c>
      <c r="Q321" t="b">
        <v>0</v>
      </c>
      <c r="T321" t="s">
        <v>28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9.5876777251184833E-2</v>
      </c>
      <c r="G322" t="s">
        <v>14</v>
      </c>
      <c r="H322" s="8">
        <f t="shared" si="19"/>
        <v>101.15</v>
      </c>
      <c r="I322">
        <v>80</v>
      </c>
      <c r="J322" t="s">
        <v>21</v>
      </c>
      <c r="K322" t="s">
        <v>22</v>
      </c>
      <c r="L322">
        <v>1305003600</v>
      </c>
      <c r="M322" s="7">
        <f t="shared" si="17"/>
        <v>40673.208333333336</v>
      </c>
      <c r="N322" s="7">
        <f t="shared" si="18"/>
        <v>40682.208333333336</v>
      </c>
      <c r="O322">
        <v>1305781200</v>
      </c>
      <c r="P322" t="b">
        <v>0</v>
      </c>
      <c r="Q322" t="b">
        <v>0</v>
      </c>
      <c r="T322" t="s">
        <v>119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</f>
        <v>0.94144366197183094</v>
      </c>
      <c r="G323" t="s">
        <v>14</v>
      </c>
      <c r="H323" s="8">
        <f t="shared" si="19"/>
        <v>65.000810372771468</v>
      </c>
      <c r="I323">
        <v>2468</v>
      </c>
      <c r="J323" t="s">
        <v>21</v>
      </c>
      <c r="K323" t="s">
        <v>22</v>
      </c>
      <c r="L323">
        <v>1301634000</v>
      </c>
      <c r="M323" s="7">
        <f t="shared" ref="M323:M386" si="21">(((L323/60)/60)/24+DATE(1970,1,1))</f>
        <v>40634.208333333336</v>
      </c>
      <c r="N323" s="7">
        <f t="shared" ref="N323:N386" si="22">(((O323/60)/60)/24)+DATE(1970,1,1)</f>
        <v>40642.208333333336</v>
      </c>
      <c r="O323">
        <v>1302325200</v>
      </c>
      <c r="P323" t="b">
        <v>0</v>
      </c>
      <c r="Q323" t="b">
        <v>0</v>
      </c>
      <c r="T323" t="s">
        <v>100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1.6656234096692113</v>
      </c>
      <c r="G324" t="s">
        <v>20</v>
      </c>
      <c r="H324" s="8">
        <f t="shared" si="19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 s="7">
        <f t="shared" si="21"/>
        <v>40507.25</v>
      </c>
      <c r="N324" s="7">
        <f t="shared" si="22"/>
        <v>40520.25</v>
      </c>
      <c r="O324">
        <v>1291788000</v>
      </c>
      <c r="P324" t="b">
        <v>0</v>
      </c>
      <c r="Q324" t="b">
        <v>0</v>
      </c>
      <c r="T324" t="s">
        <v>33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 s="8">
        <f t="shared" si="19"/>
        <v>82.615384615384613</v>
      </c>
      <c r="I325">
        <v>26</v>
      </c>
      <c r="J325" t="s">
        <v>40</v>
      </c>
      <c r="K325" t="s">
        <v>41</v>
      </c>
      <c r="L325">
        <v>1395896400</v>
      </c>
      <c r="M325" s="7">
        <f t="shared" si="21"/>
        <v>41725.208333333336</v>
      </c>
      <c r="N325" s="7">
        <f t="shared" si="22"/>
        <v>41727.208333333336</v>
      </c>
      <c r="O325">
        <v>1396069200</v>
      </c>
      <c r="P325" t="b">
        <v>0</v>
      </c>
      <c r="Q325" t="b">
        <v>0</v>
      </c>
      <c r="T325" t="s">
        <v>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1.6405633802816901</v>
      </c>
      <c r="G326" t="s">
        <v>20</v>
      </c>
      <c r="H326" s="8">
        <f t="shared" si="19"/>
        <v>37.941368078175898</v>
      </c>
      <c r="I326">
        <v>307</v>
      </c>
      <c r="J326" t="s">
        <v>21</v>
      </c>
      <c r="K326" t="s">
        <v>22</v>
      </c>
      <c r="L326">
        <v>1434862800</v>
      </c>
      <c r="M326" s="7">
        <f t="shared" si="21"/>
        <v>42176.208333333328</v>
      </c>
      <c r="N326" s="7">
        <f t="shared" si="22"/>
        <v>42188.208333333328</v>
      </c>
      <c r="O326">
        <v>1435899600</v>
      </c>
      <c r="P326" t="b">
        <v>0</v>
      </c>
      <c r="Q326" t="b">
        <v>1</v>
      </c>
      <c r="T326" t="s">
        <v>33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 s="8">
        <f t="shared" ref="H327:H390" si="23">AVERAGE(E327/I327)</f>
        <v>80.780821917808225</v>
      </c>
      <c r="I327">
        <v>73</v>
      </c>
      <c r="J327" t="s">
        <v>21</v>
      </c>
      <c r="K327" t="s">
        <v>22</v>
      </c>
      <c r="L327">
        <v>1529125200</v>
      </c>
      <c r="M327" s="7">
        <f t="shared" si="21"/>
        <v>43267.208333333328</v>
      </c>
      <c r="N327" s="7">
        <f t="shared" si="22"/>
        <v>43290.208333333328</v>
      </c>
      <c r="O327">
        <v>1531112400</v>
      </c>
      <c r="P327" t="b">
        <v>0</v>
      </c>
      <c r="Q327" t="b">
        <v>1</v>
      </c>
      <c r="T327" t="s">
        <v>33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 s="8">
        <f t="shared" si="23"/>
        <v>25.984375</v>
      </c>
      <c r="I328">
        <v>128</v>
      </c>
      <c r="J328" t="s">
        <v>21</v>
      </c>
      <c r="K328" t="s">
        <v>22</v>
      </c>
      <c r="L328">
        <v>1451109600</v>
      </c>
      <c r="M328" s="7">
        <f t="shared" si="21"/>
        <v>42364.25</v>
      </c>
      <c r="N328" s="7">
        <f t="shared" si="22"/>
        <v>42370.25</v>
      </c>
      <c r="O328">
        <v>1451628000</v>
      </c>
      <c r="P328" t="b">
        <v>0</v>
      </c>
      <c r="Q328" t="b">
        <v>0</v>
      </c>
      <c r="T328" t="s">
        <v>71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 s="8">
        <f t="shared" si="23"/>
        <v>30.363636363636363</v>
      </c>
      <c r="I329">
        <v>33</v>
      </c>
      <c r="J329" t="s">
        <v>21</v>
      </c>
      <c r="K329" t="s">
        <v>22</v>
      </c>
      <c r="L329">
        <v>1566968400</v>
      </c>
      <c r="M329" s="7">
        <f t="shared" si="21"/>
        <v>43705.208333333328</v>
      </c>
      <c r="N329" s="7">
        <f t="shared" si="22"/>
        <v>43709.208333333328</v>
      </c>
      <c r="O329">
        <v>1567314000</v>
      </c>
      <c r="P329" t="b">
        <v>0</v>
      </c>
      <c r="Q329" t="b">
        <v>1</v>
      </c>
      <c r="T329" t="s">
        <v>33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1.3356231003039514</v>
      </c>
      <c r="G330" t="s">
        <v>20</v>
      </c>
      <c r="H330" s="8">
        <f t="shared" si="23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 s="7">
        <f t="shared" si="21"/>
        <v>43434.25</v>
      </c>
      <c r="N330" s="7">
        <f t="shared" si="22"/>
        <v>43445.25</v>
      </c>
      <c r="O330">
        <v>1544508000</v>
      </c>
      <c r="P330" t="b">
        <v>0</v>
      </c>
      <c r="Q330" t="b">
        <v>0</v>
      </c>
      <c r="T330" t="s">
        <v>23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0.22896588486140726</v>
      </c>
      <c r="G331" t="s">
        <v>47</v>
      </c>
      <c r="H331" s="8">
        <f t="shared" si="23"/>
        <v>101.78672985781991</v>
      </c>
      <c r="I331">
        <v>211</v>
      </c>
      <c r="J331" t="s">
        <v>21</v>
      </c>
      <c r="K331" t="s">
        <v>22</v>
      </c>
      <c r="L331">
        <v>1481522400</v>
      </c>
      <c r="M331" s="7">
        <f t="shared" si="21"/>
        <v>42716.25</v>
      </c>
      <c r="N331" s="7">
        <f t="shared" si="22"/>
        <v>42727.25</v>
      </c>
      <c r="O331">
        <v>1482472800</v>
      </c>
      <c r="P331" t="b">
        <v>0</v>
      </c>
      <c r="Q331" t="b">
        <v>0</v>
      </c>
      <c r="T331" t="s">
        <v>89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1.8495548961424333</v>
      </c>
      <c r="G332" t="s">
        <v>20</v>
      </c>
      <c r="H332" s="8">
        <f t="shared" si="23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 s="7">
        <f t="shared" si="21"/>
        <v>43077.25</v>
      </c>
      <c r="N332" s="7">
        <f t="shared" si="22"/>
        <v>43078.25</v>
      </c>
      <c r="O332">
        <v>1512799200</v>
      </c>
      <c r="P332" t="b">
        <v>0</v>
      </c>
      <c r="Q332" t="b">
        <v>0</v>
      </c>
      <c r="T332" t="s">
        <v>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4.4372727272727275</v>
      </c>
      <c r="G333" t="s">
        <v>20</v>
      </c>
      <c r="H333" s="8">
        <f t="shared" si="23"/>
        <v>77.068421052631578</v>
      </c>
      <c r="I333">
        <v>190</v>
      </c>
      <c r="J333" t="s">
        <v>21</v>
      </c>
      <c r="K333" t="s">
        <v>22</v>
      </c>
      <c r="L333">
        <v>1324274400</v>
      </c>
      <c r="M333" s="7">
        <f t="shared" si="21"/>
        <v>40896.25</v>
      </c>
      <c r="N333" s="7">
        <f t="shared" si="22"/>
        <v>40897.25</v>
      </c>
      <c r="O333">
        <v>1324360800</v>
      </c>
      <c r="P333" t="b">
        <v>0</v>
      </c>
      <c r="Q333" t="b">
        <v>0</v>
      </c>
      <c r="T333" t="s">
        <v>17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1.999806763285024</v>
      </c>
      <c r="G334" t="s">
        <v>20</v>
      </c>
      <c r="H334" s="8">
        <f t="shared" si="23"/>
        <v>88.076595744680844</v>
      </c>
      <c r="I334">
        <v>470</v>
      </c>
      <c r="J334" t="s">
        <v>21</v>
      </c>
      <c r="K334" t="s">
        <v>22</v>
      </c>
      <c r="L334">
        <v>1364446800</v>
      </c>
      <c r="M334" s="7">
        <f t="shared" si="21"/>
        <v>41361.208333333336</v>
      </c>
      <c r="N334" s="7">
        <f t="shared" si="22"/>
        <v>41362.208333333336</v>
      </c>
      <c r="O334">
        <v>1364533200</v>
      </c>
      <c r="P334" t="b">
        <v>0</v>
      </c>
      <c r="Q334" t="b">
        <v>0</v>
      </c>
      <c r="T334" t="s">
        <v>65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1.2395833333333333</v>
      </c>
      <c r="G335" t="s">
        <v>20</v>
      </c>
      <c r="H335" s="8">
        <f t="shared" si="23"/>
        <v>47.035573122529641</v>
      </c>
      <c r="I335">
        <v>253</v>
      </c>
      <c r="J335" t="s">
        <v>21</v>
      </c>
      <c r="K335" t="s">
        <v>22</v>
      </c>
      <c r="L335">
        <v>1542693600</v>
      </c>
      <c r="M335" s="7">
        <f t="shared" si="21"/>
        <v>43424.25</v>
      </c>
      <c r="N335" s="7">
        <f t="shared" si="22"/>
        <v>43452.25</v>
      </c>
      <c r="O335">
        <v>1545112800</v>
      </c>
      <c r="P335" t="b">
        <v>0</v>
      </c>
      <c r="Q335" t="b">
        <v>0</v>
      </c>
      <c r="T335" t="s">
        <v>33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1.8661329305135952</v>
      </c>
      <c r="G336" t="s">
        <v>20</v>
      </c>
      <c r="H336" s="8">
        <f t="shared" si="23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 s="7">
        <f t="shared" si="21"/>
        <v>43110.25</v>
      </c>
      <c r="N336" s="7">
        <f t="shared" si="22"/>
        <v>43117.25</v>
      </c>
      <c r="O336">
        <v>1516168800</v>
      </c>
      <c r="P336" t="b">
        <v>0</v>
      </c>
      <c r="Q336" t="b">
        <v>0</v>
      </c>
      <c r="T336" t="s">
        <v>23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1.1428538550057536</v>
      </c>
      <c r="G337" t="s">
        <v>20</v>
      </c>
      <c r="H337" s="8">
        <f t="shared" si="23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 s="7">
        <f t="shared" si="21"/>
        <v>43784.25</v>
      </c>
      <c r="N337" s="7">
        <f t="shared" si="22"/>
        <v>43797.25</v>
      </c>
      <c r="O337">
        <v>1574920800</v>
      </c>
      <c r="P337" t="b">
        <v>0</v>
      </c>
      <c r="Q337" t="b">
        <v>0</v>
      </c>
      <c r="T337" t="s">
        <v>23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 s="8">
        <f t="shared" si="23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 s="7">
        <f t="shared" si="21"/>
        <v>40527.25</v>
      </c>
      <c r="N338" s="7">
        <f t="shared" si="22"/>
        <v>40528.25</v>
      </c>
      <c r="O338">
        <v>1292479200</v>
      </c>
      <c r="P338" t="b">
        <v>0</v>
      </c>
      <c r="Q338" t="b">
        <v>1</v>
      </c>
      <c r="T338" t="s">
        <v>23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1.2281904761904763</v>
      </c>
      <c r="G339" t="s">
        <v>20</v>
      </c>
      <c r="H339" s="8">
        <f t="shared" si="23"/>
        <v>105.9945205479452</v>
      </c>
      <c r="I339">
        <v>1095</v>
      </c>
      <c r="J339" t="s">
        <v>21</v>
      </c>
      <c r="K339" t="s">
        <v>22</v>
      </c>
      <c r="L339">
        <v>1573452000</v>
      </c>
      <c r="M339" s="7">
        <f t="shared" si="21"/>
        <v>43780.25</v>
      </c>
      <c r="N339" s="7">
        <f t="shared" si="22"/>
        <v>43781.25</v>
      </c>
      <c r="O339">
        <v>1573538400</v>
      </c>
      <c r="P339" t="b">
        <v>0</v>
      </c>
      <c r="Q339" t="b">
        <v>0</v>
      </c>
      <c r="T339" t="s">
        <v>33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1.7914326647564469</v>
      </c>
      <c r="G340" t="s">
        <v>20</v>
      </c>
      <c r="H340" s="8">
        <f t="shared" si="23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 s="7">
        <f t="shared" si="21"/>
        <v>40821.208333333336</v>
      </c>
      <c r="N340" s="7">
        <f t="shared" si="22"/>
        <v>40851.208333333336</v>
      </c>
      <c r="O340">
        <v>1320382800</v>
      </c>
      <c r="P340" t="b">
        <v>0</v>
      </c>
      <c r="Q340" t="b">
        <v>0</v>
      </c>
      <c r="T340" t="s">
        <v>33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0.79951577402787966</v>
      </c>
      <c r="G341" t="s">
        <v>74</v>
      </c>
      <c r="H341" s="8">
        <f t="shared" si="23"/>
        <v>84.02004626060139</v>
      </c>
      <c r="I341">
        <v>1297</v>
      </c>
      <c r="J341" t="s">
        <v>15</v>
      </c>
      <c r="K341" t="s">
        <v>16</v>
      </c>
      <c r="L341">
        <v>1501650000</v>
      </c>
      <c r="M341" s="7">
        <f t="shared" si="21"/>
        <v>42949.208333333328</v>
      </c>
      <c r="N341" s="7">
        <f t="shared" si="22"/>
        <v>42963.208333333328</v>
      </c>
      <c r="O341">
        <v>1502859600</v>
      </c>
      <c r="P341" t="b">
        <v>0</v>
      </c>
      <c r="Q341" t="b">
        <v>0</v>
      </c>
      <c r="T341" t="s">
        <v>33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 s="8">
        <f t="shared" si="23"/>
        <v>88.966921119592882</v>
      </c>
      <c r="I342">
        <v>393</v>
      </c>
      <c r="J342" t="s">
        <v>21</v>
      </c>
      <c r="K342" t="s">
        <v>22</v>
      </c>
      <c r="L342">
        <v>1323669600</v>
      </c>
      <c r="M342" s="7">
        <f t="shared" si="21"/>
        <v>40889.25</v>
      </c>
      <c r="N342" s="7">
        <f t="shared" si="22"/>
        <v>40890.25</v>
      </c>
      <c r="O342">
        <v>1323756000</v>
      </c>
      <c r="P342" t="b">
        <v>0</v>
      </c>
      <c r="Q342" t="b">
        <v>0</v>
      </c>
      <c r="T342" t="s">
        <v>122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 s="8">
        <f t="shared" si="23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 s="7">
        <f t="shared" si="21"/>
        <v>42244.208333333328</v>
      </c>
      <c r="N343" s="7">
        <f t="shared" si="22"/>
        <v>42251.208333333328</v>
      </c>
      <c r="O343">
        <v>1441342800</v>
      </c>
      <c r="P343" t="b">
        <v>0</v>
      </c>
      <c r="Q343" t="b">
        <v>0</v>
      </c>
      <c r="T343" t="s">
        <v>60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 s="8">
        <f t="shared" si="23"/>
        <v>97.146341463414629</v>
      </c>
      <c r="I344">
        <v>328</v>
      </c>
      <c r="J344" t="s">
        <v>21</v>
      </c>
      <c r="K344" t="s">
        <v>22</v>
      </c>
      <c r="L344">
        <v>1374296400</v>
      </c>
      <c r="M344" s="7">
        <f t="shared" si="21"/>
        <v>41475.208333333336</v>
      </c>
      <c r="N344" s="7">
        <f t="shared" si="22"/>
        <v>41487.208333333336</v>
      </c>
      <c r="O344">
        <v>1375333200</v>
      </c>
      <c r="P344" t="b">
        <v>0</v>
      </c>
      <c r="Q344" t="b">
        <v>0</v>
      </c>
      <c r="T344" t="s">
        <v>33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 s="8">
        <f t="shared" si="23"/>
        <v>33.013605442176868</v>
      </c>
      <c r="I345">
        <v>147</v>
      </c>
      <c r="J345" t="s">
        <v>21</v>
      </c>
      <c r="K345" t="s">
        <v>22</v>
      </c>
      <c r="L345">
        <v>1384840800</v>
      </c>
      <c r="M345" s="7">
        <f t="shared" si="21"/>
        <v>41597.25</v>
      </c>
      <c r="N345" s="7">
        <f t="shared" si="22"/>
        <v>41650.25</v>
      </c>
      <c r="O345">
        <v>1389420000</v>
      </c>
      <c r="P345" t="b">
        <v>0</v>
      </c>
      <c r="Q345" t="b">
        <v>0</v>
      </c>
      <c r="T345" t="s">
        <v>33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 s="8">
        <f t="shared" si="23"/>
        <v>99.950602409638549</v>
      </c>
      <c r="I346">
        <v>830</v>
      </c>
      <c r="J346" t="s">
        <v>21</v>
      </c>
      <c r="K346" t="s">
        <v>22</v>
      </c>
      <c r="L346">
        <v>1516600800</v>
      </c>
      <c r="M346" s="7">
        <f t="shared" si="21"/>
        <v>43122.25</v>
      </c>
      <c r="N346" s="7">
        <f t="shared" si="22"/>
        <v>43162.25</v>
      </c>
      <c r="O346">
        <v>1520056800</v>
      </c>
      <c r="P346" t="b">
        <v>0</v>
      </c>
      <c r="Q346" t="b">
        <v>0</v>
      </c>
      <c r="T346" t="s">
        <v>89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 s="8">
        <f t="shared" si="23"/>
        <v>69.966767371601208</v>
      </c>
      <c r="I347">
        <v>331</v>
      </c>
      <c r="J347" t="s">
        <v>40</v>
      </c>
      <c r="K347" t="s">
        <v>41</v>
      </c>
      <c r="L347">
        <v>1436418000</v>
      </c>
      <c r="M347" s="7">
        <f t="shared" si="21"/>
        <v>42194.208333333328</v>
      </c>
      <c r="N347" s="7">
        <f t="shared" si="22"/>
        <v>42195.208333333328</v>
      </c>
      <c r="O347">
        <v>1436504400</v>
      </c>
      <c r="P347" t="b">
        <v>0</v>
      </c>
      <c r="Q347" t="b">
        <v>0</v>
      </c>
      <c r="T347" t="s">
        <v>53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0.34475</v>
      </c>
      <c r="G348" t="s">
        <v>14</v>
      </c>
      <c r="H348" s="8">
        <f t="shared" si="23"/>
        <v>110.32</v>
      </c>
      <c r="I348">
        <v>25</v>
      </c>
      <c r="J348" t="s">
        <v>21</v>
      </c>
      <c r="K348" t="s">
        <v>22</v>
      </c>
      <c r="L348">
        <v>1503550800</v>
      </c>
      <c r="M348" s="7">
        <f t="shared" si="21"/>
        <v>42971.208333333328</v>
      </c>
      <c r="N348" s="7">
        <f t="shared" si="22"/>
        <v>43026.208333333328</v>
      </c>
      <c r="O348">
        <v>1508302800</v>
      </c>
      <c r="P348" t="b">
        <v>0</v>
      </c>
      <c r="Q348" t="b">
        <v>1</v>
      </c>
      <c r="T348" t="s">
        <v>60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14.007777777777777</v>
      </c>
      <c r="G349" t="s">
        <v>20</v>
      </c>
      <c r="H349" s="8">
        <f t="shared" si="23"/>
        <v>66.005235602094245</v>
      </c>
      <c r="I349">
        <v>191</v>
      </c>
      <c r="J349" t="s">
        <v>21</v>
      </c>
      <c r="K349" t="s">
        <v>22</v>
      </c>
      <c r="L349">
        <v>1423634400</v>
      </c>
      <c r="M349" s="7">
        <f t="shared" si="21"/>
        <v>42046.25</v>
      </c>
      <c r="N349" s="7">
        <f t="shared" si="22"/>
        <v>42070.25</v>
      </c>
      <c r="O349">
        <v>1425708000</v>
      </c>
      <c r="P349" t="b">
        <v>0</v>
      </c>
      <c r="Q349" t="b">
        <v>0</v>
      </c>
      <c r="T349" t="s">
        <v>28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 s="8">
        <f t="shared" si="23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 s="7">
        <f t="shared" si="21"/>
        <v>42782.25</v>
      </c>
      <c r="N350" s="7">
        <f t="shared" si="22"/>
        <v>42795.25</v>
      </c>
      <c r="O350">
        <v>1488348000</v>
      </c>
      <c r="P350" t="b">
        <v>0</v>
      </c>
      <c r="Q350" t="b">
        <v>0</v>
      </c>
      <c r="T350" t="s">
        <v>17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 s="8">
        <f t="shared" si="23"/>
        <v>103.96316359696641</v>
      </c>
      <c r="I351">
        <v>923</v>
      </c>
      <c r="J351" t="s">
        <v>21</v>
      </c>
      <c r="K351" t="s">
        <v>22</v>
      </c>
      <c r="L351">
        <v>1500008400</v>
      </c>
      <c r="M351" s="7">
        <f t="shared" si="21"/>
        <v>42930.208333333328</v>
      </c>
      <c r="N351" s="7">
        <f t="shared" si="22"/>
        <v>42960.208333333328</v>
      </c>
      <c r="O351">
        <v>1502600400</v>
      </c>
      <c r="P351" t="b">
        <v>0</v>
      </c>
      <c r="Q351" t="b">
        <v>0</v>
      </c>
      <c r="T351" t="s">
        <v>33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0.05</v>
      </c>
      <c r="G352" t="s">
        <v>14</v>
      </c>
      <c r="H352" s="8">
        <f t="shared" si="23"/>
        <v>5</v>
      </c>
      <c r="I352">
        <v>1</v>
      </c>
      <c r="J352" t="s">
        <v>21</v>
      </c>
      <c r="K352" t="s">
        <v>22</v>
      </c>
      <c r="L352">
        <v>1432098000</v>
      </c>
      <c r="M352" s="7">
        <f t="shared" si="21"/>
        <v>42144.208333333328</v>
      </c>
      <c r="N352" s="7">
        <f t="shared" si="22"/>
        <v>42162.208333333328</v>
      </c>
      <c r="O352">
        <v>1433653200</v>
      </c>
      <c r="P352" t="b">
        <v>0</v>
      </c>
      <c r="Q352" t="b">
        <v>1</v>
      </c>
      <c r="T352" t="s">
        <v>159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1.2770715249662619</v>
      </c>
      <c r="G353" t="s">
        <v>20</v>
      </c>
      <c r="H353" s="8">
        <f t="shared" si="23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 s="7">
        <f t="shared" si="21"/>
        <v>42240.208333333328</v>
      </c>
      <c r="N353" s="7">
        <f t="shared" si="22"/>
        <v>42254.208333333328</v>
      </c>
      <c r="O353">
        <v>1441602000</v>
      </c>
      <c r="P353" t="b">
        <v>0</v>
      </c>
      <c r="Q353" t="b">
        <v>0</v>
      </c>
      <c r="T353" t="s">
        <v>23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 s="8">
        <f t="shared" si="23"/>
        <v>29.606060606060606</v>
      </c>
      <c r="I354">
        <v>33</v>
      </c>
      <c r="J354" t="s">
        <v>15</v>
      </c>
      <c r="K354" t="s">
        <v>16</v>
      </c>
      <c r="L354">
        <v>1446876000</v>
      </c>
      <c r="M354" s="7">
        <f t="shared" si="21"/>
        <v>42315.25</v>
      </c>
      <c r="N354" s="7">
        <f t="shared" si="22"/>
        <v>42323.25</v>
      </c>
      <c r="O354">
        <v>1447567200</v>
      </c>
      <c r="P354" t="b">
        <v>0</v>
      </c>
      <c r="Q354" t="b">
        <v>0</v>
      </c>
      <c r="T354" t="s">
        <v>33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4.105982142857143</v>
      </c>
      <c r="G355" t="s">
        <v>20</v>
      </c>
      <c r="H355" s="8">
        <f t="shared" si="23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 s="7">
        <f t="shared" si="21"/>
        <v>43651.208333333328</v>
      </c>
      <c r="N355" s="7">
        <f t="shared" si="22"/>
        <v>43652.208333333328</v>
      </c>
      <c r="O355">
        <v>1562389200</v>
      </c>
      <c r="P355" t="b">
        <v>0</v>
      </c>
      <c r="Q355" t="b">
        <v>0</v>
      </c>
      <c r="T355" t="s">
        <v>33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1.2373770491803278</v>
      </c>
      <c r="G356" t="s">
        <v>20</v>
      </c>
      <c r="H356" s="8">
        <f t="shared" si="23"/>
        <v>94.35</v>
      </c>
      <c r="I356">
        <v>80</v>
      </c>
      <c r="J356" t="s">
        <v>36</v>
      </c>
      <c r="K356" t="s">
        <v>37</v>
      </c>
      <c r="L356">
        <v>1378184400</v>
      </c>
      <c r="M356" s="7">
        <f t="shared" si="21"/>
        <v>41520.208333333336</v>
      </c>
      <c r="N356" s="7">
        <f t="shared" si="22"/>
        <v>41527.208333333336</v>
      </c>
      <c r="O356">
        <v>1378789200</v>
      </c>
      <c r="P356" t="b">
        <v>0</v>
      </c>
      <c r="Q356" t="b">
        <v>0</v>
      </c>
      <c r="T356" t="s">
        <v>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0.58973684210526311</v>
      </c>
      <c r="G357" t="s">
        <v>47</v>
      </c>
      <c r="H357" s="8">
        <f t="shared" si="23"/>
        <v>26.058139534883722</v>
      </c>
      <c r="I357">
        <v>86</v>
      </c>
      <c r="J357" t="s">
        <v>21</v>
      </c>
      <c r="K357" t="s">
        <v>22</v>
      </c>
      <c r="L357">
        <v>1485064800</v>
      </c>
      <c r="M357" s="7">
        <f t="shared" si="21"/>
        <v>42757.25</v>
      </c>
      <c r="N357" s="7">
        <f t="shared" si="22"/>
        <v>42797.25</v>
      </c>
      <c r="O357">
        <v>1488520800</v>
      </c>
      <c r="P357" t="b">
        <v>0</v>
      </c>
      <c r="Q357" t="b">
        <v>0</v>
      </c>
      <c r="T357" t="s">
        <v>65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 s="8">
        <f t="shared" si="23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 s="7">
        <f t="shared" si="21"/>
        <v>40922.25</v>
      </c>
      <c r="N358" s="7">
        <f t="shared" si="22"/>
        <v>40931.25</v>
      </c>
      <c r="O358">
        <v>1327298400</v>
      </c>
      <c r="P358" t="b">
        <v>0</v>
      </c>
      <c r="Q358" t="b">
        <v>0</v>
      </c>
      <c r="T358" t="s">
        <v>33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1.8491304347826087</v>
      </c>
      <c r="G359" t="s">
        <v>20</v>
      </c>
      <c r="H359" s="8">
        <f t="shared" si="23"/>
        <v>103.73170731707317</v>
      </c>
      <c r="I359">
        <v>41</v>
      </c>
      <c r="J359" t="s">
        <v>21</v>
      </c>
      <c r="K359" t="s">
        <v>22</v>
      </c>
      <c r="L359">
        <v>1441256400</v>
      </c>
      <c r="M359" s="7">
        <f t="shared" si="21"/>
        <v>42250.208333333328</v>
      </c>
      <c r="N359" s="7">
        <f t="shared" si="22"/>
        <v>42275.208333333328</v>
      </c>
      <c r="O359">
        <v>1443416400</v>
      </c>
      <c r="P359" t="b">
        <v>0</v>
      </c>
      <c r="Q359" t="b">
        <v>0</v>
      </c>
      <c r="T359" t="s">
        <v>89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 s="8">
        <f t="shared" si="23"/>
        <v>49.826086956521742</v>
      </c>
      <c r="I360">
        <v>23</v>
      </c>
      <c r="J360" t="s">
        <v>15</v>
      </c>
      <c r="K360" t="s">
        <v>16</v>
      </c>
      <c r="L360">
        <v>1533877200</v>
      </c>
      <c r="M360" s="7">
        <f t="shared" si="21"/>
        <v>43322.208333333328</v>
      </c>
      <c r="N360" s="7">
        <f t="shared" si="22"/>
        <v>43325.208333333328</v>
      </c>
      <c r="O360">
        <v>1534136400</v>
      </c>
      <c r="P360" t="b">
        <v>1</v>
      </c>
      <c r="Q360" t="b">
        <v>0</v>
      </c>
      <c r="T360" t="s">
        <v>122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2.9870000000000001</v>
      </c>
      <c r="G361" t="s">
        <v>20</v>
      </c>
      <c r="H361" s="8">
        <f t="shared" si="23"/>
        <v>63.893048128342244</v>
      </c>
      <c r="I361">
        <v>187</v>
      </c>
      <c r="J361" t="s">
        <v>21</v>
      </c>
      <c r="K361" t="s">
        <v>22</v>
      </c>
      <c r="L361">
        <v>1314421200</v>
      </c>
      <c r="M361" s="7">
        <f t="shared" si="21"/>
        <v>40782.208333333336</v>
      </c>
      <c r="N361" s="7">
        <f t="shared" si="22"/>
        <v>40789.208333333336</v>
      </c>
      <c r="O361">
        <v>1315026000</v>
      </c>
      <c r="P361" t="b">
        <v>0</v>
      </c>
      <c r="Q361" t="b">
        <v>0</v>
      </c>
      <c r="T361" t="s">
        <v>71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2.2635175879396985</v>
      </c>
      <c r="G362" t="s">
        <v>20</v>
      </c>
      <c r="H362" s="8">
        <f t="shared" si="23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 s="7">
        <f t="shared" si="21"/>
        <v>40544.25</v>
      </c>
      <c r="N362" s="7">
        <f t="shared" si="22"/>
        <v>40558.25</v>
      </c>
      <c r="O362">
        <v>1295071200</v>
      </c>
      <c r="P362" t="b">
        <v>0</v>
      </c>
      <c r="Q362" t="b">
        <v>1</v>
      </c>
      <c r="T362" t="s">
        <v>33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1.7356363636363636</v>
      </c>
      <c r="G363" t="s">
        <v>20</v>
      </c>
      <c r="H363" s="8">
        <f t="shared" si="23"/>
        <v>108.47727272727273</v>
      </c>
      <c r="I363">
        <v>88</v>
      </c>
      <c r="J363" t="s">
        <v>21</v>
      </c>
      <c r="K363" t="s">
        <v>22</v>
      </c>
      <c r="L363">
        <v>1507352400</v>
      </c>
      <c r="M363" s="7">
        <f t="shared" si="21"/>
        <v>43015.208333333328</v>
      </c>
      <c r="N363" s="7">
        <f t="shared" si="22"/>
        <v>43039.208333333328</v>
      </c>
      <c r="O363">
        <v>1509426000</v>
      </c>
      <c r="P363" t="b">
        <v>0</v>
      </c>
      <c r="Q363" t="b">
        <v>0</v>
      </c>
      <c r="T363" t="s">
        <v>33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3.7175675675675675</v>
      </c>
      <c r="G364" t="s">
        <v>20</v>
      </c>
      <c r="H364" s="8">
        <f t="shared" si="23"/>
        <v>72.015706806282722</v>
      </c>
      <c r="I364">
        <v>191</v>
      </c>
      <c r="J364" t="s">
        <v>21</v>
      </c>
      <c r="K364" t="s">
        <v>22</v>
      </c>
      <c r="L364">
        <v>1296108000</v>
      </c>
      <c r="M364" s="7">
        <f t="shared" si="21"/>
        <v>40570.25</v>
      </c>
      <c r="N364" s="7">
        <f t="shared" si="22"/>
        <v>40608.25</v>
      </c>
      <c r="O364">
        <v>1299391200</v>
      </c>
      <c r="P364" t="b">
        <v>0</v>
      </c>
      <c r="Q364" t="b">
        <v>0</v>
      </c>
      <c r="T364" t="s">
        <v>23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1.601923076923077</v>
      </c>
      <c r="G365" t="s">
        <v>20</v>
      </c>
      <c r="H365" s="8">
        <f t="shared" si="23"/>
        <v>59.928057553956833</v>
      </c>
      <c r="I365">
        <v>139</v>
      </c>
      <c r="J365" t="s">
        <v>21</v>
      </c>
      <c r="K365" t="s">
        <v>22</v>
      </c>
      <c r="L365">
        <v>1324965600</v>
      </c>
      <c r="M365" s="7">
        <f t="shared" si="21"/>
        <v>40904.25</v>
      </c>
      <c r="N365" s="7">
        <f t="shared" si="22"/>
        <v>40905.25</v>
      </c>
      <c r="O365">
        <v>1325052000</v>
      </c>
      <c r="P365" t="b">
        <v>0</v>
      </c>
      <c r="Q365" t="b">
        <v>0</v>
      </c>
      <c r="T365" t="s">
        <v>23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16.163333333333334</v>
      </c>
      <c r="G366" t="s">
        <v>20</v>
      </c>
      <c r="H366" s="8">
        <f t="shared" si="23"/>
        <v>78.209677419354833</v>
      </c>
      <c r="I366">
        <v>186</v>
      </c>
      <c r="J366" t="s">
        <v>21</v>
      </c>
      <c r="K366" t="s">
        <v>22</v>
      </c>
      <c r="L366">
        <v>1520229600</v>
      </c>
      <c r="M366" s="7">
        <f t="shared" si="21"/>
        <v>43164.25</v>
      </c>
      <c r="N366" s="7">
        <f t="shared" si="22"/>
        <v>43194.208333333328</v>
      </c>
      <c r="O366">
        <v>1522818000</v>
      </c>
      <c r="P366" t="b">
        <v>0</v>
      </c>
      <c r="Q366" t="b">
        <v>0</v>
      </c>
      <c r="T366" t="s">
        <v>60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7.3343749999999996</v>
      </c>
      <c r="G367" t="s">
        <v>20</v>
      </c>
      <c r="H367" s="8">
        <f t="shared" si="23"/>
        <v>104.77678571428571</v>
      </c>
      <c r="I367">
        <v>112</v>
      </c>
      <c r="J367" t="s">
        <v>26</v>
      </c>
      <c r="K367" t="s">
        <v>27</v>
      </c>
      <c r="L367">
        <v>1482991200</v>
      </c>
      <c r="M367" s="7">
        <f t="shared" si="21"/>
        <v>42733.25</v>
      </c>
      <c r="N367" s="7">
        <f t="shared" si="22"/>
        <v>42760.25</v>
      </c>
      <c r="O367">
        <v>1485324000</v>
      </c>
      <c r="P367" t="b">
        <v>0</v>
      </c>
      <c r="Q367" t="b">
        <v>0</v>
      </c>
      <c r="T367" t="s">
        <v>33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5.9211111111111112</v>
      </c>
      <c r="G368" t="s">
        <v>20</v>
      </c>
      <c r="H368" s="8">
        <f t="shared" si="23"/>
        <v>105.52475247524752</v>
      </c>
      <c r="I368">
        <v>101</v>
      </c>
      <c r="J368" t="s">
        <v>21</v>
      </c>
      <c r="K368" t="s">
        <v>22</v>
      </c>
      <c r="L368">
        <v>1294034400</v>
      </c>
      <c r="M368" s="7">
        <f t="shared" si="21"/>
        <v>40546.25</v>
      </c>
      <c r="N368" s="7">
        <f t="shared" si="22"/>
        <v>40547.25</v>
      </c>
      <c r="O368">
        <v>1294120800</v>
      </c>
      <c r="P368" t="b">
        <v>0</v>
      </c>
      <c r="Q368" t="b">
        <v>1</v>
      </c>
      <c r="T368" t="s">
        <v>33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 s="8">
        <f t="shared" si="23"/>
        <v>24.933333333333334</v>
      </c>
      <c r="I369">
        <v>75</v>
      </c>
      <c r="J369" t="s">
        <v>21</v>
      </c>
      <c r="K369" t="s">
        <v>22</v>
      </c>
      <c r="L369">
        <v>1413608400</v>
      </c>
      <c r="M369" s="7">
        <f t="shared" si="21"/>
        <v>41930.208333333336</v>
      </c>
      <c r="N369" s="7">
        <f t="shared" si="22"/>
        <v>41954.25</v>
      </c>
      <c r="O369">
        <v>1415685600</v>
      </c>
      <c r="P369" t="b">
        <v>0</v>
      </c>
      <c r="Q369" t="b">
        <v>1</v>
      </c>
      <c r="T369" t="s">
        <v>33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2.7680769230769231</v>
      </c>
      <c r="G370" t="s">
        <v>20</v>
      </c>
      <c r="H370" s="8">
        <f t="shared" si="23"/>
        <v>69.873786407766985</v>
      </c>
      <c r="I370">
        <v>206</v>
      </c>
      <c r="J370" t="s">
        <v>40</v>
      </c>
      <c r="K370" t="s">
        <v>41</v>
      </c>
      <c r="L370">
        <v>1286946000</v>
      </c>
      <c r="M370" s="7">
        <f t="shared" si="21"/>
        <v>40464.208333333336</v>
      </c>
      <c r="N370" s="7">
        <f t="shared" si="22"/>
        <v>40487.208333333336</v>
      </c>
      <c r="O370">
        <v>1288933200</v>
      </c>
      <c r="P370" t="b">
        <v>0</v>
      </c>
      <c r="Q370" t="b">
        <v>1</v>
      </c>
      <c r="T370" t="s">
        <v>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2.730185185185185</v>
      </c>
      <c r="G371" t="s">
        <v>20</v>
      </c>
      <c r="H371" s="8">
        <f t="shared" si="23"/>
        <v>95.733766233766232</v>
      </c>
      <c r="I371">
        <v>154</v>
      </c>
      <c r="J371" t="s">
        <v>21</v>
      </c>
      <c r="K371" t="s">
        <v>22</v>
      </c>
      <c r="L371">
        <v>1359871200</v>
      </c>
      <c r="M371" s="7">
        <f t="shared" si="21"/>
        <v>41308.25</v>
      </c>
      <c r="N371" s="7">
        <f t="shared" si="22"/>
        <v>41347.208333333336</v>
      </c>
      <c r="O371">
        <v>1363237200</v>
      </c>
      <c r="P371" t="b">
        <v>0</v>
      </c>
      <c r="Q371" t="b">
        <v>1</v>
      </c>
      <c r="T371" t="s">
        <v>269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1.593633125556545</v>
      </c>
      <c r="G372" t="s">
        <v>20</v>
      </c>
      <c r="H372" s="8">
        <f t="shared" si="23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 s="7">
        <f t="shared" si="21"/>
        <v>43570.208333333328</v>
      </c>
      <c r="N372" s="7">
        <f t="shared" si="22"/>
        <v>43576.208333333328</v>
      </c>
      <c r="O372">
        <v>1555822800</v>
      </c>
      <c r="P372" t="b">
        <v>0</v>
      </c>
      <c r="Q372" t="b">
        <v>0</v>
      </c>
      <c r="T372" t="s">
        <v>33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 s="8">
        <f t="shared" si="23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 s="7">
        <f t="shared" si="21"/>
        <v>42043.25</v>
      </c>
      <c r="N373" s="7">
        <f t="shared" si="22"/>
        <v>42094.208333333328</v>
      </c>
      <c r="O373">
        <v>1427778000</v>
      </c>
      <c r="P373" t="b">
        <v>0</v>
      </c>
      <c r="Q373" t="b">
        <v>0</v>
      </c>
      <c r="T373" t="s">
        <v>33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15.915555555555555</v>
      </c>
      <c r="G374" t="s">
        <v>20</v>
      </c>
      <c r="H374" s="8">
        <f t="shared" si="23"/>
        <v>84.757396449704146</v>
      </c>
      <c r="I374">
        <v>169</v>
      </c>
      <c r="J374" t="s">
        <v>21</v>
      </c>
      <c r="K374" t="s">
        <v>22</v>
      </c>
      <c r="L374">
        <v>1420696800</v>
      </c>
      <c r="M374" s="7">
        <f t="shared" si="21"/>
        <v>42012.25</v>
      </c>
      <c r="N374" s="7">
        <f t="shared" si="22"/>
        <v>42032.25</v>
      </c>
      <c r="O374">
        <v>1422424800</v>
      </c>
      <c r="P374" t="b">
        <v>0</v>
      </c>
      <c r="Q374" t="b">
        <v>1</v>
      </c>
      <c r="T374" t="s">
        <v>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7.3018222222222224</v>
      </c>
      <c r="G375" t="s">
        <v>20</v>
      </c>
      <c r="H375" s="8">
        <f t="shared" si="23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 s="7">
        <f t="shared" si="21"/>
        <v>42964.208333333328</v>
      </c>
      <c r="N375" s="7">
        <f t="shared" si="22"/>
        <v>42972.208333333328</v>
      </c>
      <c r="O375">
        <v>1503637200</v>
      </c>
      <c r="P375" t="b">
        <v>0</v>
      </c>
      <c r="Q375" t="b">
        <v>0</v>
      </c>
      <c r="T375" t="s">
        <v>33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 s="8">
        <f t="shared" si="23"/>
        <v>50.05215419501134</v>
      </c>
      <c r="I376">
        <v>441</v>
      </c>
      <c r="J376" t="s">
        <v>21</v>
      </c>
      <c r="K376" t="s">
        <v>22</v>
      </c>
      <c r="L376">
        <v>1547186400</v>
      </c>
      <c r="M376" s="7">
        <f t="shared" si="21"/>
        <v>43476.25</v>
      </c>
      <c r="N376" s="7">
        <f t="shared" si="22"/>
        <v>43481.25</v>
      </c>
      <c r="O376">
        <v>1547618400</v>
      </c>
      <c r="P376" t="b">
        <v>0</v>
      </c>
      <c r="Q376" t="b">
        <v>1</v>
      </c>
      <c r="T376" t="s">
        <v>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 s="8">
        <f t="shared" si="23"/>
        <v>59.16</v>
      </c>
      <c r="I377">
        <v>25</v>
      </c>
      <c r="J377" t="s">
        <v>21</v>
      </c>
      <c r="K377" t="s">
        <v>22</v>
      </c>
      <c r="L377">
        <v>1444971600</v>
      </c>
      <c r="M377" s="7">
        <f t="shared" si="21"/>
        <v>42293.208333333328</v>
      </c>
      <c r="N377" s="7">
        <f t="shared" si="22"/>
        <v>42350.25</v>
      </c>
      <c r="O377">
        <v>1449900000</v>
      </c>
      <c r="P377" t="b">
        <v>0</v>
      </c>
      <c r="Q377" t="b">
        <v>0</v>
      </c>
      <c r="T377" t="s">
        <v>60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3.6102941176470589</v>
      </c>
      <c r="G378" t="s">
        <v>20</v>
      </c>
      <c r="H378" s="8">
        <f t="shared" si="23"/>
        <v>93.702290076335885</v>
      </c>
      <c r="I378">
        <v>131</v>
      </c>
      <c r="J378" t="s">
        <v>21</v>
      </c>
      <c r="K378" t="s">
        <v>22</v>
      </c>
      <c r="L378">
        <v>1404622800</v>
      </c>
      <c r="M378" s="7">
        <f t="shared" si="21"/>
        <v>41826.208333333336</v>
      </c>
      <c r="N378" s="7">
        <f t="shared" si="22"/>
        <v>41832.208333333336</v>
      </c>
      <c r="O378">
        <v>1405141200</v>
      </c>
      <c r="P378" t="b">
        <v>0</v>
      </c>
      <c r="Q378" t="b">
        <v>0</v>
      </c>
      <c r="T378" t="s">
        <v>23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 s="8">
        <f t="shared" si="23"/>
        <v>40.14173228346457</v>
      </c>
      <c r="I379">
        <v>127</v>
      </c>
      <c r="J379" t="s">
        <v>21</v>
      </c>
      <c r="K379" t="s">
        <v>22</v>
      </c>
      <c r="L379">
        <v>1571720400</v>
      </c>
      <c r="M379" s="7">
        <f t="shared" si="21"/>
        <v>43760.208333333328</v>
      </c>
      <c r="N379" s="7">
        <f t="shared" si="22"/>
        <v>43774.25</v>
      </c>
      <c r="O379">
        <v>1572933600</v>
      </c>
      <c r="P379" t="b">
        <v>0</v>
      </c>
      <c r="Q379" t="b">
        <v>0</v>
      </c>
      <c r="T379" t="s">
        <v>33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 s="8">
        <f t="shared" si="23"/>
        <v>70.090140845070422</v>
      </c>
      <c r="I380">
        <v>355</v>
      </c>
      <c r="J380" t="s">
        <v>21</v>
      </c>
      <c r="K380" t="s">
        <v>22</v>
      </c>
      <c r="L380">
        <v>1526878800</v>
      </c>
      <c r="M380" s="7">
        <f t="shared" si="21"/>
        <v>43241.208333333328</v>
      </c>
      <c r="N380" s="7">
        <f t="shared" si="22"/>
        <v>43279.208333333328</v>
      </c>
      <c r="O380">
        <v>1530162000</v>
      </c>
      <c r="P380" t="b">
        <v>0</v>
      </c>
      <c r="Q380" t="b">
        <v>0</v>
      </c>
      <c r="T380" t="s">
        <v>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 s="8">
        <f t="shared" si="23"/>
        <v>66.181818181818187</v>
      </c>
      <c r="I381">
        <v>44</v>
      </c>
      <c r="J381" t="s">
        <v>40</v>
      </c>
      <c r="K381" t="s">
        <v>41</v>
      </c>
      <c r="L381">
        <v>1319691600</v>
      </c>
      <c r="M381" s="7">
        <f t="shared" si="21"/>
        <v>40843.208333333336</v>
      </c>
      <c r="N381" s="7">
        <f t="shared" si="22"/>
        <v>40857.25</v>
      </c>
      <c r="O381">
        <v>1320904800</v>
      </c>
      <c r="P381" t="b">
        <v>0</v>
      </c>
      <c r="Q381" t="b">
        <v>0</v>
      </c>
      <c r="T381" t="s">
        <v>33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1.6032</v>
      </c>
      <c r="G382" t="s">
        <v>20</v>
      </c>
      <c r="H382" s="8">
        <f t="shared" si="23"/>
        <v>47.714285714285715</v>
      </c>
      <c r="I382">
        <v>84</v>
      </c>
      <c r="J382" t="s">
        <v>21</v>
      </c>
      <c r="K382" t="s">
        <v>22</v>
      </c>
      <c r="L382">
        <v>1371963600</v>
      </c>
      <c r="M382" s="7">
        <f t="shared" si="21"/>
        <v>41448.208333333336</v>
      </c>
      <c r="N382" s="7">
        <f t="shared" si="22"/>
        <v>41453.208333333336</v>
      </c>
      <c r="O382">
        <v>1372395600</v>
      </c>
      <c r="P382" t="b">
        <v>0</v>
      </c>
      <c r="Q382" t="b">
        <v>0</v>
      </c>
      <c r="T382" t="s">
        <v>33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1.8394339622641509</v>
      </c>
      <c r="G383" t="s">
        <v>20</v>
      </c>
      <c r="H383" s="8">
        <f t="shared" si="23"/>
        <v>62.896774193548389</v>
      </c>
      <c r="I383">
        <v>155</v>
      </c>
      <c r="J383" t="s">
        <v>21</v>
      </c>
      <c r="K383" t="s">
        <v>22</v>
      </c>
      <c r="L383">
        <v>1433739600</v>
      </c>
      <c r="M383" s="7">
        <f t="shared" si="21"/>
        <v>42163.208333333328</v>
      </c>
      <c r="N383" s="7">
        <f t="shared" si="22"/>
        <v>42209.208333333328</v>
      </c>
      <c r="O383">
        <v>1437714000</v>
      </c>
      <c r="P383" t="b">
        <v>0</v>
      </c>
      <c r="Q383" t="b">
        <v>0</v>
      </c>
      <c r="T383" t="s">
        <v>33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 s="8">
        <f t="shared" si="23"/>
        <v>86.611940298507463</v>
      </c>
      <c r="I384">
        <v>67</v>
      </c>
      <c r="J384" t="s">
        <v>21</v>
      </c>
      <c r="K384" t="s">
        <v>22</v>
      </c>
      <c r="L384">
        <v>1508130000</v>
      </c>
      <c r="M384" s="7">
        <f t="shared" si="21"/>
        <v>43024.208333333328</v>
      </c>
      <c r="N384" s="7">
        <f t="shared" si="22"/>
        <v>43043.208333333328</v>
      </c>
      <c r="O384">
        <v>1509771600</v>
      </c>
      <c r="P384" t="b">
        <v>0</v>
      </c>
      <c r="Q384" t="b">
        <v>0</v>
      </c>
      <c r="T384" t="s">
        <v>122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2.2538095238095237</v>
      </c>
      <c r="G385" t="s">
        <v>20</v>
      </c>
      <c r="H385" s="8">
        <f t="shared" si="23"/>
        <v>75.126984126984127</v>
      </c>
      <c r="I385">
        <v>189</v>
      </c>
      <c r="J385" t="s">
        <v>21</v>
      </c>
      <c r="K385" t="s">
        <v>22</v>
      </c>
      <c r="L385">
        <v>1550037600</v>
      </c>
      <c r="M385" s="7">
        <f t="shared" si="21"/>
        <v>43509.25</v>
      </c>
      <c r="N385" s="7">
        <f t="shared" si="22"/>
        <v>43515.25</v>
      </c>
      <c r="O385">
        <v>1550556000</v>
      </c>
      <c r="P385" t="b">
        <v>0</v>
      </c>
      <c r="Q385" t="b">
        <v>1</v>
      </c>
      <c r="T385" t="s">
        <v>17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1.7200961538461539</v>
      </c>
      <c r="G386" t="s">
        <v>20</v>
      </c>
      <c r="H386" s="8">
        <f t="shared" si="23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 s="7">
        <f t="shared" si="21"/>
        <v>42776.25</v>
      </c>
      <c r="N386" s="7">
        <f t="shared" si="22"/>
        <v>42803.25</v>
      </c>
      <c r="O386">
        <v>1489039200</v>
      </c>
      <c r="P386" t="b">
        <v>1</v>
      </c>
      <c r="Q386" t="b">
        <v>1</v>
      </c>
      <c r="T386" t="s">
        <v>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</f>
        <v>1.4616709511568124</v>
      </c>
      <c r="G387" t="s">
        <v>20</v>
      </c>
      <c r="H387" s="8">
        <f t="shared" si="23"/>
        <v>50.007915567282325</v>
      </c>
      <c r="I387">
        <v>1137</v>
      </c>
      <c r="J387" t="s">
        <v>21</v>
      </c>
      <c r="K387" t="s">
        <v>22</v>
      </c>
      <c r="L387">
        <v>1553835600</v>
      </c>
      <c r="M387" s="7">
        <f t="shared" ref="M387:M450" si="25">(((L387/60)/60)/24+DATE(1970,1,1))</f>
        <v>43553.208333333328</v>
      </c>
      <c r="N387" s="7">
        <f t="shared" ref="N387:N450" si="26">(((O387/60)/60)/24)+DATE(1970,1,1)</f>
        <v>43585.208333333328</v>
      </c>
      <c r="O387">
        <v>1556600400</v>
      </c>
      <c r="P387" t="b">
        <v>0</v>
      </c>
      <c r="Q387" t="b">
        <v>0</v>
      </c>
      <c r="T387" t="s">
        <v>68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 s="8">
        <f t="shared" si="23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 s="7">
        <f t="shared" si="25"/>
        <v>40355.208333333336</v>
      </c>
      <c r="N388" s="7">
        <f t="shared" si="26"/>
        <v>40367.208333333336</v>
      </c>
      <c r="O388">
        <v>1278565200</v>
      </c>
      <c r="P388" t="b">
        <v>0</v>
      </c>
      <c r="Q388" t="b">
        <v>0</v>
      </c>
      <c r="T388" t="s">
        <v>33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 s="8">
        <f t="shared" si="23"/>
        <v>100.93160377358491</v>
      </c>
      <c r="I389">
        <v>424</v>
      </c>
      <c r="J389" t="s">
        <v>21</v>
      </c>
      <c r="K389" t="s">
        <v>22</v>
      </c>
      <c r="L389">
        <v>1339477200</v>
      </c>
      <c r="M389" s="7">
        <f t="shared" si="25"/>
        <v>41072.208333333336</v>
      </c>
      <c r="N389" s="7">
        <f t="shared" si="26"/>
        <v>41077.208333333336</v>
      </c>
      <c r="O389">
        <v>1339909200</v>
      </c>
      <c r="P389" t="b">
        <v>0</v>
      </c>
      <c r="Q389" t="b">
        <v>0</v>
      </c>
      <c r="T389" t="s">
        <v>65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0.11270034843205574</v>
      </c>
      <c r="G390" t="s">
        <v>74</v>
      </c>
      <c r="H390" s="8">
        <f t="shared" si="23"/>
        <v>89.227586206896547</v>
      </c>
      <c r="I390">
        <v>145</v>
      </c>
      <c r="J390" t="s">
        <v>98</v>
      </c>
      <c r="K390" t="s">
        <v>99</v>
      </c>
      <c r="L390">
        <v>1325656800</v>
      </c>
      <c r="M390" s="7">
        <f t="shared" si="25"/>
        <v>40912.25</v>
      </c>
      <c r="N390" s="7">
        <f t="shared" si="26"/>
        <v>40914.25</v>
      </c>
      <c r="O390">
        <v>1325829600</v>
      </c>
      <c r="P390" t="b">
        <v>0</v>
      </c>
      <c r="Q390" t="b">
        <v>0</v>
      </c>
      <c r="T390" t="s">
        <v>60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1.2211084337349398</v>
      </c>
      <c r="G391" t="s">
        <v>20</v>
      </c>
      <c r="H391" s="8">
        <f t="shared" ref="H391:H454" si="27">AVERAGE(E391/I391)</f>
        <v>87.979166666666671</v>
      </c>
      <c r="I391">
        <v>1152</v>
      </c>
      <c r="J391" t="s">
        <v>21</v>
      </c>
      <c r="K391" t="s">
        <v>22</v>
      </c>
      <c r="L391">
        <v>1288242000</v>
      </c>
      <c r="M391" s="7">
        <f t="shared" si="25"/>
        <v>40479.208333333336</v>
      </c>
      <c r="N391" s="7">
        <f t="shared" si="26"/>
        <v>40506.25</v>
      </c>
      <c r="O391">
        <v>1290578400</v>
      </c>
      <c r="P391" t="b">
        <v>0</v>
      </c>
      <c r="Q391" t="b">
        <v>0</v>
      </c>
      <c r="T391" t="s">
        <v>33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1.8654166666666667</v>
      </c>
      <c r="G392" t="s">
        <v>20</v>
      </c>
      <c r="H392" s="8">
        <f t="shared" si="27"/>
        <v>89.54</v>
      </c>
      <c r="I392">
        <v>50</v>
      </c>
      <c r="J392" t="s">
        <v>21</v>
      </c>
      <c r="K392" t="s">
        <v>22</v>
      </c>
      <c r="L392">
        <v>1379048400</v>
      </c>
      <c r="M392" s="7">
        <f t="shared" si="25"/>
        <v>41530.208333333336</v>
      </c>
      <c r="N392" s="7">
        <f t="shared" si="26"/>
        <v>41545.208333333336</v>
      </c>
      <c r="O392">
        <v>1380344400</v>
      </c>
      <c r="P392" t="b">
        <v>0</v>
      </c>
      <c r="Q392" t="b">
        <v>0</v>
      </c>
      <c r="T392" t="s">
        <v>122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 s="8">
        <f t="shared" si="27"/>
        <v>29.09271523178808</v>
      </c>
      <c r="I393">
        <v>151</v>
      </c>
      <c r="J393" t="s">
        <v>21</v>
      </c>
      <c r="K393" t="s">
        <v>22</v>
      </c>
      <c r="L393">
        <v>1389679200</v>
      </c>
      <c r="M393" s="7">
        <f t="shared" si="25"/>
        <v>41653.25</v>
      </c>
      <c r="N393" s="7">
        <f t="shared" si="26"/>
        <v>41655.25</v>
      </c>
      <c r="O393">
        <v>1389852000</v>
      </c>
      <c r="P393" t="b">
        <v>0</v>
      </c>
      <c r="Q393" t="b">
        <v>0</v>
      </c>
      <c r="T393" t="s">
        <v>68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 s="8">
        <f t="shared" si="27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 s="7">
        <f t="shared" si="25"/>
        <v>40549.25</v>
      </c>
      <c r="N394" s="7">
        <f t="shared" si="26"/>
        <v>40551.25</v>
      </c>
      <c r="O394">
        <v>1294466400</v>
      </c>
      <c r="P394" t="b">
        <v>0</v>
      </c>
      <c r="Q394" t="b">
        <v>0</v>
      </c>
      <c r="T394" t="s">
        <v>65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2.2896178343949045</v>
      </c>
      <c r="G395" t="s">
        <v>20</v>
      </c>
      <c r="H395" s="8">
        <f t="shared" si="27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 s="7">
        <f t="shared" si="25"/>
        <v>42933.208333333328</v>
      </c>
      <c r="N395" s="7">
        <f t="shared" si="26"/>
        <v>42934.208333333328</v>
      </c>
      <c r="O395">
        <v>1500354000</v>
      </c>
      <c r="P395" t="b">
        <v>0</v>
      </c>
      <c r="Q395" t="b">
        <v>0</v>
      </c>
      <c r="T395" t="s">
        <v>159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4.6937499999999996</v>
      </c>
      <c r="G396" t="s">
        <v>20</v>
      </c>
      <c r="H396" s="8">
        <f t="shared" si="27"/>
        <v>110.44117647058823</v>
      </c>
      <c r="I396">
        <v>34</v>
      </c>
      <c r="J396" t="s">
        <v>21</v>
      </c>
      <c r="K396" t="s">
        <v>22</v>
      </c>
      <c r="L396">
        <v>1375074000</v>
      </c>
      <c r="M396" s="7">
        <f t="shared" si="25"/>
        <v>41484.208333333336</v>
      </c>
      <c r="N396" s="7">
        <f t="shared" si="26"/>
        <v>41494.208333333336</v>
      </c>
      <c r="O396">
        <v>1375938000</v>
      </c>
      <c r="P396" t="b">
        <v>0</v>
      </c>
      <c r="Q396" t="b">
        <v>1</v>
      </c>
      <c r="T396" t="s">
        <v>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1.3011267605633803</v>
      </c>
      <c r="G397" t="s">
        <v>20</v>
      </c>
      <c r="H397" s="8">
        <f t="shared" si="27"/>
        <v>41.990909090909092</v>
      </c>
      <c r="I397">
        <v>220</v>
      </c>
      <c r="J397" t="s">
        <v>21</v>
      </c>
      <c r="K397" t="s">
        <v>22</v>
      </c>
      <c r="L397">
        <v>1323324000</v>
      </c>
      <c r="M397" s="7">
        <f t="shared" si="25"/>
        <v>40885.25</v>
      </c>
      <c r="N397" s="7">
        <f t="shared" si="26"/>
        <v>40886.25</v>
      </c>
      <c r="O397">
        <v>1323410400</v>
      </c>
      <c r="P397" t="b">
        <v>1</v>
      </c>
      <c r="Q397" t="b">
        <v>0</v>
      </c>
      <c r="T397" t="s">
        <v>33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1.6705422993492407</v>
      </c>
      <c r="G398" t="s">
        <v>20</v>
      </c>
      <c r="H398" s="8">
        <f t="shared" si="27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 s="7">
        <f t="shared" si="25"/>
        <v>43378.208333333328</v>
      </c>
      <c r="N398" s="7">
        <f t="shared" si="26"/>
        <v>43386.208333333328</v>
      </c>
      <c r="O398">
        <v>1539406800</v>
      </c>
      <c r="P398" t="b">
        <v>0</v>
      </c>
      <c r="Q398" t="b">
        <v>0</v>
      </c>
      <c r="T398" t="s">
        <v>53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1.738641975308642</v>
      </c>
      <c r="G399" t="s">
        <v>20</v>
      </c>
      <c r="H399" s="8">
        <f t="shared" si="27"/>
        <v>31.019823788546255</v>
      </c>
      <c r="I399">
        <v>454</v>
      </c>
      <c r="J399" t="s">
        <v>21</v>
      </c>
      <c r="K399" t="s">
        <v>22</v>
      </c>
      <c r="L399">
        <v>1369285200</v>
      </c>
      <c r="M399" s="7">
        <f t="shared" si="25"/>
        <v>41417.208333333336</v>
      </c>
      <c r="N399" s="7">
        <f t="shared" si="26"/>
        <v>41423.208333333336</v>
      </c>
      <c r="O399">
        <v>1369803600</v>
      </c>
      <c r="P399" t="b">
        <v>0</v>
      </c>
      <c r="Q399" t="b">
        <v>0</v>
      </c>
      <c r="T399" t="s">
        <v>23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7.1776470588235295</v>
      </c>
      <c r="G400" t="s">
        <v>20</v>
      </c>
      <c r="H400" s="8">
        <f t="shared" si="27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 s="7">
        <f t="shared" si="25"/>
        <v>43228.208333333328</v>
      </c>
      <c r="N400" s="7">
        <f t="shared" si="26"/>
        <v>43230.208333333328</v>
      </c>
      <c r="O400">
        <v>1525928400</v>
      </c>
      <c r="P400" t="b">
        <v>0</v>
      </c>
      <c r="Q400" t="b">
        <v>1</v>
      </c>
      <c r="T400" t="s">
        <v>71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 s="8">
        <f t="shared" si="27"/>
        <v>66.022316684378325</v>
      </c>
      <c r="I401">
        <v>941</v>
      </c>
      <c r="J401" t="s">
        <v>21</v>
      </c>
      <c r="K401" t="s">
        <v>22</v>
      </c>
      <c r="L401">
        <v>1296626400</v>
      </c>
      <c r="M401" s="7">
        <f t="shared" si="25"/>
        <v>40576.25</v>
      </c>
      <c r="N401" s="7">
        <f t="shared" si="26"/>
        <v>40583.25</v>
      </c>
      <c r="O401">
        <v>1297231200</v>
      </c>
      <c r="P401" t="b">
        <v>0</v>
      </c>
      <c r="Q401" t="b">
        <v>0</v>
      </c>
      <c r="T401" t="s">
        <v>60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0.02</v>
      </c>
      <c r="G402" t="s">
        <v>14</v>
      </c>
      <c r="H402" s="8">
        <f t="shared" si="27"/>
        <v>2</v>
      </c>
      <c r="I402">
        <v>1</v>
      </c>
      <c r="J402" t="s">
        <v>21</v>
      </c>
      <c r="K402" t="s">
        <v>22</v>
      </c>
      <c r="L402">
        <v>1376629200</v>
      </c>
      <c r="M402" s="7">
        <f t="shared" si="25"/>
        <v>41502.208333333336</v>
      </c>
      <c r="N402" s="7">
        <f t="shared" si="26"/>
        <v>41524.208333333336</v>
      </c>
      <c r="O402">
        <v>1378530000</v>
      </c>
      <c r="P402" t="b">
        <v>0</v>
      </c>
      <c r="Q402" t="b">
        <v>1</v>
      </c>
      <c r="T402" t="s">
        <v>122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15.302222222222222</v>
      </c>
      <c r="G403" t="s">
        <v>20</v>
      </c>
      <c r="H403" s="8">
        <f t="shared" si="27"/>
        <v>46.060200668896321</v>
      </c>
      <c r="I403">
        <v>299</v>
      </c>
      <c r="J403" t="s">
        <v>21</v>
      </c>
      <c r="K403" t="s">
        <v>22</v>
      </c>
      <c r="L403">
        <v>1572152400</v>
      </c>
      <c r="M403" s="7">
        <f t="shared" si="25"/>
        <v>43765.208333333328</v>
      </c>
      <c r="N403" s="7">
        <f t="shared" si="26"/>
        <v>43765.208333333328</v>
      </c>
      <c r="O403">
        <v>1572152400</v>
      </c>
      <c r="P403" t="b">
        <v>0</v>
      </c>
      <c r="Q403" t="b">
        <v>0</v>
      </c>
      <c r="T403" t="s">
        <v>33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 s="8">
        <f t="shared" si="27"/>
        <v>73.650000000000006</v>
      </c>
      <c r="I404">
        <v>40</v>
      </c>
      <c r="J404" t="s">
        <v>21</v>
      </c>
      <c r="K404" t="s">
        <v>22</v>
      </c>
      <c r="L404">
        <v>1325829600</v>
      </c>
      <c r="M404" s="7">
        <f t="shared" si="25"/>
        <v>40914.25</v>
      </c>
      <c r="N404" s="7">
        <f t="shared" si="26"/>
        <v>40961.25</v>
      </c>
      <c r="O404">
        <v>1329890400</v>
      </c>
      <c r="P404" t="b">
        <v>0</v>
      </c>
      <c r="Q404" t="b">
        <v>1</v>
      </c>
      <c r="T404" t="s">
        <v>100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 s="8">
        <f t="shared" si="27"/>
        <v>55.99336650082919</v>
      </c>
      <c r="I405">
        <v>3015</v>
      </c>
      <c r="J405" t="s">
        <v>15</v>
      </c>
      <c r="K405" t="s">
        <v>16</v>
      </c>
      <c r="L405">
        <v>1273640400</v>
      </c>
      <c r="M405" s="7">
        <f t="shared" si="25"/>
        <v>40310.208333333336</v>
      </c>
      <c r="N405" s="7">
        <f t="shared" si="26"/>
        <v>40346.208333333336</v>
      </c>
      <c r="O405">
        <v>1276750800</v>
      </c>
      <c r="P405" t="b">
        <v>0</v>
      </c>
      <c r="Q405" t="b">
        <v>1</v>
      </c>
      <c r="T405" t="s">
        <v>33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3.1558486707566464</v>
      </c>
      <c r="G406" t="s">
        <v>20</v>
      </c>
      <c r="H406" s="8">
        <f t="shared" si="27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 s="7">
        <f t="shared" si="25"/>
        <v>43053.25</v>
      </c>
      <c r="N406" s="7">
        <f t="shared" si="26"/>
        <v>43056.25</v>
      </c>
      <c r="O406">
        <v>1510898400</v>
      </c>
      <c r="P406" t="b">
        <v>0</v>
      </c>
      <c r="Q406" t="b">
        <v>0</v>
      </c>
      <c r="T406" t="s">
        <v>33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 s="8">
        <f t="shared" si="27"/>
        <v>60.981609195402299</v>
      </c>
      <c r="I407">
        <v>435</v>
      </c>
      <c r="J407" t="s">
        <v>21</v>
      </c>
      <c r="K407" t="s">
        <v>22</v>
      </c>
      <c r="L407">
        <v>1528088400</v>
      </c>
      <c r="M407" s="7">
        <f t="shared" si="25"/>
        <v>43255.208333333328</v>
      </c>
      <c r="N407" s="7">
        <f t="shared" si="26"/>
        <v>43305.208333333328</v>
      </c>
      <c r="O407">
        <v>1532408400</v>
      </c>
      <c r="P407" t="b">
        <v>0</v>
      </c>
      <c r="Q407" t="b">
        <v>0</v>
      </c>
      <c r="T407" t="s">
        <v>33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1.8214503816793892</v>
      </c>
      <c r="G408" t="s">
        <v>20</v>
      </c>
      <c r="H408" s="8">
        <f t="shared" si="27"/>
        <v>110.98139534883721</v>
      </c>
      <c r="I408">
        <v>645</v>
      </c>
      <c r="J408" t="s">
        <v>21</v>
      </c>
      <c r="K408" t="s">
        <v>22</v>
      </c>
      <c r="L408">
        <v>1359525600</v>
      </c>
      <c r="M408" s="7">
        <f t="shared" si="25"/>
        <v>41304.25</v>
      </c>
      <c r="N408" s="7">
        <f t="shared" si="26"/>
        <v>41316.25</v>
      </c>
      <c r="O408">
        <v>1360562400</v>
      </c>
      <c r="P408" t="b">
        <v>1</v>
      </c>
      <c r="Q408" t="b">
        <v>0</v>
      </c>
      <c r="T408" t="s">
        <v>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3.5588235294117645</v>
      </c>
      <c r="G409" t="s">
        <v>20</v>
      </c>
      <c r="H409" s="8">
        <f t="shared" si="27"/>
        <v>25</v>
      </c>
      <c r="I409">
        <v>484</v>
      </c>
      <c r="J409" t="s">
        <v>36</v>
      </c>
      <c r="K409" t="s">
        <v>37</v>
      </c>
      <c r="L409">
        <v>1570942800</v>
      </c>
      <c r="M409" s="7">
        <f t="shared" si="25"/>
        <v>43751.208333333328</v>
      </c>
      <c r="N409" s="7">
        <f t="shared" si="26"/>
        <v>43758.208333333328</v>
      </c>
      <c r="O409">
        <v>1571547600</v>
      </c>
      <c r="P409" t="b">
        <v>0</v>
      </c>
      <c r="Q409" t="b">
        <v>0</v>
      </c>
      <c r="T409" t="s">
        <v>33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1.3183695652173912</v>
      </c>
      <c r="G410" t="s">
        <v>20</v>
      </c>
      <c r="H410" s="8">
        <f t="shared" si="27"/>
        <v>78.759740259740255</v>
      </c>
      <c r="I410">
        <v>154</v>
      </c>
      <c r="J410" t="s">
        <v>15</v>
      </c>
      <c r="K410" t="s">
        <v>16</v>
      </c>
      <c r="L410">
        <v>1466398800</v>
      </c>
      <c r="M410" s="7">
        <f t="shared" si="25"/>
        <v>42541.208333333328</v>
      </c>
      <c r="N410" s="7">
        <f t="shared" si="26"/>
        <v>42561.208333333328</v>
      </c>
      <c r="O410">
        <v>1468126800</v>
      </c>
      <c r="P410" t="b">
        <v>0</v>
      </c>
      <c r="Q410" t="b">
        <v>0</v>
      </c>
      <c r="T410" t="s">
        <v>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 s="8">
        <f t="shared" si="27"/>
        <v>87.960784313725483</v>
      </c>
      <c r="I411">
        <v>714</v>
      </c>
      <c r="J411" t="s">
        <v>21</v>
      </c>
      <c r="K411" t="s">
        <v>22</v>
      </c>
      <c r="L411">
        <v>1492491600</v>
      </c>
      <c r="M411" s="7">
        <f t="shared" si="25"/>
        <v>42843.208333333328</v>
      </c>
      <c r="N411" s="7">
        <f t="shared" si="26"/>
        <v>42847.208333333328</v>
      </c>
      <c r="O411">
        <v>1492837200</v>
      </c>
      <c r="P411" t="b">
        <v>0</v>
      </c>
      <c r="Q411" t="b">
        <v>0</v>
      </c>
      <c r="T411" t="s">
        <v>23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0.36132726089785294</v>
      </c>
      <c r="G412" t="s">
        <v>47</v>
      </c>
      <c r="H412" s="8">
        <f t="shared" si="27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 s="7">
        <f t="shared" si="25"/>
        <v>42122.208333333328</v>
      </c>
      <c r="N412" s="7">
        <f t="shared" si="26"/>
        <v>42122.208333333328</v>
      </c>
      <c r="O412">
        <v>1430197200</v>
      </c>
      <c r="P412" t="b">
        <v>0</v>
      </c>
      <c r="Q412" t="b">
        <v>0</v>
      </c>
      <c r="T412" t="s">
        <v>292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1.0462820512820512</v>
      </c>
      <c r="G413" t="s">
        <v>20</v>
      </c>
      <c r="H413" s="8">
        <f t="shared" si="27"/>
        <v>99.524390243902445</v>
      </c>
      <c r="I413">
        <v>82</v>
      </c>
      <c r="J413" t="s">
        <v>21</v>
      </c>
      <c r="K413" t="s">
        <v>22</v>
      </c>
      <c r="L413">
        <v>1496034000</v>
      </c>
      <c r="M413" s="7">
        <f t="shared" si="25"/>
        <v>42884.208333333328</v>
      </c>
      <c r="N413" s="7">
        <f t="shared" si="26"/>
        <v>42886.208333333328</v>
      </c>
      <c r="O413">
        <v>1496206800</v>
      </c>
      <c r="P413" t="b">
        <v>0</v>
      </c>
      <c r="Q413" t="b">
        <v>0</v>
      </c>
      <c r="T413" t="s">
        <v>33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6.6885714285714286</v>
      </c>
      <c r="G414" t="s">
        <v>20</v>
      </c>
      <c r="H414" s="8">
        <f t="shared" si="27"/>
        <v>104.82089552238806</v>
      </c>
      <c r="I414">
        <v>134</v>
      </c>
      <c r="J414" t="s">
        <v>21</v>
      </c>
      <c r="K414" t="s">
        <v>22</v>
      </c>
      <c r="L414">
        <v>1388728800</v>
      </c>
      <c r="M414" s="7">
        <f t="shared" si="25"/>
        <v>41642.25</v>
      </c>
      <c r="N414" s="7">
        <f t="shared" si="26"/>
        <v>41652.25</v>
      </c>
      <c r="O414">
        <v>1389592800</v>
      </c>
      <c r="P414" t="b">
        <v>0</v>
      </c>
      <c r="Q414" t="b">
        <v>0</v>
      </c>
      <c r="T414" t="s">
        <v>119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0.62072823218997364</v>
      </c>
      <c r="G415" t="s">
        <v>47</v>
      </c>
      <c r="H415" s="8">
        <f t="shared" si="27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 s="7">
        <f t="shared" si="25"/>
        <v>43431.25</v>
      </c>
      <c r="N415" s="7">
        <f t="shared" si="26"/>
        <v>43458.25</v>
      </c>
      <c r="O415">
        <v>1545631200</v>
      </c>
      <c r="P415" t="b">
        <v>0</v>
      </c>
      <c r="Q415" t="b">
        <v>0</v>
      </c>
      <c r="T415" t="s">
        <v>71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 s="8">
        <f t="shared" si="27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 s="7">
        <f t="shared" si="25"/>
        <v>40288.208333333336</v>
      </c>
      <c r="N416" s="7">
        <f t="shared" si="26"/>
        <v>40296.208333333336</v>
      </c>
      <c r="O416">
        <v>1272430800</v>
      </c>
      <c r="P416" t="b">
        <v>0</v>
      </c>
      <c r="Q416" t="b">
        <v>1</v>
      </c>
      <c r="T416" t="s">
        <v>17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 s="8">
        <f t="shared" si="27"/>
        <v>30.028708133971293</v>
      </c>
      <c r="I417">
        <v>418</v>
      </c>
      <c r="J417" t="s">
        <v>21</v>
      </c>
      <c r="K417" t="s">
        <v>22</v>
      </c>
      <c r="L417">
        <v>1326434400</v>
      </c>
      <c r="M417" s="7">
        <f t="shared" si="25"/>
        <v>40921.25</v>
      </c>
      <c r="N417" s="7">
        <f t="shared" si="26"/>
        <v>40938.25</v>
      </c>
      <c r="O417">
        <v>1327903200</v>
      </c>
      <c r="P417" t="b">
        <v>0</v>
      </c>
      <c r="Q417" t="b">
        <v>0</v>
      </c>
      <c r="T417" t="s">
        <v>33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 s="8">
        <f t="shared" si="27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 s="7">
        <f t="shared" si="25"/>
        <v>40560.25</v>
      </c>
      <c r="N418" s="7">
        <f t="shared" si="26"/>
        <v>40569.25</v>
      </c>
      <c r="O418">
        <v>1296021600</v>
      </c>
      <c r="P418" t="b">
        <v>0</v>
      </c>
      <c r="Q418" t="b">
        <v>1</v>
      </c>
      <c r="T418" t="s">
        <v>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 s="8">
        <f t="shared" si="27"/>
        <v>62.866666666666667</v>
      </c>
      <c r="I419">
        <v>15</v>
      </c>
      <c r="J419" t="s">
        <v>21</v>
      </c>
      <c r="K419" t="s">
        <v>22</v>
      </c>
      <c r="L419">
        <v>1541221200</v>
      </c>
      <c r="M419" s="7">
        <f t="shared" si="25"/>
        <v>43407.208333333328</v>
      </c>
      <c r="N419" s="7">
        <f t="shared" si="26"/>
        <v>43431.25</v>
      </c>
      <c r="O419">
        <v>1543298400</v>
      </c>
      <c r="P419" t="b">
        <v>0</v>
      </c>
      <c r="Q419" t="b">
        <v>0</v>
      </c>
      <c r="T419" t="s">
        <v>33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 s="8">
        <f t="shared" si="27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 s="7">
        <f t="shared" si="25"/>
        <v>41035.208333333336</v>
      </c>
      <c r="N420" s="7">
        <f t="shared" si="26"/>
        <v>41036.208333333336</v>
      </c>
      <c r="O420">
        <v>1336366800</v>
      </c>
      <c r="P420" t="b">
        <v>0</v>
      </c>
      <c r="Q420" t="b">
        <v>0</v>
      </c>
      <c r="T420" t="s">
        <v>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1.2343497363796134</v>
      </c>
      <c r="G421" t="s">
        <v>20</v>
      </c>
      <c r="H421" s="8">
        <f t="shared" si="27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 s="7">
        <f t="shared" si="25"/>
        <v>40899.25</v>
      </c>
      <c r="N421" s="7">
        <f t="shared" si="26"/>
        <v>40905.25</v>
      </c>
      <c r="O421">
        <v>1325052000</v>
      </c>
      <c r="P421" t="b">
        <v>0</v>
      </c>
      <c r="Q421" t="b">
        <v>0</v>
      </c>
      <c r="T421" t="s">
        <v>28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1.2846</v>
      </c>
      <c r="G422" t="s">
        <v>20</v>
      </c>
      <c r="H422" s="8">
        <f t="shared" si="27"/>
        <v>68.329787234042556</v>
      </c>
      <c r="I422">
        <v>94</v>
      </c>
      <c r="J422" t="s">
        <v>21</v>
      </c>
      <c r="K422" t="s">
        <v>22</v>
      </c>
      <c r="L422">
        <v>1498366800</v>
      </c>
      <c r="M422" s="7">
        <f t="shared" si="25"/>
        <v>42911.208333333328</v>
      </c>
      <c r="N422" s="7">
        <f t="shared" si="26"/>
        <v>42925.208333333328</v>
      </c>
      <c r="O422">
        <v>1499576400</v>
      </c>
      <c r="P422" t="b">
        <v>0</v>
      </c>
      <c r="Q422" t="b">
        <v>0</v>
      </c>
      <c r="T422" t="s">
        <v>33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 s="8">
        <f t="shared" si="27"/>
        <v>50.974576271186443</v>
      </c>
      <c r="I423">
        <v>118</v>
      </c>
      <c r="J423" t="s">
        <v>21</v>
      </c>
      <c r="K423" t="s">
        <v>22</v>
      </c>
      <c r="L423">
        <v>1498712400</v>
      </c>
      <c r="M423" s="7">
        <f t="shared" si="25"/>
        <v>42915.208333333328</v>
      </c>
      <c r="N423" s="7">
        <f t="shared" si="26"/>
        <v>42945.208333333328</v>
      </c>
      <c r="O423">
        <v>1501304400</v>
      </c>
      <c r="P423" t="b">
        <v>0</v>
      </c>
      <c r="Q423" t="b">
        <v>1</v>
      </c>
      <c r="T423" t="s">
        <v>65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1.2729885057471264</v>
      </c>
      <c r="G424" t="s">
        <v>20</v>
      </c>
      <c r="H424" s="8">
        <f t="shared" si="27"/>
        <v>54.024390243902438</v>
      </c>
      <c r="I424">
        <v>205</v>
      </c>
      <c r="J424" t="s">
        <v>21</v>
      </c>
      <c r="K424" t="s">
        <v>22</v>
      </c>
      <c r="L424">
        <v>1271480400</v>
      </c>
      <c r="M424" s="7">
        <f t="shared" si="25"/>
        <v>40285.208333333336</v>
      </c>
      <c r="N424" s="7">
        <f t="shared" si="26"/>
        <v>40305.208333333336</v>
      </c>
      <c r="O424">
        <v>1273208400</v>
      </c>
      <c r="P424" t="b">
        <v>0</v>
      </c>
      <c r="Q424" t="b">
        <v>1</v>
      </c>
      <c r="T424" t="s">
        <v>33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 s="8">
        <f t="shared" si="27"/>
        <v>97.055555555555557</v>
      </c>
      <c r="I425">
        <v>162</v>
      </c>
      <c r="J425" t="s">
        <v>21</v>
      </c>
      <c r="K425" t="s">
        <v>22</v>
      </c>
      <c r="L425">
        <v>1316667600</v>
      </c>
      <c r="M425" s="7">
        <f t="shared" si="25"/>
        <v>40808.208333333336</v>
      </c>
      <c r="N425" s="7">
        <f t="shared" si="26"/>
        <v>40810.208333333336</v>
      </c>
      <c r="O425">
        <v>1316840400</v>
      </c>
      <c r="P425" t="b">
        <v>0</v>
      </c>
      <c r="Q425" t="b">
        <v>1</v>
      </c>
      <c r="T425" t="s">
        <v>17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 s="8">
        <f t="shared" si="27"/>
        <v>24.867469879518072</v>
      </c>
      <c r="I426">
        <v>83</v>
      </c>
      <c r="J426" t="s">
        <v>21</v>
      </c>
      <c r="K426" t="s">
        <v>22</v>
      </c>
      <c r="L426">
        <v>1524027600</v>
      </c>
      <c r="M426" s="7">
        <f t="shared" si="25"/>
        <v>43208.208333333328</v>
      </c>
      <c r="N426" s="7">
        <f t="shared" si="26"/>
        <v>43214.208333333328</v>
      </c>
      <c r="O426">
        <v>1524546000</v>
      </c>
      <c r="P426" t="b">
        <v>0</v>
      </c>
      <c r="Q426" t="b">
        <v>0</v>
      </c>
      <c r="T426" t="s">
        <v>60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2.8766666666666665</v>
      </c>
      <c r="G427" t="s">
        <v>20</v>
      </c>
      <c r="H427" s="8">
        <f t="shared" si="27"/>
        <v>84.423913043478265</v>
      </c>
      <c r="I427">
        <v>92</v>
      </c>
      <c r="J427" t="s">
        <v>21</v>
      </c>
      <c r="K427" t="s">
        <v>22</v>
      </c>
      <c r="L427">
        <v>1438059600</v>
      </c>
      <c r="M427" s="7">
        <f t="shared" si="25"/>
        <v>42213.208333333328</v>
      </c>
      <c r="N427" s="7">
        <f t="shared" si="26"/>
        <v>42219.208333333328</v>
      </c>
      <c r="O427">
        <v>1438578000</v>
      </c>
      <c r="P427" t="b">
        <v>0</v>
      </c>
      <c r="Q427" t="b">
        <v>0</v>
      </c>
      <c r="T427" t="s">
        <v>122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5.7294444444444448</v>
      </c>
      <c r="G428" t="s">
        <v>20</v>
      </c>
      <c r="H428" s="8">
        <f t="shared" si="27"/>
        <v>47.091324200913242</v>
      </c>
      <c r="I428">
        <v>219</v>
      </c>
      <c r="J428" t="s">
        <v>21</v>
      </c>
      <c r="K428" t="s">
        <v>22</v>
      </c>
      <c r="L428">
        <v>1361944800</v>
      </c>
      <c r="M428" s="7">
        <f t="shared" si="25"/>
        <v>41332.25</v>
      </c>
      <c r="N428" s="7">
        <f t="shared" si="26"/>
        <v>41339.25</v>
      </c>
      <c r="O428">
        <v>1362549600</v>
      </c>
      <c r="P428" t="b">
        <v>0</v>
      </c>
      <c r="Q428" t="b">
        <v>0</v>
      </c>
      <c r="T428" t="s">
        <v>33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1.1290429799426933</v>
      </c>
      <c r="G429" t="s">
        <v>20</v>
      </c>
      <c r="H429" s="8">
        <f t="shared" si="27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 s="7">
        <f t="shared" si="25"/>
        <v>41895.208333333336</v>
      </c>
      <c r="N429" s="7">
        <f t="shared" si="26"/>
        <v>41927.208333333336</v>
      </c>
      <c r="O429">
        <v>1413349200</v>
      </c>
      <c r="P429" t="b">
        <v>0</v>
      </c>
      <c r="Q429" t="b">
        <v>1</v>
      </c>
      <c r="T429" t="s">
        <v>33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 s="8">
        <f t="shared" si="27"/>
        <v>62.967871485943775</v>
      </c>
      <c r="I430">
        <v>747</v>
      </c>
      <c r="J430" t="s">
        <v>21</v>
      </c>
      <c r="K430" t="s">
        <v>22</v>
      </c>
      <c r="L430">
        <v>1297404000</v>
      </c>
      <c r="M430" s="7">
        <f t="shared" si="25"/>
        <v>40585.25</v>
      </c>
      <c r="N430" s="7">
        <f t="shared" si="26"/>
        <v>40592.25</v>
      </c>
      <c r="O430">
        <v>1298008800</v>
      </c>
      <c r="P430" t="b">
        <v>0</v>
      </c>
      <c r="Q430" t="b">
        <v>0</v>
      </c>
      <c r="T430" t="s">
        <v>71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0.90675916230366493</v>
      </c>
      <c r="G431" t="s">
        <v>74</v>
      </c>
      <c r="H431" s="8">
        <f t="shared" si="27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 s="7">
        <f t="shared" si="25"/>
        <v>41680.25</v>
      </c>
      <c r="N431" s="7">
        <f t="shared" si="26"/>
        <v>41708.208333333336</v>
      </c>
      <c r="O431">
        <v>1394427600</v>
      </c>
      <c r="P431" t="b">
        <v>0</v>
      </c>
      <c r="Q431" t="b">
        <v>1</v>
      </c>
      <c r="T431" t="s">
        <v>122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 s="8">
        <f t="shared" si="27"/>
        <v>65.321428571428569</v>
      </c>
      <c r="I432">
        <v>84</v>
      </c>
      <c r="J432" t="s">
        <v>21</v>
      </c>
      <c r="K432" t="s">
        <v>22</v>
      </c>
      <c r="L432">
        <v>1569733200</v>
      </c>
      <c r="M432" s="7">
        <f t="shared" si="25"/>
        <v>43737.208333333328</v>
      </c>
      <c r="N432" s="7">
        <f t="shared" si="26"/>
        <v>43771.208333333328</v>
      </c>
      <c r="O432">
        <v>1572670800</v>
      </c>
      <c r="P432" t="b">
        <v>0</v>
      </c>
      <c r="Q432" t="b">
        <v>0</v>
      </c>
      <c r="T432" t="s">
        <v>33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1.9249019607843136</v>
      </c>
      <c r="G433" t="s">
        <v>20</v>
      </c>
      <c r="H433" s="8">
        <f t="shared" si="27"/>
        <v>104.43617021276596</v>
      </c>
      <c r="I433">
        <v>94</v>
      </c>
      <c r="J433" t="s">
        <v>21</v>
      </c>
      <c r="K433" t="s">
        <v>22</v>
      </c>
      <c r="L433">
        <v>1529643600</v>
      </c>
      <c r="M433" s="7">
        <f t="shared" si="25"/>
        <v>43273.208333333328</v>
      </c>
      <c r="N433" s="7">
        <f t="shared" si="26"/>
        <v>43290.208333333328</v>
      </c>
      <c r="O433">
        <v>1531112400</v>
      </c>
      <c r="P433" t="b">
        <v>1</v>
      </c>
      <c r="Q433" t="b">
        <v>0</v>
      </c>
      <c r="T433" t="s">
        <v>33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 s="8">
        <f t="shared" si="27"/>
        <v>69.989010989010993</v>
      </c>
      <c r="I434">
        <v>91</v>
      </c>
      <c r="J434" t="s">
        <v>21</v>
      </c>
      <c r="K434" t="s">
        <v>22</v>
      </c>
      <c r="L434">
        <v>1399006800</v>
      </c>
      <c r="M434" s="7">
        <f t="shared" si="25"/>
        <v>41761.208333333336</v>
      </c>
      <c r="N434" s="7">
        <f t="shared" si="26"/>
        <v>41781.208333333336</v>
      </c>
      <c r="O434">
        <v>1400734800</v>
      </c>
      <c r="P434" t="b">
        <v>0</v>
      </c>
      <c r="Q434" t="b">
        <v>0</v>
      </c>
      <c r="T434" t="s">
        <v>33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 s="8">
        <f t="shared" si="27"/>
        <v>83.023989898989896</v>
      </c>
      <c r="I435">
        <v>792</v>
      </c>
      <c r="J435" t="s">
        <v>21</v>
      </c>
      <c r="K435" t="s">
        <v>22</v>
      </c>
      <c r="L435">
        <v>1385359200</v>
      </c>
      <c r="M435" s="7">
        <f t="shared" si="25"/>
        <v>41603.25</v>
      </c>
      <c r="N435" s="7">
        <f t="shared" si="26"/>
        <v>41619.25</v>
      </c>
      <c r="O435">
        <v>1386741600</v>
      </c>
      <c r="P435" t="b">
        <v>0</v>
      </c>
      <c r="Q435" t="b">
        <v>1</v>
      </c>
      <c r="T435" t="s">
        <v>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0.16722222222222222</v>
      </c>
      <c r="G436" t="s">
        <v>74</v>
      </c>
      <c r="H436" s="8">
        <f t="shared" si="27"/>
        <v>90.3</v>
      </c>
      <c r="I436">
        <v>10</v>
      </c>
      <c r="J436" t="s">
        <v>15</v>
      </c>
      <c r="K436" t="s">
        <v>16</v>
      </c>
      <c r="L436">
        <v>1480572000</v>
      </c>
      <c r="M436" s="7">
        <f t="shared" si="25"/>
        <v>42705.25</v>
      </c>
      <c r="N436" s="7">
        <f t="shared" si="26"/>
        <v>42719.25</v>
      </c>
      <c r="O436">
        <v>1481781600</v>
      </c>
      <c r="P436" t="b">
        <v>1</v>
      </c>
      <c r="Q436" t="b">
        <v>0</v>
      </c>
      <c r="T436" t="s">
        <v>33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1.168766404199475</v>
      </c>
      <c r="G437" t="s">
        <v>20</v>
      </c>
      <c r="H437" s="8">
        <f t="shared" si="27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 s="7">
        <f t="shared" si="25"/>
        <v>41988.25</v>
      </c>
      <c r="N437" s="7">
        <f t="shared" si="26"/>
        <v>42000.25</v>
      </c>
      <c r="O437">
        <v>1419660000</v>
      </c>
      <c r="P437" t="b">
        <v>0</v>
      </c>
      <c r="Q437" t="b">
        <v>1</v>
      </c>
      <c r="T437" t="s">
        <v>33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10.521538461538462</v>
      </c>
      <c r="G438" t="s">
        <v>20</v>
      </c>
      <c r="H438" s="8">
        <f t="shared" si="27"/>
        <v>54.931726907630519</v>
      </c>
      <c r="I438">
        <v>249</v>
      </c>
      <c r="J438" t="s">
        <v>21</v>
      </c>
      <c r="K438" t="s">
        <v>22</v>
      </c>
      <c r="L438">
        <v>1555736400</v>
      </c>
      <c r="M438" s="7">
        <f t="shared" si="25"/>
        <v>43575.208333333328</v>
      </c>
      <c r="N438" s="7">
        <f t="shared" si="26"/>
        <v>43576.208333333328</v>
      </c>
      <c r="O438">
        <v>1555822800</v>
      </c>
      <c r="P438" t="b">
        <v>0</v>
      </c>
      <c r="Q438" t="b">
        <v>0</v>
      </c>
      <c r="T438" t="s">
        <v>159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1.2307407407407407</v>
      </c>
      <c r="G439" t="s">
        <v>20</v>
      </c>
      <c r="H439" s="8">
        <f t="shared" si="27"/>
        <v>51.921875</v>
      </c>
      <c r="I439">
        <v>192</v>
      </c>
      <c r="J439" t="s">
        <v>21</v>
      </c>
      <c r="K439" t="s">
        <v>22</v>
      </c>
      <c r="L439">
        <v>1442120400</v>
      </c>
      <c r="M439" s="7">
        <f t="shared" si="25"/>
        <v>42260.208333333328</v>
      </c>
      <c r="N439" s="7">
        <f t="shared" si="26"/>
        <v>42263.208333333328</v>
      </c>
      <c r="O439">
        <v>1442379600</v>
      </c>
      <c r="P439" t="b">
        <v>0</v>
      </c>
      <c r="Q439" t="b">
        <v>1</v>
      </c>
      <c r="T439" t="s">
        <v>71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1.7863855421686747</v>
      </c>
      <c r="G440" t="s">
        <v>20</v>
      </c>
      <c r="H440" s="8">
        <f t="shared" si="27"/>
        <v>60.02834008097166</v>
      </c>
      <c r="I440">
        <v>247</v>
      </c>
      <c r="J440" t="s">
        <v>21</v>
      </c>
      <c r="K440" t="s">
        <v>22</v>
      </c>
      <c r="L440">
        <v>1362376800</v>
      </c>
      <c r="M440" s="7">
        <f t="shared" si="25"/>
        <v>41337.25</v>
      </c>
      <c r="N440" s="7">
        <f t="shared" si="26"/>
        <v>41367.208333333336</v>
      </c>
      <c r="O440">
        <v>1364965200</v>
      </c>
      <c r="P440" t="b">
        <v>0</v>
      </c>
      <c r="Q440" t="b">
        <v>0</v>
      </c>
      <c r="T440" t="s">
        <v>33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3.5528169014084505</v>
      </c>
      <c r="G441" t="s">
        <v>20</v>
      </c>
      <c r="H441" s="8">
        <f t="shared" si="27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 s="7">
        <f t="shared" si="25"/>
        <v>42680.208333333328</v>
      </c>
      <c r="N441" s="7">
        <f t="shared" si="26"/>
        <v>42687.25</v>
      </c>
      <c r="O441">
        <v>1479016800</v>
      </c>
      <c r="P441" t="b">
        <v>0</v>
      </c>
      <c r="Q441" t="b">
        <v>0</v>
      </c>
      <c r="T441" t="s">
        <v>474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1.6190634146341463</v>
      </c>
      <c r="G442" t="s">
        <v>20</v>
      </c>
      <c r="H442" s="8">
        <f t="shared" si="27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 s="7">
        <f t="shared" si="25"/>
        <v>42916.208333333328</v>
      </c>
      <c r="N442" s="7">
        <f t="shared" si="26"/>
        <v>42926.208333333328</v>
      </c>
      <c r="O442">
        <v>1499662800</v>
      </c>
      <c r="P442" t="b">
        <v>0</v>
      </c>
      <c r="Q442" t="b">
        <v>0</v>
      </c>
      <c r="T442" t="s">
        <v>269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 s="8">
        <f t="shared" si="27"/>
        <v>54.5</v>
      </c>
      <c r="I443">
        <v>32</v>
      </c>
      <c r="J443" t="s">
        <v>21</v>
      </c>
      <c r="K443" t="s">
        <v>22</v>
      </c>
      <c r="L443">
        <v>1335416400</v>
      </c>
      <c r="M443" s="7">
        <f t="shared" si="25"/>
        <v>41025.208333333336</v>
      </c>
      <c r="N443" s="7">
        <f t="shared" si="26"/>
        <v>41053.208333333336</v>
      </c>
      <c r="O443">
        <v>1337835600</v>
      </c>
      <c r="P443" t="b">
        <v>0</v>
      </c>
      <c r="Q443" t="b">
        <v>0</v>
      </c>
      <c r="T443" t="s">
        <v>65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1.9872222222222222</v>
      </c>
      <c r="G444" t="s">
        <v>20</v>
      </c>
      <c r="H444" s="8">
        <f t="shared" si="27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 s="7">
        <f t="shared" si="25"/>
        <v>42980.208333333328</v>
      </c>
      <c r="N444" s="7">
        <f t="shared" si="26"/>
        <v>42996.208333333328</v>
      </c>
      <c r="O444">
        <v>1505710800</v>
      </c>
      <c r="P444" t="b">
        <v>0</v>
      </c>
      <c r="Q444" t="b">
        <v>0</v>
      </c>
      <c r="T444" t="s">
        <v>33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0.34752688172043011</v>
      </c>
      <c r="G445" t="s">
        <v>74</v>
      </c>
      <c r="H445" s="8">
        <f t="shared" si="27"/>
        <v>35.911111111111111</v>
      </c>
      <c r="I445">
        <v>90</v>
      </c>
      <c r="J445" t="s">
        <v>21</v>
      </c>
      <c r="K445" t="s">
        <v>22</v>
      </c>
      <c r="L445">
        <v>1285822800</v>
      </c>
      <c r="M445" s="7">
        <f t="shared" si="25"/>
        <v>40451.208333333336</v>
      </c>
      <c r="N445" s="7">
        <f t="shared" si="26"/>
        <v>40470.208333333336</v>
      </c>
      <c r="O445">
        <v>1287464400</v>
      </c>
      <c r="P445" t="b">
        <v>0</v>
      </c>
      <c r="Q445" t="b">
        <v>0</v>
      </c>
      <c r="T445" t="s">
        <v>33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1.7641935483870967</v>
      </c>
      <c r="G446" t="s">
        <v>20</v>
      </c>
      <c r="H446" s="8">
        <f t="shared" si="27"/>
        <v>36.952702702702702</v>
      </c>
      <c r="I446">
        <v>296</v>
      </c>
      <c r="J446" t="s">
        <v>21</v>
      </c>
      <c r="K446" t="s">
        <v>22</v>
      </c>
      <c r="L446">
        <v>1311483600</v>
      </c>
      <c r="M446" s="7">
        <f t="shared" si="25"/>
        <v>40748.208333333336</v>
      </c>
      <c r="N446" s="7">
        <f t="shared" si="26"/>
        <v>40750.208333333336</v>
      </c>
      <c r="O446">
        <v>1311656400</v>
      </c>
      <c r="P446" t="b">
        <v>0</v>
      </c>
      <c r="Q446" t="b">
        <v>1</v>
      </c>
      <c r="T446" t="s">
        <v>60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5.1138095238095236</v>
      </c>
      <c r="G447" t="s">
        <v>20</v>
      </c>
      <c r="H447" s="8">
        <f t="shared" si="27"/>
        <v>63.170588235294119</v>
      </c>
      <c r="I447">
        <v>170</v>
      </c>
      <c r="J447" t="s">
        <v>21</v>
      </c>
      <c r="K447" t="s">
        <v>22</v>
      </c>
      <c r="L447">
        <v>1291356000</v>
      </c>
      <c r="M447" s="7">
        <f t="shared" si="25"/>
        <v>40515.25</v>
      </c>
      <c r="N447" s="7">
        <f t="shared" si="26"/>
        <v>40536.25</v>
      </c>
      <c r="O447">
        <v>1293170400</v>
      </c>
      <c r="P447" t="b">
        <v>0</v>
      </c>
      <c r="Q447" t="b">
        <v>1</v>
      </c>
      <c r="T447" t="s">
        <v>33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 s="8">
        <f t="shared" si="27"/>
        <v>29.99462365591398</v>
      </c>
      <c r="I448">
        <v>186</v>
      </c>
      <c r="J448" t="s">
        <v>21</v>
      </c>
      <c r="K448" t="s">
        <v>22</v>
      </c>
      <c r="L448">
        <v>1355810400</v>
      </c>
      <c r="M448" s="7">
        <f t="shared" si="25"/>
        <v>41261.25</v>
      </c>
      <c r="N448" s="7">
        <f t="shared" si="26"/>
        <v>41263.25</v>
      </c>
      <c r="O448">
        <v>1355983200</v>
      </c>
      <c r="P448" t="b">
        <v>0</v>
      </c>
      <c r="Q448" t="b">
        <v>0</v>
      </c>
      <c r="T448" t="s">
        <v>65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0.24326030927835052</v>
      </c>
      <c r="G449" t="s">
        <v>74</v>
      </c>
      <c r="H449" s="8">
        <f t="shared" si="27"/>
        <v>86</v>
      </c>
      <c r="I449">
        <v>439</v>
      </c>
      <c r="J449" t="s">
        <v>40</v>
      </c>
      <c r="K449" t="s">
        <v>41</v>
      </c>
      <c r="L449">
        <v>1513663200</v>
      </c>
      <c r="M449" s="7">
        <f t="shared" si="25"/>
        <v>43088.25</v>
      </c>
      <c r="N449" s="7">
        <f t="shared" si="26"/>
        <v>43104.25</v>
      </c>
      <c r="O449">
        <v>1515045600</v>
      </c>
      <c r="P449" t="b">
        <v>0</v>
      </c>
      <c r="Q449" t="b">
        <v>0</v>
      </c>
      <c r="T449" t="s">
        <v>269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0.50482758620689661</v>
      </c>
      <c r="G450" t="s">
        <v>14</v>
      </c>
      <c r="H450" s="8">
        <f t="shared" si="27"/>
        <v>75.014876033057845</v>
      </c>
      <c r="I450">
        <v>605</v>
      </c>
      <c r="J450" t="s">
        <v>21</v>
      </c>
      <c r="K450" t="s">
        <v>22</v>
      </c>
      <c r="L450">
        <v>1365915600</v>
      </c>
      <c r="M450" s="7">
        <f t="shared" si="25"/>
        <v>41378.208333333336</v>
      </c>
      <c r="N450" s="7">
        <f t="shared" si="26"/>
        <v>41380.208333333336</v>
      </c>
      <c r="O450">
        <v>1366088400</v>
      </c>
      <c r="P450" t="b">
        <v>0</v>
      </c>
      <c r="Q450" t="b">
        <v>1</v>
      </c>
      <c r="T450" t="s">
        <v>89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</f>
        <v>9.67</v>
      </c>
      <c r="G451" t="s">
        <v>20</v>
      </c>
      <c r="H451" s="8">
        <f t="shared" si="27"/>
        <v>101.19767441860465</v>
      </c>
      <c r="I451">
        <v>86</v>
      </c>
      <c r="J451" t="s">
        <v>36</v>
      </c>
      <c r="K451" t="s">
        <v>37</v>
      </c>
      <c r="L451">
        <v>1551852000</v>
      </c>
      <c r="M451" s="7">
        <f t="shared" ref="M451:M514" si="29">(((L451/60)/60)/24+DATE(1970,1,1))</f>
        <v>43530.25</v>
      </c>
      <c r="N451" s="7">
        <f t="shared" ref="N451:N514" si="30">(((O451/60)/60)/24)+DATE(1970,1,1)</f>
        <v>43547.208333333328</v>
      </c>
      <c r="O451">
        <v>1553317200</v>
      </c>
      <c r="P451" t="b">
        <v>0</v>
      </c>
      <c r="Q451" t="b">
        <v>0</v>
      </c>
      <c r="T451" t="s">
        <v>89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0.04</v>
      </c>
      <c r="G452" t="s">
        <v>14</v>
      </c>
      <c r="H452" s="8">
        <f t="shared" si="27"/>
        <v>4</v>
      </c>
      <c r="I452">
        <v>1</v>
      </c>
      <c r="J452" t="s">
        <v>15</v>
      </c>
      <c r="K452" t="s">
        <v>16</v>
      </c>
      <c r="L452">
        <v>1540098000</v>
      </c>
      <c r="M452" s="7">
        <f t="shared" si="29"/>
        <v>43394.208333333328</v>
      </c>
      <c r="N452" s="7">
        <f t="shared" si="30"/>
        <v>43417.25</v>
      </c>
      <c r="O452">
        <v>1542088800</v>
      </c>
      <c r="P452" t="b">
        <v>0</v>
      </c>
      <c r="Q452" t="b">
        <v>0</v>
      </c>
      <c r="T452" t="s">
        <v>71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1.2284501347708894</v>
      </c>
      <c r="G453" t="s">
        <v>20</v>
      </c>
      <c r="H453" s="8">
        <f t="shared" si="27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 s="7">
        <f t="shared" si="29"/>
        <v>42935.208333333328</v>
      </c>
      <c r="N453" s="7">
        <f t="shared" si="30"/>
        <v>42966.208333333328</v>
      </c>
      <c r="O453">
        <v>1503118800</v>
      </c>
      <c r="P453" t="b">
        <v>0</v>
      </c>
      <c r="Q453" t="b">
        <v>0</v>
      </c>
      <c r="T453" t="s">
        <v>23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 s="8">
        <f t="shared" si="27"/>
        <v>98.225806451612897</v>
      </c>
      <c r="I454">
        <v>31</v>
      </c>
      <c r="J454" t="s">
        <v>21</v>
      </c>
      <c r="K454" t="s">
        <v>22</v>
      </c>
      <c r="L454">
        <v>1278392400</v>
      </c>
      <c r="M454" s="7">
        <f t="shared" si="29"/>
        <v>40365.208333333336</v>
      </c>
      <c r="N454" s="7">
        <f t="shared" si="30"/>
        <v>40366.208333333336</v>
      </c>
      <c r="O454">
        <v>1278478800</v>
      </c>
      <c r="P454" t="b">
        <v>0</v>
      </c>
      <c r="Q454" t="b">
        <v>0</v>
      </c>
      <c r="T454" t="s">
        <v>53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 s="8">
        <f t="shared" ref="H455:H518" si="31">AVERAGE(E455/I455)</f>
        <v>87.001693480101608</v>
      </c>
      <c r="I455">
        <v>1181</v>
      </c>
      <c r="J455" t="s">
        <v>21</v>
      </c>
      <c r="K455" t="s">
        <v>22</v>
      </c>
      <c r="L455">
        <v>1480572000</v>
      </c>
      <c r="M455" s="7">
        <f t="shared" si="29"/>
        <v>42705.25</v>
      </c>
      <c r="N455" s="7">
        <f t="shared" si="30"/>
        <v>42746.25</v>
      </c>
      <c r="O455">
        <v>1484114400</v>
      </c>
      <c r="P455" t="b">
        <v>0</v>
      </c>
      <c r="Q455" t="b">
        <v>0</v>
      </c>
      <c r="T455" t="s">
        <v>474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 s="8">
        <f t="shared" si="31"/>
        <v>45.205128205128204</v>
      </c>
      <c r="I456">
        <v>39</v>
      </c>
      <c r="J456" t="s">
        <v>21</v>
      </c>
      <c r="K456" t="s">
        <v>22</v>
      </c>
      <c r="L456">
        <v>1382331600</v>
      </c>
      <c r="M456" s="7">
        <f t="shared" si="29"/>
        <v>41568.208333333336</v>
      </c>
      <c r="N456" s="7">
        <f t="shared" si="30"/>
        <v>41604.25</v>
      </c>
      <c r="O456">
        <v>1385445600</v>
      </c>
      <c r="P456" t="b">
        <v>0</v>
      </c>
      <c r="Q456" t="b">
        <v>1</v>
      </c>
      <c r="T456" t="s">
        <v>53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1.1837253218884121</v>
      </c>
      <c r="G457" t="s">
        <v>20</v>
      </c>
      <c r="H457" s="8">
        <f t="shared" si="31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 s="7">
        <f t="shared" si="29"/>
        <v>40809.208333333336</v>
      </c>
      <c r="N457" s="7">
        <f t="shared" si="30"/>
        <v>40832.208333333336</v>
      </c>
      <c r="O457">
        <v>1318741200</v>
      </c>
      <c r="P457" t="b">
        <v>0</v>
      </c>
      <c r="Q457" t="b">
        <v>0</v>
      </c>
      <c r="T457" t="s">
        <v>33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1.041243169398907</v>
      </c>
      <c r="G458" t="s">
        <v>20</v>
      </c>
      <c r="H458" s="8">
        <f t="shared" si="31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 s="7">
        <f t="shared" si="29"/>
        <v>43141.25</v>
      </c>
      <c r="N458" s="7">
        <f t="shared" si="30"/>
        <v>43141.25</v>
      </c>
      <c r="O458">
        <v>1518242400</v>
      </c>
      <c r="P458" t="b">
        <v>0</v>
      </c>
      <c r="Q458" t="b">
        <v>1</v>
      </c>
      <c r="T458" t="s">
        <v>60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 s="8">
        <f t="shared" si="31"/>
        <v>28.956521739130434</v>
      </c>
      <c r="I459">
        <v>46</v>
      </c>
      <c r="J459" t="s">
        <v>21</v>
      </c>
      <c r="K459" t="s">
        <v>22</v>
      </c>
      <c r="L459">
        <v>1476421200</v>
      </c>
      <c r="M459" s="7">
        <f t="shared" si="29"/>
        <v>42657.208333333328</v>
      </c>
      <c r="N459" s="7">
        <f t="shared" si="30"/>
        <v>42659.208333333328</v>
      </c>
      <c r="O459">
        <v>1476594000</v>
      </c>
      <c r="P459" t="b">
        <v>0</v>
      </c>
      <c r="Q459" t="b">
        <v>0</v>
      </c>
      <c r="T459" t="s">
        <v>33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3.5120118343195266</v>
      </c>
      <c r="G460" t="s">
        <v>20</v>
      </c>
      <c r="H460" s="8">
        <f t="shared" si="31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 s="7">
        <f t="shared" si="29"/>
        <v>40265.208333333336</v>
      </c>
      <c r="N460" s="7">
        <f t="shared" si="30"/>
        <v>40309.208333333336</v>
      </c>
      <c r="O460">
        <v>1273554000</v>
      </c>
      <c r="P460" t="b">
        <v>0</v>
      </c>
      <c r="Q460" t="b">
        <v>0</v>
      </c>
      <c r="T460" t="s">
        <v>33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 s="8">
        <f t="shared" si="31"/>
        <v>54.038095238095238</v>
      </c>
      <c r="I461">
        <v>105</v>
      </c>
      <c r="J461" t="s">
        <v>21</v>
      </c>
      <c r="K461" t="s">
        <v>22</v>
      </c>
      <c r="L461">
        <v>1419746400</v>
      </c>
      <c r="M461" s="7">
        <f t="shared" si="29"/>
        <v>42001.25</v>
      </c>
      <c r="N461" s="7">
        <f t="shared" si="30"/>
        <v>42026.25</v>
      </c>
      <c r="O461">
        <v>1421906400</v>
      </c>
      <c r="P461" t="b">
        <v>0</v>
      </c>
      <c r="Q461" t="b">
        <v>0</v>
      </c>
      <c r="T461" t="s">
        <v>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1.7162500000000001</v>
      </c>
      <c r="G462" t="s">
        <v>20</v>
      </c>
      <c r="H462" s="8">
        <f t="shared" si="31"/>
        <v>82.38</v>
      </c>
      <c r="I462">
        <v>50</v>
      </c>
      <c r="J462" t="s">
        <v>21</v>
      </c>
      <c r="K462" t="s">
        <v>22</v>
      </c>
      <c r="L462">
        <v>1281330000</v>
      </c>
      <c r="M462" s="7">
        <f t="shared" si="29"/>
        <v>40399.208333333336</v>
      </c>
      <c r="N462" s="7">
        <f t="shared" si="30"/>
        <v>40402.208333333336</v>
      </c>
      <c r="O462">
        <v>1281589200</v>
      </c>
      <c r="P462" t="b">
        <v>0</v>
      </c>
      <c r="Q462" t="b">
        <v>0</v>
      </c>
      <c r="T462" t="s">
        <v>33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1.4104655870445344</v>
      </c>
      <c r="G463" t="s">
        <v>20</v>
      </c>
      <c r="H463" s="8">
        <f t="shared" si="31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 s="7">
        <f t="shared" si="29"/>
        <v>41757.208333333336</v>
      </c>
      <c r="N463" s="7">
        <f t="shared" si="30"/>
        <v>41777.208333333336</v>
      </c>
      <c r="O463">
        <v>1400389200</v>
      </c>
      <c r="P463" t="b">
        <v>0</v>
      </c>
      <c r="Q463" t="b">
        <v>0</v>
      </c>
      <c r="T463" t="s">
        <v>53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 s="8">
        <f t="shared" si="31"/>
        <v>107.91401869158878</v>
      </c>
      <c r="I464">
        <v>535</v>
      </c>
      <c r="J464" t="s">
        <v>21</v>
      </c>
      <c r="K464" t="s">
        <v>22</v>
      </c>
      <c r="L464">
        <v>1359525600</v>
      </c>
      <c r="M464" s="7">
        <f t="shared" si="29"/>
        <v>41304.25</v>
      </c>
      <c r="N464" s="7">
        <f t="shared" si="30"/>
        <v>41342.25</v>
      </c>
      <c r="O464">
        <v>1362808800</v>
      </c>
      <c r="P464" t="b">
        <v>0</v>
      </c>
      <c r="Q464" t="b">
        <v>0</v>
      </c>
      <c r="T464" t="s">
        <v>292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1.0816455696202532</v>
      </c>
      <c r="G465" t="s">
        <v>20</v>
      </c>
      <c r="H465" s="8">
        <f t="shared" si="31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 s="7">
        <f t="shared" si="29"/>
        <v>41639.25</v>
      </c>
      <c r="N465" s="7">
        <f t="shared" si="30"/>
        <v>41643.25</v>
      </c>
      <c r="O465">
        <v>1388815200</v>
      </c>
      <c r="P465" t="b">
        <v>0</v>
      </c>
      <c r="Q465" t="b">
        <v>0</v>
      </c>
      <c r="T465" t="s">
        <v>71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1.3345505617977529</v>
      </c>
      <c r="G466" t="s">
        <v>20</v>
      </c>
      <c r="H466" s="8">
        <f t="shared" si="31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 s="7">
        <f t="shared" si="29"/>
        <v>43142.25</v>
      </c>
      <c r="N466" s="7">
        <f t="shared" si="30"/>
        <v>43156.25</v>
      </c>
      <c r="O466">
        <v>1519538400</v>
      </c>
      <c r="P466" t="b">
        <v>0</v>
      </c>
      <c r="Q466" t="b">
        <v>0</v>
      </c>
      <c r="T466" t="s">
        <v>33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1.8785106382978722</v>
      </c>
      <c r="G467" t="s">
        <v>20</v>
      </c>
      <c r="H467" s="8">
        <f t="shared" si="31"/>
        <v>110.3625</v>
      </c>
      <c r="I467">
        <v>80</v>
      </c>
      <c r="J467" t="s">
        <v>21</v>
      </c>
      <c r="K467" t="s">
        <v>22</v>
      </c>
      <c r="L467">
        <v>1517032800</v>
      </c>
      <c r="M467" s="7">
        <f t="shared" si="29"/>
        <v>43127.25</v>
      </c>
      <c r="N467" s="7">
        <f t="shared" si="30"/>
        <v>43136.25</v>
      </c>
      <c r="O467">
        <v>1517810400</v>
      </c>
      <c r="P467" t="b">
        <v>0</v>
      </c>
      <c r="Q467" t="b">
        <v>0</v>
      </c>
      <c r="T467" t="s">
        <v>206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3.32</v>
      </c>
      <c r="G468" t="s">
        <v>20</v>
      </c>
      <c r="H468" s="8">
        <f t="shared" si="31"/>
        <v>94.857142857142861</v>
      </c>
      <c r="I468">
        <v>42</v>
      </c>
      <c r="J468" t="s">
        <v>21</v>
      </c>
      <c r="K468" t="s">
        <v>22</v>
      </c>
      <c r="L468">
        <v>1368594000</v>
      </c>
      <c r="M468" s="7">
        <f t="shared" si="29"/>
        <v>41409.208333333336</v>
      </c>
      <c r="N468" s="7">
        <f t="shared" si="30"/>
        <v>41432.208333333336</v>
      </c>
      <c r="O468">
        <v>1370581200</v>
      </c>
      <c r="P468" t="b">
        <v>0</v>
      </c>
      <c r="Q468" t="b">
        <v>1</v>
      </c>
      <c r="T468" t="s">
        <v>65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5.7521428571428572</v>
      </c>
      <c r="G469" t="s">
        <v>20</v>
      </c>
      <c r="H469" s="8">
        <f t="shared" si="31"/>
        <v>57.935251798561154</v>
      </c>
      <c r="I469">
        <v>139</v>
      </c>
      <c r="J469" t="s">
        <v>15</v>
      </c>
      <c r="K469" t="s">
        <v>16</v>
      </c>
      <c r="L469">
        <v>1448258400</v>
      </c>
      <c r="M469" s="7">
        <f t="shared" si="29"/>
        <v>42331.25</v>
      </c>
      <c r="N469" s="7">
        <f t="shared" si="30"/>
        <v>42338.25</v>
      </c>
      <c r="O469">
        <v>1448863200</v>
      </c>
      <c r="P469" t="b">
        <v>0</v>
      </c>
      <c r="Q469" t="b">
        <v>1</v>
      </c>
      <c r="T469" t="s">
        <v>28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 s="8">
        <f t="shared" si="31"/>
        <v>101.25</v>
      </c>
      <c r="I470">
        <v>16</v>
      </c>
      <c r="J470" t="s">
        <v>21</v>
      </c>
      <c r="K470" t="s">
        <v>22</v>
      </c>
      <c r="L470">
        <v>1555218000</v>
      </c>
      <c r="M470" s="7">
        <f t="shared" si="29"/>
        <v>43569.208333333328</v>
      </c>
      <c r="N470" s="7">
        <f t="shared" si="30"/>
        <v>43585.208333333328</v>
      </c>
      <c r="O470">
        <v>1556600400</v>
      </c>
      <c r="P470" t="b">
        <v>0</v>
      </c>
      <c r="Q470" t="b">
        <v>0</v>
      </c>
      <c r="T470" t="s">
        <v>33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1.8442857142857143</v>
      </c>
      <c r="G471" t="s">
        <v>20</v>
      </c>
      <c r="H471" s="8">
        <f t="shared" si="31"/>
        <v>64.95597484276729</v>
      </c>
      <c r="I471">
        <v>159</v>
      </c>
      <c r="J471" t="s">
        <v>21</v>
      </c>
      <c r="K471" t="s">
        <v>22</v>
      </c>
      <c r="L471">
        <v>1431925200</v>
      </c>
      <c r="M471" s="7">
        <f t="shared" si="29"/>
        <v>42142.208333333328</v>
      </c>
      <c r="N471" s="7">
        <f t="shared" si="30"/>
        <v>42144.208333333328</v>
      </c>
      <c r="O471">
        <v>1432098000</v>
      </c>
      <c r="P471" t="b">
        <v>0</v>
      </c>
      <c r="Q471" t="b">
        <v>0</v>
      </c>
      <c r="T471" t="s">
        <v>53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2.8580555555555556</v>
      </c>
      <c r="G472" t="s">
        <v>20</v>
      </c>
      <c r="H472" s="8">
        <f t="shared" si="31"/>
        <v>27.00524934383202</v>
      </c>
      <c r="I472">
        <v>381</v>
      </c>
      <c r="J472" t="s">
        <v>21</v>
      </c>
      <c r="K472" t="s">
        <v>22</v>
      </c>
      <c r="L472">
        <v>1481522400</v>
      </c>
      <c r="M472" s="7">
        <f t="shared" si="29"/>
        <v>42716.25</v>
      </c>
      <c r="N472" s="7">
        <f t="shared" si="30"/>
        <v>42723.25</v>
      </c>
      <c r="O472">
        <v>1482127200</v>
      </c>
      <c r="P472" t="b">
        <v>0</v>
      </c>
      <c r="Q472" t="b">
        <v>0</v>
      </c>
      <c r="T472" t="s">
        <v>65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3.19</v>
      </c>
      <c r="G473" t="s">
        <v>20</v>
      </c>
      <c r="H473" s="8">
        <f t="shared" si="31"/>
        <v>50.97422680412371</v>
      </c>
      <c r="I473">
        <v>194</v>
      </c>
      <c r="J473" t="s">
        <v>40</v>
      </c>
      <c r="K473" t="s">
        <v>41</v>
      </c>
      <c r="L473">
        <v>1335934800</v>
      </c>
      <c r="M473" s="7">
        <f t="shared" si="29"/>
        <v>41031.208333333336</v>
      </c>
      <c r="N473" s="7">
        <f t="shared" si="30"/>
        <v>41031.208333333336</v>
      </c>
      <c r="O473">
        <v>1335934800</v>
      </c>
      <c r="P473" t="b">
        <v>0</v>
      </c>
      <c r="Q473" t="b">
        <v>1</v>
      </c>
      <c r="T473" t="s">
        <v>17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 s="8">
        <f t="shared" si="31"/>
        <v>104.94260869565217</v>
      </c>
      <c r="I474">
        <v>575</v>
      </c>
      <c r="J474" t="s">
        <v>21</v>
      </c>
      <c r="K474" t="s">
        <v>22</v>
      </c>
      <c r="L474">
        <v>1552280400</v>
      </c>
      <c r="M474" s="7">
        <f t="shared" si="29"/>
        <v>43535.208333333328</v>
      </c>
      <c r="N474" s="7">
        <f t="shared" si="30"/>
        <v>43589.208333333328</v>
      </c>
      <c r="O474">
        <v>1556946000</v>
      </c>
      <c r="P474" t="b">
        <v>0</v>
      </c>
      <c r="Q474" t="b">
        <v>0</v>
      </c>
      <c r="T474" t="s">
        <v>23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1.7814000000000001</v>
      </c>
      <c r="G475" t="s">
        <v>20</v>
      </c>
      <c r="H475" s="8">
        <f t="shared" si="31"/>
        <v>84.028301886792448</v>
      </c>
      <c r="I475">
        <v>106</v>
      </c>
      <c r="J475" t="s">
        <v>21</v>
      </c>
      <c r="K475" t="s">
        <v>22</v>
      </c>
      <c r="L475">
        <v>1529989200</v>
      </c>
      <c r="M475" s="7">
        <f t="shared" si="29"/>
        <v>43277.208333333328</v>
      </c>
      <c r="N475" s="7">
        <f t="shared" si="30"/>
        <v>43278.208333333328</v>
      </c>
      <c r="O475">
        <v>1530075600</v>
      </c>
      <c r="P475" t="b">
        <v>0</v>
      </c>
      <c r="Q475" t="b">
        <v>0</v>
      </c>
      <c r="T475" t="s">
        <v>50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3.6515</v>
      </c>
      <c r="G476" t="s">
        <v>20</v>
      </c>
      <c r="H476" s="8">
        <f t="shared" si="31"/>
        <v>102.85915492957747</v>
      </c>
      <c r="I476">
        <v>142</v>
      </c>
      <c r="J476" t="s">
        <v>21</v>
      </c>
      <c r="K476" t="s">
        <v>22</v>
      </c>
      <c r="L476">
        <v>1418709600</v>
      </c>
      <c r="M476" s="7">
        <f t="shared" si="29"/>
        <v>41989.25</v>
      </c>
      <c r="N476" s="7">
        <f t="shared" si="30"/>
        <v>41990.25</v>
      </c>
      <c r="O476">
        <v>1418796000</v>
      </c>
      <c r="P476" t="b">
        <v>0</v>
      </c>
      <c r="Q476" t="b">
        <v>0</v>
      </c>
      <c r="T476" t="s">
        <v>269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1.1394594594594594</v>
      </c>
      <c r="G477" t="s">
        <v>20</v>
      </c>
      <c r="H477" s="8">
        <f t="shared" si="31"/>
        <v>39.962085308056871</v>
      </c>
      <c r="I477">
        <v>211</v>
      </c>
      <c r="J477" t="s">
        <v>21</v>
      </c>
      <c r="K477" t="s">
        <v>22</v>
      </c>
      <c r="L477">
        <v>1372136400</v>
      </c>
      <c r="M477" s="7">
        <f t="shared" si="29"/>
        <v>41450.208333333336</v>
      </c>
      <c r="N477" s="7">
        <f t="shared" si="30"/>
        <v>41454.208333333336</v>
      </c>
      <c r="O477">
        <v>1372482000</v>
      </c>
      <c r="P477" t="b">
        <v>0</v>
      </c>
      <c r="Q477" t="b">
        <v>1</v>
      </c>
      <c r="T477" t="s">
        <v>206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 s="8">
        <f t="shared" si="31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 s="7">
        <f t="shared" si="29"/>
        <v>43322.208333333328</v>
      </c>
      <c r="N478" s="7">
        <f t="shared" si="30"/>
        <v>43328.208333333328</v>
      </c>
      <c r="O478">
        <v>1534395600</v>
      </c>
      <c r="P478" t="b">
        <v>0</v>
      </c>
      <c r="Q478" t="b">
        <v>0</v>
      </c>
      <c r="T478" t="s">
        <v>119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 s="8">
        <f t="shared" si="31"/>
        <v>40.823008849557525</v>
      </c>
      <c r="I479">
        <v>113</v>
      </c>
      <c r="J479" t="s">
        <v>21</v>
      </c>
      <c r="K479" t="s">
        <v>22</v>
      </c>
      <c r="L479">
        <v>1309064400</v>
      </c>
      <c r="M479" s="7">
        <f t="shared" si="29"/>
        <v>40720.208333333336</v>
      </c>
      <c r="N479" s="7">
        <f t="shared" si="30"/>
        <v>40747.208333333336</v>
      </c>
      <c r="O479">
        <v>1311397200</v>
      </c>
      <c r="P479" t="b">
        <v>0</v>
      </c>
      <c r="Q479" t="b">
        <v>0</v>
      </c>
      <c r="T479" t="s">
        <v>474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2.3634156976744185</v>
      </c>
      <c r="G480" t="s">
        <v>20</v>
      </c>
      <c r="H480" s="8">
        <f t="shared" si="31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 s="7">
        <f t="shared" si="29"/>
        <v>42072.208333333328</v>
      </c>
      <c r="N480" s="7">
        <f t="shared" si="30"/>
        <v>42084.208333333328</v>
      </c>
      <c r="O480">
        <v>1426914000</v>
      </c>
      <c r="P480" t="b">
        <v>0</v>
      </c>
      <c r="Q480" t="b">
        <v>0</v>
      </c>
      <c r="T480" t="s">
        <v>65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5.1291666666666664</v>
      </c>
      <c r="G481" t="s">
        <v>20</v>
      </c>
      <c r="H481" s="8">
        <f t="shared" si="31"/>
        <v>71.156069364161851</v>
      </c>
      <c r="I481">
        <v>173</v>
      </c>
      <c r="J481" t="s">
        <v>40</v>
      </c>
      <c r="K481" t="s">
        <v>41</v>
      </c>
      <c r="L481">
        <v>1501304400</v>
      </c>
      <c r="M481" s="7">
        <f t="shared" si="29"/>
        <v>42945.208333333328</v>
      </c>
      <c r="N481" s="7">
        <f t="shared" si="30"/>
        <v>42947.208333333328</v>
      </c>
      <c r="O481">
        <v>1501477200</v>
      </c>
      <c r="P481" t="b">
        <v>0</v>
      </c>
      <c r="Q481" t="b">
        <v>0</v>
      </c>
      <c r="T481" t="s">
        <v>17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1.0065116279069768</v>
      </c>
      <c r="G482" t="s">
        <v>20</v>
      </c>
      <c r="H482" s="8">
        <f t="shared" si="31"/>
        <v>99.494252873563212</v>
      </c>
      <c r="I482">
        <v>87</v>
      </c>
      <c r="J482" t="s">
        <v>21</v>
      </c>
      <c r="K482" t="s">
        <v>22</v>
      </c>
      <c r="L482">
        <v>1268287200</v>
      </c>
      <c r="M482" s="7">
        <f t="shared" si="29"/>
        <v>40248.25</v>
      </c>
      <c r="N482" s="7">
        <f t="shared" si="30"/>
        <v>40257.208333333336</v>
      </c>
      <c r="O482">
        <v>1269061200</v>
      </c>
      <c r="P482" t="b">
        <v>0</v>
      </c>
      <c r="Q482" t="b">
        <v>1</v>
      </c>
      <c r="T482" t="s">
        <v>122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 s="8">
        <f t="shared" si="31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 s="7">
        <f t="shared" si="29"/>
        <v>41913.208333333336</v>
      </c>
      <c r="N483" s="7">
        <f t="shared" si="30"/>
        <v>41955.25</v>
      </c>
      <c r="O483">
        <v>1415772000</v>
      </c>
      <c r="P483" t="b">
        <v>0</v>
      </c>
      <c r="Q483" t="b">
        <v>1</v>
      </c>
      <c r="T483" t="s">
        <v>33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 s="8">
        <f t="shared" si="31"/>
        <v>76.555555555555557</v>
      </c>
      <c r="I484">
        <v>9</v>
      </c>
      <c r="J484" t="s">
        <v>21</v>
      </c>
      <c r="K484" t="s">
        <v>22</v>
      </c>
      <c r="L484">
        <v>1330063200</v>
      </c>
      <c r="M484" s="7">
        <f t="shared" si="29"/>
        <v>40963.25</v>
      </c>
      <c r="N484" s="7">
        <f t="shared" si="30"/>
        <v>40974.25</v>
      </c>
      <c r="O484">
        <v>1331013600</v>
      </c>
      <c r="P484" t="b">
        <v>0</v>
      </c>
      <c r="Q484" t="b">
        <v>1</v>
      </c>
      <c r="T484" t="s">
        <v>119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 s="8">
        <f t="shared" si="31"/>
        <v>87.068592057761734</v>
      </c>
      <c r="I485">
        <v>554</v>
      </c>
      <c r="J485" t="s">
        <v>21</v>
      </c>
      <c r="K485" t="s">
        <v>22</v>
      </c>
      <c r="L485">
        <v>1576130400</v>
      </c>
      <c r="M485" s="7">
        <f t="shared" si="29"/>
        <v>43811.25</v>
      </c>
      <c r="N485" s="7">
        <f t="shared" si="30"/>
        <v>43818.25</v>
      </c>
      <c r="O485">
        <v>1576735200</v>
      </c>
      <c r="P485" t="b">
        <v>0</v>
      </c>
      <c r="Q485" t="b">
        <v>0</v>
      </c>
      <c r="T485" t="s">
        <v>33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2.6020608108108108</v>
      </c>
      <c r="G486" t="s">
        <v>20</v>
      </c>
      <c r="H486" s="8">
        <f t="shared" si="31"/>
        <v>48.99554707379135</v>
      </c>
      <c r="I486">
        <v>1572</v>
      </c>
      <c r="J486" t="s">
        <v>40</v>
      </c>
      <c r="K486" t="s">
        <v>41</v>
      </c>
      <c r="L486">
        <v>1407128400</v>
      </c>
      <c r="M486" s="7">
        <f t="shared" si="29"/>
        <v>41855.208333333336</v>
      </c>
      <c r="N486" s="7">
        <f t="shared" si="30"/>
        <v>41904.208333333336</v>
      </c>
      <c r="O486">
        <v>1411362000</v>
      </c>
      <c r="P486" t="b">
        <v>0</v>
      </c>
      <c r="Q486" t="b">
        <v>1</v>
      </c>
      <c r="T486" t="s">
        <v>17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 s="8">
        <f t="shared" si="31"/>
        <v>42.969135802469133</v>
      </c>
      <c r="I487">
        <v>648</v>
      </c>
      <c r="J487" t="s">
        <v>40</v>
      </c>
      <c r="K487" t="s">
        <v>41</v>
      </c>
      <c r="L487">
        <v>1560142800</v>
      </c>
      <c r="M487" s="7">
        <f t="shared" si="29"/>
        <v>43626.208333333328</v>
      </c>
      <c r="N487" s="7">
        <f t="shared" si="30"/>
        <v>43667.208333333328</v>
      </c>
      <c r="O487">
        <v>1563685200</v>
      </c>
      <c r="P487" t="b">
        <v>0</v>
      </c>
      <c r="Q487" t="b">
        <v>0</v>
      </c>
      <c r="T487" t="s">
        <v>33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 s="8">
        <f t="shared" si="31"/>
        <v>33.428571428571431</v>
      </c>
      <c r="I488">
        <v>21</v>
      </c>
      <c r="J488" t="s">
        <v>40</v>
      </c>
      <c r="K488" t="s">
        <v>41</v>
      </c>
      <c r="L488">
        <v>1520575200</v>
      </c>
      <c r="M488" s="7">
        <f t="shared" si="29"/>
        <v>43168.25</v>
      </c>
      <c r="N488" s="7">
        <f t="shared" si="30"/>
        <v>43183.208333333328</v>
      </c>
      <c r="O488">
        <v>1521867600</v>
      </c>
      <c r="P488" t="b">
        <v>0</v>
      </c>
      <c r="Q488" t="b">
        <v>1</v>
      </c>
      <c r="T488" t="s">
        <v>206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1.7862556663644606</v>
      </c>
      <c r="G489" t="s">
        <v>20</v>
      </c>
      <c r="H489" s="8">
        <f t="shared" si="31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 s="7">
        <f t="shared" si="29"/>
        <v>42845.208333333328</v>
      </c>
      <c r="N489" s="7">
        <f t="shared" si="30"/>
        <v>42878.208333333328</v>
      </c>
      <c r="O489">
        <v>1495515600</v>
      </c>
      <c r="P489" t="b">
        <v>0</v>
      </c>
      <c r="Q489" t="b">
        <v>0</v>
      </c>
      <c r="T489" t="s">
        <v>33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2.2005660377358489</v>
      </c>
      <c r="G490" t="s">
        <v>20</v>
      </c>
      <c r="H490" s="8">
        <f t="shared" si="31"/>
        <v>101.41739130434783</v>
      </c>
      <c r="I490">
        <v>115</v>
      </c>
      <c r="J490" t="s">
        <v>21</v>
      </c>
      <c r="K490" t="s">
        <v>22</v>
      </c>
      <c r="L490">
        <v>1454479200</v>
      </c>
      <c r="M490" s="7">
        <f t="shared" si="29"/>
        <v>42403.25</v>
      </c>
      <c r="N490" s="7">
        <f t="shared" si="30"/>
        <v>42420.25</v>
      </c>
      <c r="O490">
        <v>1455948000</v>
      </c>
      <c r="P490" t="b">
        <v>0</v>
      </c>
      <c r="Q490" t="b">
        <v>0</v>
      </c>
      <c r="T490" t="s">
        <v>33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1.015108695652174</v>
      </c>
      <c r="G491" t="s">
        <v>20</v>
      </c>
      <c r="H491" s="8">
        <f t="shared" si="31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 s="7">
        <f t="shared" si="29"/>
        <v>40406.208333333336</v>
      </c>
      <c r="N491" s="7">
        <f t="shared" si="30"/>
        <v>40411.208333333336</v>
      </c>
      <c r="O491">
        <v>1282366800</v>
      </c>
      <c r="P491" t="b">
        <v>0</v>
      </c>
      <c r="Q491" t="b">
        <v>0</v>
      </c>
      <c r="T491" t="s">
        <v>65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1.915</v>
      </c>
      <c r="G492" t="s">
        <v>20</v>
      </c>
      <c r="H492" s="8">
        <f t="shared" si="31"/>
        <v>31.916666666666668</v>
      </c>
      <c r="I492">
        <v>144</v>
      </c>
      <c r="J492" t="s">
        <v>21</v>
      </c>
      <c r="K492" t="s">
        <v>22</v>
      </c>
      <c r="L492">
        <v>1573970400</v>
      </c>
      <c r="M492" s="7">
        <f t="shared" si="29"/>
        <v>43786.25</v>
      </c>
      <c r="N492" s="7">
        <f t="shared" si="30"/>
        <v>43793.25</v>
      </c>
      <c r="O492">
        <v>1574575200</v>
      </c>
      <c r="P492" t="b">
        <v>0</v>
      </c>
      <c r="Q492" t="b">
        <v>0</v>
      </c>
      <c r="T492" t="s">
        <v>1029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3.0534683098591549</v>
      </c>
      <c r="G493" t="s">
        <v>20</v>
      </c>
      <c r="H493" s="8">
        <f t="shared" si="31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 s="7">
        <f t="shared" si="29"/>
        <v>41456.208333333336</v>
      </c>
      <c r="N493" s="7">
        <f t="shared" si="30"/>
        <v>41482.208333333336</v>
      </c>
      <c r="O493">
        <v>1374901200</v>
      </c>
      <c r="P493" t="b">
        <v>0</v>
      </c>
      <c r="Q493" t="b">
        <v>1</v>
      </c>
      <c r="T493" t="s">
        <v>17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0.23995287958115183</v>
      </c>
      <c r="G494" t="s">
        <v>74</v>
      </c>
      <c r="H494" s="8">
        <f t="shared" si="31"/>
        <v>77.026890756302521</v>
      </c>
      <c r="I494">
        <v>595</v>
      </c>
      <c r="J494" t="s">
        <v>21</v>
      </c>
      <c r="K494" t="s">
        <v>22</v>
      </c>
      <c r="L494">
        <v>1275886800</v>
      </c>
      <c r="M494" s="7">
        <f t="shared" si="29"/>
        <v>40336.208333333336</v>
      </c>
      <c r="N494" s="7">
        <f t="shared" si="30"/>
        <v>40371.208333333336</v>
      </c>
      <c r="O494">
        <v>1278910800</v>
      </c>
      <c r="P494" t="b">
        <v>1</v>
      </c>
      <c r="Q494" t="b">
        <v>1</v>
      </c>
      <c r="T494" t="s">
        <v>100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7.2377777777777776</v>
      </c>
      <c r="G495" t="s">
        <v>20</v>
      </c>
      <c r="H495" s="8">
        <f t="shared" si="31"/>
        <v>101.78125</v>
      </c>
      <c r="I495">
        <v>64</v>
      </c>
      <c r="J495" t="s">
        <v>21</v>
      </c>
      <c r="K495" t="s">
        <v>22</v>
      </c>
      <c r="L495">
        <v>1561784400</v>
      </c>
      <c r="M495" s="7">
        <f t="shared" si="29"/>
        <v>43645.208333333328</v>
      </c>
      <c r="N495" s="7">
        <f t="shared" si="30"/>
        <v>43658.208333333328</v>
      </c>
      <c r="O495">
        <v>1562907600</v>
      </c>
      <c r="P495" t="b">
        <v>0</v>
      </c>
      <c r="Q495" t="b">
        <v>0</v>
      </c>
      <c r="T495" t="s">
        <v>122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5.4736000000000002</v>
      </c>
      <c r="G496" t="s">
        <v>20</v>
      </c>
      <c r="H496" s="8">
        <f t="shared" si="31"/>
        <v>51.059701492537314</v>
      </c>
      <c r="I496">
        <v>268</v>
      </c>
      <c r="J496" t="s">
        <v>21</v>
      </c>
      <c r="K496" t="s">
        <v>22</v>
      </c>
      <c r="L496">
        <v>1332392400</v>
      </c>
      <c r="M496" s="7">
        <f t="shared" si="29"/>
        <v>40990.208333333336</v>
      </c>
      <c r="N496" s="7">
        <f t="shared" si="30"/>
        <v>40991.208333333336</v>
      </c>
      <c r="O496">
        <v>1332478800</v>
      </c>
      <c r="P496" t="b">
        <v>0</v>
      </c>
      <c r="Q496" t="b">
        <v>0</v>
      </c>
      <c r="T496" t="s">
        <v>65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4.1449999999999996</v>
      </c>
      <c r="G497" t="s">
        <v>20</v>
      </c>
      <c r="H497" s="8">
        <f t="shared" si="31"/>
        <v>68.02051282051282</v>
      </c>
      <c r="I497">
        <v>195</v>
      </c>
      <c r="J497" t="s">
        <v>36</v>
      </c>
      <c r="K497" t="s">
        <v>37</v>
      </c>
      <c r="L497">
        <v>1402376400</v>
      </c>
      <c r="M497" s="7">
        <f t="shared" si="29"/>
        <v>41800.208333333336</v>
      </c>
      <c r="N497" s="7">
        <f t="shared" si="30"/>
        <v>41804.208333333336</v>
      </c>
      <c r="O497">
        <v>1402722000</v>
      </c>
      <c r="P497" t="b">
        <v>0</v>
      </c>
      <c r="Q497" t="b">
        <v>0</v>
      </c>
      <c r="T497" t="s">
        <v>33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 s="8">
        <f t="shared" si="31"/>
        <v>30.87037037037037</v>
      </c>
      <c r="I498">
        <v>54</v>
      </c>
      <c r="J498" t="s">
        <v>21</v>
      </c>
      <c r="K498" t="s">
        <v>22</v>
      </c>
      <c r="L498">
        <v>1495342800</v>
      </c>
      <c r="M498" s="7">
        <f t="shared" si="29"/>
        <v>42876.208333333328</v>
      </c>
      <c r="N498" s="7">
        <f t="shared" si="30"/>
        <v>42893.208333333328</v>
      </c>
      <c r="O498">
        <v>1496811600</v>
      </c>
      <c r="P498" t="b">
        <v>0</v>
      </c>
      <c r="Q498" t="b">
        <v>0</v>
      </c>
      <c r="T498" t="s">
        <v>71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 s="8">
        <f t="shared" si="31"/>
        <v>27.908333333333335</v>
      </c>
      <c r="I499">
        <v>120</v>
      </c>
      <c r="J499" t="s">
        <v>21</v>
      </c>
      <c r="K499" t="s">
        <v>22</v>
      </c>
      <c r="L499">
        <v>1482213600</v>
      </c>
      <c r="M499" s="7">
        <f t="shared" si="29"/>
        <v>42724.25</v>
      </c>
      <c r="N499" s="7">
        <f t="shared" si="30"/>
        <v>42724.25</v>
      </c>
      <c r="O499">
        <v>1482213600</v>
      </c>
      <c r="P499" t="b">
        <v>0</v>
      </c>
      <c r="Q499" t="b">
        <v>1</v>
      </c>
      <c r="T499" t="s">
        <v>65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 s="8">
        <f t="shared" si="31"/>
        <v>79.994818652849744</v>
      </c>
      <c r="I500">
        <v>579</v>
      </c>
      <c r="J500" t="s">
        <v>36</v>
      </c>
      <c r="K500" t="s">
        <v>37</v>
      </c>
      <c r="L500">
        <v>1420092000</v>
      </c>
      <c r="M500" s="7">
        <f t="shared" si="29"/>
        <v>42005.25</v>
      </c>
      <c r="N500" s="7">
        <f t="shared" si="30"/>
        <v>42007.25</v>
      </c>
      <c r="O500">
        <v>1420264800</v>
      </c>
      <c r="P500" t="b">
        <v>0</v>
      </c>
      <c r="Q500" t="b">
        <v>0</v>
      </c>
      <c r="T500" t="s">
        <v>28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 s="8">
        <f t="shared" si="31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 s="7">
        <f t="shared" si="29"/>
        <v>42444.208333333328</v>
      </c>
      <c r="N501" s="7">
        <f t="shared" si="30"/>
        <v>42449.208333333328</v>
      </c>
      <c r="O501">
        <v>1458450000</v>
      </c>
      <c r="P501" t="b">
        <v>0</v>
      </c>
      <c r="Q501" t="b">
        <v>1</v>
      </c>
      <c r="T501" t="s">
        <v>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 s="8" t="e">
        <f t="shared" si="31"/>
        <v>#DIV/0!</v>
      </c>
      <c r="I502">
        <v>0</v>
      </c>
      <c r="J502" t="s">
        <v>21</v>
      </c>
      <c r="K502" t="s">
        <v>22</v>
      </c>
      <c r="L502">
        <v>1367384400</v>
      </c>
      <c r="M502" s="7">
        <f t="shared" si="29"/>
        <v>41395.208333333336</v>
      </c>
      <c r="N502" s="7">
        <f t="shared" si="30"/>
        <v>41423.208333333336</v>
      </c>
      <c r="O502">
        <v>1369803600</v>
      </c>
      <c r="P502" t="b">
        <v>0</v>
      </c>
      <c r="Q502" t="b">
        <v>1</v>
      </c>
      <c r="T502" t="s">
        <v>33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 s="8">
        <f t="shared" si="31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 s="7">
        <f t="shared" si="29"/>
        <v>41345.208333333336</v>
      </c>
      <c r="N503" s="7">
        <f t="shared" si="30"/>
        <v>41347.208333333336</v>
      </c>
      <c r="O503">
        <v>1363237200</v>
      </c>
      <c r="P503" t="b">
        <v>0</v>
      </c>
      <c r="Q503" t="b">
        <v>0</v>
      </c>
      <c r="T503" t="s">
        <v>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5.2992307692307694</v>
      </c>
      <c r="G504" t="s">
        <v>20</v>
      </c>
      <c r="H504" s="8">
        <f t="shared" si="31"/>
        <v>37.037634408602152</v>
      </c>
      <c r="I504">
        <v>186</v>
      </c>
      <c r="J504" t="s">
        <v>26</v>
      </c>
      <c r="K504" t="s">
        <v>27</v>
      </c>
      <c r="L504">
        <v>1343365200</v>
      </c>
      <c r="M504" s="7">
        <f t="shared" si="29"/>
        <v>41117.208333333336</v>
      </c>
      <c r="N504" s="7">
        <f t="shared" si="30"/>
        <v>41146.208333333336</v>
      </c>
      <c r="O504">
        <v>1345870800</v>
      </c>
      <c r="P504" t="b">
        <v>0</v>
      </c>
      <c r="Q504" t="b">
        <v>1</v>
      </c>
      <c r="T504" t="s">
        <v>89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1.8032549019607844</v>
      </c>
      <c r="G505" t="s">
        <v>20</v>
      </c>
      <c r="H505" s="8">
        <f t="shared" si="31"/>
        <v>99.963043478260872</v>
      </c>
      <c r="I505">
        <v>460</v>
      </c>
      <c r="J505" t="s">
        <v>21</v>
      </c>
      <c r="K505" t="s">
        <v>22</v>
      </c>
      <c r="L505">
        <v>1435726800</v>
      </c>
      <c r="M505" s="7">
        <f t="shared" si="29"/>
        <v>42186.208333333328</v>
      </c>
      <c r="N505" s="7">
        <f t="shared" si="30"/>
        <v>42206.208333333328</v>
      </c>
      <c r="O505">
        <v>1437454800</v>
      </c>
      <c r="P505" t="b">
        <v>0</v>
      </c>
      <c r="Q505" t="b">
        <v>0</v>
      </c>
      <c r="T505" t="s">
        <v>53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 s="8">
        <f t="shared" si="31"/>
        <v>111.6774193548387</v>
      </c>
      <c r="I506">
        <v>62</v>
      </c>
      <c r="J506" t="s">
        <v>107</v>
      </c>
      <c r="K506" t="s">
        <v>108</v>
      </c>
      <c r="L506">
        <v>1431925200</v>
      </c>
      <c r="M506" s="7">
        <f t="shared" si="29"/>
        <v>42142.208333333328</v>
      </c>
      <c r="N506" s="7">
        <f t="shared" si="30"/>
        <v>42143.208333333328</v>
      </c>
      <c r="O506">
        <v>1432011600</v>
      </c>
      <c r="P506" t="b">
        <v>0</v>
      </c>
      <c r="Q506" t="b">
        <v>0</v>
      </c>
      <c r="T506" t="s">
        <v>23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 s="8">
        <f t="shared" si="31"/>
        <v>36.014409221902014</v>
      </c>
      <c r="I507">
        <v>347</v>
      </c>
      <c r="J507" t="s">
        <v>21</v>
      </c>
      <c r="K507" t="s">
        <v>22</v>
      </c>
      <c r="L507">
        <v>1362722400</v>
      </c>
      <c r="M507" s="7">
        <f t="shared" si="29"/>
        <v>41341.25</v>
      </c>
      <c r="N507" s="7">
        <f t="shared" si="30"/>
        <v>41383.208333333336</v>
      </c>
      <c r="O507">
        <v>1366347600</v>
      </c>
      <c r="P507" t="b">
        <v>0</v>
      </c>
      <c r="Q507" t="b">
        <v>1</v>
      </c>
      <c r="T507" t="s">
        <v>133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9.2707777777777771</v>
      </c>
      <c r="G508" t="s">
        <v>20</v>
      </c>
      <c r="H508" s="8">
        <f t="shared" si="31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 s="7">
        <f t="shared" si="29"/>
        <v>43062.25</v>
      </c>
      <c r="N508" s="7">
        <f t="shared" si="30"/>
        <v>43079.25</v>
      </c>
      <c r="O508">
        <v>1512885600</v>
      </c>
      <c r="P508" t="b">
        <v>0</v>
      </c>
      <c r="Q508" t="b">
        <v>1</v>
      </c>
      <c r="T508" t="s">
        <v>33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 s="8">
        <f t="shared" si="31"/>
        <v>44.05263157894737</v>
      </c>
      <c r="I509">
        <v>19</v>
      </c>
      <c r="J509" t="s">
        <v>21</v>
      </c>
      <c r="K509" t="s">
        <v>22</v>
      </c>
      <c r="L509">
        <v>1365483600</v>
      </c>
      <c r="M509" s="7">
        <f t="shared" si="29"/>
        <v>41373.208333333336</v>
      </c>
      <c r="N509" s="7">
        <f t="shared" si="30"/>
        <v>41422.208333333336</v>
      </c>
      <c r="O509">
        <v>1369717200</v>
      </c>
      <c r="P509" t="b">
        <v>0</v>
      </c>
      <c r="Q509" t="b">
        <v>1</v>
      </c>
      <c r="T509" t="s">
        <v>28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1.1222929936305732</v>
      </c>
      <c r="G510" t="s">
        <v>20</v>
      </c>
      <c r="H510" s="8">
        <f t="shared" si="31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 s="7">
        <f t="shared" si="29"/>
        <v>43310.208333333328</v>
      </c>
      <c r="N510" s="7">
        <f t="shared" si="30"/>
        <v>43331.208333333328</v>
      </c>
      <c r="O510">
        <v>1534654800</v>
      </c>
      <c r="P510" t="b">
        <v>0</v>
      </c>
      <c r="Q510" t="b">
        <v>0</v>
      </c>
      <c r="T510" t="s">
        <v>33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 s="8">
        <f t="shared" si="31"/>
        <v>95</v>
      </c>
      <c r="I511">
        <v>1258</v>
      </c>
      <c r="J511" t="s">
        <v>21</v>
      </c>
      <c r="K511" t="s">
        <v>22</v>
      </c>
      <c r="L511">
        <v>1336194000</v>
      </c>
      <c r="M511" s="7">
        <f t="shared" si="29"/>
        <v>41034.208333333336</v>
      </c>
      <c r="N511" s="7">
        <f t="shared" si="30"/>
        <v>41044.208333333336</v>
      </c>
      <c r="O511">
        <v>1337058000</v>
      </c>
      <c r="P511" t="b">
        <v>0</v>
      </c>
      <c r="Q511" t="b">
        <v>0</v>
      </c>
      <c r="T511" t="s">
        <v>33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1.1908974358974358</v>
      </c>
      <c r="G512" t="s">
        <v>20</v>
      </c>
      <c r="H512" s="8">
        <f t="shared" si="31"/>
        <v>70.908396946564892</v>
      </c>
      <c r="I512">
        <v>131</v>
      </c>
      <c r="J512" t="s">
        <v>26</v>
      </c>
      <c r="K512" t="s">
        <v>27</v>
      </c>
      <c r="L512">
        <v>1527742800</v>
      </c>
      <c r="M512" s="7">
        <f t="shared" si="29"/>
        <v>43251.208333333328</v>
      </c>
      <c r="N512" s="7">
        <f t="shared" si="30"/>
        <v>43275.208333333328</v>
      </c>
      <c r="O512">
        <v>1529816400</v>
      </c>
      <c r="P512" t="b">
        <v>0</v>
      </c>
      <c r="Q512" t="b">
        <v>0</v>
      </c>
      <c r="T512" t="s">
        <v>53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 s="8">
        <f t="shared" si="31"/>
        <v>98.060773480662988</v>
      </c>
      <c r="I513">
        <v>362</v>
      </c>
      <c r="J513" t="s">
        <v>21</v>
      </c>
      <c r="K513" t="s">
        <v>22</v>
      </c>
      <c r="L513">
        <v>1564030800</v>
      </c>
      <c r="M513" s="7">
        <f t="shared" si="29"/>
        <v>43671.208333333328</v>
      </c>
      <c r="N513" s="7">
        <f t="shared" si="30"/>
        <v>43681.208333333328</v>
      </c>
      <c r="O513">
        <v>1564894800</v>
      </c>
      <c r="P513" t="b">
        <v>0</v>
      </c>
      <c r="Q513" t="b">
        <v>0</v>
      </c>
      <c r="T513" t="s">
        <v>33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1.3931868131868133</v>
      </c>
      <c r="G514" t="s">
        <v>20</v>
      </c>
      <c r="H514" s="8">
        <f t="shared" si="31"/>
        <v>53.046025104602514</v>
      </c>
      <c r="I514">
        <v>239</v>
      </c>
      <c r="J514" t="s">
        <v>21</v>
      </c>
      <c r="K514" t="s">
        <v>22</v>
      </c>
      <c r="L514">
        <v>1404536400</v>
      </c>
      <c r="M514" s="7">
        <f t="shared" si="29"/>
        <v>41825.208333333336</v>
      </c>
      <c r="N514" s="7">
        <f t="shared" si="30"/>
        <v>41826.208333333336</v>
      </c>
      <c r="O514">
        <v>1404622800</v>
      </c>
      <c r="P514" t="b">
        <v>0</v>
      </c>
      <c r="Q514" t="b">
        <v>1</v>
      </c>
      <c r="T514" t="s">
        <v>89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</f>
        <v>0.39277108433734942</v>
      </c>
      <c r="G515" t="s">
        <v>74</v>
      </c>
      <c r="H515" s="8">
        <f t="shared" si="31"/>
        <v>93.142857142857139</v>
      </c>
      <c r="I515">
        <v>35</v>
      </c>
      <c r="J515" t="s">
        <v>21</v>
      </c>
      <c r="K515" t="s">
        <v>22</v>
      </c>
      <c r="L515">
        <v>1284008400</v>
      </c>
      <c r="M515" s="7">
        <f t="shared" ref="M515:M578" si="33">(((L515/60)/60)/24+DATE(1970,1,1))</f>
        <v>40430.208333333336</v>
      </c>
      <c r="N515" s="7">
        <f t="shared" ref="N515:N578" si="34">(((O515/60)/60)/24)+DATE(1970,1,1)</f>
        <v>40432.208333333336</v>
      </c>
      <c r="O515">
        <v>1284181200</v>
      </c>
      <c r="P515" t="b">
        <v>0</v>
      </c>
      <c r="Q515" t="b">
        <v>0</v>
      </c>
      <c r="T515" t="s">
        <v>269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0.22439077144917088</v>
      </c>
      <c r="G516" t="s">
        <v>74</v>
      </c>
      <c r="H516" s="8">
        <f t="shared" si="31"/>
        <v>58.945075757575758</v>
      </c>
      <c r="I516">
        <v>528</v>
      </c>
      <c r="J516" t="s">
        <v>98</v>
      </c>
      <c r="K516" t="s">
        <v>99</v>
      </c>
      <c r="L516">
        <v>1386309600</v>
      </c>
      <c r="M516" s="7">
        <f t="shared" si="33"/>
        <v>41614.25</v>
      </c>
      <c r="N516" s="7">
        <f t="shared" si="34"/>
        <v>41619.25</v>
      </c>
      <c r="O516">
        <v>1386741600</v>
      </c>
      <c r="P516" t="b">
        <v>0</v>
      </c>
      <c r="Q516" t="b">
        <v>1</v>
      </c>
      <c r="T516" t="s">
        <v>23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0.55779069767441858</v>
      </c>
      <c r="G517" t="s">
        <v>14</v>
      </c>
      <c r="H517" s="8">
        <f t="shared" si="31"/>
        <v>36.067669172932334</v>
      </c>
      <c r="I517">
        <v>133</v>
      </c>
      <c r="J517" t="s">
        <v>15</v>
      </c>
      <c r="K517" t="s">
        <v>16</v>
      </c>
      <c r="L517">
        <v>1324620000</v>
      </c>
      <c r="M517" s="7">
        <f t="shared" si="33"/>
        <v>40900.25</v>
      </c>
      <c r="N517" s="7">
        <f t="shared" si="34"/>
        <v>40902.25</v>
      </c>
      <c r="O517">
        <v>1324792800</v>
      </c>
      <c r="P517" t="b">
        <v>0</v>
      </c>
      <c r="Q517" t="b">
        <v>1</v>
      </c>
      <c r="T517" t="s">
        <v>33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0.42523125996810207</v>
      </c>
      <c r="G518" t="s">
        <v>14</v>
      </c>
      <c r="H518" s="8">
        <f t="shared" si="31"/>
        <v>63.030732860520096</v>
      </c>
      <c r="I518">
        <v>846</v>
      </c>
      <c r="J518" t="s">
        <v>21</v>
      </c>
      <c r="K518" t="s">
        <v>22</v>
      </c>
      <c r="L518">
        <v>1281070800</v>
      </c>
      <c r="M518" s="7">
        <f t="shared" si="33"/>
        <v>40396.208333333336</v>
      </c>
      <c r="N518" s="7">
        <f t="shared" si="34"/>
        <v>40434.208333333336</v>
      </c>
      <c r="O518">
        <v>1284354000</v>
      </c>
      <c r="P518" t="b">
        <v>0</v>
      </c>
      <c r="Q518" t="b">
        <v>0</v>
      </c>
      <c r="T518" t="s">
        <v>68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1.1200000000000001</v>
      </c>
      <c r="G519" t="s">
        <v>20</v>
      </c>
      <c r="H519" s="8">
        <f t="shared" ref="H519:H582" si="35">AVERAGE(E519/I519)</f>
        <v>84.717948717948715</v>
      </c>
      <c r="I519">
        <v>78</v>
      </c>
      <c r="J519" t="s">
        <v>21</v>
      </c>
      <c r="K519" t="s">
        <v>22</v>
      </c>
      <c r="L519">
        <v>1493960400</v>
      </c>
      <c r="M519" s="7">
        <f t="shared" si="33"/>
        <v>42860.208333333328</v>
      </c>
      <c r="N519" s="7">
        <f t="shared" si="34"/>
        <v>42865.208333333328</v>
      </c>
      <c r="O519">
        <v>1494392400</v>
      </c>
      <c r="P519" t="b">
        <v>0</v>
      </c>
      <c r="Q519" t="b">
        <v>0</v>
      </c>
      <c r="T519" t="s">
        <v>17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7.0681818181818179E-2</v>
      </c>
      <c r="G520" t="s">
        <v>14</v>
      </c>
      <c r="H520" s="8">
        <f t="shared" si="35"/>
        <v>62.2</v>
      </c>
      <c r="I520">
        <v>10</v>
      </c>
      <c r="J520" t="s">
        <v>21</v>
      </c>
      <c r="K520" t="s">
        <v>22</v>
      </c>
      <c r="L520">
        <v>1519365600</v>
      </c>
      <c r="M520" s="7">
        <f t="shared" si="33"/>
        <v>43154.25</v>
      </c>
      <c r="N520" s="7">
        <f t="shared" si="34"/>
        <v>43156.25</v>
      </c>
      <c r="O520">
        <v>1519538400</v>
      </c>
      <c r="P520" t="b">
        <v>0</v>
      </c>
      <c r="Q520" t="b">
        <v>1</v>
      </c>
      <c r="T520" t="s">
        <v>71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1.0174563871693867</v>
      </c>
      <c r="G521" t="s">
        <v>20</v>
      </c>
      <c r="H521" s="8">
        <f t="shared" si="35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 s="7">
        <f t="shared" si="33"/>
        <v>42012.25</v>
      </c>
      <c r="N521" s="7">
        <f t="shared" si="34"/>
        <v>42026.25</v>
      </c>
      <c r="O521">
        <v>1421906400</v>
      </c>
      <c r="P521" t="b">
        <v>0</v>
      </c>
      <c r="Q521" t="b">
        <v>1</v>
      </c>
      <c r="T521" t="s">
        <v>23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4.2575000000000003</v>
      </c>
      <c r="G522" t="s">
        <v>20</v>
      </c>
      <c r="H522" s="8">
        <f t="shared" si="35"/>
        <v>106.4375</v>
      </c>
      <c r="I522">
        <v>32</v>
      </c>
      <c r="J522" t="s">
        <v>21</v>
      </c>
      <c r="K522" t="s">
        <v>22</v>
      </c>
      <c r="L522">
        <v>1555650000</v>
      </c>
      <c r="M522" s="7">
        <f t="shared" si="33"/>
        <v>43574.208333333328</v>
      </c>
      <c r="N522" s="7">
        <f t="shared" si="34"/>
        <v>43577.208333333328</v>
      </c>
      <c r="O522">
        <v>1555909200</v>
      </c>
      <c r="P522" t="b">
        <v>0</v>
      </c>
      <c r="Q522" t="b">
        <v>0</v>
      </c>
      <c r="T522" t="s">
        <v>33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1.4553947368421052</v>
      </c>
      <c r="G523" t="s">
        <v>20</v>
      </c>
      <c r="H523" s="8">
        <f t="shared" si="35"/>
        <v>29.975609756097562</v>
      </c>
      <c r="I523">
        <v>369</v>
      </c>
      <c r="J523" t="s">
        <v>21</v>
      </c>
      <c r="K523" t="s">
        <v>22</v>
      </c>
      <c r="L523">
        <v>1471928400</v>
      </c>
      <c r="M523" s="7">
        <f t="shared" si="33"/>
        <v>42605.208333333328</v>
      </c>
      <c r="N523" s="7">
        <f t="shared" si="34"/>
        <v>42611.208333333328</v>
      </c>
      <c r="O523">
        <v>1472446800</v>
      </c>
      <c r="P523" t="b">
        <v>0</v>
      </c>
      <c r="Q523" t="b">
        <v>1</v>
      </c>
      <c r="T523" t="s">
        <v>53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0.32453465346534655</v>
      </c>
      <c r="G524" t="s">
        <v>14</v>
      </c>
      <c r="H524" s="8">
        <f t="shared" si="35"/>
        <v>85.806282722513089</v>
      </c>
      <c r="I524">
        <v>191</v>
      </c>
      <c r="J524" t="s">
        <v>21</v>
      </c>
      <c r="K524" t="s">
        <v>22</v>
      </c>
      <c r="L524">
        <v>1341291600</v>
      </c>
      <c r="M524" s="7">
        <f t="shared" si="33"/>
        <v>41093.208333333336</v>
      </c>
      <c r="N524" s="7">
        <f t="shared" si="34"/>
        <v>41105.208333333336</v>
      </c>
      <c r="O524">
        <v>1342328400</v>
      </c>
      <c r="P524" t="b">
        <v>0</v>
      </c>
      <c r="Q524" t="b">
        <v>0</v>
      </c>
      <c r="T524" t="s">
        <v>100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7.003333333333333</v>
      </c>
      <c r="G525" t="s">
        <v>20</v>
      </c>
      <c r="H525" s="8">
        <f t="shared" si="35"/>
        <v>70.82022471910112</v>
      </c>
      <c r="I525">
        <v>89</v>
      </c>
      <c r="J525" t="s">
        <v>21</v>
      </c>
      <c r="K525" t="s">
        <v>22</v>
      </c>
      <c r="L525">
        <v>1267682400</v>
      </c>
      <c r="M525" s="7">
        <f t="shared" si="33"/>
        <v>40241.25</v>
      </c>
      <c r="N525" s="7">
        <f t="shared" si="34"/>
        <v>40246.25</v>
      </c>
      <c r="O525">
        <v>1268114400</v>
      </c>
      <c r="P525" t="b">
        <v>0</v>
      </c>
      <c r="Q525" t="b">
        <v>0</v>
      </c>
      <c r="T525" t="s">
        <v>100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0.83904860392967939</v>
      </c>
      <c r="G526" t="s">
        <v>14</v>
      </c>
      <c r="H526" s="8">
        <f t="shared" si="35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 s="7">
        <f t="shared" si="33"/>
        <v>40294.208333333336</v>
      </c>
      <c r="N526" s="7">
        <f t="shared" si="34"/>
        <v>40307.208333333336</v>
      </c>
      <c r="O526">
        <v>1273381200</v>
      </c>
      <c r="P526" t="b">
        <v>0</v>
      </c>
      <c r="Q526" t="b">
        <v>0</v>
      </c>
      <c r="T526" t="s">
        <v>33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0.84190476190476193</v>
      </c>
      <c r="G527" t="s">
        <v>14</v>
      </c>
      <c r="H527" s="8">
        <f t="shared" si="35"/>
        <v>28.063492063492063</v>
      </c>
      <c r="I527">
        <v>63</v>
      </c>
      <c r="J527" t="s">
        <v>21</v>
      </c>
      <c r="K527" t="s">
        <v>22</v>
      </c>
      <c r="L527">
        <v>1290492000</v>
      </c>
      <c r="M527" s="7">
        <f t="shared" si="33"/>
        <v>40505.25</v>
      </c>
      <c r="N527" s="7">
        <f t="shared" si="34"/>
        <v>40509.25</v>
      </c>
      <c r="O527">
        <v>1290837600</v>
      </c>
      <c r="P527" t="b">
        <v>0</v>
      </c>
      <c r="Q527" t="b">
        <v>0</v>
      </c>
      <c r="T527" t="s">
        <v>65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1.5595180722891566</v>
      </c>
      <c r="G528" t="s">
        <v>20</v>
      </c>
      <c r="H528" s="8">
        <f t="shared" si="35"/>
        <v>88.054421768707485</v>
      </c>
      <c r="I528">
        <v>147</v>
      </c>
      <c r="J528" t="s">
        <v>21</v>
      </c>
      <c r="K528" t="s">
        <v>22</v>
      </c>
      <c r="L528">
        <v>1451109600</v>
      </c>
      <c r="M528" s="7">
        <f t="shared" si="33"/>
        <v>42364.25</v>
      </c>
      <c r="N528" s="7">
        <f t="shared" si="34"/>
        <v>42401.25</v>
      </c>
      <c r="O528">
        <v>1454306400</v>
      </c>
      <c r="P528" t="b">
        <v>0</v>
      </c>
      <c r="Q528" t="b">
        <v>1</v>
      </c>
      <c r="T528" t="s">
        <v>33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0.99619450317124736</v>
      </c>
      <c r="G529" t="s">
        <v>14</v>
      </c>
      <c r="H529" s="8">
        <f t="shared" si="35"/>
        <v>31</v>
      </c>
      <c r="I529">
        <v>6080</v>
      </c>
      <c r="J529" t="s">
        <v>15</v>
      </c>
      <c r="K529" t="s">
        <v>16</v>
      </c>
      <c r="L529">
        <v>1454652000</v>
      </c>
      <c r="M529" s="7">
        <f t="shared" si="33"/>
        <v>42405.25</v>
      </c>
      <c r="N529" s="7">
        <f t="shared" si="34"/>
        <v>42441.25</v>
      </c>
      <c r="O529">
        <v>1457762400</v>
      </c>
      <c r="P529" t="b">
        <v>0</v>
      </c>
      <c r="Q529" t="b">
        <v>0</v>
      </c>
      <c r="T529" t="s">
        <v>71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0.80300000000000005</v>
      </c>
      <c r="G530" t="s">
        <v>14</v>
      </c>
      <c r="H530" s="8">
        <f t="shared" si="35"/>
        <v>90.337500000000006</v>
      </c>
      <c r="I530">
        <v>80</v>
      </c>
      <c r="J530" t="s">
        <v>40</v>
      </c>
      <c r="K530" t="s">
        <v>41</v>
      </c>
      <c r="L530">
        <v>1385186400</v>
      </c>
      <c r="M530" s="7">
        <f t="shared" si="33"/>
        <v>41601.25</v>
      </c>
      <c r="N530" s="7">
        <f t="shared" si="34"/>
        <v>41646.25</v>
      </c>
      <c r="O530">
        <v>1389074400</v>
      </c>
      <c r="P530" t="b">
        <v>0</v>
      </c>
      <c r="Q530" t="b">
        <v>0</v>
      </c>
      <c r="T530" t="s">
        <v>60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0.11254901960784314</v>
      </c>
      <c r="G531" t="s">
        <v>14</v>
      </c>
      <c r="H531" s="8">
        <f t="shared" si="35"/>
        <v>63.777777777777779</v>
      </c>
      <c r="I531">
        <v>9</v>
      </c>
      <c r="J531" t="s">
        <v>21</v>
      </c>
      <c r="K531" t="s">
        <v>22</v>
      </c>
      <c r="L531">
        <v>1399698000</v>
      </c>
      <c r="M531" s="7">
        <f t="shared" si="33"/>
        <v>41769.208333333336</v>
      </c>
      <c r="N531" s="7">
        <f t="shared" si="34"/>
        <v>41797.208333333336</v>
      </c>
      <c r="O531">
        <v>1402117200</v>
      </c>
      <c r="P531" t="b">
        <v>0</v>
      </c>
      <c r="Q531" t="b">
        <v>0</v>
      </c>
      <c r="T531" t="s">
        <v>89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0.91740952380952379</v>
      </c>
      <c r="G532" t="s">
        <v>14</v>
      </c>
      <c r="H532" s="8">
        <f t="shared" si="35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 s="7">
        <f t="shared" si="33"/>
        <v>40421.208333333336</v>
      </c>
      <c r="N532" s="7">
        <f t="shared" si="34"/>
        <v>40435.208333333336</v>
      </c>
      <c r="O532">
        <v>1284440400</v>
      </c>
      <c r="P532" t="b">
        <v>0</v>
      </c>
      <c r="Q532" t="b">
        <v>1</v>
      </c>
      <c r="T532" t="s">
        <v>119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0.95521156936261387</v>
      </c>
      <c r="G533" t="s">
        <v>47</v>
      </c>
      <c r="H533" s="8">
        <f t="shared" si="35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 s="7">
        <f t="shared" si="33"/>
        <v>41589.25</v>
      </c>
      <c r="N533" s="7">
        <f t="shared" si="34"/>
        <v>41645.25</v>
      </c>
      <c r="O533">
        <v>1388988000</v>
      </c>
      <c r="P533" t="b">
        <v>0</v>
      </c>
      <c r="Q533" t="b">
        <v>0</v>
      </c>
      <c r="T533" t="s">
        <v>89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5.0287499999999996</v>
      </c>
      <c r="G534" t="s">
        <v>20</v>
      </c>
      <c r="H534" s="8">
        <f t="shared" si="35"/>
        <v>63.857142857142854</v>
      </c>
      <c r="I534">
        <v>126</v>
      </c>
      <c r="J534" t="s">
        <v>15</v>
      </c>
      <c r="K534" t="s">
        <v>16</v>
      </c>
      <c r="L534">
        <v>1516860000</v>
      </c>
      <c r="M534" s="7">
        <f t="shared" si="33"/>
        <v>43125.25</v>
      </c>
      <c r="N534" s="7">
        <f t="shared" si="34"/>
        <v>43126.25</v>
      </c>
      <c r="O534">
        <v>1516946400</v>
      </c>
      <c r="P534" t="b">
        <v>0</v>
      </c>
      <c r="Q534" t="b">
        <v>0</v>
      </c>
      <c r="T534" t="s">
        <v>33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1.5924394463667819</v>
      </c>
      <c r="G535" t="s">
        <v>20</v>
      </c>
      <c r="H535" s="8">
        <f t="shared" si="35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 s="7">
        <f t="shared" si="33"/>
        <v>41479.208333333336</v>
      </c>
      <c r="N535" s="7">
        <f t="shared" si="34"/>
        <v>41515.208333333336</v>
      </c>
      <c r="O535">
        <v>1377752400</v>
      </c>
      <c r="P535" t="b">
        <v>0</v>
      </c>
      <c r="Q535" t="b">
        <v>0</v>
      </c>
      <c r="T535" t="s">
        <v>60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0.15022446689113356</v>
      </c>
      <c r="G536" t="s">
        <v>14</v>
      </c>
      <c r="H536" s="8">
        <f t="shared" si="35"/>
        <v>55.08230452674897</v>
      </c>
      <c r="I536">
        <v>243</v>
      </c>
      <c r="J536" t="s">
        <v>21</v>
      </c>
      <c r="K536" t="s">
        <v>22</v>
      </c>
      <c r="L536">
        <v>1534482000</v>
      </c>
      <c r="M536" s="7">
        <f t="shared" si="33"/>
        <v>43329.208333333328</v>
      </c>
      <c r="N536" s="7">
        <f t="shared" si="34"/>
        <v>43330.208333333328</v>
      </c>
      <c r="O536">
        <v>1534568400</v>
      </c>
      <c r="P536" t="b">
        <v>0</v>
      </c>
      <c r="Q536" t="b">
        <v>1</v>
      </c>
      <c r="T536" t="s">
        <v>53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4.820384615384615</v>
      </c>
      <c r="G537" t="s">
        <v>20</v>
      </c>
      <c r="H537" s="8">
        <f t="shared" si="35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 s="7">
        <f t="shared" si="33"/>
        <v>43259.208333333328</v>
      </c>
      <c r="N537" s="7">
        <f t="shared" si="34"/>
        <v>43261.208333333328</v>
      </c>
      <c r="O537">
        <v>1528606800</v>
      </c>
      <c r="P537" t="b">
        <v>0</v>
      </c>
      <c r="Q537" t="b">
        <v>1</v>
      </c>
      <c r="T537" t="s">
        <v>33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1.4996938775510205</v>
      </c>
      <c r="G538" t="s">
        <v>20</v>
      </c>
      <c r="H538" s="8">
        <f t="shared" si="35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 s="7">
        <f t="shared" si="33"/>
        <v>40414.208333333336</v>
      </c>
      <c r="N538" s="7">
        <f t="shared" si="34"/>
        <v>40440.208333333336</v>
      </c>
      <c r="O538">
        <v>1284872400</v>
      </c>
      <c r="P538" t="b">
        <v>0</v>
      </c>
      <c r="Q538" t="b">
        <v>0</v>
      </c>
      <c r="T538" t="s">
        <v>119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1.1722156398104266</v>
      </c>
      <c r="G539" t="s">
        <v>20</v>
      </c>
      <c r="H539" s="8">
        <f t="shared" si="35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 s="7">
        <f t="shared" si="33"/>
        <v>43342.208333333328</v>
      </c>
      <c r="N539" s="7">
        <f t="shared" si="34"/>
        <v>43365.208333333328</v>
      </c>
      <c r="O539">
        <v>1537592400</v>
      </c>
      <c r="P539" t="b">
        <v>1</v>
      </c>
      <c r="Q539" t="b">
        <v>1</v>
      </c>
      <c r="T539" t="s">
        <v>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0.37695968274950431</v>
      </c>
      <c r="G540" t="s">
        <v>14</v>
      </c>
      <c r="H540" s="8">
        <f t="shared" si="35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 s="7">
        <f t="shared" si="33"/>
        <v>41539.208333333336</v>
      </c>
      <c r="N540" s="7">
        <f t="shared" si="34"/>
        <v>41555.208333333336</v>
      </c>
      <c r="O540">
        <v>1381208400</v>
      </c>
      <c r="P540" t="b">
        <v>0</v>
      </c>
      <c r="Q540" t="b">
        <v>0</v>
      </c>
      <c r="T540" t="s">
        <v>292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0.72653061224489801</v>
      </c>
      <c r="G541" t="s">
        <v>14</v>
      </c>
      <c r="H541" s="8">
        <f t="shared" si="35"/>
        <v>92.467532467532465</v>
      </c>
      <c r="I541">
        <v>77</v>
      </c>
      <c r="J541" t="s">
        <v>21</v>
      </c>
      <c r="K541" t="s">
        <v>22</v>
      </c>
      <c r="L541">
        <v>1561957200</v>
      </c>
      <c r="M541" s="7">
        <f t="shared" si="33"/>
        <v>43647.208333333328</v>
      </c>
      <c r="N541" s="7">
        <f t="shared" si="34"/>
        <v>43653.208333333328</v>
      </c>
      <c r="O541">
        <v>1562475600</v>
      </c>
      <c r="P541" t="b">
        <v>0</v>
      </c>
      <c r="Q541" t="b">
        <v>1</v>
      </c>
      <c r="T541" t="s">
        <v>17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2.6598113207547169</v>
      </c>
      <c r="G542" t="s">
        <v>20</v>
      </c>
      <c r="H542" s="8">
        <f t="shared" si="35"/>
        <v>57.072874493927124</v>
      </c>
      <c r="I542">
        <v>247</v>
      </c>
      <c r="J542" t="s">
        <v>21</v>
      </c>
      <c r="K542" t="s">
        <v>22</v>
      </c>
      <c r="L542">
        <v>1525496400</v>
      </c>
      <c r="M542" s="7">
        <f t="shared" si="33"/>
        <v>43225.208333333328</v>
      </c>
      <c r="N542" s="7">
        <f t="shared" si="34"/>
        <v>43247.208333333328</v>
      </c>
      <c r="O542">
        <v>1527397200</v>
      </c>
      <c r="P542" t="b">
        <v>0</v>
      </c>
      <c r="Q542" t="b">
        <v>0</v>
      </c>
      <c r="T542" t="s">
        <v>122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0.24205617977528091</v>
      </c>
      <c r="G543" t="s">
        <v>14</v>
      </c>
      <c r="H543" s="8">
        <f t="shared" si="35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 s="7">
        <f t="shared" si="33"/>
        <v>42165.208333333328</v>
      </c>
      <c r="N543" s="7">
        <f t="shared" si="34"/>
        <v>42191.208333333328</v>
      </c>
      <c r="O543">
        <v>1436158800</v>
      </c>
      <c r="P543" t="b">
        <v>0</v>
      </c>
      <c r="Q543" t="b">
        <v>0</v>
      </c>
      <c r="T543" t="s">
        <v>292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2.5064935064935064E-2</v>
      </c>
      <c r="G544" t="s">
        <v>14</v>
      </c>
      <c r="H544" s="8">
        <f t="shared" si="35"/>
        <v>39.387755102040813</v>
      </c>
      <c r="I544">
        <v>49</v>
      </c>
      <c r="J544" t="s">
        <v>40</v>
      </c>
      <c r="K544" t="s">
        <v>41</v>
      </c>
      <c r="L544">
        <v>1453442400</v>
      </c>
      <c r="M544" s="7">
        <f t="shared" si="33"/>
        <v>42391.25</v>
      </c>
      <c r="N544" s="7">
        <f t="shared" si="34"/>
        <v>42421.25</v>
      </c>
      <c r="O544">
        <v>1456034400</v>
      </c>
      <c r="P544" t="b">
        <v>0</v>
      </c>
      <c r="Q544" t="b">
        <v>0</v>
      </c>
      <c r="T544" t="s">
        <v>60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0.1632979976442874</v>
      </c>
      <c r="G545" t="s">
        <v>14</v>
      </c>
      <c r="H545" s="8">
        <f t="shared" si="35"/>
        <v>77.022222222222226</v>
      </c>
      <c r="I545">
        <v>180</v>
      </c>
      <c r="J545" t="s">
        <v>21</v>
      </c>
      <c r="K545" t="s">
        <v>22</v>
      </c>
      <c r="L545">
        <v>1378875600</v>
      </c>
      <c r="M545" s="7">
        <f t="shared" si="33"/>
        <v>41528.208333333336</v>
      </c>
      <c r="N545" s="7">
        <f t="shared" si="34"/>
        <v>41543.208333333336</v>
      </c>
      <c r="O545">
        <v>1380171600</v>
      </c>
      <c r="P545" t="b">
        <v>0</v>
      </c>
      <c r="Q545" t="b">
        <v>0</v>
      </c>
      <c r="T545" t="s">
        <v>89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2.7650000000000001</v>
      </c>
      <c r="G546" t="s">
        <v>20</v>
      </c>
      <c r="H546" s="8">
        <f t="shared" si="35"/>
        <v>92.166666666666671</v>
      </c>
      <c r="I546">
        <v>84</v>
      </c>
      <c r="J546" t="s">
        <v>21</v>
      </c>
      <c r="K546" t="s">
        <v>22</v>
      </c>
      <c r="L546">
        <v>1452232800</v>
      </c>
      <c r="M546" s="7">
        <f t="shared" si="33"/>
        <v>42377.25</v>
      </c>
      <c r="N546" s="7">
        <f t="shared" si="34"/>
        <v>42390.25</v>
      </c>
      <c r="O546">
        <v>1453356000</v>
      </c>
      <c r="P546" t="b">
        <v>0</v>
      </c>
      <c r="Q546" t="b">
        <v>0</v>
      </c>
      <c r="T546" t="s">
        <v>23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0.88803571428571426</v>
      </c>
      <c r="G547" t="s">
        <v>14</v>
      </c>
      <c r="H547" s="8">
        <f t="shared" si="35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 s="7">
        <f t="shared" si="33"/>
        <v>43824.25</v>
      </c>
      <c r="N547" s="7">
        <f t="shared" si="34"/>
        <v>43844.25</v>
      </c>
      <c r="O547">
        <v>1578981600</v>
      </c>
      <c r="P547" t="b">
        <v>0</v>
      </c>
      <c r="Q547" t="b">
        <v>0</v>
      </c>
      <c r="T547" t="s">
        <v>33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1.6357142857142857</v>
      </c>
      <c r="G548" t="s">
        <v>20</v>
      </c>
      <c r="H548" s="8">
        <f t="shared" si="35"/>
        <v>78.068181818181813</v>
      </c>
      <c r="I548">
        <v>88</v>
      </c>
      <c r="J548" t="s">
        <v>21</v>
      </c>
      <c r="K548" t="s">
        <v>22</v>
      </c>
      <c r="L548">
        <v>1537160400</v>
      </c>
      <c r="M548" s="7">
        <f t="shared" si="33"/>
        <v>43360.208333333328</v>
      </c>
      <c r="N548" s="7">
        <f t="shared" si="34"/>
        <v>43363.208333333328</v>
      </c>
      <c r="O548">
        <v>1537419600</v>
      </c>
      <c r="P548" t="b">
        <v>0</v>
      </c>
      <c r="Q548" t="b">
        <v>1</v>
      </c>
      <c r="T548" t="s">
        <v>33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9.69</v>
      </c>
      <c r="G549" t="s">
        <v>20</v>
      </c>
      <c r="H549" s="8">
        <f t="shared" si="35"/>
        <v>80.75</v>
      </c>
      <c r="I549">
        <v>156</v>
      </c>
      <c r="J549" t="s">
        <v>21</v>
      </c>
      <c r="K549" t="s">
        <v>22</v>
      </c>
      <c r="L549">
        <v>1422165600</v>
      </c>
      <c r="M549" s="7">
        <f t="shared" si="33"/>
        <v>42029.25</v>
      </c>
      <c r="N549" s="7">
        <f t="shared" si="34"/>
        <v>42041.25</v>
      </c>
      <c r="O549">
        <v>1423202400</v>
      </c>
      <c r="P549" t="b">
        <v>0</v>
      </c>
      <c r="Q549" t="b">
        <v>0</v>
      </c>
      <c r="T549" t="s">
        <v>53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2.7091376701966716</v>
      </c>
      <c r="G550" t="s">
        <v>20</v>
      </c>
      <c r="H550" s="8">
        <f t="shared" si="35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 s="7">
        <f t="shared" si="33"/>
        <v>42461.208333333328</v>
      </c>
      <c r="N550" s="7">
        <f t="shared" si="34"/>
        <v>42474.208333333328</v>
      </c>
      <c r="O550">
        <v>1460610000</v>
      </c>
      <c r="P550" t="b">
        <v>0</v>
      </c>
      <c r="Q550" t="b">
        <v>0</v>
      </c>
      <c r="T550" t="s">
        <v>33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2.8421355932203389</v>
      </c>
      <c r="G551" t="s">
        <v>20</v>
      </c>
      <c r="H551" s="8">
        <f t="shared" si="35"/>
        <v>110.03018372703411</v>
      </c>
      <c r="I551">
        <v>762</v>
      </c>
      <c r="J551" t="s">
        <v>21</v>
      </c>
      <c r="K551" t="s">
        <v>22</v>
      </c>
      <c r="L551">
        <v>1369717200</v>
      </c>
      <c r="M551" s="7">
        <f t="shared" si="33"/>
        <v>41422.208333333336</v>
      </c>
      <c r="N551" s="7">
        <f t="shared" si="34"/>
        <v>41431.208333333336</v>
      </c>
      <c r="O551">
        <v>1370494800</v>
      </c>
      <c r="P551" t="b">
        <v>0</v>
      </c>
      <c r="Q551" t="b">
        <v>0</v>
      </c>
      <c r="T551" t="s">
        <v>65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0.04</v>
      </c>
      <c r="G552" t="s">
        <v>74</v>
      </c>
      <c r="H552" s="8">
        <f t="shared" si="35"/>
        <v>4</v>
      </c>
      <c r="I552">
        <v>1</v>
      </c>
      <c r="J552" t="s">
        <v>98</v>
      </c>
      <c r="K552" t="s">
        <v>99</v>
      </c>
      <c r="L552">
        <v>1330495200</v>
      </c>
      <c r="M552" s="7">
        <f t="shared" si="33"/>
        <v>40968.25</v>
      </c>
      <c r="N552" s="7">
        <f t="shared" si="34"/>
        <v>40989.208333333336</v>
      </c>
      <c r="O552">
        <v>1332306000</v>
      </c>
      <c r="P552" t="b">
        <v>0</v>
      </c>
      <c r="Q552" t="b">
        <v>0</v>
      </c>
      <c r="T552" t="s">
        <v>60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0.58632981676846196</v>
      </c>
      <c r="G553" t="s">
        <v>14</v>
      </c>
      <c r="H553" s="8">
        <f t="shared" si="35"/>
        <v>37.99856063332134</v>
      </c>
      <c r="I553">
        <v>2779</v>
      </c>
      <c r="J553" t="s">
        <v>26</v>
      </c>
      <c r="K553" t="s">
        <v>27</v>
      </c>
      <c r="L553">
        <v>1419055200</v>
      </c>
      <c r="M553" s="7">
        <f t="shared" si="33"/>
        <v>41993.25</v>
      </c>
      <c r="N553" s="7">
        <f t="shared" si="34"/>
        <v>42033.25</v>
      </c>
      <c r="O553">
        <v>1422511200</v>
      </c>
      <c r="P553" t="b">
        <v>0</v>
      </c>
      <c r="Q553" t="b">
        <v>1</v>
      </c>
      <c r="T553" t="s">
        <v>28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0.98511111111111116</v>
      </c>
      <c r="G554" t="s">
        <v>14</v>
      </c>
      <c r="H554" s="8">
        <f t="shared" si="35"/>
        <v>96.369565217391298</v>
      </c>
      <c r="I554">
        <v>92</v>
      </c>
      <c r="J554" t="s">
        <v>21</v>
      </c>
      <c r="K554" t="s">
        <v>22</v>
      </c>
      <c r="L554">
        <v>1480140000</v>
      </c>
      <c r="M554" s="7">
        <f t="shared" si="33"/>
        <v>42700.25</v>
      </c>
      <c r="N554" s="7">
        <f t="shared" si="34"/>
        <v>42702.25</v>
      </c>
      <c r="O554">
        <v>1480312800</v>
      </c>
      <c r="P554" t="b">
        <v>0</v>
      </c>
      <c r="Q554" t="b">
        <v>0</v>
      </c>
      <c r="T554" t="s">
        <v>33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0.43975381008206332</v>
      </c>
      <c r="G555" t="s">
        <v>14</v>
      </c>
      <c r="H555" s="8">
        <f t="shared" si="35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 s="7">
        <f t="shared" si="33"/>
        <v>40545.25</v>
      </c>
      <c r="N555" s="7">
        <f t="shared" si="34"/>
        <v>40546.25</v>
      </c>
      <c r="O555">
        <v>1294034400</v>
      </c>
      <c r="P555" t="b">
        <v>0</v>
      </c>
      <c r="Q555" t="b">
        <v>0</v>
      </c>
      <c r="T555" t="s">
        <v>23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1.5166315789473683</v>
      </c>
      <c r="G556" t="s">
        <v>20</v>
      </c>
      <c r="H556" s="8">
        <f t="shared" si="35"/>
        <v>26.007220216606498</v>
      </c>
      <c r="I556">
        <v>554</v>
      </c>
      <c r="J556" t="s">
        <v>15</v>
      </c>
      <c r="K556" t="s">
        <v>16</v>
      </c>
      <c r="L556">
        <v>1482127200</v>
      </c>
      <c r="M556" s="7">
        <f t="shared" si="33"/>
        <v>42723.25</v>
      </c>
      <c r="N556" s="7">
        <f t="shared" si="34"/>
        <v>42729.25</v>
      </c>
      <c r="O556">
        <v>1482645600</v>
      </c>
      <c r="P556" t="b">
        <v>0</v>
      </c>
      <c r="Q556" t="b">
        <v>0</v>
      </c>
      <c r="T556" t="s">
        <v>60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2.2363492063492063</v>
      </c>
      <c r="G557" t="s">
        <v>20</v>
      </c>
      <c r="H557" s="8">
        <f t="shared" si="35"/>
        <v>104.36296296296297</v>
      </c>
      <c r="I557">
        <v>135</v>
      </c>
      <c r="J557" t="s">
        <v>36</v>
      </c>
      <c r="K557" t="s">
        <v>37</v>
      </c>
      <c r="L557">
        <v>1396414800</v>
      </c>
      <c r="M557" s="7">
        <f t="shared" si="33"/>
        <v>41731.208333333336</v>
      </c>
      <c r="N557" s="7">
        <f t="shared" si="34"/>
        <v>41762.208333333336</v>
      </c>
      <c r="O557">
        <v>1399093200</v>
      </c>
      <c r="P557" t="b">
        <v>0</v>
      </c>
      <c r="Q557" t="b">
        <v>0</v>
      </c>
      <c r="T557" t="s">
        <v>23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2.3975</v>
      </c>
      <c r="G558" t="s">
        <v>20</v>
      </c>
      <c r="H558" s="8">
        <f t="shared" si="35"/>
        <v>102.18852459016394</v>
      </c>
      <c r="I558">
        <v>122</v>
      </c>
      <c r="J558" t="s">
        <v>21</v>
      </c>
      <c r="K558" t="s">
        <v>22</v>
      </c>
      <c r="L558">
        <v>1315285200</v>
      </c>
      <c r="M558" s="7">
        <f t="shared" si="33"/>
        <v>40792.208333333336</v>
      </c>
      <c r="N558" s="7">
        <f t="shared" si="34"/>
        <v>40799.208333333336</v>
      </c>
      <c r="O558">
        <v>1315890000</v>
      </c>
      <c r="P558" t="b">
        <v>0</v>
      </c>
      <c r="Q558" t="b">
        <v>1</v>
      </c>
      <c r="T558" t="s">
        <v>206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1.9933333333333334</v>
      </c>
      <c r="G559" t="s">
        <v>20</v>
      </c>
      <c r="H559" s="8">
        <f t="shared" si="35"/>
        <v>54.117647058823529</v>
      </c>
      <c r="I559">
        <v>221</v>
      </c>
      <c r="J559" t="s">
        <v>21</v>
      </c>
      <c r="K559" t="s">
        <v>22</v>
      </c>
      <c r="L559">
        <v>1443762000</v>
      </c>
      <c r="M559" s="7">
        <f t="shared" si="33"/>
        <v>42279.208333333328</v>
      </c>
      <c r="N559" s="7">
        <f t="shared" si="34"/>
        <v>42282.208333333328</v>
      </c>
      <c r="O559">
        <v>1444021200</v>
      </c>
      <c r="P559" t="b">
        <v>0</v>
      </c>
      <c r="Q559" t="b">
        <v>1</v>
      </c>
      <c r="T559" t="s">
        <v>474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1.373448275862069</v>
      </c>
      <c r="G560" t="s">
        <v>20</v>
      </c>
      <c r="H560" s="8">
        <f t="shared" si="35"/>
        <v>63.222222222222221</v>
      </c>
      <c r="I560">
        <v>126</v>
      </c>
      <c r="J560" t="s">
        <v>21</v>
      </c>
      <c r="K560" t="s">
        <v>22</v>
      </c>
      <c r="L560">
        <v>1456293600</v>
      </c>
      <c r="M560" s="7">
        <f t="shared" si="33"/>
        <v>42424.25</v>
      </c>
      <c r="N560" s="7">
        <f t="shared" si="34"/>
        <v>42467.208333333328</v>
      </c>
      <c r="O560">
        <v>1460005200</v>
      </c>
      <c r="P560" t="b">
        <v>0</v>
      </c>
      <c r="Q560" t="b">
        <v>0</v>
      </c>
      <c r="T560" t="s">
        <v>33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1.009696106362773</v>
      </c>
      <c r="G561" t="s">
        <v>20</v>
      </c>
      <c r="H561" s="8">
        <f t="shared" si="35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 s="7">
        <f t="shared" si="33"/>
        <v>42584.208333333328</v>
      </c>
      <c r="N561" s="7">
        <f t="shared" si="34"/>
        <v>42591.208333333328</v>
      </c>
      <c r="O561">
        <v>1470718800</v>
      </c>
      <c r="P561" t="b">
        <v>0</v>
      </c>
      <c r="Q561" t="b">
        <v>0</v>
      </c>
      <c r="T561" t="s">
        <v>33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7.9416000000000002</v>
      </c>
      <c r="G562" t="s">
        <v>20</v>
      </c>
      <c r="H562" s="8">
        <f t="shared" si="35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 s="7">
        <f t="shared" si="33"/>
        <v>40865.25</v>
      </c>
      <c r="N562" s="7">
        <f t="shared" si="34"/>
        <v>40905.25</v>
      </c>
      <c r="O562">
        <v>1325052000</v>
      </c>
      <c r="P562" t="b">
        <v>0</v>
      </c>
      <c r="Q562" t="b">
        <v>0</v>
      </c>
      <c r="T562" t="s">
        <v>71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3.6970000000000001</v>
      </c>
      <c r="G563" t="s">
        <v>20</v>
      </c>
      <c r="H563" s="8">
        <f t="shared" si="35"/>
        <v>56.015151515151516</v>
      </c>
      <c r="I563">
        <v>198</v>
      </c>
      <c r="J563" t="s">
        <v>98</v>
      </c>
      <c r="K563" t="s">
        <v>99</v>
      </c>
      <c r="L563">
        <v>1318827600</v>
      </c>
      <c r="M563" s="7">
        <f t="shared" si="33"/>
        <v>40833.208333333336</v>
      </c>
      <c r="N563" s="7">
        <f t="shared" si="34"/>
        <v>40835.208333333336</v>
      </c>
      <c r="O563">
        <v>1319000400</v>
      </c>
      <c r="P563" t="b">
        <v>0</v>
      </c>
      <c r="Q563" t="b">
        <v>0</v>
      </c>
      <c r="T563" t="s">
        <v>33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0.12818181818181817</v>
      </c>
      <c r="G564" t="s">
        <v>14</v>
      </c>
      <c r="H564" s="8">
        <f t="shared" si="35"/>
        <v>48.807692307692307</v>
      </c>
      <c r="I564">
        <v>26</v>
      </c>
      <c r="J564" t="s">
        <v>98</v>
      </c>
      <c r="K564" t="s">
        <v>99</v>
      </c>
      <c r="L564">
        <v>1552366800</v>
      </c>
      <c r="M564" s="7">
        <f t="shared" si="33"/>
        <v>43536.208333333328</v>
      </c>
      <c r="N564" s="7">
        <f t="shared" si="34"/>
        <v>43538.208333333328</v>
      </c>
      <c r="O564">
        <v>1552539600</v>
      </c>
      <c r="P564" t="b">
        <v>0</v>
      </c>
      <c r="Q564" t="b">
        <v>0</v>
      </c>
      <c r="T564" t="s">
        <v>23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1.3802702702702703</v>
      </c>
      <c r="G565" t="s">
        <v>20</v>
      </c>
      <c r="H565" s="8">
        <f t="shared" si="35"/>
        <v>60.082352941176474</v>
      </c>
      <c r="I565">
        <v>85</v>
      </c>
      <c r="J565" t="s">
        <v>26</v>
      </c>
      <c r="K565" t="s">
        <v>27</v>
      </c>
      <c r="L565">
        <v>1542088800</v>
      </c>
      <c r="M565" s="7">
        <f t="shared" si="33"/>
        <v>43417.25</v>
      </c>
      <c r="N565" s="7">
        <f t="shared" si="34"/>
        <v>43437.25</v>
      </c>
      <c r="O565">
        <v>1543816800</v>
      </c>
      <c r="P565" t="b">
        <v>0</v>
      </c>
      <c r="Q565" t="b">
        <v>0</v>
      </c>
      <c r="T565" t="s">
        <v>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0.83813278008298753</v>
      </c>
      <c r="G566" t="s">
        <v>14</v>
      </c>
      <c r="H566" s="8">
        <f t="shared" si="35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 s="7">
        <f t="shared" si="33"/>
        <v>42078.208333333328</v>
      </c>
      <c r="N566" s="7">
        <f t="shared" si="34"/>
        <v>42086.208333333328</v>
      </c>
      <c r="O566">
        <v>1427086800</v>
      </c>
      <c r="P566" t="b">
        <v>0</v>
      </c>
      <c r="Q566" t="b">
        <v>0</v>
      </c>
      <c r="T566" t="s">
        <v>33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2.0460063224446787</v>
      </c>
      <c r="G567" t="s">
        <v>20</v>
      </c>
      <c r="H567" s="8">
        <f t="shared" si="35"/>
        <v>53.99499443826474</v>
      </c>
      <c r="I567">
        <v>3596</v>
      </c>
      <c r="J567" t="s">
        <v>21</v>
      </c>
      <c r="K567" t="s">
        <v>22</v>
      </c>
      <c r="L567">
        <v>1321336800</v>
      </c>
      <c r="M567" s="7">
        <f t="shared" si="33"/>
        <v>40862.25</v>
      </c>
      <c r="N567" s="7">
        <f t="shared" si="34"/>
        <v>40882.25</v>
      </c>
      <c r="O567">
        <v>1323064800</v>
      </c>
      <c r="P567" t="b">
        <v>0</v>
      </c>
      <c r="Q567" t="b">
        <v>0</v>
      </c>
      <c r="T567" t="s">
        <v>33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0.44344086021505374</v>
      </c>
      <c r="G568" t="s">
        <v>14</v>
      </c>
      <c r="H568" s="8">
        <f t="shared" si="35"/>
        <v>111.45945945945945</v>
      </c>
      <c r="I568">
        <v>37</v>
      </c>
      <c r="J568" t="s">
        <v>21</v>
      </c>
      <c r="K568" t="s">
        <v>22</v>
      </c>
      <c r="L568">
        <v>1456293600</v>
      </c>
      <c r="M568" s="7">
        <f t="shared" si="33"/>
        <v>42424.25</v>
      </c>
      <c r="N568" s="7">
        <f t="shared" si="34"/>
        <v>42447.208333333328</v>
      </c>
      <c r="O568">
        <v>1458277200</v>
      </c>
      <c r="P568" t="b">
        <v>0</v>
      </c>
      <c r="Q568" t="b">
        <v>1</v>
      </c>
      <c r="T568" t="s">
        <v>50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2.1860294117647059</v>
      </c>
      <c r="G569" t="s">
        <v>20</v>
      </c>
      <c r="H569" s="8">
        <f t="shared" si="35"/>
        <v>60.922131147540981</v>
      </c>
      <c r="I569">
        <v>244</v>
      </c>
      <c r="J569" t="s">
        <v>21</v>
      </c>
      <c r="K569" t="s">
        <v>22</v>
      </c>
      <c r="L569">
        <v>1404968400</v>
      </c>
      <c r="M569" s="7">
        <f t="shared" si="33"/>
        <v>41830.208333333336</v>
      </c>
      <c r="N569" s="7">
        <f t="shared" si="34"/>
        <v>41832.208333333336</v>
      </c>
      <c r="O569">
        <v>1405141200</v>
      </c>
      <c r="P569" t="b">
        <v>0</v>
      </c>
      <c r="Q569" t="b">
        <v>0</v>
      </c>
      <c r="T569" t="s">
        <v>23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1.8603314917127072</v>
      </c>
      <c r="G570" t="s">
        <v>20</v>
      </c>
      <c r="H570" s="8">
        <f t="shared" si="35"/>
        <v>26.0015444015444</v>
      </c>
      <c r="I570">
        <v>5180</v>
      </c>
      <c r="J570" t="s">
        <v>21</v>
      </c>
      <c r="K570" t="s">
        <v>22</v>
      </c>
      <c r="L570">
        <v>1279170000</v>
      </c>
      <c r="M570" s="7">
        <f t="shared" si="33"/>
        <v>40374.208333333336</v>
      </c>
      <c r="N570" s="7">
        <f t="shared" si="34"/>
        <v>40419.208333333336</v>
      </c>
      <c r="O570">
        <v>1283058000</v>
      </c>
      <c r="P570" t="b">
        <v>0</v>
      </c>
      <c r="Q570" t="b">
        <v>0</v>
      </c>
      <c r="T570" t="s">
        <v>33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2.3733830845771142</v>
      </c>
      <c r="G571" t="s">
        <v>20</v>
      </c>
      <c r="H571" s="8">
        <f t="shared" si="35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 s="7">
        <f t="shared" si="33"/>
        <v>40554.25</v>
      </c>
      <c r="N571" s="7">
        <f t="shared" si="34"/>
        <v>40566.25</v>
      </c>
      <c r="O571">
        <v>1295762400</v>
      </c>
      <c r="P571" t="b">
        <v>0</v>
      </c>
      <c r="Q571" t="b">
        <v>0</v>
      </c>
      <c r="T571" t="s">
        <v>71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3.0565384615384614</v>
      </c>
      <c r="G572" t="s">
        <v>20</v>
      </c>
      <c r="H572" s="8">
        <f t="shared" si="35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 s="7">
        <f t="shared" si="33"/>
        <v>41993.25</v>
      </c>
      <c r="N572" s="7">
        <f t="shared" si="34"/>
        <v>41999.25</v>
      </c>
      <c r="O572">
        <v>1419573600</v>
      </c>
      <c r="P572" t="b">
        <v>0</v>
      </c>
      <c r="Q572" t="b">
        <v>1</v>
      </c>
      <c r="T572" t="s">
        <v>23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0.94142857142857139</v>
      </c>
      <c r="G573" t="s">
        <v>14</v>
      </c>
      <c r="H573" s="8">
        <f t="shared" si="35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 s="7">
        <f t="shared" si="33"/>
        <v>42174.208333333328</v>
      </c>
      <c r="N573" s="7">
        <f t="shared" si="34"/>
        <v>42221.208333333328</v>
      </c>
      <c r="O573">
        <v>1438750800</v>
      </c>
      <c r="P573" t="b">
        <v>0</v>
      </c>
      <c r="Q573" t="b">
        <v>0</v>
      </c>
      <c r="T573" t="s">
        <v>100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0.54400000000000004</v>
      </c>
      <c r="G574" t="s">
        <v>74</v>
      </c>
      <c r="H574" s="8">
        <f t="shared" si="35"/>
        <v>52.085106382978722</v>
      </c>
      <c r="I574">
        <v>94</v>
      </c>
      <c r="J574" t="s">
        <v>21</v>
      </c>
      <c r="K574" t="s">
        <v>22</v>
      </c>
      <c r="L574">
        <v>1443416400</v>
      </c>
      <c r="M574" s="7">
        <f t="shared" si="33"/>
        <v>42275.208333333328</v>
      </c>
      <c r="N574" s="7">
        <f t="shared" si="34"/>
        <v>42291.208333333328</v>
      </c>
      <c r="O574">
        <v>1444798800</v>
      </c>
      <c r="P574" t="b">
        <v>0</v>
      </c>
      <c r="Q574" t="b">
        <v>1</v>
      </c>
      <c r="T574" t="s">
        <v>23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1.1188059701492536</v>
      </c>
      <c r="G575" t="s">
        <v>20</v>
      </c>
      <c r="H575" s="8">
        <f t="shared" si="35"/>
        <v>24.986666666666668</v>
      </c>
      <c r="I575">
        <v>300</v>
      </c>
      <c r="J575" t="s">
        <v>21</v>
      </c>
      <c r="K575" t="s">
        <v>22</v>
      </c>
      <c r="L575">
        <v>1399006800</v>
      </c>
      <c r="M575" s="7">
        <f t="shared" si="33"/>
        <v>41761.208333333336</v>
      </c>
      <c r="N575" s="7">
        <f t="shared" si="34"/>
        <v>41763.208333333336</v>
      </c>
      <c r="O575">
        <v>1399179600</v>
      </c>
      <c r="P575" t="b">
        <v>0</v>
      </c>
      <c r="Q575" t="b">
        <v>0</v>
      </c>
      <c r="T575" t="s">
        <v>1029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3.6914814814814814</v>
      </c>
      <c r="G576" t="s">
        <v>20</v>
      </c>
      <c r="H576" s="8">
        <f t="shared" si="35"/>
        <v>69.215277777777771</v>
      </c>
      <c r="I576">
        <v>144</v>
      </c>
      <c r="J576" t="s">
        <v>21</v>
      </c>
      <c r="K576" t="s">
        <v>22</v>
      </c>
      <c r="L576">
        <v>1575698400</v>
      </c>
      <c r="M576" s="7">
        <f t="shared" si="33"/>
        <v>43806.25</v>
      </c>
      <c r="N576" s="7">
        <f t="shared" si="34"/>
        <v>43816.25</v>
      </c>
      <c r="O576">
        <v>1576562400</v>
      </c>
      <c r="P576" t="b">
        <v>0</v>
      </c>
      <c r="Q576" t="b">
        <v>1</v>
      </c>
      <c r="T576" t="s">
        <v>17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0.62930372148859548</v>
      </c>
      <c r="G577" t="s">
        <v>14</v>
      </c>
      <c r="H577" s="8">
        <f t="shared" si="35"/>
        <v>93.944444444444443</v>
      </c>
      <c r="I577">
        <v>558</v>
      </c>
      <c r="J577" t="s">
        <v>21</v>
      </c>
      <c r="K577" t="s">
        <v>22</v>
      </c>
      <c r="L577">
        <v>1400562000</v>
      </c>
      <c r="M577" s="7">
        <f t="shared" si="33"/>
        <v>41779.208333333336</v>
      </c>
      <c r="N577" s="7">
        <f t="shared" si="34"/>
        <v>41782.208333333336</v>
      </c>
      <c r="O577">
        <v>1400821200</v>
      </c>
      <c r="P577" t="b">
        <v>0</v>
      </c>
      <c r="Q577" t="b">
        <v>1</v>
      </c>
      <c r="T577" t="s">
        <v>33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0.6492783505154639</v>
      </c>
      <c r="G578" t="s">
        <v>14</v>
      </c>
      <c r="H578" s="8">
        <f t="shared" si="35"/>
        <v>98.40625</v>
      </c>
      <c r="I578">
        <v>64</v>
      </c>
      <c r="J578" t="s">
        <v>21</v>
      </c>
      <c r="K578" t="s">
        <v>22</v>
      </c>
      <c r="L578">
        <v>1509512400</v>
      </c>
      <c r="M578" s="7">
        <f t="shared" si="33"/>
        <v>43040.208333333328</v>
      </c>
      <c r="N578" s="7">
        <f t="shared" si="34"/>
        <v>43057.25</v>
      </c>
      <c r="O578">
        <v>1510984800</v>
      </c>
      <c r="P578" t="b">
        <v>0</v>
      </c>
      <c r="Q578" t="b">
        <v>0</v>
      </c>
      <c r="T578" t="s">
        <v>33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</f>
        <v>0.18853658536585366</v>
      </c>
      <c r="G579" t="s">
        <v>74</v>
      </c>
      <c r="H579" s="8">
        <f t="shared" si="35"/>
        <v>41.783783783783782</v>
      </c>
      <c r="I579">
        <v>37</v>
      </c>
      <c r="J579" t="s">
        <v>21</v>
      </c>
      <c r="K579" t="s">
        <v>22</v>
      </c>
      <c r="L579">
        <v>1299823200</v>
      </c>
      <c r="M579" s="7">
        <f t="shared" ref="M579:M642" si="37">(((L579/60)/60)/24+DATE(1970,1,1))</f>
        <v>40613.25</v>
      </c>
      <c r="N579" s="7">
        <f t="shared" ref="N579:N642" si="38">(((O579/60)/60)/24)+DATE(1970,1,1)</f>
        <v>40639.208333333336</v>
      </c>
      <c r="O579">
        <v>1302066000</v>
      </c>
      <c r="P579" t="b">
        <v>0</v>
      </c>
      <c r="Q579" t="b">
        <v>0</v>
      </c>
      <c r="T579" t="s">
        <v>159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0.1675440414507772</v>
      </c>
      <c r="G580" t="s">
        <v>14</v>
      </c>
      <c r="H580" s="8">
        <f t="shared" si="35"/>
        <v>65.991836734693877</v>
      </c>
      <c r="I580">
        <v>245</v>
      </c>
      <c r="J580" t="s">
        <v>21</v>
      </c>
      <c r="K580" t="s">
        <v>22</v>
      </c>
      <c r="L580">
        <v>1322719200</v>
      </c>
      <c r="M580" s="7">
        <f t="shared" si="37"/>
        <v>40878.25</v>
      </c>
      <c r="N580" s="7">
        <f t="shared" si="38"/>
        <v>40881.25</v>
      </c>
      <c r="O580">
        <v>1322978400</v>
      </c>
      <c r="P580" t="b">
        <v>0</v>
      </c>
      <c r="Q580" t="b">
        <v>0</v>
      </c>
      <c r="T580" t="s">
        <v>474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1.0111290322580646</v>
      </c>
      <c r="G581" t="s">
        <v>20</v>
      </c>
      <c r="H581" s="8">
        <f t="shared" si="35"/>
        <v>72.05747126436782</v>
      </c>
      <c r="I581">
        <v>87</v>
      </c>
      <c r="J581" t="s">
        <v>21</v>
      </c>
      <c r="K581" t="s">
        <v>22</v>
      </c>
      <c r="L581">
        <v>1312693200</v>
      </c>
      <c r="M581" s="7">
        <f t="shared" si="37"/>
        <v>40762.208333333336</v>
      </c>
      <c r="N581" s="7">
        <f t="shared" si="38"/>
        <v>40774.208333333336</v>
      </c>
      <c r="O581">
        <v>1313730000</v>
      </c>
      <c r="P581" t="b">
        <v>0</v>
      </c>
      <c r="Q581" t="b">
        <v>0</v>
      </c>
      <c r="T581" t="s">
        <v>159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3.4150228310502282</v>
      </c>
      <c r="G582" t="s">
        <v>20</v>
      </c>
      <c r="H582" s="8">
        <f t="shared" si="35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 s="7">
        <f t="shared" si="37"/>
        <v>41696.25</v>
      </c>
      <c r="N582" s="7">
        <f t="shared" si="38"/>
        <v>41704.25</v>
      </c>
      <c r="O582">
        <v>1394085600</v>
      </c>
      <c r="P582" t="b">
        <v>0</v>
      </c>
      <c r="Q582" t="b">
        <v>0</v>
      </c>
      <c r="T582" t="s">
        <v>33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0.64016666666666666</v>
      </c>
      <c r="G583" t="s">
        <v>14</v>
      </c>
      <c r="H583" s="8">
        <f t="shared" ref="H583:H646" si="39">AVERAGE(E583/I583)</f>
        <v>54.098591549295776</v>
      </c>
      <c r="I583">
        <v>71</v>
      </c>
      <c r="J583" t="s">
        <v>21</v>
      </c>
      <c r="K583" t="s">
        <v>22</v>
      </c>
      <c r="L583">
        <v>1304053200</v>
      </c>
      <c r="M583" s="7">
        <f t="shared" si="37"/>
        <v>40662.208333333336</v>
      </c>
      <c r="N583" s="7">
        <f t="shared" si="38"/>
        <v>40677.208333333336</v>
      </c>
      <c r="O583">
        <v>1305349200</v>
      </c>
      <c r="P583" t="b">
        <v>0</v>
      </c>
      <c r="Q583" t="b">
        <v>0</v>
      </c>
      <c r="T583" t="s">
        <v>28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0.5208045977011494</v>
      </c>
      <c r="G584" t="s">
        <v>14</v>
      </c>
      <c r="H584" s="8">
        <f t="shared" si="39"/>
        <v>107.88095238095238</v>
      </c>
      <c r="I584">
        <v>42</v>
      </c>
      <c r="J584" t="s">
        <v>21</v>
      </c>
      <c r="K584" t="s">
        <v>22</v>
      </c>
      <c r="L584">
        <v>1433912400</v>
      </c>
      <c r="M584" s="7">
        <f t="shared" si="37"/>
        <v>42165.208333333328</v>
      </c>
      <c r="N584" s="7">
        <f t="shared" si="38"/>
        <v>42170.208333333328</v>
      </c>
      <c r="O584">
        <v>1434344400</v>
      </c>
      <c r="P584" t="b">
        <v>0</v>
      </c>
      <c r="Q584" t="b">
        <v>1</v>
      </c>
      <c r="T584" t="s">
        <v>89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3.2240211640211642</v>
      </c>
      <c r="G585" t="s">
        <v>20</v>
      </c>
      <c r="H585" s="8">
        <f t="shared" si="39"/>
        <v>67.034103410341032</v>
      </c>
      <c r="I585">
        <v>909</v>
      </c>
      <c r="J585" t="s">
        <v>21</v>
      </c>
      <c r="K585" t="s">
        <v>22</v>
      </c>
      <c r="L585">
        <v>1329717600</v>
      </c>
      <c r="M585" s="7">
        <f t="shared" si="37"/>
        <v>40959.25</v>
      </c>
      <c r="N585" s="7">
        <f t="shared" si="38"/>
        <v>40976.25</v>
      </c>
      <c r="O585">
        <v>1331186400</v>
      </c>
      <c r="P585" t="b">
        <v>0</v>
      </c>
      <c r="Q585" t="b">
        <v>0</v>
      </c>
      <c r="T585" t="s">
        <v>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1.1950810185185186</v>
      </c>
      <c r="G586" t="s">
        <v>20</v>
      </c>
      <c r="H586" s="8">
        <f t="shared" si="39"/>
        <v>64.01425914445133</v>
      </c>
      <c r="I586">
        <v>1613</v>
      </c>
      <c r="J586" t="s">
        <v>21</v>
      </c>
      <c r="K586" t="s">
        <v>22</v>
      </c>
      <c r="L586">
        <v>1335330000</v>
      </c>
      <c r="M586" s="7">
        <f t="shared" si="37"/>
        <v>41024.208333333336</v>
      </c>
      <c r="N586" s="7">
        <f t="shared" si="38"/>
        <v>41038.208333333336</v>
      </c>
      <c r="O586">
        <v>1336539600</v>
      </c>
      <c r="P586" t="b">
        <v>0</v>
      </c>
      <c r="Q586" t="b">
        <v>0</v>
      </c>
      <c r="T586" t="s">
        <v>28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1.4679775280898877</v>
      </c>
      <c r="G587" t="s">
        <v>20</v>
      </c>
      <c r="H587" s="8">
        <f t="shared" si="39"/>
        <v>96.066176470588232</v>
      </c>
      <c r="I587">
        <v>136</v>
      </c>
      <c r="J587" t="s">
        <v>21</v>
      </c>
      <c r="K587" t="s">
        <v>22</v>
      </c>
      <c r="L587">
        <v>1268888400</v>
      </c>
      <c r="M587" s="7">
        <f t="shared" si="37"/>
        <v>40255.208333333336</v>
      </c>
      <c r="N587" s="7">
        <f t="shared" si="38"/>
        <v>40265.208333333336</v>
      </c>
      <c r="O587">
        <v>1269752400</v>
      </c>
      <c r="P587" t="b">
        <v>0</v>
      </c>
      <c r="Q587" t="b">
        <v>0</v>
      </c>
      <c r="T587" t="s">
        <v>206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9.5057142857142853</v>
      </c>
      <c r="G588" t="s">
        <v>20</v>
      </c>
      <c r="H588" s="8">
        <f t="shared" si="39"/>
        <v>51.184615384615384</v>
      </c>
      <c r="I588">
        <v>130</v>
      </c>
      <c r="J588" t="s">
        <v>21</v>
      </c>
      <c r="K588" t="s">
        <v>22</v>
      </c>
      <c r="L588">
        <v>1289973600</v>
      </c>
      <c r="M588" s="7">
        <f t="shared" si="37"/>
        <v>40499.25</v>
      </c>
      <c r="N588" s="7">
        <f t="shared" si="38"/>
        <v>40518.25</v>
      </c>
      <c r="O588">
        <v>1291615200</v>
      </c>
      <c r="P588" t="b">
        <v>0</v>
      </c>
      <c r="Q588" t="b">
        <v>0</v>
      </c>
      <c r="T588" t="s">
        <v>23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0.72893617021276591</v>
      </c>
      <c r="G589" t="s">
        <v>14</v>
      </c>
      <c r="H589" s="8">
        <f t="shared" si="39"/>
        <v>43.92307692307692</v>
      </c>
      <c r="I589">
        <v>156</v>
      </c>
      <c r="J589" t="s">
        <v>15</v>
      </c>
      <c r="K589" t="s">
        <v>16</v>
      </c>
      <c r="L589">
        <v>1547877600</v>
      </c>
      <c r="M589" s="7">
        <f t="shared" si="37"/>
        <v>43484.25</v>
      </c>
      <c r="N589" s="7">
        <f t="shared" si="38"/>
        <v>43536.208333333328</v>
      </c>
      <c r="O589">
        <v>1552366800</v>
      </c>
      <c r="P589" t="b">
        <v>0</v>
      </c>
      <c r="Q589" t="b">
        <v>1</v>
      </c>
      <c r="T589" t="s">
        <v>17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0.7900824873096447</v>
      </c>
      <c r="G590" t="s">
        <v>14</v>
      </c>
      <c r="H590" s="8">
        <f t="shared" si="39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 s="7">
        <f t="shared" si="37"/>
        <v>40262.208333333336</v>
      </c>
      <c r="N590" s="7">
        <f t="shared" si="38"/>
        <v>40293.208333333336</v>
      </c>
      <c r="O590">
        <v>1272171600</v>
      </c>
      <c r="P590" t="b">
        <v>0</v>
      </c>
      <c r="Q590" t="b">
        <v>0</v>
      </c>
      <c r="T590" t="s">
        <v>33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0.64721518987341775</v>
      </c>
      <c r="G591" t="s">
        <v>14</v>
      </c>
      <c r="H591" s="8">
        <f t="shared" si="39"/>
        <v>50.127450980392155</v>
      </c>
      <c r="I591">
        <v>102</v>
      </c>
      <c r="J591" t="s">
        <v>21</v>
      </c>
      <c r="K591" t="s">
        <v>22</v>
      </c>
      <c r="L591">
        <v>1436072400</v>
      </c>
      <c r="M591" s="7">
        <f t="shared" si="37"/>
        <v>42190.208333333328</v>
      </c>
      <c r="N591" s="7">
        <f t="shared" si="38"/>
        <v>42197.208333333328</v>
      </c>
      <c r="O591">
        <v>1436677200</v>
      </c>
      <c r="P591" t="b">
        <v>0</v>
      </c>
      <c r="Q591" t="b">
        <v>0</v>
      </c>
      <c r="T591" t="s">
        <v>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0.82028169014084507</v>
      </c>
      <c r="G592" t="s">
        <v>14</v>
      </c>
      <c r="H592" s="8">
        <f t="shared" si="39"/>
        <v>67.720930232558146</v>
      </c>
      <c r="I592">
        <v>86</v>
      </c>
      <c r="J592" t="s">
        <v>26</v>
      </c>
      <c r="K592" t="s">
        <v>27</v>
      </c>
      <c r="L592">
        <v>1419141600</v>
      </c>
      <c r="M592" s="7">
        <f t="shared" si="37"/>
        <v>41994.25</v>
      </c>
      <c r="N592" s="7">
        <f t="shared" si="38"/>
        <v>42005.25</v>
      </c>
      <c r="O592">
        <v>1420092000</v>
      </c>
      <c r="P592" t="b">
        <v>0</v>
      </c>
      <c r="Q592" t="b">
        <v>0</v>
      </c>
      <c r="T592" t="s">
        <v>133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10.376666666666667</v>
      </c>
      <c r="G593" t="s">
        <v>20</v>
      </c>
      <c r="H593" s="8">
        <f t="shared" si="39"/>
        <v>61.03921568627451</v>
      </c>
      <c r="I593">
        <v>102</v>
      </c>
      <c r="J593" t="s">
        <v>21</v>
      </c>
      <c r="K593" t="s">
        <v>22</v>
      </c>
      <c r="L593">
        <v>1279083600</v>
      </c>
      <c r="M593" s="7">
        <f t="shared" si="37"/>
        <v>40373.208333333336</v>
      </c>
      <c r="N593" s="7">
        <f t="shared" si="38"/>
        <v>40383.208333333336</v>
      </c>
      <c r="O593">
        <v>1279947600</v>
      </c>
      <c r="P593" t="b">
        <v>0</v>
      </c>
      <c r="Q593" t="b">
        <v>0</v>
      </c>
      <c r="T593" t="s">
        <v>89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0.12910076530612244</v>
      </c>
      <c r="G594" t="s">
        <v>14</v>
      </c>
      <c r="H594" s="8">
        <f t="shared" si="39"/>
        <v>80.011857707509876</v>
      </c>
      <c r="I594">
        <v>253</v>
      </c>
      <c r="J594" t="s">
        <v>21</v>
      </c>
      <c r="K594" t="s">
        <v>22</v>
      </c>
      <c r="L594">
        <v>1401426000</v>
      </c>
      <c r="M594" s="7">
        <f t="shared" si="37"/>
        <v>41789.208333333336</v>
      </c>
      <c r="N594" s="7">
        <f t="shared" si="38"/>
        <v>41798.208333333336</v>
      </c>
      <c r="O594">
        <v>1402203600</v>
      </c>
      <c r="P594" t="b">
        <v>0</v>
      </c>
      <c r="Q594" t="b">
        <v>0</v>
      </c>
      <c r="T594" t="s">
        <v>33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1.5484210526315789</v>
      </c>
      <c r="G595" t="s">
        <v>20</v>
      </c>
      <c r="H595" s="8">
        <f t="shared" si="39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 s="7">
        <f t="shared" si="37"/>
        <v>41724.208333333336</v>
      </c>
      <c r="N595" s="7">
        <f t="shared" si="38"/>
        <v>41737.208333333336</v>
      </c>
      <c r="O595">
        <v>1396933200</v>
      </c>
      <c r="P595" t="b">
        <v>0</v>
      </c>
      <c r="Q595" t="b">
        <v>0</v>
      </c>
      <c r="T595" t="s">
        <v>71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7.0991735537190084E-2</v>
      </c>
      <c r="G596" t="s">
        <v>14</v>
      </c>
      <c r="H596" s="8">
        <f t="shared" si="39"/>
        <v>71.127388535031841</v>
      </c>
      <c r="I596">
        <v>157</v>
      </c>
      <c r="J596" t="s">
        <v>21</v>
      </c>
      <c r="K596" t="s">
        <v>22</v>
      </c>
      <c r="L596">
        <v>1467003600</v>
      </c>
      <c r="M596" s="7">
        <f t="shared" si="37"/>
        <v>42548.208333333328</v>
      </c>
      <c r="N596" s="7">
        <f t="shared" si="38"/>
        <v>42551.208333333328</v>
      </c>
      <c r="O596">
        <v>1467262800</v>
      </c>
      <c r="P596" t="b">
        <v>0</v>
      </c>
      <c r="Q596" t="b">
        <v>1</v>
      </c>
      <c r="T596" t="s">
        <v>33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2.0852773826458035</v>
      </c>
      <c r="G597" t="s">
        <v>20</v>
      </c>
      <c r="H597" s="8">
        <f t="shared" si="39"/>
        <v>89.99079189686924</v>
      </c>
      <c r="I597">
        <v>1629</v>
      </c>
      <c r="J597" t="s">
        <v>21</v>
      </c>
      <c r="K597" t="s">
        <v>22</v>
      </c>
      <c r="L597">
        <v>1268715600</v>
      </c>
      <c r="M597" s="7">
        <f t="shared" si="37"/>
        <v>40253.208333333336</v>
      </c>
      <c r="N597" s="7">
        <f t="shared" si="38"/>
        <v>40274.208333333336</v>
      </c>
      <c r="O597">
        <v>1270530000</v>
      </c>
      <c r="P597" t="b">
        <v>0</v>
      </c>
      <c r="Q597" t="b">
        <v>1</v>
      </c>
      <c r="T597" t="s">
        <v>33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0.99683544303797467</v>
      </c>
      <c r="G598" t="s">
        <v>14</v>
      </c>
      <c r="H598" s="8">
        <f t="shared" si="39"/>
        <v>43.032786885245905</v>
      </c>
      <c r="I598">
        <v>183</v>
      </c>
      <c r="J598" t="s">
        <v>21</v>
      </c>
      <c r="K598" t="s">
        <v>22</v>
      </c>
      <c r="L598">
        <v>1457157600</v>
      </c>
      <c r="M598" s="7">
        <f t="shared" si="37"/>
        <v>42434.25</v>
      </c>
      <c r="N598" s="7">
        <f t="shared" si="38"/>
        <v>42441.25</v>
      </c>
      <c r="O598">
        <v>1457762400</v>
      </c>
      <c r="P598" t="b">
        <v>0</v>
      </c>
      <c r="Q598" t="b">
        <v>1</v>
      </c>
      <c r="T598" t="s">
        <v>53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2.0159756097560977</v>
      </c>
      <c r="G599" t="s">
        <v>20</v>
      </c>
      <c r="H599" s="8">
        <f t="shared" si="39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 s="7">
        <f t="shared" si="37"/>
        <v>43786.25</v>
      </c>
      <c r="N599" s="7">
        <f t="shared" si="38"/>
        <v>43804.25</v>
      </c>
      <c r="O599">
        <v>1575525600</v>
      </c>
      <c r="P599" t="b">
        <v>0</v>
      </c>
      <c r="Q599" t="b">
        <v>0</v>
      </c>
      <c r="T599" t="s">
        <v>33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1.6209032258064515</v>
      </c>
      <c r="G600" t="s">
        <v>20</v>
      </c>
      <c r="H600" s="8">
        <f t="shared" si="39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 s="7">
        <f t="shared" si="37"/>
        <v>40344.208333333336</v>
      </c>
      <c r="N600" s="7">
        <f t="shared" si="38"/>
        <v>40373.208333333336</v>
      </c>
      <c r="O600">
        <v>1279083600</v>
      </c>
      <c r="P600" t="b">
        <v>0</v>
      </c>
      <c r="Q600" t="b">
        <v>0</v>
      </c>
      <c r="T600" t="s">
        <v>23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3.6436208125445471E-2</v>
      </c>
      <c r="G601" t="s">
        <v>14</v>
      </c>
      <c r="H601" s="8">
        <f t="shared" si="39"/>
        <v>62.341463414634148</v>
      </c>
      <c r="I601">
        <v>82</v>
      </c>
      <c r="J601" t="s">
        <v>36</v>
      </c>
      <c r="K601" t="s">
        <v>37</v>
      </c>
      <c r="L601">
        <v>1423720800</v>
      </c>
      <c r="M601" s="7">
        <f t="shared" si="37"/>
        <v>42047.25</v>
      </c>
      <c r="N601" s="7">
        <f t="shared" si="38"/>
        <v>42055.25</v>
      </c>
      <c r="O601">
        <v>1424412000</v>
      </c>
      <c r="P601" t="b">
        <v>0</v>
      </c>
      <c r="Q601" t="b">
        <v>0</v>
      </c>
      <c r="T601" t="s">
        <v>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0.05</v>
      </c>
      <c r="G602" t="s">
        <v>14</v>
      </c>
      <c r="H602" s="8">
        <f t="shared" si="39"/>
        <v>5</v>
      </c>
      <c r="I602">
        <v>1</v>
      </c>
      <c r="J602" t="s">
        <v>40</v>
      </c>
      <c r="K602" t="s">
        <v>41</v>
      </c>
      <c r="L602">
        <v>1375160400</v>
      </c>
      <c r="M602" s="7">
        <f t="shared" si="37"/>
        <v>41485.208333333336</v>
      </c>
      <c r="N602" s="7">
        <f t="shared" si="38"/>
        <v>41497.208333333336</v>
      </c>
      <c r="O602">
        <v>1376197200</v>
      </c>
      <c r="P602" t="b">
        <v>0</v>
      </c>
      <c r="Q602" t="b">
        <v>0</v>
      </c>
      <c r="T602" t="s">
        <v>17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2.0663492063492064</v>
      </c>
      <c r="G603" t="s">
        <v>20</v>
      </c>
      <c r="H603" s="8">
        <f t="shared" si="39"/>
        <v>67.103092783505161</v>
      </c>
      <c r="I603">
        <v>194</v>
      </c>
      <c r="J603" t="s">
        <v>21</v>
      </c>
      <c r="K603" t="s">
        <v>22</v>
      </c>
      <c r="L603">
        <v>1401426000</v>
      </c>
      <c r="M603" s="7">
        <f t="shared" si="37"/>
        <v>41789.208333333336</v>
      </c>
      <c r="N603" s="7">
        <f t="shared" si="38"/>
        <v>41806.208333333336</v>
      </c>
      <c r="O603">
        <v>1402894800</v>
      </c>
      <c r="P603" t="b">
        <v>1</v>
      </c>
      <c r="Q603" t="b">
        <v>0</v>
      </c>
      <c r="T603" t="s">
        <v>65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1.2823628691983122</v>
      </c>
      <c r="G604" t="s">
        <v>20</v>
      </c>
      <c r="H604" s="8">
        <f t="shared" si="39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 s="7">
        <f t="shared" si="37"/>
        <v>42160.208333333328</v>
      </c>
      <c r="N604" s="7">
        <f t="shared" si="38"/>
        <v>42171.208333333328</v>
      </c>
      <c r="O604">
        <v>1434430800</v>
      </c>
      <c r="P604" t="b">
        <v>0</v>
      </c>
      <c r="Q604" t="b">
        <v>0</v>
      </c>
      <c r="T604" t="s">
        <v>33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1.1966037735849056</v>
      </c>
      <c r="G605" t="s">
        <v>20</v>
      </c>
      <c r="H605" s="8">
        <f t="shared" si="39"/>
        <v>62.176470588235297</v>
      </c>
      <c r="I605">
        <v>102</v>
      </c>
      <c r="J605" t="s">
        <v>21</v>
      </c>
      <c r="K605" t="s">
        <v>22</v>
      </c>
      <c r="L605">
        <v>1555563600</v>
      </c>
      <c r="M605" s="7">
        <f t="shared" si="37"/>
        <v>43573.208333333328</v>
      </c>
      <c r="N605" s="7">
        <f t="shared" si="38"/>
        <v>43600.208333333328</v>
      </c>
      <c r="O605">
        <v>1557896400</v>
      </c>
      <c r="P605" t="b">
        <v>0</v>
      </c>
      <c r="Q605" t="b">
        <v>0</v>
      </c>
      <c r="T605" t="s">
        <v>33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1.7073055242390078</v>
      </c>
      <c r="G606" t="s">
        <v>20</v>
      </c>
      <c r="H606" s="8">
        <f t="shared" si="39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 s="7">
        <f t="shared" si="37"/>
        <v>40565.25</v>
      </c>
      <c r="N606" s="7">
        <f t="shared" si="38"/>
        <v>40586.25</v>
      </c>
      <c r="O606">
        <v>1297490400</v>
      </c>
      <c r="P606" t="b">
        <v>0</v>
      </c>
      <c r="Q606" t="b">
        <v>0</v>
      </c>
      <c r="T606" t="s">
        <v>33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1.8721212121212121</v>
      </c>
      <c r="G607" t="s">
        <v>20</v>
      </c>
      <c r="H607" s="8">
        <f t="shared" si="39"/>
        <v>57.738317757009348</v>
      </c>
      <c r="I607">
        <v>107</v>
      </c>
      <c r="J607" t="s">
        <v>21</v>
      </c>
      <c r="K607" t="s">
        <v>22</v>
      </c>
      <c r="L607">
        <v>1443848400</v>
      </c>
      <c r="M607" s="7">
        <f t="shared" si="37"/>
        <v>42280.208333333328</v>
      </c>
      <c r="N607" s="7">
        <f t="shared" si="38"/>
        <v>42321.25</v>
      </c>
      <c r="O607">
        <v>1447394400</v>
      </c>
      <c r="P607" t="b">
        <v>0</v>
      </c>
      <c r="Q607" t="b">
        <v>0</v>
      </c>
      <c r="T607" t="s">
        <v>68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1.8838235294117647</v>
      </c>
      <c r="G608" t="s">
        <v>20</v>
      </c>
      <c r="H608" s="8">
        <f t="shared" si="39"/>
        <v>40.03125</v>
      </c>
      <c r="I608">
        <v>160</v>
      </c>
      <c r="J608" t="s">
        <v>40</v>
      </c>
      <c r="K608" t="s">
        <v>41</v>
      </c>
      <c r="L608">
        <v>1457330400</v>
      </c>
      <c r="M608" s="7">
        <f t="shared" si="37"/>
        <v>42436.25</v>
      </c>
      <c r="N608" s="7">
        <f t="shared" si="38"/>
        <v>42447.208333333328</v>
      </c>
      <c r="O608">
        <v>1458277200</v>
      </c>
      <c r="P608" t="b">
        <v>0</v>
      </c>
      <c r="Q608" t="b">
        <v>0</v>
      </c>
      <c r="T608" t="s">
        <v>23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1.3129869186046512</v>
      </c>
      <c r="G609" t="s">
        <v>20</v>
      </c>
      <c r="H609" s="8">
        <f t="shared" si="39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 s="7">
        <f t="shared" si="37"/>
        <v>41721.208333333336</v>
      </c>
      <c r="N609" s="7">
        <f t="shared" si="38"/>
        <v>41723.208333333336</v>
      </c>
      <c r="O609">
        <v>1395723600</v>
      </c>
      <c r="P609" t="b">
        <v>0</v>
      </c>
      <c r="Q609" t="b">
        <v>0</v>
      </c>
      <c r="T609" t="s">
        <v>17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2.8397435897435899</v>
      </c>
      <c r="G610" t="s">
        <v>20</v>
      </c>
      <c r="H610" s="8">
        <f t="shared" si="39"/>
        <v>35.047468354430379</v>
      </c>
      <c r="I610">
        <v>316</v>
      </c>
      <c r="J610" t="s">
        <v>21</v>
      </c>
      <c r="K610" t="s">
        <v>22</v>
      </c>
      <c r="L610">
        <v>1551852000</v>
      </c>
      <c r="M610" s="7">
        <f t="shared" si="37"/>
        <v>43530.25</v>
      </c>
      <c r="N610" s="7">
        <f t="shared" si="38"/>
        <v>43534.25</v>
      </c>
      <c r="O610">
        <v>1552197600</v>
      </c>
      <c r="P610" t="b">
        <v>0</v>
      </c>
      <c r="Q610" t="b">
        <v>1</v>
      </c>
      <c r="T610" t="s">
        <v>159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1.2041999999999999</v>
      </c>
      <c r="G611" t="s">
        <v>20</v>
      </c>
      <c r="H611" s="8">
        <f t="shared" si="39"/>
        <v>102.92307692307692</v>
      </c>
      <c r="I611">
        <v>117</v>
      </c>
      <c r="J611" t="s">
        <v>21</v>
      </c>
      <c r="K611" t="s">
        <v>22</v>
      </c>
      <c r="L611">
        <v>1547618400</v>
      </c>
      <c r="M611" s="7">
        <f t="shared" si="37"/>
        <v>43481.25</v>
      </c>
      <c r="N611" s="7">
        <f t="shared" si="38"/>
        <v>43498.25</v>
      </c>
      <c r="O611">
        <v>1549087200</v>
      </c>
      <c r="P611" t="b">
        <v>0</v>
      </c>
      <c r="Q611" t="b">
        <v>0</v>
      </c>
      <c r="T611" t="s">
        <v>474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4.1905607476635511</v>
      </c>
      <c r="G612" t="s">
        <v>20</v>
      </c>
      <c r="H612" s="8">
        <f t="shared" si="39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 s="7">
        <f t="shared" si="37"/>
        <v>41259.25</v>
      </c>
      <c r="N612" s="7">
        <f t="shared" si="38"/>
        <v>41273.25</v>
      </c>
      <c r="O612">
        <v>1356847200</v>
      </c>
      <c r="P612" t="b">
        <v>0</v>
      </c>
      <c r="Q612" t="b">
        <v>0</v>
      </c>
      <c r="T612" t="s">
        <v>33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0.13853658536585367</v>
      </c>
      <c r="G613" t="s">
        <v>74</v>
      </c>
      <c r="H613" s="8">
        <f t="shared" si="39"/>
        <v>75.733333333333334</v>
      </c>
      <c r="I613">
        <v>15</v>
      </c>
      <c r="J613" t="s">
        <v>21</v>
      </c>
      <c r="K613" t="s">
        <v>22</v>
      </c>
      <c r="L613">
        <v>1374728400</v>
      </c>
      <c r="M613" s="7">
        <f t="shared" si="37"/>
        <v>41480.208333333336</v>
      </c>
      <c r="N613" s="7">
        <f t="shared" si="38"/>
        <v>41492.208333333336</v>
      </c>
      <c r="O613">
        <v>1375765200</v>
      </c>
      <c r="P613" t="b">
        <v>0</v>
      </c>
      <c r="Q613" t="b">
        <v>0</v>
      </c>
      <c r="T613" t="s">
        <v>33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1.3943548387096774</v>
      </c>
      <c r="G614" t="s">
        <v>20</v>
      </c>
      <c r="H614" s="8">
        <f t="shared" si="39"/>
        <v>45.026041666666664</v>
      </c>
      <c r="I614">
        <v>192</v>
      </c>
      <c r="J614" t="s">
        <v>21</v>
      </c>
      <c r="K614" t="s">
        <v>22</v>
      </c>
      <c r="L614">
        <v>1287810000</v>
      </c>
      <c r="M614" s="7">
        <f t="shared" si="37"/>
        <v>40474.208333333336</v>
      </c>
      <c r="N614" s="7">
        <f t="shared" si="38"/>
        <v>40497.25</v>
      </c>
      <c r="O614">
        <v>1289800800</v>
      </c>
      <c r="P614" t="b">
        <v>0</v>
      </c>
      <c r="Q614" t="b">
        <v>0</v>
      </c>
      <c r="T614" t="s">
        <v>50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1.74</v>
      </c>
      <c r="G615" t="s">
        <v>20</v>
      </c>
      <c r="H615" s="8">
        <f t="shared" si="39"/>
        <v>73.615384615384613</v>
      </c>
      <c r="I615">
        <v>26</v>
      </c>
      <c r="J615" t="s">
        <v>15</v>
      </c>
      <c r="K615" t="s">
        <v>16</v>
      </c>
      <c r="L615">
        <v>1503723600</v>
      </c>
      <c r="M615" s="7">
        <f t="shared" si="37"/>
        <v>42973.208333333328</v>
      </c>
      <c r="N615" s="7">
        <f t="shared" si="38"/>
        <v>42982.208333333328</v>
      </c>
      <c r="O615">
        <v>1504501200</v>
      </c>
      <c r="P615" t="b">
        <v>0</v>
      </c>
      <c r="Q615" t="b">
        <v>0</v>
      </c>
      <c r="T615" t="s">
        <v>33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1.5549056603773586</v>
      </c>
      <c r="G616" t="s">
        <v>20</v>
      </c>
      <c r="H616" s="8">
        <f t="shared" si="39"/>
        <v>56.991701244813278</v>
      </c>
      <c r="I616">
        <v>723</v>
      </c>
      <c r="J616" t="s">
        <v>21</v>
      </c>
      <c r="K616" t="s">
        <v>22</v>
      </c>
      <c r="L616">
        <v>1484114400</v>
      </c>
      <c r="M616" s="7">
        <f t="shared" si="37"/>
        <v>42746.25</v>
      </c>
      <c r="N616" s="7">
        <f t="shared" si="38"/>
        <v>42764.25</v>
      </c>
      <c r="O616">
        <v>1485669600</v>
      </c>
      <c r="P616" t="b">
        <v>0</v>
      </c>
      <c r="Q616" t="b">
        <v>0</v>
      </c>
      <c r="T616" t="s">
        <v>33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1.7044705882352942</v>
      </c>
      <c r="G617" t="s">
        <v>20</v>
      </c>
      <c r="H617" s="8">
        <f t="shared" si="39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 s="7">
        <f t="shared" si="37"/>
        <v>42489.208333333328</v>
      </c>
      <c r="N617" s="7">
        <f t="shared" si="38"/>
        <v>42499.208333333328</v>
      </c>
      <c r="O617">
        <v>1462770000</v>
      </c>
      <c r="P617" t="b">
        <v>0</v>
      </c>
      <c r="Q617" t="b">
        <v>0</v>
      </c>
      <c r="T617" t="s">
        <v>33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1.8951562500000001</v>
      </c>
      <c r="G618" t="s">
        <v>20</v>
      </c>
      <c r="H618" s="8">
        <f t="shared" si="39"/>
        <v>50.962184873949582</v>
      </c>
      <c r="I618">
        <v>238</v>
      </c>
      <c r="J618" t="s">
        <v>40</v>
      </c>
      <c r="K618" t="s">
        <v>41</v>
      </c>
      <c r="L618">
        <v>1379653200</v>
      </c>
      <c r="M618" s="7">
        <f t="shared" si="37"/>
        <v>41537.208333333336</v>
      </c>
      <c r="N618" s="7">
        <f t="shared" si="38"/>
        <v>41538.208333333336</v>
      </c>
      <c r="O618">
        <v>1379739600</v>
      </c>
      <c r="P618" t="b">
        <v>0</v>
      </c>
      <c r="Q618" t="b">
        <v>1</v>
      </c>
      <c r="T618" t="s">
        <v>60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2.4971428571428573</v>
      </c>
      <c r="G619" t="s">
        <v>20</v>
      </c>
      <c r="H619" s="8">
        <f t="shared" si="39"/>
        <v>63.563636363636363</v>
      </c>
      <c r="I619">
        <v>55</v>
      </c>
      <c r="J619" t="s">
        <v>21</v>
      </c>
      <c r="K619" t="s">
        <v>22</v>
      </c>
      <c r="L619">
        <v>1401858000</v>
      </c>
      <c r="M619" s="7">
        <f t="shared" si="37"/>
        <v>41794.208333333336</v>
      </c>
      <c r="N619" s="7">
        <f t="shared" si="38"/>
        <v>41804.208333333336</v>
      </c>
      <c r="O619">
        <v>1402722000</v>
      </c>
      <c r="P619" t="b">
        <v>0</v>
      </c>
      <c r="Q619" t="b">
        <v>0</v>
      </c>
      <c r="T619" t="s">
        <v>33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0.48860523665659616</v>
      </c>
      <c r="G620" t="s">
        <v>14</v>
      </c>
      <c r="H620" s="8">
        <f t="shared" si="39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 s="7">
        <f t="shared" si="37"/>
        <v>41396.208333333336</v>
      </c>
      <c r="N620" s="7">
        <f t="shared" si="38"/>
        <v>41417.208333333336</v>
      </c>
      <c r="O620">
        <v>1369285200</v>
      </c>
      <c r="P620" t="b">
        <v>0</v>
      </c>
      <c r="Q620" t="b">
        <v>0</v>
      </c>
      <c r="T620" t="s">
        <v>68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0.28461970393057684</v>
      </c>
      <c r="G621" t="s">
        <v>14</v>
      </c>
      <c r="H621" s="8">
        <f t="shared" si="39"/>
        <v>86.044753086419746</v>
      </c>
      <c r="I621">
        <v>648</v>
      </c>
      <c r="J621" t="s">
        <v>21</v>
      </c>
      <c r="K621" t="s">
        <v>22</v>
      </c>
      <c r="L621">
        <v>1304658000</v>
      </c>
      <c r="M621" s="7">
        <f t="shared" si="37"/>
        <v>40669.208333333336</v>
      </c>
      <c r="N621" s="7">
        <f t="shared" si="38"/>
        <v>40670.208333333336</v>
      </c>
      <c r="O621">
        <v>1304744400</v>
      </c>
      <c r="P621" t="b">
        <v>1</v>
      </c>
      <c r="Q621" t="b">
        <v>1</v>
      </c>
      <c r="T621" t="s">
        <v>33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2.6802325581395348</v>
      </c>
      <c r="G622" t="s">
        <v>20</v>
      </c>
      <c r="H622" s="8">
        <f t="shared" si="39"/>
        <v>90.0390625</v>
      </c>
      <c r="I622">
        <v>128</v>
      </c>
      <c r="J622" t="s">
        <v>26</v>
      </c>
      <c r="K622" t="s">
        <v>27</v>
      </c>
      <c r="L622">
        <v>1467954000</v>
      </c>
      <c r="M622" s="7">
        <f t="shared" si="37"/>
        <v>42559.208333333328</v>
      </c>
      <c r="N622" s="7">
        <f t="shared" si="38"/>
        <v>42563.208333333328</v>
      </c>
      <c r="O622">
        <v>1468299600</v>
      </c>
      <c r="P622" t="b">
        <v>0</v>
      </c>
      <c r="Q622" t="b">
        <v>0</v>
      </c>
      <c r="T622" t="s">
        <v>122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6.1980078125000002</v>
      </c>
      <c r="G623" t="s">
        <v>20</v>
      </c>
      <c r="H623" s="8">
        <f t="shared" si="39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 s="7">
        <f t="shared" si="37"/>
        <v>42626.208333333328</v>
      </c>
      <c r="N623" s="7">
        <f t="shared" si="38"/>
        <v>42631.208333333328</v>
      </c>
      <c r="O623">
        <v>1474174800</v>
      </c>
      <c r="P623" t="b">
        <v>0</v>
      </c>
      <c r="Q623" t="b">
        <v>0</v>
      </c>
      <c r="T623" t="s">
        <v>33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3.1301587301587303E-2</v>
      </c>
      <c r="G624" t="s">
        <v>14</v>
      </c>
      <c r="H624" s="8">
        <f t="shared" si="39"/>
        <v>92.4375</v>
      </c>
      <c r="I624">
        <v>64</v>
      </c>
      <c r="J624" t="s">
        <v>21</v>
      </c>
      <c r="K624" t="s">
        <v>22</v>
      </c>
      <c r="L624">
        <v>1523768400</v>
      </c>
      <c r="M624" s="7">
        <f t="shared" si="37"/>
        <v>43205.208333333328</v>
      </c>
      <c r="N624" s="7">
        <f t="shared" si="38"/>
        <v>43231.208333333328</v>
      </c>
      <c r="O624">
        <v>1526014800</v>
      </c>
      <c r="P624" t="b">
        <v>0</v>
      </c>
      <c r="Q624" t="b">
        <v>0</v>
      </c>
      <c r="T624" t="s">
        <v>60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1.5992152704135738</v>
      </c>
      <c r="G625" t="s">
        <v>20</v>
      </c>
      <c r="H625" s="8">
        <f t="shared" si="39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 s="7">
        <f t="shared" si="37"/>
        <v>42201.208333333328</v>
      </c>
      <c r="N625" s="7">
        <f t="shared" si="38"/>
        <v>42206.208333333328</v>
      </c>
      <c r="O625">
        <v>1437454800</v>
      </c>
      <c r="P625" t="b">
        <v>0</v>
      </c>
      <c r="Q625" t="b">
        <v>0</v>
      </c>
      <c r="T625" t="s">
        <v>33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2.793921568627451</v>
      </c>
      <c r="G626" t="s">
        <v>20</v>
      </c>
      <c r="H626" s="8">
        <f t="shared" si="39"/>
        <v>32.983796296296298</v>
      </c>
      <c r="I626">
        <v>432</v>
      </c>
      <c r="J626" t="s">
        <v>21</v>
      </c>
      <c r="K626" t="s">
        <v>22</v>
      </c>
      <c r="L626">
        <v>1422165600</v>
      </c>
      <c r="M626" s="7">
        <f t="shared" si="37"/>
        <v>42029.25</v>
      </c>
      <c r="N626" s="7">
        <f t="shared" si="38"/>
        <v>42035.25</v>
      </c>
      <c r="O626">
        <v>1422684000</v>
      </c>
      <c r="P626" t="b">
        <v>0</v>
      </c>
      <c r="Q626" t="b">
        <v>0</v>
      </c>
      <c r="T626" t="s">
        <v>122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0.77373333333333338</v>
      </c>
      <c r="G627" t="s">
        <v>14</v>
      </c>
      <c r="H627" s="8">
        <f t="shared" si="39"/>
        <v>93.596774193548384</v>
      </c>
      <c r="I627">
        <v>62</v>
      </c>
      <c r="J627" t="s">
        <v>21</v>
      </c>
      <c r="K627" t="s">
        <v>22</v>
      </c>
      <c r="L627">
        <v>1580104800</v>
      </c>
      <c r="M627" s="7">
        <f t="shared" si="37"/>
        <v>43857.25</v>
      </c>
      <c r="N627" s="7">
        <f t="shared" si="38"/>
        <v>43871.25</v>
      </c>
      <c r="O627">
        <v>1581314400</v>
      </c>
      <c r="P627" t="b">
        <v>0</v>
      </c>
      <c r="Q627" t="b">
        <v>0</v>
      </c>
      <c r="T627" t="s">
        <v>33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2.0632812500000002</v>
      </c>
      <c r="G628" t="s">
        <v>20</v>
      </c>
      <c r="H628" s="8">
        <f t="shared" si="39"/>
        <v>69.867724867724874</v>
      </c>
      <c r="I628">
        <v>189</v>
      </c>
      <c r="J628" t="s">
        <v>21</v>
      </c>
      <c r="K628" t="s">
        <v>22</v>
      </c>
      <c r="L628">
        <v>1285650000</v>
      </c>
      <c r="M628" s="7">
        <f t="shared" si="37"/>
        <v>40449.208333333336</v>
      </c>
      <c r="N628" s="7">
        <f t="shared" si="38"/>
        <v>40458.208333333336</v>
      </c>
      <c r="O628">
        <v>1286427600</v>
      </c>
      <c r="P628" t="b">
        <v>0</v>
      </c>
      <c r="Q628" t="b">
        <v>1</v>
      </c>
      <c r="T628" t="s">
        <v>33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6.9424999999999999</v>
      </c>
      <c r="G629" t="s">
        <v>20</v>
      </c>
      <c r="H629" s="8">
        <f t="shared" si="39"/>
        <v>72.129870129870127</v>
      </c>
      <c r="I629">
        <v>154</v>
      </c>
      <c r="J629" t="s">
        <v>40</v>
      </c>
      <c r="K629" t="s">
        <v>41</v>
      </c>
      <c r="L629">
        <v>1276664400</v>
      </c>
      <c r="M629" s="7">
        <f t="shared" si="37"/>
        <v>40345.208333333336</v>
      </c>
      <c r="N629" s="7">
        <f t="shared" si="38"/>
        <v>40369.208333333336</v>
      </c>
      <c r="O629">
        <v>1278738000</v>
      </c>
      <c r="P629" t="b">
        <v>1</v>
      </c>
      <c r="Q629" t="b">
        <v>0</v>
      </c>
      <c r="T629" t="s">
        <v>17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1.5178947368421052</v>
      </c>
      <c r="G630" t="s">
        <v>20</v>
      </c>
      <c r="H630" s="8">
        <f t="shared" si="39"/>
        <v>30.041666666666668</v>
      </c>
      <c r="I630">
        <v>96</v>
      </c>
      <c r="J630" t="s">
        <v>21</v>
      </c>
      <c r="K630" t="s">
        <v>22</v>
      </c>
      <c r="L630">
        <v>1286168400</v>
      </c>
      <c r="M630" s="7">
        <f t="shared" si="37"/>
        <v>40455.208333333336</v>
      </c>
      <c r="N630" s="7">
        <f t="shared" si="38"/>
        <v>40458.208333333336</v>
      </c>
      <c r="O630">
        <v>1286427600</v>
      </c>
      <c r="P630" t="b">
        <v>0</v>
      </c>
      <c r="Q630" t="b">
        <v>0</v>
      </c>
      <c r="T630" t="s">
        <v>60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0.64582072176949945</v>
      </c>
      <c r="G631" t="s">
        <v>14</v>
      </c>
      <c r="H631" s="8">
        <f t="shared" si="39"/>
        <v>73.968000000000004</v>
      </c>
      <c r="I631">
        <v>750</v>
      </c>
      <c r="J631" t="s">
        <v>21</v>
      </c>
      <c r="K631" t="s">
        <v>22</v>
      </c>
      <c r="L631">
        <v>1467781200</v>
      </c>
      <c r="M631" s="7">
        <f t="shared" si="37"/>
        <v>42557.208333333328</v>
      </c>
      <c r="N631" s="7">
        <f t="shared" si="38"/>
        <v>42559.208333333328</v>
      </c>
      <c r="O631">
        <v>1467954000</v>
      </c>
      <c r="P631" t="b">
        <v>0</v>
      </c>
      <c r="Q631" t="b">
        <v>1</v>
      </c>
      <c r="T631" t="s">
        <v>33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0.62873684210526315</v>
      </c>
      <c r="G632" t="s">
        <v>74</v>
      </c>
      <c r="H632" s="8">
        <f t="shared" si="39"/>
        <v>68.65517241379311</v>
      </c>
      <c r="I632">
        <v>87</v>
      </c>
      <c r="J632" t="s">
        <v>21</v>
      </c>
      <c r="K632" t="s">
        <v>22</v>
      </c>
      <c r="L632">
        <v>1556686800</v>
      </c>
      <c r="M632" s="7">
        <f t="shared" si="37"/>
        <v>43586.208333333328</v>
      </c>
      <c r="N632" s="7">
        <f t="shared" si="38"/>
        <v>43597.208333333328</v>
      </c>
      <c r="O632">
        <v>1557637200</v>
      </c>
      <c r="P632" t="b">
        <v>0</v>
      </c>
      <c r="Q632" t="b">
        <v>1</v>
      </c>
      <c r="T632" t="s">
        <v>33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3.1039864864864866</v>
      </c>
      <c r="G633" t="s">
        <v>20</v>
      </c>
      <c r="H633" s="8">
        <f t="shared" si="39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 s="7">
        <f t="shared" si="37"/>
        <v>43550.208333333328</v>
      </c>
      <c r="N633" s="7">
        <f t="shared" si="38"/>
        <v>43554.208333333328</v>
      </c>
      <c r="O633">
        <v>1553922000</v>
      </c>
      <c r="P633" t="b">
        <v>0</v>
      </c>
      <c r="Q633" t="b">
        <v>0</v>
      </c>
      <c r="T633" t="s">
        <v>33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0.42859916782246882</v>
      </c>
      <c r="G634" t="s">
        <v>47</v>
      </c>
      <c r="H634" s="8">
        <f t="shared" si="39"/>
        <v>111.15827338129496</v>
      </c>
      <c r="I634">
        <v>278</v>
      </c>
      <c r="J634" t="s">
        <v>21</v>
      </c>
      <c r="K634" t="s">
        <v>22</v>
      </c>
      <c r="L634">
        <v>1414904400</v>
      </c>
      <c r="M634" s="7">
        <f t="shared" si="37"/>
        <v>41945.208333333336</v>
      </c>
      <c r="N634" s="7">
        <f t="shared" si="38"/>
        <v>41963.25</v>
      </c>
      <c r="O634">
        <v>1416463200</v>
      </c>
      <c r="P634" t="b">
        <v>0</v>
      </c>
      <c r="Q634" t="b">
        <v>0</v>
      </c>
      <c r="T634" t="s">
        <v>33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0.83119402985074631</v>
      </c>
      <c r="G635" t="s">
        <v>14</v>
      </c>
      <c r="H635" s="8">
        <f t="shared" si="39"/>
        <v>53.038095238095238</v>
      </c>
      <c r="I635">
        <v>105</v>
      </c>
      <c r="J635" t="s">
        <v>21</v>
      </c>
      <c r="K635" t="s">
        <v>22</v>
      </c>
      <c r="L635">
        <v>1446876000</v>
      </c>
      <c r="M635" s="7">
        <f t="shared" si="37"/>
        <v>42315.25</v>
      </c>
      <c r="N635" s="7">
        <f t="shared" si="38"/>
        <v>42319.25</v>
      </c>
      <c r="O635">
        <v>1447221600</v>
      </c>
      <c r="P635" t="b">
        <v>0</v>
      </c>
      <c r="Q635" t="b">
        <v>0</v>
      </c>
      <c r="T635" t="s">
        <v>71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0.78531302876480547</v>
      </c>
      <c r="G636" t="s">
        <v>74</v>
      </c>
      <c r="H636" s="8">
        <f t="shared" si="39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 s="7">
        <f t="shared" si="37"/>
        <v>42819.208333333328</v>
      </c>
      <c r="N636" s="7">
        <f t="shared" si="38"/>
        <v>42833.208333333328</v>
      </c>
      <c r="O636">
        <v>1491627600</v>
      </c>
      <c r="P636" t="b">
        <v>0</v>
      </c>
      <c r="Q636" t="b">
        <v>0</v>
      </c>
      <c r="T636" t="s">
        <v>269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1.1409352517985611</v>
      </c>
      <c r="G637" t="s">
        <v>20</v>
      </c>
      <c r="H637" s="8">
        <f t="shared" si="39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 s="7">
        <f t="shared" si="37"/>
        <v>41314.25</v>
      </c>
      <c r="N637" s="7">
        <f t="shared" si="38"/>
        <v>41346.208333333336</v>
      </c>
      <c r="O637">
        <v>1363150800</v>
      </c>
      <c r="P637" t="b">
        <v>0</v>
      </c>
      <c r="Q637" t="b">
        <v>0</v>
      </c>
      <c r="T637" t="s">
        <v>269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0.64537683358624176</v>
      </c>
      <c r="G638" t="s">
        <v>14</v>
      </c>
      <c r="H638" s="8">
        <f t="shared" si="39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 s="7">
        <f t="shared" si="37"/>
        <v>40926.25</v>
      </c>
      <c r="N638" s="7">
        <f t="shared" si="38"/>
        <v>40971.25</v>
      </c>
      <c r="O638">
        <v>1330754400</v>
      </c>
      <c r="P638" t="b">
        <v>0</v>
      </c>
      <c r="Q638" t="b">
        <v>1</v>
      </c>
      <c r="T638" t="s">
        <v>71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0.79411764705882348</v>
      </c>
      <c r="G639" t="s">
        <v>14</v>
      </c>
      <c r="H639" s="8">
        <f t="shared" si="39"/>
        <v>103.84615384615384</v>
      </c>
      <c r="I639">
        <v>65</v>
      </c>
      <c r="J639" t="s">
        <v>21</v>
      </c>
      <c r="K639" t="s">
        <v>22</v>
      </c>
      <c r="L639">
        <v>1479103200</v>
      </c>
      <c r="M639" s="7">
        <f t="shared" si="37"/>
        <v>42688.25</v>
      </c>
      <c r="N639" s="7">
        <f t="shared" si="38"/>
        <v>42696.25</v>
      </c>
      <c r="O639">
        <v>1479794400</v>
      </c>
      <c r="P639" t="b">
        <v>0</v>
      </c>
      <c r="Q639" t="b">
        <v>0</v>
      </c>
      <c r="T639" t="s">
        <v>33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0.11419117647058824</v>
      </c>
      <c r="G640" t="s">
        <v>14</v>
      </c>
      <c r="H640" s="8">
        <f t="shared" si="39"/>
        <v>99.127659574468083</v>
      </c>
      <c r="I640">
        <v>94</v>
      </c>
      <c r="J640" t="s">
        <v>21</v>
      </c>
      <c r="K640" t="s">
        <v>22</v>
      </c>
      <c r="L640">
        <v>1280206800</v>
      </c>
      <c r="M640" s="7">
        <f t="shared" si="37"/>
        <v>40386.208333333336</v>
      </c>
      <c r="N640" s="7">
        <f t="shared" si="38"/>
        <v>40398.208333333336</v>
      </c>
      <c r="O640">
        <v>1281243600</v>
      </c>
      <c r="P640" t="b">
        <v>0</v>
      </c>
      <c r="Q640" t="b">
        <v>1</v>
      </c>
      <c r="T640" t="s">
        <v>33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0.56186046511627907</v>
      </c>
      <c r="G641" t="s">
        <v>47</v>
      </c>
      <c r="H641" s="8">
        <f t="shared" si="39"/>
        <v>107.37777777777778</v>
      </c>
      <c r="I641">
        <v>45</v>
      </c>
      <c r="J641" t="s">
        <v>21</v>
      </c>
      <c r="K641" t="s">
        <v>22</v>
      </c>
      <c r="L641">
        <v>1532754000</v>
      </c>
      <c r="M641" s="7">
        <f t="shared" si="37"/>
        <v>43309.208333333328</v>
      </c>
      <c r="N641" s="7">
        <f t="shared" si="38"/>
        <v>43309.208333333328</v>
      </c>
      <c r="O641">
        <v>1532754000</v>
      </c>
      <c r="P641" t="b">
        <v>0</v>
      </c>
      <c r="Q641" t="b">
        <v>1</v>
      </c>
      <c r="T641" t="s">
        <v>53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0.16501669449081802</v>
      </c>
      <c r="G642" t="s">
        <v>14</v>
      </c>
      <c r="H642" s="8">
        <f t="shared" si="39"/>
        <v>76.922178988326849</v>
      </c>
      <c r="I642">
        <v>257</v>
      </c>
      <c r="J642" t="s">
        <v>21</v>
      </c>
      <c r="K642" t="s">
        <v>22</v>
      </c>
      <c r="L642">
        <v>1453096800</v>
      </c>
      <c r="M642" s="7">
        <f t="shared" si="37"/>
        <v>42387.25</v>
      </c>
      <c r="N642" s="7">
        <f t="shared" si="38"/>
        <v>42390.25</v>
      </c>
      <c r="O642">
        <v>1453356000</v>
      </c>
      <c r="P642" t="b">
        <v>0</v>
      </c>
      <c r="Q642" t="b">
        <v>0</v>
      </c>
      <c r="T642" t="s">
        <v>33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</f>
        <v>1.1996808510638297</v>
      </c>
      <c r="G643" t="s">
        <v>20</v>
      </c>
      <c r="H643" s="8">
        <f t="shared" si="39"/>
        <v>58.128865979381445</v>
      </c>
      <c r="I643">
        <v>194</v>
      </c>
      <c r="J643" t="s">
        <v>98</v>
      </c>
      <c r="K643" t="s">
        <v>99</v>
      </c>
      <c r="L643">
        <v>1487570400</v>
      </c>
      <c r="M643" s="7">
        <f t="shared" ref="M643:M706" si="41">(((L643/60)/60)/24+DATE(1970,1,1))</f>
        <v>42786.25</v>
      </c>
      <c r="N643" s="7">
        <f t="shared" ref="N643:N706" si="42">(((O643/60)/60)/24)+DATE(1970,1,1)</f>
        <v>42814.208333333328</v>
      </c>
      <c r="O643">
        <v>1489986000</v>
      </c>
      <c r="P643" t="b">
        <v>0</v>
      </c>
      <c r="Q643" t="b">
        <v>0</v>
      </c>
      <c r="T643" t="s">
        <v>33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1.4545652173913044</v>
      </c>
      <c r="G644" t="s">
        <v>20</v>
      </c>
      <c r="H644" s="8">
        <f t="shared" si="39"/>
        <v>103.73643410852713</v>
      </c>
      <c r="I644">
        <v>129</v>
      </c>
      <c r="J644" t="s">
        <v>15</v>
      </c>
      <c r="K644" t="s">
        <v>16</v>
      </c>
      <c r="L644">
        <v>1545026400</v>
      </c>
      <c r="M644" s="7">
        <f t="shared" si="41"/>
        <v>43451.25</v>
      </c>
      <c r="N644" s="7">
        <f t="shared" si="42"/>
        <v>43460.25</v>
      </c>
      <c r="O644">
        <v>1545804000</v>
      </c>
      <c r="P644" t="b">
        <v>0</v>
      </c>
      <c r="Q644" t="b">
        <v>0</v>
      </c>
      <c r="T644" t="s">
        <v>65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2.2138255033557046</v>
      </c>
      <c r="G645" t="s">
        <v>20</v>
      </c>
      <c r="H645" s="8">
        <f t="shared" si="39"/>
        <v>87.962666666666664</v>
      </c>
      <c r="I645">
        <v>375</v>
      </c>
      <c r="J645" t="s">
        <v>21</v>
      </c>
      <c r="K645" t="s">
        <v>22</v>
      </c>
      <c r="L645">
        <v>1488348000</v>
      </c>
      <c r="M645" s="7">
        <f t="shared" si="41"/>
        <v>42795.25</v>
      </c>
      <c r="N645" s="7">
        <f t="shared" si="42"/>
        <v>42813.208333333328</v>
      </c>
      <c r="O645">
        <v>1489899600</v>
      </c>
      <c r="P645" t="b">
        <v>0</v>
      </c>
      <c r="Q645" t="b">
        <v>0</v>
      </c>
      <c r="T645" t="s">
        <v>33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0.48396694214876035</v>
      </c>
      <c r="G646" t="s">
        <v>14</v>
      </c>
      <c r="H646" s="8">
        <f t="shared" si="39"/>
        <v>28</v>
      </c>
      <c r="I646">
        <v>2928</v>
      </c>
      <c r="J646" t="s">
        <v>15</v>
      </c>
      <c r="K646" t="s">
        <v>16</v>
      </c>
      <c r="L646">
        <v>1545112800</v>
      </c>
      <c r="M646" s="7">
        <f t="shared" si="41"/>
        <v>43452.25</v>
      </c>
      <c r="N646" s="7">
        <f t="shared" si="42"/>
        <v>43468.25</v>
      </c>
      <c r="O646">
        <v>1546495200</v>
      </c>
      <c r="P646" t="b">
        <v>0</v>
      </c>
      <c r="Q646" t="b">
        <v>0</v>
      </c>
      <c r="T646" t="s">
        <v>33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0.92911504424778757</v>
      </c>
      <c r="G647" t="s">
        <v>14</v>
      </c>
      <c r="H647" s="8">
        <f t="shared" ref="H647:H710" si="43">AVERAGE(E647/I647)</f>
        <v>37.999361294443261</v>
      </c>
      <c r="I647">
        <v>4697</v>
      </c>
      <c r="J647" t="s">
        <v>21</v>
      </c>
      <c r="K647" t="s">
        <v>22</v>
      </c>
      <c r="L647">
        <v>1537938000</v>
      </c>
      <c r="M647" s="7">
        <f t="shared" si="41"/>
        <v>43369.208333333328</v>
      </c>
      <c r="N647" s="7">
        <f t="shared" si="42"/>
        <v>43390.208333333328</v>
      </c>
      <c r="O647">
        <v>1539752400</v>
      </c>
      <c r="P647" t="b">
        <v>0</v>
      </c>
      <c r="Q647" t="b">
        <v>1</v>
      </c>
      <c r="T647" t="s">
        <v>23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0.88599797365754818</v>
      </c>
      <c r="G648" t="s">
        <v>14</v>
      </c>
      <c r="H648" s="8">
        <f t="shared" si="43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 s="7">
        <f t="shared" si="41"/>
        <v>41346.208333333336</v>
      </c>
      <c r="N648" s="7">
        <f t="shared" si="42"/>
        <v>41357.208333333336</v>
      </c>
      <c r="O648">
        <v>1364101200</v>
      </c>
      <c r="P648" t="b">
        <v>0</v>
      </c>
      <c r="Q648" t="b">
        <v>0</v>
      </c>
      <c r="T648" t="s">
        <v>89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0.41399999999999998</v>
      </c>
      <c r="G649" t="s">
        <v>14</v>
      </c>
      <c r="H649" s="8">
        <f t="shared" si="43"/>
        <v>103.5</v>
      </c>
      <c r="I649">
        <v>18</v>
      </c>
      <c r="J649" t="s">
        <v>21</v>
      </c>
      <c r="K649" t="s">
        <v>22</v>
      </c>
      <c r="L649">
        <v>1523250000</v>
      </c>
      <c r="M649" s="7">
        <f t="shared" si="41"/>
        <v>43199.208333333328</v>
      </c>
      <c r="N649" s="7">
        <f t="shared" si="42"/>
        <v>43223.208333333328</v>
      </c>
      <c r="O649">
        <v>1525323600</v>
      </c>
      <c r="P649" t="b">
        <v>0</v>
      </c>
      <c r="Q649" t="b">
        <v>0</v>
      </c>
      <c r="T649" t="s">
        <v>206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0.63056795131845844</v>
      </c>
      <c r="G650" t="s">
        <v>74</v>
      </c>
      <c r="H650" s="8">
        <f t="shared" si="43"/>
        <v>85.994467496542185</v>
      </c>
      <c r="I650">
        <v>723</v>
      </c>
      <c r="J650" t="s">
        <v>21</v>
      </c>
      <c r="K650" t="s">
        <v>22</v>
      </c>
      <c r="L650">
        <v>1499317200</v>
      </c>
      <c r="M650" s="7">
        <f t="shared" si="41"/>
        <v>42922.208333333328</v>
      </c>
      <c r="N650" s="7">
        <f t="shared" si="42"/>
        <v>42940.208333333328</v>
      </c>
      <c r="O650">
        <v>1500872400</v>
      </c>
      <c r="P650" t="b">
        <v>1</v>
      </c>
      <c r="Q650" t="b">
        <v>0</v>
      </c>
      <c r="T650" t="s">
        <v>17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0.48482333607230893</v>
      </c>
      <c r="G651" t="s">
        <v>14</v>
      </c>
      <c r="H651" s="8">
        <f t="shared" si="43"/>
        <v>98.011627906976742</v>
      </c>
      <c r="I651">
        <v>602</v>
      </c>
      <c r="J651" t="s">
        <v>98</v>
      </c>
      <c r="K651" t="s">
        <v>99</v>
      </c>
      <c r="L651">
        <v>1287550800</v>
      </c>
      <c r="M651" s="7">
        <f t="shared" si="41"/>
        <v>40471.208333333336</v>
      </c>
      <c r="N651" s="7">
        <f t="shared" si="42"/>
        <v>40482.208333333336</v>
      </c>
      <c r="O651">
        <v>1288501200</v>
      </c>
      <c r="P651" t="b">
        <v>1</v>
      </c>
      <c r="Q651" t="b">
        <v>1</v>
      </c>
      <c r="T651" t="s">
        <v>33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0.02</v>
      </c>
      <c r="G652" t="s">
        <v>14</v>
      </c>
      <c r="H652" s="8">
        <f t="shared" si="43"/>
        <v>2</v>
      </c>
      <c r="I652">
        <v>1</v>
      </c>
      <c r="J652" t="s">
        <v>21</v>
      </c>
      <c r="K652" t="s">
        <v>22</v>
      </c>
      <c r="L652">
        <v>1404795600</v>
      </c>
      <c r="M652" s="7">
        <f t="shared" si="41"/>
        <v>41828.208333333336</v>
      </c>
      <c r="N652" s="7">
        <f t="shared" si="42"/>
        <v>41855.208333333336</v>
      </c>
      <c r="O652">
        <v>1407128400</v>
      </c>
      <c r="P652" t="b">
        <v>0</v>
      </c>
      <c r="Q652" t="b">
        <v>0</v>
      </c>
      <c r="T652" t="s">
        <v>159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0.88479410269445857</v>
      </c>
      <c r="G653" t="s">
        <v>14</v>
      </c>
      <c r="H653" s="8">
        <f t="shared" si="43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 s="7">
        <f t="shared" si="41"/>
        <v>41692.25</v>
      </c>
      <c r="N653" s="7">
        <f t="shared" si="42"/>
        <v>41707.25</v>
      </c>
      <c r="O653">
        <v>1394344800</v>
      </c>
      <c r="P653" t="b">
        <v>0</v>
      </c>
      <c r="Q653" t="b">
        <v>0</v>
      </c>
      <c r="T653" t="s">
        <v>100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1.2684</v>
      </c>
      <c r="G654" t="s">
        <v>20</v>
      </c>
      <c r="H654" s="8">
        <f t="shared" si="43"/>
        <v>31.012224938875306</v>
      </c>
      <c r="I654">
        <v>409</v>
      </c>
      <c r="J654" t="s">
        <v>21</v>
      </c>
      <c r="K654" t="s">
        <v>22</v>
      </c>
      <c r="L654">
        <v>1470373200</v>
      </c>
      <c r="M654" s="7">
        <f t="shared" si="41"/>
        <v>42587.208333333328</v>
      </c>
      <c r="N654" s="7">
        <f t="shared" si="42"/>
        <v>42630.208333333328</v>
      </c>
      <c r="O654">
        <v>1474088400</v>
      </c>
      <c r="P654" t="b">
        <v>0</v>
      </c>
      <c r="Q654" t="b">
        <v>0</v>
      </c>
      <c r="T654" t="s">
        <v>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23.388333333333332</v>
      </c>
      <c r="G655" t="s">
        <v>20</v>
      </c>
      <c r="H655" s="8">
        <f t="shared" si="43"/>
        <v>59.970085470085472</v>
      </c>
      <c r="I655">
        <v>234</v>
      </c>
      <c r="J655" t="s">
        <v>21</v>
      </c>
      <c r="K655" t="s">
        <v>22</v>
      </c>
      <c r="L655">
        <v>1460091600</v>
      </c>
      <c r="M655" s="7">
        <f t="shared" si="41"/>
        <v>42468.208333333328</v>
      </c>
      <c r="N655" s="7">
        <f t="shared" si="42"/>
        <v>42470.208333333328</v>
      </c>
      <c r="O655">
        <v>1460264400</v>
      </c>
      <c r="P655" t="b">
        <v>0</v>
      </c>
      <c r="Q655" t="b">
        <v>0</v>
      </c>
      <c r="T655" t="s">
        <v>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5.0838857142857146</v>
      </c>
      <c r="G656" t="s">
        <v>20</v>
      </c>
      <c r="H656" s="8">
        <f t="shared" si="43"/>
        <v>58.9973474801061</v>
      </c>
      <c r="I656">
        <v>3016</v>
      </c>
      <c r="J656" t="s">
        <v>21</v>
      </c>
      <c r="K656" t="s">
        <v>22</v>
      </c>
      <c r="L656">
        <v>1440392400</v>
      </c>
      <c r="M656" s="7">
        <f t="shared" si="41"/>
        <v>42240.208333333328</v>
      </c>
      <c r="N656" s="7">
        <f t="shared" si="42"/>
        <v>42245.208333333328</v>
      </c>
      <c r="O656">
        <v>1440824400</v>
      </c>
      <c r="P656" t="b">
        <v>0</v>
      </c>
      <c r="Q656" t="b">
        <v>0</v>
      </c>
      <c r="T656" t="s">
        <v>148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1.9147826086956521</v>
      </c>
      <c r="G657" t="s">
        <v>20</v>
      </c>
      <c r="H657" s="8">
        <f t="shared" si="43"/>
        <v>50.045454545454547</v>
      </c>
      <c r="I657">
        <v>264</v>
      </c>
      <c r="J657" t="s">
        <v>21</v>
      </c>
      <c r="K657" t="s">
        <v>22</v>
      </c>
      <c r="L657">
        <v>1488434400</v>
      </c>
      <c r="M657" s="7">
        <f t="shared" si="41"/>
        <v>42796.25</v>
      </c>
      <c r="N657" s="7">
        <f t="shared" si="42"/>
        <v>42809.208333333328</v>
      </c>
      <c r="O657">
        <v>1489554000</v>
      </c>
      <c r="P657" t="b">
        <v>1</v>
      </c>
      <c r="Q657" t="b">
        <v>0</v>
      </c>
      <c r="T657" t="s">
        <v>122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0.42127533783783783</v>
      </c>
      <c r="G658" t="s">
        <v>14</v>
      </c>
      <c r="H658" s="8">
        <f t="shared" si="43"/>
        <v>98.966269841269835</v>
      </c>
      <c r="I658">
        <v>504</v>
      </c>
      <c r="J658" t="s">
        <v>26</v>
      </c>
      <c r="K658" t="s">
        <v>27</v>
      </c>
      <c r="L658">
        <v>1514440800</v>
      </c>
      <c r="M658" s="7">
        <f t="shared" si="41"/>
        <v>43097.25</v>
      </c>
      <c r="N658" s="7">
        <f t="shared" si="42"/>
        <v>43102.25</v>
      </c>
      <c r="O658">
        <v>1514872800</v>
      </c>
      <c r="P658" t="b">
        <v>0</v>
      </c>
      <c r="Q658" t="b">
        <v>0</v>
      </c>
      <c r="T658" t="s">
        <v>17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8.2400000000000001E-2</v>
      </c>
      <c r="G659" t="s">
        <v>14</v>
      </c>
      <c r="H659" s="8">
        <f t="shared" si="43"/>
        <v>58.857142857142854</v>
      </c>
      <c r="I659">
        <v>14</v>
      </c>
      <c r="J659" t="s">
        <v>21</v>
      </c>
      <c r="K659" t="s">
        <v>22</v>
      </c>
      <c r="L659">
        <v>1514354400</v>
      </c>
      <c r="M659" s="7">
        <f t="shared" si="41"/>
        <v>43096.25</v>
      </c>
      <c r="N659" s="7">
        <f t="shared" si="42"/>
        <v>43112.25</v>
      </c>
      <c r="O659">
        <v>1515736800</v>
      </c>
      <c r="P659" t="b">
        <v>0</v>
      </c>
      <c r="Q659" t="b">
        <v>0</v>
      </c>
      <c r="T659" t="s">
        <v>474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0.60064638783269964</v>
      </c>
      <c r="G660" t="s">
        <v>74</v>
      </c>
      <c r="H660" s="8">
        <f t="shared" si="43"/>
        <v>81.010256410256417</v>
      </c>
      <c r="I660">
        <v>390</v>
      </c>
      <c r="J660" t="s">
        <v>21</v>
      </c>
      <c r="K660" t="s">
        <v>22</v>
      </c>
      <c r="L660">
        <v>1440910800</v>
      </c>
      <c r="M660" s="7">
        <f t="shared" si="41"/>
        <v>42246.208333333328</v>
      </c>
      <c r="N660" s="7">
        <f t="shared" si="42"/>
        <v>42269.208333333328</v>
      </c>
      <c r="O660">
        <v>1442898000</v>
      </c>
      <c r="P660" t="b">
        <v>0</v>
      </c>
      <c r="Q660" t="b">
        <v>0</v>
      </c>
      <c r="T660" t="s">
        <v>23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0.47232808616404309</v>
      </c>
      <c r="G661" t="s">
        <v>14</v>
      </c>
      <c r="H661" s="8">
        <f t="shared" si="43"/>
        <v>76.013333333333335</v>
      </c>
      <c r="I661">
        <v>750</v>
      </c>
      <c r="J661" t="s">
        <v>40</v>
      </c>
      <c r="K661" t="s">
        <v>41</v>
      </c>
      <c r="L661">
        <v>1296108000</v>
      </c>
      <c r="M661" s="7">
        <f t="shared" si="41"/>
        <v>40570.25</v>
      </c>
      <c r="N661" s="7">
        <f t="shared" si="42"/>
        <v>40571.25</v>
      </c>
      <c r="O661">
        <v>1296194400</v>
      </c>
      <c r="P661" t="b">
        <v>0</v>
      </c>
      <c r="Q661" t="b">
        <v>0</v>
      </c>
      <c r="T661" t="s">
        <v>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0.81736263736263737</v>
      </c>
      <c r="G662" t="s">
        <v>14</v>
      </c>
      <c r="H662" s="8">
        <f t="shared" si="43"/>
        <v>96.597402597402592</v>
      </c>
      <c r="I662">
        <v>77</v>
      </c>
      <c r="J662" t="s">
        <v>21</v>
      </c>
      <c r="K662" t="s">
        <v>22</v>
      </c>
      <c r="L662">
        <v>1440133200</v>
      </c>
      <c r="M662" s="7">
        <f t="shared" si="41"/>
        <v>42237.208333333328</v>
      </c>
      <c r="N662" s="7">
        <f t="shared" si="42"/>
        <v>42246.208333333328</v>
      </c>
      <c r="O662">
        <v>1440910800</v>
      </c>
      <c r="P662" t="b">
        <v>1</v>
      </c>
      <c r="Q662" t="b">
        <v>0</v>
      </c>
      <c r="T662" t="s">
        <v>33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0.54187265917603</v>
      </c>
      <c r="G663" t="s">
        <v>14</v>
      </c>
      <c r="H663" s="8">
        <f t="shared" si="43"/>
        <v>76.957446808510639</v>
      </c>
      <c r="I663">
        <v>752</v>
      </c>
      <c r="J663" t="s">
        <v>36</v>
      </c>
      <c r="K663" t="s">
        <v>37</v>
      </c>
      <c r="L663">
        <v>1332910800</v>
      </c>
      <c r="M663" s="7">
        <f t="shared" si="41"/>
        <v>40996.208333333336</v>
      </c>
      <c r="N663" s="7">
        <f t="shared" si="42"/>
        <v>41026.208333333336</v>
      </c>
      <c r="O663">
        <v>1335502800</v>
      </c>
      <c r="P663" t="b">
        <v>0</v>
      </c>
      <c r="Q663" t="b">
        <v>0</v>
      </c>
      <c r="T663" t="s">
        <v>159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0.97868131868131869</v>
      </c>
      <c r="G664" t="s">
        <v>14</v>
      </c>
      <c r="H664" s="8">
        <f t="shared" si="43"/>
        <v>67.984732824427482</v>
      </c>
      <c r="I664">
        <v>131</v>
      </c>
      <c r="J664" t="s">
        <v>21</v>
      </c>
      <c r="K664" t="s">
        <v>22</v>
      </c>
      <c r="L664">
        <v>1544335200</v>
      </c>
      <c r="M664" s="7">
        <f t="shared" si="41"/>
        <v>43443.25</v>
      </c>
      <c r="N664" s="7">
        <f t="shared" si="42"/>
        <v>43447.25</v>
      </c>
      <c r="O664">
        <v>1544680800</v>
      </c>
      <c r="P664" t="b">
        <v>0</v>
      </c>
      <c r="Q664" t="b">
        <v>0</v>
      </c>
      <c r="T664" t="s">
        <v>33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0.77239999999999998</v>
      </c>
      <c r="G665" t="s">
        <v>14</v>
      </c>
      <c r="H665" s="8">
        <f t="shared" si="43"/>
        <v>88.781609195402297</v>
      </c>
      <c r="I665">
        <v>87</v>
      </c>
      <c r="J665" t="s">
        <v>21</v>
      </c>
      <c r="K665" t="s">
        <v>22</v>
      </c>
      <c r="L665">
        <v>1286427600</v>
      </c>
      <c r="M665" s="7">
        <f t="shared" si="41"/>
        <v>40458.208333333336</v>
      </c>
      <c r="N665" s="7">
        <f t="shared" si="42"/>
        <v>40481.208333333336</v>
      </c>
      <c r="O665">
        <v>1288414800</v>
      </c>
      <c r="P665" t="b">
        <v>0</v>
      </c>
      <c r="Q665" t="b">
        <v>0</v>
      </c>
      <c r="T665" t="s">
        <v>33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0.33464735516372796</v>
      </c>
      <c r="G666" t="s">
        <v>14</v>
      </c>
      <c r="H666" s="8">
        <f t="shared" si="43"/>
        <v>24.99623706491063</v>
      </c>
      <c r="I666">
        <v>1063</v>
      </c>
      <c r="J666" t="s">
        <v>21</v>
      </c>
      <c r="K666" t="s">
        <v>22</v>
      </c>
      <c r="L666">
        <v>1329717600</v>
      </c>
      <c r="M666" s="7">
        <f t="shared" si="41"/>
        <v>40959.25</v>
      </c>
      <c r="N666" s="7">
        <f t="shared" si="42"/>
        <v>40969.25</v>
      </c>
      <c r="O666">
        <v>1330581600</v>
      </c>
      <c r="P666" t="b">
        <v>0</v>
      </c>
      <c r="Q666" t="b">
        <v>0</v>
      </c>
      <c r="T666" t="s">
        <v>159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2.3958823529411766</v>
      </c>
      <c r="G667" t="s">
        <v>20</v>
      </c>
      <c r="H667" s="8">
        <f t="shared" si="43"/>
        <v>44.922794117647058</v>
      </c>
      <c r="I667">
        <v>272</v>
      </c>
      <c r="J667" t="s">
        <v>21</v>
      </c>
      <c r="K667" t="s">
        <v>22</v>
      </c>
      <c r="L667">
        <v>1310187600</v>
      </c>
      <c r="M667" s="7">
        <f t="shared" si="41"/>
        <v>40733.208333333336</v>
      </c>
      <c r="N667" s="7">
        <f t="shared" si="42"/>
        <v>40747.208333333336</v>
      </c>
      <c r="O667">
        <v>1311397200</v>
      </c>
      <c r="P667" t="b">
        <v>0</v>
      </c>
      <c r="Q667" t="b">
        <v>1</v>
      </c>
      <c r="T667" t="s">
        <v>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0.64032258064516134</v>
      </c>
      <c r="G668" t="s">
        <v>74</v>
      </c>
      <c r="H668" s="8">
        <f t="shared" si="43"/>
        <v>79.400000000000006</v>
      </c>
      <c r="I668">
        <v>25</v>
      </c>
      <c r="J668" t="s">
        <v>21</v>
      </c>
      <c r="K668" t="s">
        <v>22</v>
      </c>
      <c r="L668">
        <v>1377838800</v>
      </c>
      <c r="M668" s="7">
        <f t="shared" si="41"/>
        <v>41516.208333333336</v>
      </c>
      <c r="N668" s="7">
        <f t="shared" si="42"/>
        <v>41522.208333333336</v>
      </c>
      <c r="O668">
        <v>1378357200</v>
      </c>
      <c r="P668" t="b">
        <v>0</v>
      </c>
      <c r="Q668" t="b">
        <v>1</v>
      </c>
      <c r="T668" t="s">
        <v>33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1.7615942028985507</v>
      </c>
      <c r="G669" t="s">
        <v>20</v>
      </c>
      <c r="H669" s="8">
        <f t="shared" si="43"/>
        <v>29.009546539379475</v>
      </c>
      <c r="I669">
        <v>419</v>
      </c>
      <c r="J669" t="s">
        <v>21</v>
      </c>
      <c r="K669" t="s">
        <v>22</v>
      </c>
      <c r="L669">
        <v>1410325200</v>
      </c>
      <c r="M669" s="7">
        <f t="shared" si="41"/>
        <v>41892.208333333336</v>
      </c>
      <c r="N669" s="7">
        <f t="shared" si="42"/>
        <v>41901.208333333336</v>
      </c>
      <c r="O669">
        <v>1411102800</v>
      </c>
      <c r="P669" t="b">
        <v>0</v>
      </c>
      <c r="Q669" t="b">
        <v>0</v>
      </c>
      <c r="T669" t="s">
        <v>1029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0.20338181818181819</v>
      </c>
      <c r="G670" t="s">
        <v>14</v>
      </c>
      <c r="H670" s="8">
        <f t="shared" si="43"/>
        <v>73.59210526315789</v>
      </c>
      <c r="I670">
        <v>76</v>
      </c>
      <c r="J670" t="s">
        <v>21</v>
      </c>
      <c r="K670" t="s">
        <v>22</v>
      </c>
      <c r="L670">
        <v>1343797200</v>
      </c>
      <c r="M670" s="7">
        <f t="shared" si="41"/>
        <v>41122.208333333336</v>
      </c>
      <c r="N670" s="7">
        <f t="shared" si="42"/>
        <v>41134.208333333336</v>
      </c>
      <c r="O670">
        <v>1344834000</v>
      </c>
      <c r="P670" t="b">
        <v>0</v>
      </c>
      <c r="Q670" t="b">
        <v>0</v>
      </c>
      <c r="T670" t="s">
        <v>33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3.5864754098360656</v>
      </c>
      <c r="G671" t="s">
        <v>20</v>
      </c>
      <c r="H671" s="8">
        <f t="shared" si="43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 s="7">
        <f t="shared" si="41"/>
        <v>42912.208333333328</v>
      </c>
      <c r="N671" s="7">
        <f t="shared" si="42"/>
        <v>42921.208333333328</v>
      </c>
      <c r="O671">
        <v>1499230800</v>
      </c>
      <c r="P671" t="b">
        <v>0</v>
      </c>
      <c r="Q671" t="b">
        <v>0</v>
      </c>
      <c r="T671" t="s">
        <v>33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4.6885802469135802</v>
      </c>
      <c r="G672" t="s">
        <v>20</v>
      </c>
      <c r="H672" s="8">
        <f t="shared" si="43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 s="7">
        <f t="shared" si="41"/>
        <v>42425.25</v>
      </c>
      <c r="N672" s="7">
        <f t="shared" si="42"/>
        <v>42437.25</v>
      </c>
      <c r="O672">
        <v>1457416800</v>
      </c>
      <c r="P672" t="b">
        <v>0</v>
      </c>
      <c r="Q672" t="b">
        <v>0</v>
      </c>
      <c r="T672" t="s">
        <v>60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1.220563524590164</v>
      </c>
      <c r="G673" t="s">
        <v>20</v>
      </c>
      <c r="H673" s="8">
        <f t="shared" si="43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 s="7">
        <f t="shared" si="41"/>
        <v>40390.208333333336</v>
      </c>
      <c r="N673" s="7">
        <f t="shared" si="42"/>
        <v>40394.208333333336</v>
      </c>
      <c r="O673">
        <v>1280898000</v>
      </c>
      <c r="P673" t="b">
        <v>0</v>
      </c>
      <c r="Q673" t="b">
        <v>1</v>
      </c>
      <c r="T673" t="s">
        <v>33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0.55931783729156137</v>
      </c>
      <c r="G674" t="s">
        <v>14</v>
      </c>
      <c r="H674" s="8">
        <f t="shared" si="43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 s="7">
        <f t="shared" si="41"/>
        <v>43180.208333333328</v>
      </c>
      <c r="N674" s="7">
        <f t="shared" si="42"/>
        <v>43190.208333333328</v>
      </c>
      <c r="O674">
        <v>1522472400</v>
      </c>
      <c r="P674" t="b">
        <v>0</v>
      </c>
      <c r="Q674" t="b">
        <v>0</v>
      </c>
      <c r="T674" t="s">
        <v>33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0.43660714285714286</v>
      </c>
      <c r="G675" t="s">
        <v>14</v>
      </c>
      <c r="H675" s="8">
        <f t="shared" si="43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 s="7">
        <f t="shared" si="41"/>
        <v>42475.208333333328</v>
      </c>
      <c r="N675" s="7">
        <f t="shared" si="42"/>
        <v>42496.208333333328</v>
      </c>
      <c r="O675">
        <v>1462510800</v>
      </c>
      <c r="P675" t="b">
        <v>0</v>
      </c>
      <c r="Q675" t="b">
        <v>0</v>
      </c>
      <c r="T675" t="s">
        <v>60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0.33538371411833628</v>
      </c>
      <c r="G676" t="s">
        <v>74</v>
      </c>
      <c r="H676" s="8">
        <f t="shared" si="43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 s="7">
        <f t="shared" si="41"/>
        <v>40774.208333333336</v>
      </c>
      <c r="N676" s="7">
        <f t="shared" si="42"/>
        <v>40821.208333333336</v>
      </c>
      <c r="O676">
        <v>1317790800</v>
      </c>
      <c r="P676" t="b">
        <v>0</v>
      </c>
      <c r="Q676" t="b">
        <v>0</v>
      </c>
      <c r="T676" t="s">
        <v>122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1.2297938144329896</v>
      </c>
      <c r="G677" t="s">
        <v>20</v>
      </c>
      <c r="H677" s="8">
        <f t="shared" si="43"/>
        <v>36.0392749244713</v>
      </c>
      <c r="I677">
        <v>331</v>
      </c>
      <c r="J677" t="s">
        <v>21</v>
      </c>
      <c r="K677" t="s">
        <v>22</v>
      </c>
      <c r="L677">
        <v>1568178000</v>
      </c>
      <c r="M677" s="7">
        <f t="shared" si="41"/>
        <v>43719.208333333328</v>
      </c>
      <c r="N677" s="7">
        <f t="shared" si="42"/>
        <v>43726.208333333328</v>
      </c>
      <c r="O677">
        <v>1568782800</v>
      </c>
      <c r="P677" t="b">
        <v>0</v>
      </c>
      <c r="Q677" t="b">
        <v>0</v>
      </c>
      <c r="T677" t="s">
        <v>1029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1.8974959871589085</v>
      </c>
      <c r="G678" t="s">
        <v>20</v>
      </c>
      <c r="H678" s="8">
        <f t="shared" si="43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 s="7">
        <f t="shared" si="41"/>
        <v>41178.208333333336</v>
      </c>
      <c r="N678" s="7">
        <f t="shared" si="42"/>
        <v>41187.208333333336</v>
      </c>
      <c r="O678">
        <v>1349413200</v>
      </c>
      <c r="P678" t="b">
        <v>0</v>
      </c>
      <c r="Q678" t="b">
        <v>0</v>
      </c>
      <c r="T678" t="s">
        <v>122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0.83622641509433959</v>
      </c>
      <c r="G679" t="s">
        <v>14</v>
      </c>
      <c r="H679" s="8">
        <f t="shared" si="43"/>
        <v>39.927927927927925</v>
      </c>
      <c r="I679">
        <v>111</v>
      </c>
      <c r="J679" t="s">
        <v>21</v>
      </c>
      <c r="K679" t="s">
        <v>22</v>
      </c>
      <c r="L679">
        <v>1468126800</v>
      </c>
      <c r="M679" s="7">
        <f t="shared" si="41"/>
        <v>42561.208333333328</v>
      </c>
      <c r="N679" s="7">
        <f t="shared" si="42"/>
        <v>42611.208333333328</v>
      </c>
      <c r="O679">
        <v>1472446800</v>
      </c>
      <c r="P679" t="b">
        <v>0</v>
      </c>
      <c r="Q679" t="b">
        <v>0</v>
      </c>
      <c r="T679" t="s">
        <v>119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0.17968844221105529</v>
      </c>
      <c r="G680" t="s">
        <v>74</v>
      </c>
      <c r="H680" s="8">
        <f t="shared" si="43"/>
        <v>83.158139534883716</v>
      </c>
      <c r="I680">
        <v>215</v>
      </c>
      <c r="J680" t="s">
        <v>21</v>
      </c>
      <c r="K680" t="s">
        <v>22</v>
      </c>
      <c r="L680">
        <v>1547877600</v>
      </c>
      <c r="M680" s="7">
        <f t="shared" si="41"/>
        <v>43484.25</v>
      </c>
      <c r="N680" s="7">
        <f t="shared" si="42"/>
        <v>43486.25</v>
      </c>
      <c r="O680">
        <v>1548050400</v>
      </c>
      <c r="P680" t="b">
        <v>0</v>
      </c>
      <c r="Q680" t="b">
        <v>0</v>
      </c>
      <c r="T680" t="s">
        <v>53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10.365</v>
      </c>
      <c r="G681" t="s">
        <v>20</v>
      </c>
      <c r="H681" s="8">
        <f t="shared" si="43"/>
        <v>39.97520661157025</v>
      </c>
      <c r="I681">
        <v>363</v>
      </c>
      <c r="J681" t="s">
        <v>21</v>
      </c>
      <c r="K681" t="s">
        <v>22</v>
      </c>
      <c r="L681">
        <v>1571374800</v>
      </c>
      <c r="M681" s="7">
        <f t="shared" si="41"/>
        <v>43756.208333333328</v>
      </c>
      <c r="N681" s="7">
        <f t="shared" si="42"/>
        <v>43761.208333333328</v>
      </c>
      <c r="O681">
        <v>1571806800</v>
      </c>
      <c r="P681" t="b">
        <v>0</v>
      </c>
      <c r="Q681" t="b">
        <v>1</v>
      </c>
      <c r="T681" t="s">
        <v>17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0.97405219780219776</v>
      </c>
      <c r="G682" t="s">
        <v>14</v>
      </c>
      <c r="H682" s="8">
        <f t="shared" si="43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 s="7">
        <f t="shared" si="41"/>
        <v>43813.25</v>
      </c>
      <c r="N682" s="7">
        <f t="shared" si="42"/>
        <v>43815.25</v>
      </c>
      <c r="O682">
        <v>1576476000</v>
      </c>
      <c r="P682" t="b">
        <v>0</v>
      </c>
      <c r="Q682" t="b">
        <v>1</v>
      </c>
      <c r="T682" t="s">
        <v>292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0.86386203150461705</v>
      </c>
      <c r="G683" t="s">
        <v>14</v>
      </c>
      <c r="H683" s="8">
        <f t="shared" si="43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 s="7">
        <f t="shared" si="41"/>
        <v>40898.25</v>
      </c>
      <c r="N683" s="7">
        <f t="shared" si="42"/>
        <v>40904.25</v>
      </c>
      <c r="O683">
        <v>1324965600</v>
      </c>
      <c r="P683" t="b">
        <v>0</v>
      </c>
      <c r="Q683" t="b">
        <v>0</v>
      </c>
      <c r="T683" t="s">
        <v>33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1.5016666666666667</v>
      </c>
      <c r="G684" t="s">
        <v>20</v>
      </c>
      <c r="H684" s="8">
        <f t="shared" si="43"/>
        <v>78.728155339805824</v>
      </c>
      <c r="I684">
        <v>103</v>
      </c>
      <c r="J684" t="s">
        <v>21</v>
      </c>
      <c r="K684" t="s">
        <v>22</v>
      </c>
      <c r="L684">
        <v>1386741600</v>
      </c>
      <c r="M684" s="7">
        <f t="shared" si="41"/>
        <v>41619.25</v>
      </c>
      <c r="N684" s="7">
        <f t="shared" si="42"/>
        <v>41628.25</v>
      </c>
      <c r="O684">
        <v>1387519200</v>
      </c>
      <c r="P684" t="b">
        <v>0</v>
      </c>
      <c r="Q684" t="b">
        <v>0</v>
      </c>
      <c r="T684" t="s">
        <v>33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3.5843478260869563</v>
      </c>
      <c r="G685" t="s">
        <v>20</v>
      </c>
      <c r="H685" s="8">
        <f t="shared" si="43"/>
        <v>56.081632653061227</v>
      </c>
      <c r="I685">
        <v>147</v>
      </c>
      <c r="J685" t="s">
        <v>21</v>
      </c>
      <c r="K685" t="s">
        <v>22</v>
      </c>
      <c r="L685">
        <v>1537074000</v>
      </c>
      <c r="M685" s="7">
        <f t="shared" si="41"/>
        <v>43359.208333333328</v>
      </c>
      <c r="N685" s="7">
        <f t="shared" si="42"/>
        <v>43361.208333333328</v>
      </c>
      <c r="O685">
        <v>1537246800</v>
      </c>
      <c r="P685" t="b">
        <v>0</v>
      </c>
      <c r="Q685" t="b">
        <v>0</v>
      </c>
      <c r="T685" t="s">
        <v>33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5.4285714285714288</v>
      </c>
      <c r="G686" t="s">
        <v>20</v>
      </c>
      <c r="H686" s="8">
        <f t="shared" si="43"/>
        <v>69.090909090909093</v>
      </c>
      <c r="I686">
        <v>110</v>
      </c>
      <c r="J686" t="s">
        <v>15</v>
      </c>
      <c r="K686" t="s">
        <v>16</v>
      </c>
      <c r="L686">
        <v>1277787600</v>
      </c>
      <c r="M686" s="7">
        <f t="shared" si="41"/>
        <v>40358.208333333336</v>
      </c>
      <c r="N686" s="7">
        <f t="shared" si="42"/>
        <v>40378.208333333336</v>
      </c>
      <c r="O686">
        <v>1279515600</v>
      </c>
      <c r="P686" t="b">
        <v>0</v>
      </c>
      <c r="Q686" t="b">
        <v>0</v>
      </c>
      <c r="T686" t="s">
        <v>68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0.67500714285714281</v>
      </c>
      <c r="G687" t="s">
        <v>14</v>
      </c>
      <c r="H687" s="8">
        <f t="shared" si="43"/>
        <v>102.05291576673866</v>
      </c>
      <c r="I687">
        <v>926</v>
      </c>
      <c r="J687" t="s">
        <v>15</v>
      </c>
      <c r="K687" t="s">
        <v>16</v>
      </c>
      <c r="L687">
        <v>1440306000</v>
      </c>
      <c r="M687" s="7">
        <f t="shared" si="41"/>
        <v>42239.208333333328</v>
      </c>
      <c r="N687" s="7">
        <f t="shared" si="42"/>
        <v>42263.208333333328</v>
      </c>
      <c r="O687">
        <v>1442379600</v>
      </c>
      <c r="P687" t="b">
        <v>0</v>
      </c>
      <c r="Q687" t="b">
        <v>0</v>
      </c>
      <c r="T687" t="s">
        <v>33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1.9174666666666667</v>
      </c>
      <c r="G688" t="s">
        <v>20</v>
      </c>
      <c r="H688" s="8">
        <f t="shared" si="43"/>
        <v>107.32089552238806</v>
      </c>
      <c r="I688">
        <v>134</v>
      </c>
      <c r="J688" t="s">
        <v>21</v>
      </c>
      <c r="K688" t="s">
        <v>22</v>
      </c>
      <c r="L688">
        <v>1522126800</v>
      </c>
      <c r="M688" s="7">
        <f t="shared" si="41"/>
        <v>43186.208333333328</v>
      </c>
      <c r="N688" s="7">
        <f t="shared" si="42"/>
        <v>43197.208333333328</v>
      </c>
      <c r="O688">
        <v>1523077200</v>
      </c>
      <c r="P688" t="b">
        <v>0</v>
      </c>
      <c r="Q688" t="b">
        <v>0</v>
      </c>
      <c r="T688" t="s">
        <v>65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9.32</v>
      </c>
      <c r="G689" t="s">
        <v>20</v>
      </c>
      <c r="H689" s="8">
        <f t="shared" si="43"/>
        <v>51.970260223048328</v>
      </c>
      <c r="I689">
        <v>269</v>
      </c>
      <c r="J689" t="s">
        <v>21</v>
      </c>
      <c r="K689" t="s">
        <v>22</v>
      </c>
      <c r="L689">
        <v>1489298400</v>
      </c>
      <c r="M689" s="7">
        <f t="shared" si="41"/>
        <v>42806.25</v>
      </c>
      <c r="N689" s="7">
        <f t="shared" si="42"/>
        <v>42809.208333333328</v>
      </c>
      <c r="O689">
        <v>1489554000</v>
      </c>
      <c r="P689" t="b">
        <v>0</v>
      </c>
      <c r="Q689" t="b">
        <v>0</v>
      </c>
      <c r="T689" t="s">
        <v>33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4.2927586206896553</v>
      </c>
      <c r="G690" t="s">
        <v>20</v>
      </c>
      <c r="H690" s="8">
        <f t="shared" si="43"/>
        <v>71.137142857142862</v>
      </c>
      <c r="I690">
        <v>175</v>
      </c>
      <c r="J690" t="s">
        <v>21</v>
      </c>
      <c r="K690" t="s">
        <v>22</v>
      </c>
      <c r="L690">
        <v>1547100000</v>
      </c>
      <c r="M690" s="7">
        <f t="shared" si="41"/>
        <v>43475.25</v>
      </c>
      <c r="N690" s="7">
        <f t="shared" si="42"/>
        <v>43491.25</v>
      </c>
      <c r="O690">
        <v>1548482400</v>
      </c>
      <c r="P690" t="b">
        <v>0</v>
      </c>
      <c r="Q690" t="b">
        <v>1</v>
      </c>
      <c r="T690" t="s">
        <v>269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1.0065753424657535</v>
      </c>
      <c r="G691" t="s">
        <v>20</v>
      </c>
      <c r="H691" s="8">
        <f t="shared" si="43"/>
        <v>106.49275362318841</v>
      </c>
      <c r="I691">
        <v>69</v>
      </c>
      <c r="J691" t="s">
        <v>21</v>
      </c>
      <c r="K691" t="s">
        <v>22</v>
      </c>
      <c r="L691">
        <v>1383022800</v>
      </c>
      <c r="M691" s="7">
        <f t="shared" si="41"/>
        <v>41576.208333333336</v>
      </c>
      <c r="N691" s="7">
        <f t="shared" si="42"/>
        <v>41588.25</v>
      </c>
      <c r="O691">
        <v>1384063200</v>
      </c>
      <c r="P691" t="b">
        <v>0</v>
      </c>
      <c r="Q691" t="b">
        <v>0</v>
      </c>
      <c r="T691" t="s">
        <v>28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2.266111111111111</v>
      </c>
      <c r="G692" t="s">
        <v>20</v>
      </c>
      <c r="H692" s="8">
        <f t="shared" si="43"/>
        <v>42.93684210526316</v>
      </c>
      <c r="I692">
        <v>190</v>
      </c>
      <c r="J692" t="s">
        <v>21</v>
      </c>
      <c r="K692" t="s">
        <v>22</v>
      </c>
      <c r="L692">
        <v>1322373600</v>
      </c>
      <c r="M692" s="7">
        <f t="shared" si="41"/>
        <v>40874.25</v>
      </c>
      <c r="N692" s="7">
        <f t="shared" si="42"/>
        <v>40880.25</v>
      </c>
      <c r="O692">
        <v>1322892000</v>
      </c>
      <c r="P692" t="b">
        <v>0</v>
      </c>
      <c r="Q692" t="b">
        <v>1</v>
      </c>
      <c r="T692" t="s">
        <v>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1.4238</v>
      </c>
      <c r="G693" t="s">
        <v>20</v>
      </c>
      <c r="H693" s="8">
        <f t="shared" si="43"/>
        <v>30.037974683544302</v>
      </c>
      <c r="I693">
        <v>237</v>
      </c>
      <c r="J693" t="s">
        <v>21</v>
      </c>
      <c r="K693" t="s">
        <v>22</v>
      </c>
      <c r="L693">
        <v>1349240400</v>
      </c>
      <c r="M693" s="7">
        <f t="shared" si="41"/>
        <v>41185.208333333336</v>
      </c>
      <c r="N693" s="7">
        <f t="shared" si="42"/>
        <v>41202.208333333336</v>
      </c>
      <c r="O693">
        <v>1350709200</v>
      </c>
      <c r="P693" t="b">
        <v>1</v>
      </c>
      <c r="Q693" t="b">
        <v>1</v>
      </c>
      <c r="T693" t="s">
        <v>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0.90633333333333332</v>
      </c>
      <c r="G694" t="s">
        <v>14</v>
      </c>
      <c r="H694" s="8">
        <f t="shared" si="43"/>
        <v>70.623376623376629</v>
      </c>
      <c r="I694">
        <v>77</v>
      </c>
      <c r="J694" t="s">
        <v>40</v>
      </c>
      <c r="K694" t="s">
        <v>41</v>
      </c>
      <c r="L694">
        <v>1562648400</v>
      </c>
      <c r="M694" s="7">
        <f t="shared" si="41"/>
        <v>43655.208333333328</v>
      </c>
      <c r="N694" s="7">
        <f t="shared" si="42"/>
        <v>43673.208333333328</v>
      </c>
      <c r="O694">
        <v>1564203600</v>
      </c>
      <c r="P694" t="b">
        <v>0</v>
      </c>
      <c r="Q694" t="b">
        <v>0</v>
      </c>
      <c r="T694" t="s">
        <v>23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0.63966740576496672</v>
      </c>
      <c r="G695" t="s">
        <v>14</v>
      </c>
      <c r="H695" s="8">
        <f t="shared" si="43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 s="7">
        <f t="shared" si="41"/>
        <v>43025.208333333328</v>
      </c>
      <c r="N695" s="7">
        <f t="shared" si="42"/>
        <v>43042.208333333328</v>
      </c>
      <c r="O695">
        <v>1509685200</v>
      </c>
      <c r="P695" t="b">
        <v>0</v>
      </c>
      <c r="Q695" t="b">
        <v>0</v>
      </c>
      <c r="T695" t="s">
        <v>33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0.84131868131868137</v>
      </c>
      <c r="G696" t="s">
        <v>14</v>
      </c>
      <c r="H696" s="8">
        <f t="shared" si="43"/>
        <v>96.911392405063296</v>
      </c>
      <c r="I696">
        <v>79</v>
      </c>
      <c r="J696" t="s">
        <v>21</v>
      </c>
      <c r="K696" t="s">
        <v>22</v>
      </c>
      <c r="L696">
        <v>1511762400</v>
      </c>
      <c r="M696" s="7">
        <f t="shared" si="41"/>
        <v>43066.25</v>
      </c>
      <c r="N696" s="7">
        <f t="shared" si="42"/>
        <v>43103.25</v>
      </c>
      <c r="O696">
        <v>1514959200</v>
      </c>
      <c r="P696" t="b">
        <v>0</v>
      </c>
      <c r="Q696" t="b">
        <v>0</v>
      </c>
      <c r="T696" t="s">
        <v>33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1.3393478260869565</v>
      </c>
      <c r="G697" t="s">
        <v>20</v>
      </c>
      <c r="H697" s="8">
        <f t="shared" si="43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 s="7">
        <f t="shared" si="41"/>
        <v>42322.25</v>
      </c>
      <c r="N697" s="7">
        <f t="shared" si="42"/>
        <v>42338.25</v>
      </c>
      <c r="O697">
        <v>1448863200</v>
      </c>
      <c r="P697" t="b">
        <v>1</v>
      </c>
      <c r="Q697" t="b">
        <v>0</v>
      </c>
      <c r="T697" t="s">
        <v>23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0.59042047531992692</v>
      </c>
      <c r="G698" t="s">
        <v>14</v>
      </c>
      <c r="H698" s="8">
        <f t="shared" si="43"/>
        <v>108.98537682789652</v>
      </c>
      <c r="I698">
        <v>889</v>
      </c>
      <c r="J698" t="s">
        <v>21</v>
      </c>
      <c r="K698" t="s">
        <v>22</v>
      </c>
      <c r="L698">
        <v>1429506000</v>
      </c>
      <c r="M698" s="7">
        <f t="shared" si="41"/>
        <v>42114.208333333328</v>
      </c>
      <c r="N698" s="7">
        <f t="shared" si="42"/>
        <v>42115.208333333328</v>
      </c>
      <c r="O698">
        <v>1429592400</v>
      </c>
      <c r="P698" t="b">
        <v>0</v>
      </c>
      <c r="Q698" t="b">
        <v>1</v>
      </c>
      <c r="T698" t="s">
        <v>33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1.5280062063615205</v>
      </c>
      <c r="G699" t="s">
        <v>20</v>
      </c>
      <c r="H699" s="8">
        <f t="shared" si="43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 s="7">
        <f t="shared" si="41"/>
        <v>43190.208333333328</v>
      </c>
      <c r="N699" s="7">
        <f t="shared" si="42"/>
        <v>43192.208333333328</v>
      </c>
      <c r="O699">
        <v>1522645200</v>
      </c>
      <c r="P699" t="b">
        <v>0</v>
      </c>
      <c r="Q699" t="b">
        <v>0</v>
      </c>
      <c r="T699" t="s">
        <v>50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4.466912114014252</v>
      </c>
      <c r="G700" t="s">
        <v>20</v>
      </c>
      <c r="H700" s="8">
        <f t="shared" si="43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 s="7">
        <f t="shared" si="41"/>
        <v>40871.25</v>
      </c>
      <c r="N700" s="7">
        <f t="shared" si="42"/>
        <v>40885.25</v>
      </c>
      <c r="O700">
        <v>1323324000</v>
      </c>
      <c r="P700" t="b">
        <v>0</v>
      </c>
      <c r="Q700" t="b">
        <v>0</v>
      </c>
      <c r="T700" t="s">
        <v>65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0.8439189189189189</v>
      </c>
      <c r="G701" t="s">
        <v>14</v>
      </c>
      <c r="H701" s="8">
        <f t="shared" si="43"/>
        <v>111.51785714285714</v>
      </c>
      <c r="I701">
        <v>56</v>
      </c>
      <c r="J701" t="s">
        <v>21</v>
      </c>
      <c r="K701" t="s">
        <v>22</v>
      </c>
      <c r="L701">
        <v>1561438800</v>
      </c>
      <c r="M701" s="7">
        <f t="shared" si="41"/>
        <v>43641.208333333328</v>
      </c>
      <c r="N701" s="7">
        <f t="shared" si="42"/>
        <v>43642.208333333328</v>
      </c>
      <c r="O701">
        <v>1561525200</v>
      </c>
      <c r="P701" t="b">
        <v>0</v>
      </c>
      <c r="Q701" t="b">
        <v>0</v>
      </c>
      <c r="T701" t="s">
        <v>53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0.03</v>
      </c>
      <c r="G702" t="s">
        <v>14</v>
      </c>
      <c r="H702" s="8">
        <f t="shared" si="43"/>
        <v>3</v>
      </c>
      <c r="I702">
        <v>1</v>
      </c>
      <c r="J702" t="s">
        <v>21</v>
      </c>
      <c r="K702" t="s">
        <v>22</v>
      </c>
      <c r="L702">
        <v>1264399200</v>
      </c>
      <c r="M702" s="7">
        <f t="shared" si="41"/>
        <v>40203.25</v>
      </c>
      <c r="N702" s="7">
        <f t="shared" si="42"/>
        <v>40218.25</v>
      </c>
      <c r="O702">
        <v>1265695200</v>
      </c>
      <c r="P702" t="b">
        <v>0</v>
      </c>
      <c r="Q702" t="b">
        <v>0</v>
      </c>
      <c r="T702" t="s">
        <v>65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1.7502692307692307</v>
      </c>
      <c r="G703" t="s">
        <v>20</v>
      </c>
      <c r="H703" s="8">
        <f t="shared" si="43"/>
        <v>110.99268292682927</v>
      </c>
      <c r="I703">
        <v>820</v>
      </c>
      <c r="J703" t="s">
        <v>21</v>
      </c>
      <c r="K703" t="s">
        <v>22</v>
      </c>
      <c r="L703">
        <v>1301202000</v>
      </c>
      <c r="M703" s="7">
        <f t="shared" si="41"/>
        <v>40629.208333333336</v>
      </c>
      <c r="N703" s="7">
        <f t="shared" si="42"/>
        <v>40636.208333333336</v>
      </c>
      <c r="O703">
        <v>1301806800</v>
      </c>
      <c r="P703" t="b">
        <v>1</v>
      </c>
      <c r="Q703" t="b">
        <v>0</v>
      </c>
      <c r="T703" t="s">
        <v>33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0.54137931034482756</v>
      </c>
      <c r="G704" t="s">
        <v>14</v>
      </c>
      <c r="H704" s="8">
        <f t="shared" si="43"/>
        <v>56.746987951807228</v>
      </c>
      <c r="I704">
        <v>83</v>
      </c>
      <c r="J704" t="s">
        <v>21</v>
      </c>
      <c r="K704" t="s">
        <v>22</v>
      </c>
      <c r="L704">
        <v>1374469200</v>
      </c>
      <c r="M704" s="7">
        <f t="shared" si="41"/>
        <v>41477.208333333336</v>
      </c>
      <c r="N704" s="7">
        <f t="shared" si="42"/>
        <v>41482.208333333336</v>
      </c>
      <c r="O704">
        <v>1374901200</v>
      </c>
      <c r="P704" t="b">
        <v>0</v>
      </c>
      <c r="Q704" t="b">
        <v>0</v>
      </c>
      <c r="T704" t="s">
        <v>65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3.1187381703470032</v>
      </c>
      <c r="G705" t="s">
        <v>20</v>
      </c>
      <c r="H705" s="8">
        <f t="shared" si="43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 s="7">
        <f t="shared" si="41"/>
        <v>41020.208333333336</v>
      </c>
      <c r="N705" s="7">
        <f t="shared" si="42"/>
        <v>41037.208333333336</v>
      </c>
      <c r="O705">
        <v>1336453200</v>
      </c>
      <c r="P705" t="b">
        <v>1</v>
      </c>
      <c r="Q705" t="b">
        <v>1</v>
      </c>
      <c r="T705" t="s">
        <v>206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1.2278160919540231</v>
      </c>
      <c r="G706" t="s">
        <v>20</v>
      </c>
      <c r="H706" s="8">
        <f t="shared" si="43"/>
        <v>92.08620689655173</v>
      </c>
      <c r="I706">
        <v>116</v>
      </c>
      <c r="J706" t="s">
        <v>21</v>
      </c>
      <c r="K706" t="s">
        <v>22</v>
      </c>
      <c r="L706">
        <v>1467608400</v>
      </c>
      <c r="M706" s="7">
        <f t="shared" si="41"/>
        <v>42555.208333333328</v>
      </c>
      <c r="N706" s="7">
        <f t="shared" si="42"/>
        <v>42570.208333333328</v>
      </c>
      <c r="O706">
        <v>1468904400</v>
      </c>
      <c r="P706" t="b">
        <v>0</v>
      </c>
      <c r="Q706" t="b">
        <v>0</v>
      </c>
      <c r="T706" t="s">
        <v>71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</f>
        <v>0.99026517383618151</v>
      </c>
      <c r="G707" t="s">
        <v>14</v>
      </c>
      <c r="H707" s="8">
        <f t="shared" si="43"/>
        <v>82.986666666666665</v>
      </c>
      <c r="I707">
        <v>2025</v>
      </c>
      <c r="J707" t="s">
        <v>40</v>
      </c>
      <c r="K707" t="s">
        <v>41</v>
      </c>
      <c r="L707">
        <v>1386741600</v>
      </c>
      <c r="M707" s="7">
        <f t="shared" ref="M707:M770" si="45">(((L707/60)/60)/24+DATE(1970,1,1))</f>
        <v>41619.25</v>
      </c>
      <c r="N707" s="7">
        <f t="shared" ref="N707:N770" si="46">(((O707/60)/60)/24)+DATE(1970,1,1)</f>
        <v>41623.25</v>
      </c>
      <c r="O707">
        <v>1387087200</v>
      </c>
      <c r="P707" t="b">
        <v>0</v>
      </c>
      <c r="Q707" t="b">
        <v>0</v>
      </c>
      <c r="T707" t="s">
        <v>68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1.278468634686347</v>
      </c>
      <c r="G708" t="s">
        <v>20</v>
      </c>
      <c r="H708" s="8">
        <f t="shared" si="43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 s="7">
        <f t="shared" si="45"/>
        <v>43471.25</v>
      </c>
      <c r="N708" s="7">
        <f t="shared" si="46"/>
        <v>43479.25</v>
      </c>
      <c r="O708">
        <v>1547445600</v>
      </c>
      <c r="P708" t="b">
        <v>0</v>
      </c>
      <c r="Q708" t="b">
        <v>1</v>
      </c>
      <c r="T708" t="s">
        <v>28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1.5861643835616439</v>
      </c>
      <c r="G709" t="s">
        <v>20</v>
      </c>
      <c r="H709" s="8">
        <f t="shared" si="43"/>
        <v>68.922619047619051</v>
      </c>
      <c r="I709">
        <v>168</v>
      </c>
      <c r="J709" t="s">
        <v>21</v>
      </c>
      <c r="K709" t="s">
        <v>22</v>
      </c>
      <c r="L709">
        <v>1544248800</v>
      </c>
      <c r="M709" s="7">
        <f t="shared" si="45"/>
        <v>43442.25</v>
      </c>
      <c r="N709" s="7">
        <f t="shared" si="46"/>
        <v>43478.25</v>
      </c>
      <c r="O709">
        <v>1547359200</v>
      </c>
      <c r="P709" t="b">
        <v>0</v>
      </c>
      <c r="Q709" t="b">
        <v>0</v>
      </c>
      <c r="T709" t="s">
        <v>53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7.0705882352941174</v>
      </c>
      <c r="G710" t="s">
        <v>20</v>
      </c>
      <c r="H710" s="8">
        <f t="shared" si="43"/>
        <v>87.737226277372258</v>
      </c>
      <c r="I710">
        <v>137</v>
      </c>
      <c r="J710" t="s">
        <v>98</v>
      </c>
      <c r="K710" t="s">
        <v>99</v>
      </c>
      <c r="L710">
        <v>1495429200</v>
      </c>
      <c r="M710" s="7">
        <f t="shared" si="45"/>
        <v>42877.208333333328</v>
      </c>
      <c r="N710" s="7">
        <f t="shared" si="46"/>
        <v>42887.208333333328</v>
      </c>
      <c r="O710">
        <v>1496293200</v>
      </c>
      <c r="P710" t="b">
        <v>0</v>
      </c>
      <c r="Q710" t="b">
        <v>0</v>
      </c>
      <c r="T710" t="s">
        <v>33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1.4238775510204082</v>
      </c>
      <c r="G711" t="s">
        <v>20</v>
      </c>
      <c r="H711" s="8">
        <f t="shared" ref="H711:H774" si="47">AVERAGE(E711/I711)</f>
        <v>75.021505376344081</v>
      </c>
      <c r="I711">
        <v>186</v>
      </c>
      <c r="J711" t="s">
        <v>107</v>
      </c>
      <c r="K711" t="s">
        <v>108</v>
      </c>
      <c r="L711">
        <v>1334811600</v>
      </c>
      <c r="M711" s="7">
        <f t="shared" si="45"/>
        <v>41018.208333333336</v>
      </c>
      <c r="N711" s="7">
        <f t="shared" si="46"/>
        <v>41025.208333333336</v>
      </c>
      <c r="O711">
        <v>1335416400</v>
      </c>
      <c r="P711" t="b">
        <v>0</v>
      </c>
      <c r="Q711" t="b">
        <v>0</v>
      </c>
      <c r="T711" t="s">
        <v>33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1.4786046511627906</v>
      </c>
      <c r="G712" t="s">
        <v>20</v>
      </c>
      <c r="H712" s="8">
        <f t="shared" si="47"/>
        <v>50.863999999999997</v>
      </c>
      <c r="I712">
        <v>125</v>
      </c>
      <c r="J712" t="s">
        <v>21</v>
      </c>
      <c r="K712" t="s">
        <v>22</v>
      </c>
      <c r="L712">
        <v>1531544400</v>
      </c>
      <c r="M712" s="7">
        <f t="shared" si="45"/>
        <v>43295.208333333328</v>
      </c>
      <c r="N712" s="7">
        <f t="shared" si="46"/>
        <v>43302.208333333328</v>
      </c>
      <c r="O712">
        <v>1532149200</v>
      </c>
      <c r="P712" t="b">
        <v>0</v>
      </c>
      <c r="Q712" t="b">
        <v>1</v>
      </c>
      <c r="T712" t="s">
        <v>33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0.20322580645161289</v>
      </c>
      <c r="G713" t="s">
        <v>14</v>
      </c>
      <c r="H713" s="8">
        <f t="shared" si="47"/>
        <v>90</v>
      </c>
      <c r="I713">
        <v>14</v>
      </c>
      <c r="J713" t="s">
        <v>107</v>
      </c>
      <c r="K713" t="s">
        <v>108</v>
      </c>
      <c r="L713">
        <v>1453615200</v>
      </c>
      <c r="M713" s="7">
        <f t="shared" si="45"/>
        <v>42393.25</v>
      </c>
      <c r="N713" s="7">
        <f t="shared" si="46"/>
        <v>42395.25</v>
      </c>
      <c r="O713">
        <v>1453788000</v>
      </c>
      <c r="P713" t="b">
        <v>1</v>
      </c>
      <c r="Q713" t="b">
        <v>1</v>
      </c>
      <c r="T713" t="s">
        <v>33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18.40625</v>
      </c>
      <c r="G714" t="s">
        <v>20</v>
      </c>
      <c r="H714" s="8">
        <f t="shared" si="47"/>
        <v>72.896039603960389</v>
      </c>
      <c r="I714">
        <v>202</v>
      </c>
      <c r="J714" t="s">
        <v>21</v>
      </c>
      <c r="K714" t="s">
        <v>22</v>
      </c>
      <c r="L714">
        <v>1467954000</v>
      </c>
      <c r="M714" s="7">
        <f t="shared" si="45"/>
        <v>42559.208333333328</v>
      </c>
      <c r="N714" s="7">
        <f t="shared" si="46"/>
        <v>42600.208333333328</v>
      </c>
      <c r="O714">
        <v>1471496400</v>
      </c>
      <c r="P714" t="b">
        <v>0</v>
      </c>
      <c r="Q714" t="b">
        <v>0</v>
      </c>
      <c r="T714" t="s">
        <v>33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1.6194202898550725</v>
      </c>
      <c r="G715" t="s">
        <v>20</v>
      </c>
      <c r="H715" s="8">
        <f t="shared" si="47"/>
        <v>108.48543689320388</v>
      </c>
      <c r="I715">
        <v>103</v>
      </c>
      <c r="J715" t="s">
        <v>21</v>
      </c>
      <c r="K715" t="s">
        <v>22</v>
      </c>
      <c r="L715">
        <v>1471842000</v>
      </c>
      <c r="M715" s="7">
        <f t="shared" si="45"/>
        <v>42604.208333333328</v>
      </c>
      <c r="N715" s="7">
        <f t="shared" si="46"/>
        <v>42616.208333333328</v>
      </c>
      <c r="O715">
        <v>1472878800</v>
      </c>
      <c r="P715" t="b">
        <v>0</v>
      </c>
      <c r="Q715" t="b">
        <v>0</v>
      </c>
      <c r="T715" t="s">
        <v>133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4.7282077922077921</v>
      </c>
      <c r="G716" t="s">
        <v>20</v>
      </c>
      <c r="H716" s="8">
        <f t="shared" si="47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 s="7">
        <f t="shared" si="45"/>
        <v>41870.208333333336</v>
      </c>
      <c r="N716" s="7">
        <f t="shared" si="46"/>
        <v>41871.208333333336</v>
      </c>
      <c r="O716">
        <v>1408510800</v>
      </c>
      <c r="P716" t="b">
        <v>0</v>
      </c>
      <c r="Q716" t="b">
        <v>0</v>
      </c>
      <c r="T716" t="s">
        <v>23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0.24466101694915254</v>
      </c>
      <c r="G717" t="s">
        <v>14</v>
      </c>
      <c r="H717" s="8">
        <f t="shared" si="47"/>
        <v>44.009146341463413</v>
      </c>
      <c r="I717">
        <v>656</v>
      </c>
      <c r="J717" t="s">
        <v>21</v>
      </c>
      <c r="K717" t="s">
        <v>22</v>
      </c>
      <c r="L717">
        <v>1281157200</v>
      </c>
      <c r="M717" s="7">
        <f t="shared" si="45"/>
        <v>40397.208333333336</v>
      </c>
      <c r="N717" s="7">
        <f t="shared" si="46"/>
        <v>40402.208333333336</v>
      </c>
      <c r="O717">
        <v>1281589200</v>
      </c>
      <c r="P717" t="b">
        <v>0</v>
      </c>
      <c r="Q717" t="b">
        <v>0</v>
      </c>
      <c r="T717" t="s">
        <v>292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5.1764999999999999</v>
      </c>
      <c r="G718" t="s">
        <v>20</v>
      </c>
      <c r="H718" s="8">
        <f t="shared" si="47"/>
        <v>65.942675159235662</v>
      </c>
      <c r="I718">
        <v>157</v>
      </c>
      <c r="J718" t="s">
        <v>21</v>
      </c>
      <c r="K718" t="s">
        <v>22</v>
      </c>
      <c r="L718">
        <v>1373432400</v>
      </c>
      <c r="M718" s="7">
        <f t="shared" si="45"/>
        <v>41465.208333333336</v>
      </c>
      <c r="N718" s="7">
        <f t="shared" si="46"/>
        <v>41493.208333333336</v>
      </c>
      <c r="O718">
        <v>1375851600</v>
      </c>
      <c r="P718" t="b">
        <v>0</v>
      </c>
      <c r="Q718" t="b">
        <v>1</v>
      </c>
      <c r="T718" t="s">
        <v>33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2.4764285714285714</v>
      </c>
      <c r="G719" t="s">
        <v>20</v>
      </c>
      <c r="H719" s="8">
        <f t="shared" si="47"/>
        <v>24.987387387387386</v>
      </c>
      <c r="I719">
        <v>555</v>
      </c>
      <c r="J719" t="s">
        <v>21</v>
      </c>
      <c r="K719" t="s">
        <v>22</v>
      </c>
      <c r="L719">
        <v>1313989200</v>
      </c>
      <c r="M719" s="7">
        <f t="shared" si="45"/>
        <v>40777.208333333336</v>
      </c>
      <c r="N719" s="7">
        <f t="shared" si="46"/>
        <v>40798.208333333336</v>
      </c>
      <c r="O719">
        <v>1315803600</v>
      </c>
      <c r="P719" t="b">
        <v>0</v>
      </c>
      <c r="Q719" t="b">
        <v>0</v>
      </c>
      <c r="T719" t="s">
        <v>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1.0020481927710843</v>
      </c>
      <c r="G720" t="s">
        <v>20</v>
      </c>
      <c r="H720" s="8">
        <f t="shared" si="47"/>
        <v>28.003367003367003</v>
      </c>
      <c r="I720">
        <v>297</v>
      </c>
      <c r="J720" t="s">
        <v>21</v>
      </c>
      <c r="K720" t="s">
        <v>22</v>
      </c>
      <c r="L720">
        <v>1371445200</v>
      </c>
      <c r="M720" s="7">
        <f t="shared" si="45"/>
        <v>41442.208333333336</v>
      </c>
      <c r="N720" s="7">
        <f t="shared" si="46"/>
        <v>41468.208333333336</v>
      </c>
      <c r="O720">
        <v>1373691600</v>
      </c>
      <c r="P720" t="b">
        <v>0</v>
      </c>
      <c r="Q720" t="b">
        <v>0</v>
      </c>
      <c r="T720" t="s">
        <v>65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1.53</v>
      </c>
      <c r="G721" t="s">
        <v>20</v>
      </c>
      <c r="H721" s="8">
        <f t="shared" si="47"/>
        <v>85.829268292682926</v>
      </c>
      <c r="I721">
        <v>123</v>
      </c>
      <c r="J721" t="s">
        <v>21</v>
      </c>
      <c r="K721" t="s">
        <v>22</v>
      </c>
      <c r="L721">
        <v>1338267600</v>
      </c>
      <c r="M721" s="7">
        <f t="shared" si="45"/>
        <v>41058.208333333336</v>
      </c>
      <c r="N721" s="7">
        <f t="shared" si="46"/>
        <v>41069.208333333336</v>
      </c>
      <c r="O721">
        <v>1339218000</v>
      </c>
      <c r="P721" t="b">
        <v>0</v>
      </c>
      <c r="Q721" t="b">
        <v>0</v>
      </c>
      <c r="T721" t="s">
        <v>119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0.37091954022988505</v>
      </c>
      <c r="G722" t="s">
        <v>74</v>
      </c>
      <c r="H722" s="8">
        <f t="shared" si="47"/>
        <v>84.921052631578945</v>
      </c>
      <c r="I722">
        <v>38</v>
      </c>
      <c r="J722" t="s">
        <v>36</v>
      </c>
      <c r="K722" t="s">
        <v>37</v>
      </c>
      <c r="L722">
        <v>1519192800</v>
      </c>
      <c r="M722" s="7">
        <f t="shared" si="45"/>
        <v>43152.25</v>
      </c>
      <c r="N722" s="7">
        <f t="shared" si="46"/>
        <v>43166.25</v>
      </c>
      <c r="O722">
        <v>1520402400</v>
      </c>
      <c r="P722" t="b">
        <v>0</v>
      </c>
      <c r="Q722" t="b">
        <v>1</v>
      </c>
      <c r="T722" t="s">
        <v>33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4.3923948220064728E-2</v>
      </c>
      <c r="G723" t="s">
        <v>74</v>
      </c>
      <c r="H723" s="8">
        <f t="shared" si="47"/>
        <v>90.483333333333334</v>
      </c>
      <c r="I723">
        <v>60</v>
      </c>
      <c r="J723" t="s">
        <v>21</v>
      </c>
      <c r="K723" t="s">
        <v>22</v>
      </c>
      <c r="L723">
        <v>1522818000</v>
      </c>
      <c r="M723" s="7">
        <f t="shared" si="45"/>
        <v>43194.208333333328</v>
      </c>
      <c r="N723" s="7">
        <f t="shared" si="46"/>
        <v>43200.208333333328</v>
      </c>
      <c r="O723">
        <v>1523336400</v>
      </c>
      <c r="P723" t="b">
        <v>0</v>
      </c>
      <c r="Q723" t="b">
        <v>0</v>
      </c>
      <c r="T723" t="s">
        <v>23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1.5650721649484536</v>
      </c>
      <c r="G724" t="s">
        <v>20</v>
      </c>
      <c r="H724" s="8">
        <f t="shared" si="47"/>
        <v>25.00197628458498</v>
      </c>
      <c r="I724">
        <v>3036</v>
      </c>
      <c r="J724" t="s">
        <v>21</v>
      </c>
      <c r="K724" t="s">
        <v>22</v>
      </c>
      <c r="L724">
        <v>1509948000</v>
      </c>
      <c r="M724" s="7">
        <f t="shared" si="45"/>
        <v>43045.25</v>
      </c>
      <c r="N724" s="7">
        <f t="shared" si="46"/>
        <v>43072.25</v>
      </c>
      <c r="O724">
        <v>1512280800</v>
      </c>
      <c r="P724" t="b">
        <v>0</v>
      </c>
      <c r="Q724" t="b">
        <v>0</v>
      </c>
      <c r="T724" t="s">
        <v>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2.704081632653061</v>
      </c>
      <c r="G725" t="s">
        <v>20</v>
      </c>
      <c r="H725" s="8">
        <f t="shared" si="47"/>
        <v>92.013888888888886</v>
      </c>
      <c r="I725">
        <v>144</v>
      </c>
      <c r="J725" t="s">
        <v>26</v>
      </c>
      <c r="K725" t="s">
        <v>27</v>
      </c>
      <c r="L725">
        <v>1456898400</v>
      </c>
      <c r="M725" s="7">
        <f t="shared" si="45"/>
        <v>42431.25</v>
      </c>
      <c r="N725" s="7">
        <f t="shared" si="46"/>
        <v>42452.208333333328</v>
      </c>
      <c r="O725">
        <v>1458709200</v>
      </c>
      <c r="P725" t="b">
        <v>0</v>
      </c>
      <c r="Q725" t="b">
        <v>0</v>
      </c>
      <c r="T725" t="s">
        <v>33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1.3405952380952382</v>
      </c>
      <c r="G726" t="s">
        <v>20</v>
      </c>
      <c r="H726" s="8">
        <f t="shared" si="47"/>
        <v>93.066115702479337</v>
      </c>
      <c r="I726">
        <v>121</v>
      </c>
      <c r="J726" t="s">
        <v>40</v>
      </c>
      <c r="K726" t="s">
        <v>41</v>
      </c>
      <c r="L726">
        <v>1413954000</v>
      </c>
      <c r="M726" s="7">
        <f t="shared" si="45"/>
        <v>41934.208333333336</v>
      </c>
      <c r="N726" s="7">
        <f t="shared" si="46"/>
        <v>41936.208333333336</v>
      </c>
      <c r="O726">
        <v>1414126800</v>
      </c>
      <c r="P726" t="b">
        <v>0</v>
      </c>
      <c r="Q726" t="b">
        <v>1</v>
      </c>
      <c r="T726" t="s">
        <v>33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0.50398033126293995</v>
      </c>
      <c r="G727" t="s">
        <v>14</v>
      </c>
      <c r="H727" s="8">
        <f t="shared" si="47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 s="7">
        <f t="shared" si="45"/>
        <v>41958.25</v>
      </c>
      <c r="N727" s="7">
        <f t="shared" si="46"/>
        <v>41960.25</v>
      </c>
      <c r="O727">
        <v>1416204000</v>
      </c>
      <c r="P727" t="b">
        <v>0</v>
      </c>
      <c r="Q727" t="b">
        <v>0</v>
      </c>
      <c r="T727" t="s">
        <v>292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0.88815837937384901</v>
      </c>
      <c r="G728" t="s">
        <v>74</v>
      </c>
      <c r="H728" s="8">
        <f t="shared" si="47"/>
        <v>92.036259541984734</v>
      </c>
      <c r="I728">
        <v>524</v>
      </c>
      <c r="J728" t="s">
        <v>21</v>
      </c>
      <c r="K728" t="s">
        <v>22</v>
      </c>
      <c r="L728">
        <v>1287982800</v>
      </c>
      <c r="M728" s="7">
        <f t="shared" si="45"/>
        <v>40476.208333333336</v>
      </c>
      <c r="N728" s="7">
        <f t="shared" si="46"/>
        <v>40482.208333333336</v>
      </c>
      <c r="O728">
        <v>1288501200</v>
      </c>
      <c r="P728" t="b">
        <v>0</v>
      </c>
      <c r="Q728" t="b">
        <v>1</v>
      </c>
      <c r="T728" t="s">
        <v>33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1.65</v>
      </c>
      <c r="G729" t="s">
        <v>20</v>
      </c>
      <c r="H729" s="8">
        <f t="shared" si="47"/>
        <v>81.132596685082873</v>
      </c>
      <c r="I729">
        <v>181</v>
      </c>
      <c r="J729" t="s">
        <v>21</v>
      </c>
      <c r="K729" t="s">
        <v>22</v>
      </c>
      <c r="L729">
        <v>1547964000</v>
      </c>
      <c r="M729" s="7">
        <f t="shared" si="45"/>
        <v>43485.25</v>
      </c>
      <c r="N729" s="7">
        <f t="shared" si="46"/>
        <v>43543.208333333328</v>
      </c>
      <c r="O729">
        <v>1552971600</v>
      </c>
      <c r="P729" t="b">
        <v>0</v>
      </c>
      <c r="Q729" t="b">
        <v>0</v>
      </c>
      <c r="T729" t="s">
        <v>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0.17499999999999999</v>
      </c>
      <c r="G730" t="s">
        <v>14</v>
      </c>
      <c r="H730" s="8">
        <f t="shared" si="47"/>
        <v>73.5</v>
      </c>
      <c r="I730">
        <v>10</v>
      </c>
      <c r="J730" t="s">
        <v>21</v>
      </c>
      <c r="K730" t="s">
        <v>22</v>
      </c>
      <c r="L730">
        <v>1464152400</v>
      </c>
      <c r="M730" s="7">
        <f t="shared" si="45"/>
        <v>42515.208333333328</v>
      </c>
      <c r="N730" s="7">
        <f t="shared" si="46"/>
        <v>42526.208333333328</v>
      </c>
      <c r="O730">
        <v>1465102800</v>
      </c>
      <c r="P730" t="b">
        <v>0</v>
      </c>
      <c r="Q730" t="b">
        <v>0</v>
      </c>
      <c r="T730" t="s">
        <v>33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1.8566071428571429</v>
      </c>
      <c r="G731" t="s">
        <v>20</v>
      </c>
      <c r="H731" s="8">
        <f t="shared" si="47"/>
        <v>85.221311475409834</v>
      </c>
      <c r="I731">
        <v>122</v>
      </c>
      <c r="J731" t="s">
        <v>21</v>
      </c>
      <c r="K731" t="s">
        <v>22</v>
      </c>
      <c r="L731">
        <v>1359957600</v>
      </c>
      <c r="M731" s="7">
        <f t="shared" si="45"/>
        <v>41309.25</v>
      </c>
      <c r="N731" s="7">
        <f t="shared" si="46"/>
        <v>41311.25</v>
      </c>
      <c r="O731">
        <v>1360130400</v>
      </c>
      <c r="P731" t="b">
        <v>0</v>
      </c>
      <c r="Q731" t="b">
        <v>0</v>
      </c>
      <c r="T731" t="s">
        <v>53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4.1266319444444441</v>
      </c>
      <c r="G732" t="s">
        <v>20</v>
      </c>
      <c r="H732" s="8">
        <f t="shared" si="47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 s="7">
        <f t="shared" si="45"/>
        <v>42147.208333333328</v>
      </c>
      <c r="N732" s="7">
        <f t="shared" si="46"/>
        <v>42153.208333333328</v>
      </c>
      <c r="O732">
        <v>1432875600</v>
      </c>
      <c r="P732" t="b">
        <v>0</v>
      </c>
      <c r="Q732" t="b">
        <v>0</v>
      </c>
      <c r="T732" t="s">
        <v>65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0.90249999999999997</v>
      </c>
      <c r="G733" t="s">
        <v>74</v>
      </c>
      <c r="H733" s="8">
        <f t="shared" si="47"/>
        <v>32.968036529680369</v>
      </c>
      <c r="I733">
        <v>219</v>
      </c>
      <c r="J733" t="s">
        <v>21</v>
      </c>
      <c r="K733" t="s">
        <v>22</v>
      </c>
      <c r="L733">
        <v>1500786000</v>
      </c>
      <c r="M733" s="7">
        <f t="shared" si="45"/>
        <v>42939.208333333328</v>
      </c>
      <c r="N733" s="7">
        <f t="shared" si="46"/>
        <v>42940.208333333328</v>
      </c>
      <c r="O733">
        <v>1500872400</v>
      </c>
      <c r="P733" t="b">
        <v>0</v>
      </c>
      <c r="Q733" t="b">
        <v>0</v>
      </c>
      <c r="T733" t="s">
        <v>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0.91984615384615387</v>
      </c>
      <c r="G734" t="s">
        <v>14</v>
      </c>
      <c r="H734" s="8">
        <f t="shared" si="47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 s="7">
        <f t="shared" si="45"/>
        <v>42816.208333333328</v>
      </c>
      <c r="N734" s="7">
        <f t="shared" si="46"/>
        <v>42839.208333333328</v>
      </c>
      <c r="O734">
        <v>1492146000</v>
      </c>
      <c r="P734" t="b">
        <v>0</v>
      </c>
      <c r="Q734" t="b">
        <v>1</v>
      </c>
      <c r="T734" t="s">
        <v>23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5.2700632911392402</v>
      </c>
      <c r="G735" t="s">
        <v>20</v>
      </c>
      <c r="H735" s="8">
        <f t="shared" si="47"/>
        <v>84.96632653061225</v>
      </c>
      <c r="I735">
        <v>980</v>
      </c>
      <c r="J735" t="s">
        <v>21</v>
      </c>
      <c r="K735" t="s">
        <v>22</v>
      </c>
      <c r="L735">
        <v>1406178000</v>
      </c>
      <c r="M735" s="7">
        <f t="shared" si="45"/>
        <v>41844.208333333336</v>
      </c>
      <c r="N735" s="7">
        <f t="shared" si="46"/>
        <v>41857.208333333336</v>
      </c>
      <c r="O735">
        <v>1407301200</v>
      </c>
      <c r="P735" t="b">
        <v>0</v>
      </c>
      <c r="Q735" t="b">
        <v>0</v>
      </c>
      <c r="T735" t="s">
        <v>148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3.1914285714285713</v>
      </c>
      <c r="G736" t="s">
        <v>20</v>
      </c>
      <c r="H736" s="8">
        <f t="shared" si="47"/>
        <v>25.007462686567163</v>
      </c>
      <c r="I736">
        <v>536</v>
      </c>
      <c r="J736" t="s">
        <v>21</v>
      </c>
      <c r="K736" t="s">
        <v>22</v>
      </c>
      <c r="L736">
        <v>1485583200</v>
      </c>
      <c r="M736" s="7">
        <f t="shared" si="45"/>
        <v>42763.25</v>
      </c>
      <c r="N736" s="7">
        <f t="shared" si="46"/>
        <v>42775.25</v>
      </c>
      <c r="O736">
        <v>1486620000</v>
      </c>
      <c r="P736" t="b">
        <v>0</v>
      </c>
      <c r="Q736" t="b">
        <v>1</v>
      </c>
      <c r="T736" t="s">
        <v>33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3.5418867924528303</v>
      </c>
      <c r="G737" t="s">
        <v>20</v>
      </c>
      <c r="H737" s="8">
        <f t="shared" si="47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 s="7">
        <f t="shared" si="45"/>
        <v>42459.208333333328</v>
      </c>
      <c r="N737" s="7">
        <f t="shared" si="46"/>
        <v>42466.208333333328</v>
      </c>
      <c r="O737">
        <v>1459918800</v>
      </c>
      <c r="P737" t="b">
        <v>0</v>
      </c>
      <c r="Q737" t="b">
        <v>0</v>
      </c>
      <c r="T737" t="s">
        <v>122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0.32896103896103895</v>
      </c>
      <c r="G738" t="s">
        <v>74</v>
      </c>
      <c r="H738" s="8">
        <f t="shared" si="47"/>
        <v>87.34482758620689</v>
      </c>
      <c r="I738">
        <v>29</v>
      </c>
      <c r="J738" t="s">
        <v>21</v>
      </c>
      <c r="K738" t="s">
        <v>22</v>
      </c>
      <c r="L738">
        <v>1424412000</v>
      </c>
      <c r="M738" s="7">
        <f t="shared" si="45"/>
        <v>42055.25</v>
      </c>
      <c r="N738" s="7">
        <f t="shared" si="46"/>
        <v>42059.25</v>
      </c>
      <c r="O738">
        <v>1424757600</v>
      </c>
      <c r="P738" t="b">
        <v>0</v>
      </c>
      <c r="Q738" t="b">
        <v>0</v>
      </c>
      <c r="T738" t="s">
        <v>68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1.358918918918919</v>
      </c>
      <c r="G739" t="s">
        <v>20</v>
      </c>
      <c r="H739" s="8">
        <f t="shared" si="47"/>
        <v>27.933333333333334</v>
      </c>
      <c r="I739">
        <v>180</v>
      </c>
      <c r="J739" t="s">
        <v>21</v>
      </c>
      <c r="K739" t="s">
        <v>22</v>
      </c>
      <c r="L739">
        <v>1478844000</v>
      </c>
      <c r="M739" s="7">
        <f t="shared" si="45"/>
        <v>42685.25</v>
      </c>
      <c r="N739" s="7">
        <f t="shared" si="46"/>
        <v>42697.25</v>
      </c>
      <c r="O739">
        <v>1479880800</v>
      </c>
      <c r="P739" t="b">
        <v>0</v>
      </c>
      <c r="Q739" t="b">
        <v>0</v>
      </c>
      <c r="T739" t="s">
        <v>60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2.0843373493975904E-2</v>
      </c>
      <c r="G740" t="s">
        <v>14</v>
      </c>
      <c r="H740" s="8">
        <f t="shared" si="47"/>
        <v>103.8</v>
      </c>
      <c r="I740">
        <v>15</v>
      </c>
      <c r="J740" t="s">
        <v>21</v>
      </c>
      <c r="K740" t="s">
        <v>22</v>
      </c>
      <c r="L740">
        <v>1416117600</v>
      </c>
      <c r="M740" s="7">
        <f t="shared" si="45"/>
        <v>41959.25</v>
      </c>
      <c r="N740" s="7">
        <f t="shared" si="46"/>
        <v>41981.25</v>
      </c>
      <c r="O740">
        <v>1418018400</v>
      </c>
      <c r="P740" t="b">
        <v>0</v>
      </c>
      <c r="Q740" t="b">
        <v>1</v>
      </c>
      <c r="T740" t="s">
        <v>33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0.61</v>
      </c>
      <c r="G741" t="s">
        <v>14</v>
      </c>
      <c r="H741" s="8">
        <f t="shared" si="47"/>
        <v>31.937172774869111</v>
      </c>
      <c r="I741">
        <v>191</v>
      </c>
      <c r="J741" t="s">
        <v>21</v>
      </c>
      <c r="K741" t="s">
        <v>22</v>
      </c>
      <c r="L741">
        <v>1340946000</v>
      </c>
      <c r="M741" s="7">
        <f t="shared" si="45"/>
        <v>41089.208333333336</v>
      </c>
      <c r="N741" s="7">
        <f t="shared" si="46"/>
        <v>41090.208333333336</v>
      </c>
      <c r="O741">
        <v>1341032400</v>
      </c>
      <c r="P741" t="b">
        <v>0</v>
      </c>
      <c r="Q741" t="b">
        <v>0</v>
      </c>
      <c r="T741" t="s">
        <v>60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0.30037735849056602</v>
      </c>
      <c r="G742" t="s">
        <v>14</v>
      </c>
      <c r="H742" s="8">
        <f t="shared" si="47"/>
        <v>99.5</v>
      </c>
      <c r="I742">
        <v>16</v>
      </c>
      <c r="J742" t="s">
        <v>21</v>
      </c>
      <c r="K742" t="s">
        <v>22</v>
      </c>
      <c r="L742">
        <v>1486101600</v>
      </c>
      <c r="M742" s="7">
        <f t="shared" si="45"/>
        <v>42769.25</v>
      </c>
      <c r="N742" s="7">
        <f t="shared" si="46"/>
        <v>42772.25</v>
      </c>
      <c r="O742">
        <v>1486360800</v>
      </c>
      <c r="P742" t="b">
        <v>0</v>
      </c>
      <c r="Q742" t="b">
        <v>0</v>
      </c>
      <c r="T742" t="s">
        <v>33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11.791666666666666</v>
      </c>
      <c r="G743" t="s">
        <v>20</v>
      </c>
      <c r="H743" s="8">
        <f t="shared" si="47"/>
        <v>108.84615384615384</v>
      </c>
      <c r="I743">
        <v>130</v>
      </c>
      <c r="J743" t="s">
        <v>21</v>
      </c>
      <c r="K743" t="s">
        <v>22</v>
      </c>
      <c r="L743">
        <v>1274590800</v>
      </c>
      <c r="M743" s="7">
        <f t="shared" si="45"/>
        <v>40321.208333333336</v>
      </c>
      <c r="N743" s="7">
        <f t="shared" si="46"/>
        <v>40322.208333333336</v>
      </c>
      <c r="O743">
        <v>1274677200</v>
      </c>
      <c r="P743" t="b">
        <v>0</v>
      </c>
      <c r="Q743" t="b">
        <v>0</v>
      </c>
      <c r="T743" t="s">
        <v>33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11.260833333333334</v>
      </c>
      <c r="G744" t="s">
        <v>20</v>
      </c>
      <c r="H744" s="8">
        <f t="shared" si="47"/>
        <v>110.76229508196721</v>
      </c>
      <c r="I744">
        <v>122</v>
      </c>
      <c r="J744" t="s">
        <v>21</v>
      </c>
      <c r="K744" t="s">
        <v>22</v>
      </c>
      <c r="L744">
        <v>1263880800</v>
      </c>
      <c r="M744" s="7">
        <f t="shared" si="45"/>
        <v>40197.25</v>
      </c>
      <c r="N744" s="7">
        <f t="shared" si="46"/>
        <v>40239.25</v>
      </c>
      <c r="O744">
        <v>1267509600</v>
      </c>
      <c r="P744" t="b">
        <v>0</v>
      </c>
      <c r="Q744" t="b">
        <v>0</v>
      </c>
      <c r="T744" t="s">
        <v>50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0.12923076923076923</v>
      </c>
      <c r="G745" t="s">
        <v>14</v>
      </c>
      <c r="H745" s="8">
        <f t="shared" si="47"/>
        <v>29.647058823529413</v>
      </c>
      <c r="I745">
        <v>17</v>
      </c>
      <c r="J745" t="s">
        <v>21</v>
      </c>
      <c r="K745" t="s">
        <v>22</v>
      </c>
      <c r="L745">
        <v>1445403600</v>
      </c>
      <c r="M745" s="7">
        <f t="shared" si="45"/>
        <v>42298.208333333328</v>
      </c>
      <c r="N745" s="7">
        <f t="shared" si="46"/>
        <v>42304.208333333328</v>
      </c>
      <c r="O745">
        <v>1445922000</v>
      </c>
      <c r="P745" t="b">
        <v>0</v>
      </c>
      <c r="Q745" t="b">
        <v>1</v>
      </c>
      <c r="T745" t="s">
        <v>33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7.12</v>
      </c>
      <c r="G746" t="s">
        <v>20</v>
      </c>
      <c r="H746" s="8">
        <f t="shared" si="47"/>
        <v>101.71428571428571</v>
      </c>
      <c r="I746">
        <v>140</v>
      </c>
      <c r="J746" t="s">
        <v>21</v>
      </c>
      <c r="K746" t="s">
        <v>22</v>
      </c>
      <c r="L746">
        <v>1533877200</v>
      </c>
      <c r="M746" s="7">
        <f t="shared" si="45"/>
        <v>43322.208333333328</v>
      </c>
      <c r="N746" s="7">
        <f t="shared" si="46"/>
        <v>43324.208333333328</v>
      </c>
      <c r="O746">
        <v>1534050000</v>
      </c>
      <c r="P746" t="b">
        <v>0</v>
      </c>
      <c r="Q746" t="b">
        <v>1</v>
      </c>
      <c r="T746" t="s">
        <v>33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0.30304347826086958</v>
      </c>
      <c r="G747" t="s">
        <v>14</v>
      </c>
      <c r="H747" s="8">
        <f t="shared" si="47"/>
        <v>61.5</v>
      </c>
      <c r="I747">
        <v>34</v>
      </c>
      <c r="J747" t="s">
        <v>21</v>
      </c>
      <c r="K747" t="s">
        <v>22</v>
      </c>
      <c r="L747">
        <v>1275195600</v>
      </c>
      <c r="M747" s="7">
        <f t="shared" si="45"/>
        <v>40328.208333333336</v>
      </c>
      <c r="N747" s="7">
        <f t="shared" si="46"/>
        <v>40355.208333333336</v>
      </c>
      <c r="O747">
        <v>1277528400</v>
      </c>
      <c r="P747" t="b">
        <v>0</v>
      </c>
      <c r="Q747" t="b">
        <v>0</v>
      </c>
      <c r="T747" t="s">
        <v>65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2.1250896057347672</v>
      </c>
      <c r="G748" t="s">
        <v>20</v>
      </c>
      <c r="H748" s="8">
        <f t="shared" si="47"/>
        <v>35</v>
      </c>
      <c r="I748">
        <v>3388</v>
      </c>
      <c r="J748" t="s">
        <v>21</v>
      </c>
      <c r="K748" t="s">
        <v>22</v>
      </c>
      <c r="L748">
        <v>1318136400</v>
      </c>
      <c r="M748" s="7">
        <f t="shared" si="45"/>
        <v>40825.208333333336</v>
      </c>
      <c r="N748" s="7">
        <f t="shared" si="46"/>
        <v>40830.208333333336</v>
      </c>
      <c r="O748">
        <v>1318568400</v>
      </c>
      <c r="P748" t="b">
        <v>0</v>
      </c>
      <c r="Q748" t="b">
        <v>0</v>
      </c>
      <c r="T748" t="s">
        <v>28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2.2885714285714287</v>
      </c>
      <c r="G749" t="s">
        <v>20</v>
      </c>
      <c r="H749" s="8">
        <f t="shared" si="47"/>
        <v>40.049999999999997</v>
      </c>
      <c r="I749">
        <v>280</v>
      </c>
      <c r="J749" t="s">
        <v>21</v>
      </c>
      <c r="K749" t="s">
        <v>22</v>
      </c>
      <c r="L749">
        <v>1283403600</v>
      </c>
      <c r="M749" s="7">
        <f t="shared" si="45"/>
        <v>40423.208333333336</v>
      </c>
      <c r="N749" s="7">
        <f t="shared" si="46"/>
        <v>40434.208333333336</v>
      </c>
      <c r="O749">
        <v>1284354000</v>
      </c>
      <c r="P749" t="b">
        <v>0</v>
      </c>
      <c r="Q749" t="b">
        <v>0</v>
      </c>
      <c r="T749" t="s">
        <v>33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0.34959979476654696</v>
      </c>
      <c r="G750" t="s">
        <v>74</v>
      </c>
      <c r="H750" s="8">
        <f t="shared" si="47"/>
        <v>110.97231270358306</v>
      </c>
      <c r="I750">
        <v>614</v>
      </c>
      <c r="J750" t="s">
        <v>21</v>
      </c>
      <c r="K750" t="s">
        <v>22</v>
      </c>
      <c r="L750">
        <v>1267423200</v>
      </c>
      <c r="M750" s="7">
        <f t="shared" si="45"/>
        <v>40238.25</v>
      </c>
      <c r="N750" s="7">
        <f t="shared" si="46"/>
        <v>40263.208333333336</v>
      </c>
      <c r="O750">
        <v>1269579600</v>
      </c>
      <c r="P750" t="b">
        <v>0</v>
      </c>
      <c r="Q750" t="b">
        <v>1</v>
      </c>
      <c r="T750" t="s">
        <v>71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1.5729069767441861</v>
      </c>
      <c r="G751" t="s">
        <v>20</v>
      </c>
      <c r="H751" s="8">
        <f t="shared" si="47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 s="7">
        <f t="shared" si="45"/>
        <v>41920.208333333336</v>
      </c>
      <c r="N751" s="7">
        <f t="shared" si="46"/>
        <v>41932.208333333336</v>
      </c>
      <c r="O751">
        <v>1413781200</v>
      </c>
      <c r="P751" t="b">
        <v>0</v>
      </c>
      <c r="Q751" t="b">
        <v>1</v>
      </c>
      <c r="T751" t="s">
        <v>65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0.01</v>
      </c>
      <c r="G752" t="s">
        <v>14</v>
      </c>
      <c r="H752" s="8">
        <f t="shared" si="47"/>
        <v>1</v>
      </c>
      <c r="I752">
        <v>1</v>
      </c>
      <c r="J752" t="s">
        <v>40</v>
      </c>
      <c r="K752" t="s">
        <v>41</v>
      </c>
      <c r="L752">
        <v>1277960400</v>
      </c>
      <c r="M752" s="7">
        <f t="shared" si="45"/>
        <v>40360.208333333336</v>
      </c>
      <c r="N752" s="7">
        <f t="shared" si="46"/>
        <v>40385.208333333336</v>
      </c>
      <c r="O752">
        <v>1280120400</v>
      </c>
      <c r="P752" t="b">
        <v>0</v>
      </c>
      <c r="Q752" t="b">
        <v>0</v>
      </c>
      <c r="T752" t="s">
        <v>50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2.3230555555555554</v>
      </c>
      <c r="G753" t="s">
        <v>20</v>
      </c>
      <c r="H753" s="8">
        <f t="shared" si="47"/>
        <v>30.974074074074075</v>
      </c>
      <c r="I753">
        <v>270</v>
      </c>
      <c r="J753" t="s">
        <v>21</v>
      </c>
      <c r="K753" t="s">
        <v>22</v>
      </c>
      <c r="L753">
        <v>1458190800</v>
      </c>
      <c r="M753" s="7">
        <f t="shared" si="45"/>
        <v>42446.208333333328</v>
      </c>
      <c r="N753" s="7">
        <f t="shared" si="46"/>
        <v>42461.208333333328</v>
      </c>
      <c r="O753">
        <v>1459486800</v>
      </c>
      <c r="P753" t="b">
        <v>1</v>
      </c>
      <c r="Q753" t="b">
        <v>1</v>
      </c>
      <c r="T753" t="s">
        <v>68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0.92448275862068963</v>
      </c>
      <c r="G754" t="s">
        <v>74</v>
      </c>
      <c r="H754" s="8">
        <f t="shared" si="47"/>
        <v>47.035087719298247</v>
      </c>
      <c r="I754">
        <v>114</v>
      </c>
      <c r="J754" t="s">
        <v>21</v>
      </c>
      <c r="K754" t="s">
        <v>22</v>
      </c>
      <c r="L754">
        <v>1280984400</v>
      </c>
      <c r="M754" s="7">
        <f t="shared" si="45"/>
        <v>40395.208333333336</v>
      </c>
      <c r="N754" s="7">
        <f t="shared" si="46"/>
        <v>40413.208333333336</v>
      </c>
      <c r="O754">
        <v>1282539600</v>
      </c>
      <c r="P754" t="b">
        <v>0</v>
      </c>
      <c r="Q754" t="b">
        <v>1</v>
      </c>
      <c r="T754" t="s">
        <v>33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2.5670212765957445</v>
      </c>
      <c r="G755" t="s">
        <v>20</v>
      </c>
      <c r="H755" s="8">
        <f t="shared" si="47"/>
        <v>88.065693430656935</v>
      </c>
      <c r="I755">
        <v>137</v>
      </c>
      <c r="J755" t="s">
        <v>21</v>
      </c>
      <c r="K755" t="s">
        <v>22</v>
      </c>
      <c r="L755">
        <v>1274590800</v>
      </c>
      <c r="M755" s="7">
        <f t="shared" si="45"/>
        <v>40321.208333333336</v>
      </c>
      <c r="N755" s="7">
        <f t="shared" si="46"/>
        <v>40336.208333333336</v>
      </c>
      <c r="O755">
        <v>1275886800</v>
      </c>
      <c r="P755" t="b">
        <v>0</v>
      </c>
      <c r="Q755" t="b">
        <v>0</v>
      </c>
      <c r="T755" t="s">
        <v>122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1.6847017045454546</v>
      </c>
      <c r="G756" t="s">
        <v>20</v>
      </c>
      <c r="H756" s="8">
        <f t="shared" si="47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 s="7">
        <f t="shared" si="45"/>
        <v>41210.208333333336</v>
      </c>
      <c r="N756" s="7">
        <f t="shared" si="46"/>
        <v>41263.25</v>
      </c>
      <c r="O756">
        <v>1355983200</v>
      </c>
      <c r="P756" t="b">
        <v>0</v>
      </c>
      <c r="Q756" t="b">
        <v>0</v>
      </c>
      <c r="T756" t="s">
        <v>33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1.6657777777777778</v>
      </c>
      <c r="G757" t="s">
        <v>20</v>
      </c>
      <c r="H757" s="8">
        <f t="shared" si="47"/>
        <v>26.027777777777779</v>
      </c>
      <c r="I757">
        <v>288</v>
      </c>
      <c r="J757" t="s">
        <v>36</v>
      </c>
      <c r="K757" t="s">
        <v>37</v>
      </c>
      <c r="L757">
        <v>1514354400</v>
      </c>
      <c r="M757" s="7">
        <f t="shared" si="45"/>
        <v>43096.25</v>
      </c>
      <c r="N757" s="7">
        <f t="shared" si="46"/>
        <v>43108.25</v>
      </c>
      <c r="O757">
        <v>1515391200</v>
      </c>
      <c r="P757" t="b">
        <v>0</v>
      </c>
      <c r="Q757" t="b">
        <v>1</v>
      </c>
      <c r="T757" t="s">
        <v>33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7.7207692307692311</v>
      </c>
      <c r="G758" t="s">
        <v>20</v>
      </c>
      <c r="H758" s="8">
        <f t="shared" si="47"/>
        <v>67.817567567567565</v>
      </c>
      <c r="I758">
        <v>148</v>
      </c>
      <c r="J758" t="s">
        <v>21</v>
      </c>
      <c r="K758" t="s">
        <v>22</v>
      </c>
      <c r="L758">
        <v>1421733600</v>
      </c>
      <c r="M758" s="7">
        <f t="shared" si="45"/>
        <v>42024.25</v>
      </c>
      <c r="N758" s="7">
        <f t="shared" si="46"/>
        <v>42030.25</v>
      </c>
      <c r="O758">
        <v>1422252000</v>
      </c>
      <c r="P758" t="b">
        <v>0</v>
      </c>
      <c r="Q758" t="b">
        <v>0</v>
      </c>
      <c r="T758" t="s">
        <v>33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4.0685714285714285</v>
      </c>
      <c r="G759" t="s">
        <v>20</v>
      </c>
      <c r="H759" s="8">
        <f t="shared" si="47"/>
        <v>49.964912280701753</v>
      </c>
      <c r="I759">
        <v>114</v>
      </c>
      <c r="J759" t="s">
        <v>21</v>
      </c>
      <c r="K759" t="s">
        <v>22</v>
      </c>
      <c r="L759">
        <v>1305176400</v>
      </c>
      <c r="M759" s="7">
        <f t="shared" si="45"/>
        <v>40675.208333333336</v>
      </c>
      <c r="N759" s="7">
        <f t="shared" si="46"/>
        <v>40679.208333333336</v>
      </c>
      <c r="O759">
        <v>1305522000</v>
      </c>
      <c r="P759" t="b">
        <v>0</v>
      </c>
      <c r="Q759" t="b">
        <v>0</v>
      </c>
      <c r="T759" t="s">
        <v>53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5.6420608108108112</v>
      </c>
      <c r="G760" t="s">
        <v>20</v>
      </c>
      <c r="H760" s="8">
        <f t="shared" si="47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 s="7">
        <f t="shared" si="45"/>
        <v>41936.208333333336</v>
      </c>
      <c r="N760" s="7">
        <f t="shared" si="46"/>
        <v>41945.208333333336</v>
      </c>
      <c r="O760">
        <v>1414904400</v>
      </c>
      <c r="P760" t="b">
        <v>0</v>
      </c>
      <c r="Q760" t="b">
        <v>0</v>
      </c>
      <c r="T760" t="s">
        <v>23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0.6842686567164179</v>
      </c>
      <c r="G761" t="s">
        <v>14</v>
      </c>
      <c r="H761" s="8">
        <f t="shared" si="47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 s="7">
        <f t="shared" si="45"/>
        <v>43136.25</v>
      </c>
      <c r="N761" s="7">
        <f t="shared" si="46"/>
        <v>43166.25</v>
      </c>
      <c r="O761">
        <v>1520402400</v>
      </c>
      <c r="P761" t="b">
        <v>0</v>
      </c>
      <c r="Q761" t="b">
        <v>0</v>
      </c>
      <c r="T761" t="s">
        <v>50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0.34351966873706002</v>
      </c>
      <c r="G762" t="s">
        <v>14</v>
      </c>
      <c r="H762" s="8">
        <f t="shared" si="47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 s="7">
        <f t="shared" si="45"/>
        <v>43678.208333333328</v>
      </c>
      <c r="N762" s="7">
        <f t="shared" si="46"/>
        <v>43707.208333333328</v>
      </c>
      <c r="O762">
        <v>1567141200</v>
      </c>
      <c r="P762" t="b">
        <v>0</v>
      </c>
      <c r="Q762" t="b">
        <v>1</v>
      </c>
      <c r="T762" t="s">
        <v>89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6.5545454545454547</v>
      </c>
      <c r="G763" t="s">
        <v>20</v>
      </c>
      <c r="H763" s="8">
        <f t="shared" si="47"/>
        <v>86.867469879518069</v>
      </c>
      <c r="I763">
        <v>166</v>
      </c>
      <c r="J763" t="s">
        <v>21</v>
      </c>
      <c r="K763" t="s">
        <v>22</v>
      </c>
      <c r="L763">
        <v>1500699600</v>
      </c>
      <c r="M763" s="7">
        <f t="shared" si="45"/>
        <v>42938.208333333328</v>
      </c>
      <c r="N763" s="7">
        <f t="shared" si="46"/>
        <v>42943.208333333328</v>
      </c>
      <c r="O763">
        <v>1501131600</v>
      </c>
      <c r="P763" t="b">
        <v>0</v>
      </c>
      <c r="Q763" t="b">
        <v>0</v>
      </c>
      <c r="T763" t="s">
        <v>23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1.7725714285714285</v>
      </c>
      <c r="G764" t="s">
        <v>20</v>
      </c>
      <c r="H764" s="8">
        <f t="shared" si="47"/>
        <v>62.04</v>
      </c>
      <c r="I764">
        <v>100</v>
      </c>
      <c r="J764" t="s">
        <v>26</v>
      </c>
      <c r="K764" t="s">
        <v>27</v>
      </c>
      <c r="L764">
        <v>1354082400</v>
      </c>
      <c r="M764" s="7">
        <f t="shared" si="45"/>
        <v>41241.25</v>
      </c>
      <c r="N764" s="7">
        <f t="shared" si="46"/>
        <v>41252.25</v>
      </c>
      <c r="O764">
        <v>1355032800</v>
      </c>
      <c r="P764" t="b">
        <v>0</v>
      </c>
      <c r="Q764" t="b">
        <v>0</v>
      </c>
      <c r="T764" t="s">
        <v>159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1.1317857142857144</v>
      </c>
      <c r="G765" t="s">
        <v>20</v>
      </c>
      <c r="H765" s="8">
        <f t="shared" si="47"/>
        <v>26.970212765957445</v>
      </c>
      <c r="I765">
        <v>235</v>
      </c>
      <c r="J765" t="s">
        <v>21</v>
      </c>
      <c r="K765" t="s">
        <v>22</v>
      </c>
      <c r="L765">
        <v>1336453200</v>
      </c>
      <c r="M765" s="7">
        <f t="shared" si="45"/>
        <v>41037.208333333336</v>
      </c>
      <c r="N765" s="7">
        <f t="shared" si="46"/>
        <v>41072.208333333336</v>
      </c>
      <c r="O765">
        <v>1339477200</v>
      </c>
      <c r="P765" t="b">
        <v>0</v>
      </c>
      <c r="Q765" t="b">
        <v>1</v>
      </c>
      <c r="T765" t="s">
        <v>33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7.2818181818181822</v>
      </c>
      <c r="G766" t="s">
        <v>20</v>
      </c>
      <c r="H766" s="8">
        <f t="shared" si="47"/>
        <v>54.121621621621621</v>
      </c>
      <c r="I766">
        <v>148</v>
      </c>
      <c r="J766" t="s">
        <v>21</v>
      </c>
      <c r="K766" t="s">
        <v>22</v>
      </c>
      <c r="L766">
        <v>1305262800</v>
      </c>
      <c r="M766" s="7">
        <f t="shared" si="45"/>
        <v>40676.208333333336</v>
      </c>
      <c r="N766" s="7">
        <f t="shared" si="46"/>
        <v>40684.208333333336</v>
      </c>
      <c r="O766">
        <v>1305954000</v>
      </c>
      <c r="P766" t="b">
        <v>0</v>
      </c>
      <c r="Q766" t="b">
        <v>0</v>
      </c>
      <c r="T766" t="s">
        <v>23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2.0833333333333335</v>
      </c>
      <c r="G767" t="s">
        <v>20</v>
      </c>
      <c r="H767" s="8">
        <f t="shared" si="47"/>
        <v>41.035353535353536</v>
      </c>
      <c r="I767">
        <v>198</v>
      </c>
      <c r="J767" t="s">
        <v>21</v>
      </c>
      <c r="K767" t="s">
        <v>22</v>
      </c>
      <c r="L767">
        <v>1492232400</v>
      </c>
      <c r="M767" s="7">
        <f t="shared" si="45"/>
        <v>42840.208333333328</v>
      </c>
      <c r="N767" s="7">
        <f t="shared" si="46"/>
        <v>42865.208333333328</v>
      </c>
      <c r="O767">
        <v>1494392400</v>
      </c>
      <c r="P767" t="b">
        <v>1</v>
      </c>
      <c r="Q767" t="b">
        <v>1</v>
      </c>
      <c r="T767" t="s">
        <v>60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0.31171232876712329</v>
      </c>
      <c r="G768" t="s">
        <v>14</v>
      </c>
      <c r="H768" s="8">
        <f t="shared" si="47"/>
        <v>55.052419354838712</v>
      </c>
      <c r="I768">
        <v>248</v>
      </c>
      <c r="J768" t="s">
        <v>26</v>
      </c>
      <c r="K768" t="s">
        <v>27</v>
      </c>
      <c r="L768">
        <v>1537333200</v>
      </c>
      <c r="M768" s="7">
        <f t="shared" si="45"/>
        <v>43362.208333333328</v>
      </c>
      <c r="N768" s="7">
        <f t="shared" si="46"/>
        <v>43363.208333333328</v>
      </c>
      <c r="O768">
        <v>1537419600</v>
      </c>
      <c r="P768" t="b">
        <v>0</v>
      </c>
      <c r="Q768" t="b">
        <v>0</v>
      </c>
      <c r="T768" t="s">
        <v>474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0.56967078189300413</v>
      </c>
      <c r="G769" t="s">
        <v>14</v>
      </c>
      <c r="H769" s="8">
        <f t="shared" si="47"/>
        <v>107.93762183235867</v>
      </c>
      <c r="I769">
        <v>513</v>
      </c>
      <c r="J769" t="s">
        <v>21</v>
      </c>
      <c r="K769" t="s">
        <v>22</v>
      </c>
      <c r="L769">
        <v>1444107600</v>
      </c>
      <c r="M769" s="7">
        <f t="shared" si="45"/>
        <v>42283.208333333328</v>
      </c>
      <c r="N769" s="7">
        <f t="shared" si="46"/>
        <v>42328.25</v>
      </c>
      <c r="O769">
        <v>1447999200</v>
      </c>
      <c r="P769" t="b">
        <v>0</v>
      </c>
      <c r="Q769" t="b">
        <v>0</v>
      </c>
      <c r="T769" t="s">
        <v>206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2.31</v>
      </c>
      <c r="G770" t="s">
        <v>20</v>
      </c>
      <c r="H770" s="8">
        <f t="shared" si="47"/>
        <v>73.92</v>
      </c>
      <c r="I770">
        <v>150</v>
      </c>
      <c r="J770" t="s">
        <v>21</v>
      </c>
      <c r="K770" t="s">
        <v>22</v>
      </c>
      <c r="L770">
        <v>1386741600</v>
      </c>
      <c r="M770" s="7">
        <f t="shared" si="45"/>
        <v>41619.25</v>
      </c>
      <c r="N770" s="7">
        <f t="shared" si="46"/>
        <v>41634.25</v>
      </c>
      <c r="O770">
        <v>1388037600</v>
      </c>
      <c r="P770" t="b">
        <v>0</v>
      </c>
      <c r="Q770" t="b">
        <v>0</v>
      </c>
      <c r="T770" t="s">
        <v>33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</f>
        <v>0.86867834394904464</v>
      </c>
      <c r="G771" t="s">
        <v>14</v>
      </c>
      <c r="H771" s="8">
        <f t="shared" si="47"/>
        <v>31.995894428152493</v>
      </c>
      <c r="I771">
        <v>3410</v>
      </c>
      <c r="J771" t="s">
        <v>21</v>
      </c>
      <c r="K771" t="s">
        <v>22</v>
      </c>
      <c r="L771">
        <v>1376542800</v>
      </c>
      <c r="M771" s="7">
        <f t="shared" ref="M771:M834" si="49">(((L771/60)/60)/24+DATE(1970,1,1))</f>
        <v>41501.208333333336</v>
      </c>
      <c r="N771" s="7">
        <f t="shared" ref="N771:N834" si="50">(((O771/60)/60)/24)+DATE(1970,1,1)</f>
        <v>41527.208333333336</v>
      </c>
      <c r="O771">
        <v>1378789200</v>
      </c>
      <c r="P771" t="b">
        <v>0</v>
      </c>
      <c r="Q771" t="b">
        <v>0</v>
      </c>
      <c r="T771" t="s">
        <v>89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2.7074418604651163</v>
      </c>
      <c r="G772" t="s">
        <v>20</v>
      </c>
      <c r="H772" s="8">
        <f t="shared" si="47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 s="7">
        <f t="shared" si="49"/>
        <v>41743.208333333336</v>
      </c>
      <c r="N772" s="7">
        <f t="shared" si="50"/>
        <v>41750.208333333336</v>
      </c>
      <c r="O772">
        <v>1398056400</v>
      </c>
      <c r="P772" t="b">
        <v>0</v>
      </c>
      <c r="Q772" t="b">
        <v>1</v>
      </c>
      <c r="T772" t="s">
        <v>33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0.49446428571428569</v>
      </c>
      <c r="G773" t="s">
        <v>74</v>
      </c>
      <c r="H773" s="8">
        <f t="shared" si="47"/>
        <v>106.5</v>
      </c>
      <c r="I773">
        <v>26</v>
      </c>
      <c r="J773" t="s">
        <v>21</v>
      </c>
      <c r="K773" t="s">
        <v>22</v>
      </c>
      <c r="L773">
        <v>1548482400</v>
      </c>
      <c r="M773" s="7">
        <f t="shared" si="49"/>
        <v>43491.25</v>
      </c>
      <c r="N773" s="7">
        <f t="shared" si="50"/>
        <v>43518.25</v>
      </c>
      <c r="O773">
        <v>1550815200</v>
      </c>
      <c r="P773" t="b">
        <v>0</v>
      </c>
      <c r="Q773" t="b">
        <v>0</v>
      </c>
      <c r="T773" t="s">
        <v>33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1.1335962566844919</v>
      </c>
      <c r="G774" t="s">
        <v>20</v>
      </c>
      <c r="H774" s="8">
        <f t="shared" si="47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 s="7">
        <f t="shared" si="49"/>
        <v>43505.25</v>
      </c>
      <c r="N774" s="7">
        <f t="shared" si="50"/>
        <v>43509.25</v>
      </c>
      <c r="O774">
        <v>1550037600</v>
      </c>
      <c r="P774" t="b">
        <v>0</v>
      </c>
      <c r="Q774" t="b">
        <v>0</v>
      </c>
      <c r="T774" t="s">
        <v>60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1.9055555555555554</v>
      </c>
      <c r="G775" t="s">
        <v>20</v>
      </c>
      <c r="H775" s="8">
        <f t="shared" ref="H775:H838" si="51">AVERAGE(E775/I775)</f>
        <v>43.00254993625159</v>
      </c>
      <c r="I775">
        <v>2353</v>
      </c>
      <c r="J775" t="s">
        <v>21</v>
      </c>
      <c r="K775" t="s">
        <v>22</v>
      </c>
      <c r="L775">
        <v>1492059600</v>
      </c>
      <c r="M775" s="7">
        <f t="shared" si="49"/>
        <v>42838.208333333328</v>
      </c>
      <c r="N775" s="7">
        <f t="shared" si="50"/>
        <v>42848.208333333328</v>
      </c>
      <c r="O775">
        <v>1492923600</v>
      </c>
      <c r="P775" t="b">
        <v>0</v>
      </c>
      <c r="Q775" t="b">
        <v>0</v>
      </c>
      <c r="T775" t="s">
        <v>33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1.355</v>
      </c>
      <c r="G776" t="s">
        <v>20</v>
      </c>
      <c r="H776" s="8">
        <f t="shared" si="51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 s="7">
        <f t="shared" si="49"/>
        <v>42513.208333333328</v>
      </c>
      <c r="N776" s="7">
        <f t="shared" si="50"/>
        <v>42554.208333333328</v>
      </c>
      <c r="O776">
        <v>1467522000</v>
      </c>
      <c r="P776" t="b">
        <v>0</v>
      </c>
      <c r="Q776" t="b">
        <v>0</v>
      </c>
      <c r="T776" t="s">
        <v>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0.10297872340425532</v>
      </c>
      <c r="G777" t="s">
        <v>14</v>
      </c>
      <c r="H777" s="8">
        <f t="shared" si="51"/>
        <v>96.8</v>
      </c>
      <c r="I777">
        <v>10</v>
      </c>
      <c r="J777" t="s">
        <v>21</v>
      </c>
      <c r="K777" t="s">
        <v>22</v>
      </c>
      <c r="L777">
        <v>1415253600</v>
      </c>
      <c r="M777" s="7">
        <f t="shared" si="49"/>
        <v>41949.25</v>
      </c>
      <c r="N777" s="7">
        <f t="shared" si="50"/>
        <v>41959.25</v>
      </c>
      <c r="O777">
        <v>1416117600</v>
      </c>
      <c r="P777" t="b">
        <v>0</v>
      </c>
      <c r="Q777" t="b">
        <v>0</v>
      </c>
      <c r="T777" t="s">
        <v>23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0.65544223826714798</v>
      </c>
      <c r="G778" t="s">
        <v>14</v>
      </c>
      <c r="H778" s="8">
        <f t="shared" si="51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 s="7">
        <f t="shared" si="49"/>
        <v>43650.208333333328</v>
      </c>
      <c r="N778" s="7">
        <f t="shared" si="50"/>
        <v>43668.208333333328</v>
      </c>
      <c r="O778">
        <v>1563771600</v>
      </c>
      <c r="P778" t="b">
        <v>0</v>
      </c>
      <c r="Q778" t="b">
        <v>0</v>
      </c>
      <c r="T778" t="s">
        <v>33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0.49026652452025588</v>
      </c>
      <c r="G779" t="s">
        <v>14</v>
      </c>
      <c r="H779" s="8">
        <f t="shared" si="51"/>
        <v>68.028106508875737</v>
      </c>
      <c r="I779">
        <v>676</v>
      </c>
      <c r="J779" t="s">
        <v>21</v>
      </c>
      <c r="K779" t="s">
        <v>22</v>
      </c>
      <c r="L779">
        <v>1316754000</v>
      </c>
      <c r="M779" s="7">
        <f t="shared" si="49"/>
        <v>40809.208333333336</v>
      </c>
      <c r="N779" s="7">
        <f t="shared" si="50"/>
        <v>40838.208333333336</v>
      </c>
      <c r="O779">
        <v>1319259600</v>
      </c>
      <c r="P779" t="b">
        <v>0</v>
      </c>
      <c r="Q779" t="b">
        <v>0</v>
      </c>
      <c r="T779" t="s">
        <v>33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7.8792307692307695</v>
      </c>
      <c r="G780" t="s">
        <v>20</v>
      </c>
      <c r="H780" s="8">
        <f t="shared" si="51"/>
        <v>58.867816091954026</v>
      </c>
      <c r="I780">
        <v>174</v>
      </c>
      <c r="J780" t="s">
        <v>98</v>
      </c>
      <c r="K780" t="s">
        <v>99</v>
      </c>
      <c r="L780">
        <v>1313211600</v>
      </c>
      <c r="M780" s="7">
        <f t="shared" si="49"/>
        <v>40768.208333333336</v>
      </c>
      <c r="N780" s="7">
        <f t="shared" si="50"/>
        <v>40773.208333333336</v>
      </c>
      <c r="O780">
        <v>1313643600</v>
      </c>
      <c r="P780" t="b">
        <v>0</v>
      </c>
      <c r="Q780" t="b">
        <v>0</v>
      </c>
      <c r="T780" t="s">
        <v>71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0.80306347746090156</v>
      </c>
      <c r="G781" t="s">
        <v>14</v>
      </c>
      <c r="H781" s="8">
        <f t="shared" si="51"/>
        <v>105.04572803850782</v>
      </c>
      <c r="I781">
        <v>831</v>
      </c>
      <c r="J781" t="s">
        <v>21</v>
      </c>
      <c r="K781" t="s">
        <v>22</v>
      </c>
      <c r="L781">
        <v>1439528400</v>
      </c>
      <c r="M781" s="7">
        <f t="shared" si="49"/>
        <v>42230.208333333328</v>
      </c>
      <c r="N781" s="7">
        <f t="shared" si="50"/>
        <v>42239.208333333328</v>
      </c>
      <c r="O781">
        <v>1440306000</v>
      </c>
      <c r="P781" t="b">
        <v>0</v>
      </c>
      <c r="Q781" t="b">
        <v>1</v>
      </c>
      <c r="T781" t="s">
        <v>33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1.0629411764705883</v>
      </c>
      <c r="G782" t="s">
        <v>20</v>
      </c>
      <c r="H782" s="8">
        <f t="shared" si="51"/>
        <v>33.054878048780488</v>
      </c>
      <c r="I782">
        <v>164</v>
      </c>
      <c r="J782" t="s">
        <v>21</v>
      </c>
      <c r="K782" t="s">
        <v>22</v>
      </c>
      <c r="L782">
        <v>1469163600</v>
      </c>
      <c r="M782" s="7">
        <f t="shared" si="49"/>
        <v>42573.208333333328</v>
      </c>
      <c r="N782" s="7">
        <f t="shared" si="50"/>
        <v>42592.208333333328</v>
      </c>
      <c r="O782">
        <v>1470805200</v>
      </c>
      <c r="P782" t="b">
        <v>0</v>
      </c>
      <c r="Q782" t="b">
        <v>1</v>
      </c>
      <c r="T782" t="s">
        <v>53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0.50735632183908042</v>
      </c>
      <c r="G783" t="s">
        <v>74</v>
      </c>
      <c r="H783" s="8">
        <f t="shared" si="51"/>
        <v>78.821428571428569</v>
      </c>
      <c r="I783">
        <v>56</v>
      </c>
      <c r="J783" t="s">
        <v>98</v>
      </c>
      <c r="K783" t="s">
        <v>99</v>
      </c>
      <c r="L783">
        <v>1288501200</v>
      </c>
      <c r="M783" s="7">
        <f t="shared" si="49"/>
        <v>40482.208333333336</v>
      </c>
      <c r="N783" s="7">
        <f t="shared" si="50"/>
        <v>40533.25</v>
      </c>
      <c r="O783">
        <v>1292911200</v>
      </c>
      <c r="P783" t="b">
        <v>0</v>
      </c>
      <c r="Q783" t="b">
        <v>0</v>
      </c>
      <c r="T783" t="s">
        <v>33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2.153137254901961</v>
      </c>
      <c r="G784" t="s">
        <v>20</v>
      </c>
      <c r="H784" s="8">
        <f t="shared" si="51"/>
        <v>68.204968944099377</v>
      </c>
      <c r="I784">
        <v>161</v>
      </c>
      <c r="J784" t="s">
        <v>21</v>
      </c>
      <c r="K784" t="s">
        <v>22</v>
      </c>
      <c r="L784">
        <v>1298959200</v>
      </c>
      <c r="M784" s="7">
        <f t="shared" si="49"/>
        <v>40603.25</v>
      </c>
      <c r="N784" s="7">
        <f t="shared" si="50"/>
        <v>40631.208333333336</v>
      </c>
      <c r="O784">
        <v>1301374800</v>
      </c>
      <c r="P784" t="b">
        <v>0</v>
      </c>
      <c r="Q784" t="b">
        <v>1</v>
      </c>
      <c r="T784" t="s">
        <v>71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1.4122972972972974</v>
      </c>
      <c r="G785" t="s">
        <v>20</v>
      </c>
      <c r="H785" s="8">
        <f t="shared" si="51"/>
        <v>75.731884057971016</v>
      </c>
      <c r="I785">
        <v>138</v>
      </c>
      <c r="J785" t="s">
        <v>21</v>
      </c>
      <c r="K785" t="s">
        <v>22</v>
      </c>
      <c r="L785">
        <v>1387260000</v>
      </c>
      <c r="M785" s="7">
        <f t="shared" si="49"/>
        <v>41625.25</v>
      </c>
      <c r="N785" s="7">
        <f t="shared" si="50"/>
        <v>41632.25</v>
      </c>
      <c r="O785">
        <v>1387864800</v>
      </c>
      <c r="P785" t="b">
        <v>0</v>
      </c>
      <c r="Q785" t="b">
        <v>0</v>
      </c>
      <c r="T785" t="s">
        <v>23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1.1533745781777278</v>
      </c>
      <c r="G786" t="s">
        <v>20</v>
      </c>
      <c r="H786" s="8">
        <f t="shared" si="51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 s="7">
        <f t="shared" si="49"/>
        <v>42435.25</v>
      </c>
      <c r="N786" s="7">
        <f t="shared" si="50"/>
        <v>42446.208333333328</v>
      </c>
      <c r="O786">
        <v>1458190800</v>
      </c>
      <c r="P786" t="b">
        <v>0</v>
      </c>
      <c r="Q786" t="b">
        <v>0</v>
      </c>
      <c r="T786" t="s">
        <v>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1.9311940298507462</v>
      </c>
      <c r="G787" t="s">
        <v>20</v>
      </c>
      <c r="H787" s="8">
        <f t="shared" si="51"/>
        <v>101.88188976377953</v>
      </c>
      <c r="I787">
        <v>127</v>
      </c>
      <c r="J787" t="s">
        <v>26</v>
      </c>
      <c r="K787" t="s">
        <v>27</v>
      </c>
      <c r="L787">
        <v>1556341200</v>
      </c>
      <c r="M787" s="7">
        <f t="shared" si="49"/>
        <v>43582.208333333328</v>
      </c>
      <c r="N787" s="7">
        <f t="shared" si="50"/>
        <v>43616.208333333328</v>
      </c>
      <c r="O787">
        <v>1559278800</v>
      </c>
      <c r="P787" t="b">
        <v>0</v>
      </c>
      <c r="Q787" t="b">
        <v>1</v>
      </c>
      <c r="T787" t="s">
        <v>71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7.2973333333333334</v>
      </c>
      <c r="G788" t="s">
        <v>20</v>
      </c>
      <c r="H788" s="8">
        <f t="shared" si="51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 s="7">
        <f t="shared" si="49"/>
        <v>43186.208333333328</v>
      </c>
      <c r="N788" s="7">
        <f t="shared" si="50"/>
        <v>43193.208333333328</v>
      </c>
      <c r="O788">
        <v>1522731600</v>
      </c>
      <c r="P788" t="b">
        <v>0</v>
      </c>
      <c r="Q788" t="b">
        <v>1</v>
      </c>
      <c r="T788" t="s">
        <v>159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0.99663398692810456</v>
      </c>
      <c r="G789" t="s">
        <v>14</v>
      </c>
      <c r="H789" s="8">
        <f t="shared" si="51"/>
        <v>71.005820721769496</v>
      </c>
      <c r="I789">
        <v>859</v>
      </c>
      <c r="J789" t="s">
        <v>15</v>
      </c>
      <c r="K789" t="s">
        <v>16</v>
      </c>
      <c r="L789">
        <v>1305954000</v>
      </c>
      <c r="M789" s="7">
        <f t="shared" si="49"/>
        <v>40684.208333333336</v>
      </c>
      <c r="N789" s="7">
        <f t="shared" si="50"/>
        <v>40693.208333333336</v>
      </c>
      <c r="O789">
        <v>1306731600</v>
      </c>
      <c r="P789" t="b">
        <v>0</v>
      </c>
      <c r="Q789" t="b">
        <v>0</v>
      </c>
      <c r="T789" t="s">
        <v>23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0.88166666666666671</v>
      </c>
      <c r="G790" t="s">
        <v>47</v>
      </c>
      <c r="H790" s="8">
        <f t="shared" si="51"/>
        <v>102.38709677419355</v>
      </c>
      <c r="I790">
        <v>31</v>
      </c>
      <c r="J790" t="s">
        <v>21</v>
      </c>
      <c r="K790" t="s">
        <v>22</v>
      </c>
      <c r="L790">
        <v>1350709200</v>
      </c>
      <c r="M790" s="7">
        <f t="shared" si="49"/>
        <v>41202.208333333336</v>
      </c>
      <c r="N790" s="7">
        <f t="shared" si="50"/>
        <v>41223.25</v>
      </c>
      <c r="O790">
        <v>1352527200</v>
      </c>
      <c r="P790" t="b">
        <v>0</v>
      </c>
      <c r="Q790" t="b">
        <v>0</v>
      </c>
      <c r="T790" t="s">
        <v>71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0.37233333333333335</v>
      </c>
      <c r="G791" t="s">
        <v>14</v>
      </c>
      <c r="H791" s="8">
        <f t="shared" si="51"/>
        <v>74.466666666666669</v>
      </c>
      <c r="I791">
        <v>45</v>
      </c>
      <c r="J791" t="s">
        <v>21</v>
      </c>
      <c r="K791" t="s">
        <v>22</v>
      </c>
      <c r="L791">
        <v>1401166800</v>
      </c>
      <c r="M791" s="7">
        <f t="shared" si="49"/>
        <v>41786.208333333336</v>
      </c>
      <c r="N791" s="7">
        <f t="shared" si="50"/>
        <v>41823.208333333336</v>
      </c>
      <c r="O791">
        <v>1404363600</v>
      </c>
      <c r="P791" t="b">
        <v>0</v>
      </c>
      <c r="Q791" t="b">
        <v>0</v>
      </c>
      <c r="T791" t="s">
        <v>33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0.30540075309306081</v>
      </c>
      <c r="G792" t="s">
        <v>74</v>
      </c>
      <c r="H792" s="8">
        <f t="shared" si="51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 s="7">
        <f t="shared" si="49"/>
        <v>40223.25</v>
      </c>
      <c r="N792" s="7">
        <f t="shared" si="50"/>
        <v>40229.25</v>
      </c>
      <c r="O792">
        <v>1266645600</v>
      </c>
      <c r="P792" t="b">
        <v>0</v>
      </c>
      <c r="Q792" t="b">
        <v>0</v>
      </c>
      <c r="T792" t="s">
        <v>33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0.25714285714285712</v>
      </c>
      <c r="G793" t="s">
        <v>14</v>
      </c>
      <c r="H793" s="8">
        <f t="shared" si="51"/>
        <v>90</v>
      </c>
      <c r="I793">
        <v>6</v>
      </c>
      <c r="J793" t="s">
        <v>21</v>
      </c>
      <c r="K793" t="s">
        <v>22</v>
      </c>
      <c r="L793">
        <v>1481436000</v>
      </c>
      <c r="M793" s="7">
        <f t="shared" si="49"/>
        <v>42715.25</v>
      </c>
      <c r="N793" s="7">
        <f t="shared" si="50"/>
        <v>42731.25</v>
      </c>
      <c r="O793">
        <v>1482818400</v>
      </c>
      <c r="P793" t="b">
        <v>0</v>
      </c>
      <c r="Q793" t="b">
        <v>0</v>
      </c>
      <c r="T793" t="s">
        <v>17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0.34</v>
      </c>
      <c r="G794" t="s">
        <v>14</v>
      </c>
      <c r="H794" s="8">
        <f t="shared" si="51"/>
        <v>97.142857142857139</v>
      </c>
      <c r="I794">
        <v>7</v>
      </c>
      <c r="J794" t="s">
        <v>21</v>
      </c>
      <c r="K794" t="s">
        <v>22</v>
      </c>
      <c r="L794">
        <v>1372222800</v>
      </c>
      <c r="M794" s="7">
        <f t="shared" si="49"/>
        <v>41451.208333333336</v>
      </c>
      <c r="N794" s="7">
        <f t="shared" si="50"/>
        <v>41479.208333333336</v>
      </c>
      <c r="O794">
        <v>1374642000</v>
      </c>
      <c r="P794" t="b">
        <v>0</v>
      </c>
      <c r="Q794" t="b">
        <v>1</v>
      </c>
      <c r="T794" t="s">
        <v>33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11.859090909090909</v>
      </c>
      <c r="G795" t="s">
        <v>20</v>
      </c>
      <c r="H795" s="8">
        <f t="shared" si="51"/>
        <v>72.071823204419886</v>
      </c>
      <c r="I795">
        <v>181</v>
      </c>
      <c r="J795" t="s">
        <v>98</v>
      </c>
      <c r="K795" t="s">
        <v>99</v>
      </c>
      <c r="L795">
        <v>1372136400</v>
      </c>
      <c r="M795" s="7">
        <f t="shared" si="49"/>
        <v>41450.208333333336</v>
      </c>
      <c r="N795" s="7">
        <f t="shared" si="50"/>
        <v>41454.208333333336</v>
      </c>
      <c r="O795">
        <v>1372482000</v>
      </c>
      <c r="P795" t="b">
        <v>0</v>
      </c>
      <c r="Q795" t="b">
        <v>0</v>
      </c>
      <c r="T795" t="s">
        <v>68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1.2539393939393939</v>
      </c>
      <c r="G796" t="s">
        <v>20</v>
      </c>
      <c r="H796" s="8">
        <f t="shared" si="51"/>
        <v>75.236363636363635</v>
      </c>
      <c r="I796">
        <v>110</v>
      </c>
      <c r="J796" t="s">
        <v>21</v>
      </c>
      <c r="K796" t="s">
        <v>22</v>
      </c>
      <c r="L796">
        <v>1513922400</v>
      </c>
      <c r="M796" s="7">
        <f t="shared" si="49"/>
        <v>43091.25</v>
      </c>
      <c r="N796" s="7">
        <f t="shared" si="50"/>
        <v>43103.25</v>
      </c>
      <c r="O796">
        <v>1514959200</v>
      </c>
      <c r="P796" t="b">
        <v>0</v>
      </c>
      <c r="Q796" t="b">
        <v>0</v>
      </c>
      <c r="T796" t="s">
        <v>23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0.14394366197183098</v>
      </c>
      <c r="G797" t="s">
        <v>14</v>
      </c>
      <c r="H797" s="8">
        <f t="shared" si="51"/>
        <v>32.967741935483872</v>
      </c>
      <c r="I797">
        <v>31</v>
      </c>
      <c r="J797" t="s">
        <v>21</v>
      </c>
      <c r="K797" t="s">
        <v>22</v>
      </c>
      <c r="L797">
        <v>1477976400</v>
      </c>
      <c r="M797" s="7">
        <f t="shared" si="49"/>
        <v>42675.208333333328</v>
      </c>
      <c r="N797" s="7">
        <f t="shared" si="50"/>
        <v>42678.208333333328</v>
      </c>
      <c r="O797">
        <v>1478235600</v>
      </c>
      <c r="P797" t="b">
        <v>0</v>
      </c>
      <c r="Q797" t="b">
        <v>0</v>
      </c>
      <c r="T797" t="s">
        <v>53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0.54807692307692313</v>
      </c>
      <c r="G798" t="s">
        <v>14</v>
      </c>
      <c r="H798" s="8">
        <f t="shared" si="51"/>
        <v>54.807692307692307</v>
      </c>
      <c r="I798">
        <v>78</v>
      </c>
      <c r="J798" t="s">
        <v>21</v>
      </c>
      <c r="K798" t="s">
        <v>22</v>
      </c>
      <c r="L798">
        <v>1407474000</v>
      </c>
      <c r="M798" s="7">
        <f t="shared" si="49"/>
        <v>41859.208333333336</v>
      </c>
      <c r="N798" s="7">
        <f t="shared" si="50"/>
        <v>41866.208333333336</v>
      </c>
      <c r="O798">
        <v>1408078800</v>
      </c>
      <c r="P798" t="b">
        <v>0</v>
      </c>
      <c r="Q798" t="b">
        <v>1</v>
      </c>
      <c r="T798" t="s">
        <v>292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1.0963157894736841</v>
      </c>
      <c r="G799" t="s">
        <v>20</v>
      </c>
      <c r="H799" s="8">
        <f t="shared" si="51"/>
        <v>45.037837837837834</v>
      </c>
      <c r="I799">
        <v>185</v>
      </c>
      <c r="J799" t="s">
        <v>21</v>
      </c>
      <c r="K799" t="s">
        <v>22</v>
      </c>
      <c r="L799">
        <v>1546149600</v>
      </c>
      <c r="M799" s="7">
        <f t="shared" si="49"/>
        <v>43464.25</v>
      </c>
      <c r="N799" s="7">
        <f t="shared" si="50"/>
        <v>43487.25</v>
      </c>
      <c r="O799">
        <v>1548136800</v>
      </c>
      <c r="P799" t="b">
        <v>0</v>
      </c>
      <c r="Q799" t="b">
        <v>0</v>
      </c>
      <c r="T799" t="s">
        <v>28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1.8847058823529412</v>
      </c>
      <c r="G800" t="s">
        <v>20</v>
      </c>
      <c r="H800" s="8">
        <f t="shared" si="51"/>
        <v>52.958677685950413</v>
      </c>
      <c r="I800">
        <v>121</v>
      </c>
      <c r="J800" t="s">
        <v>21</v>
      </c>
      <c r="K800" t="s">
        <v>22</v>
      </c>
      <c r="L800">
        <v>1338440400</v>
      </c>
      <c r="M800" s="7">
        <f t="shared" si="49"/>
        <v>41060.208333333336</v>
      </c>
      <c r="N800" s="7">
        <f t="shared" si="50"/>
        <v>41088.208333333336</v>
      </c>
      <c r="O800">
        <v>1340859600</v>
      </c>
      <c r="P800" t="b">
        <v>0</v>
      </c>
      <c r="Q800" t="b">
        <v>1</v>
      </c>
      <c r="T800" t="s">
        <v>33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0.87008284023668636</v>
      </c>
      <c r="G801" t="s">
        <v>14</v>
      </c>
      <c r="H801" s="8">
        <f t="shared" si="51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 s="7">
        <f t="shared" si="49"/>
        <v>42399.25</v>
      </c>
      <c r="N801" s="7">
        <f t="shared" si="50"/>
        <v>42403.25</v>
      </c>
      <c r="O801">
        <v>1454479200</v>
      </c>
      <c r="P801" t="b">
        <v>0</v>
      </c>
      <c r="Q801" t="b">
        <v>0</v>
      </c>
      <c r="T801" t="s">
        <v>33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0.01</v>
      </c>
      <c r="G802" t="s">
        <v>14</v>
      </c>
      <c r="H802" s="8">
        <f t="shared" si="51"/>
        <v>1</v>
      </c>
      <c r="I802">
        <v>1</v>
      </c>
      <c r="J802" t="s">
        <v>98</v>
      </c>
      <c r="K802" t="s">
        <v>99</v>
      </c>
      <c r="L802">
        <v>1434085200</v>
      </c>
      <c r="M802" s="7">
        <f t="shared" si="49"/>
        <v>42167.208333333328</v>
      </c>
      <c r="N802" s="7">
        <f t="shared" si="50"/>
        <v>42171.208333333328</v>
      </c>
      <c r="O802">
        <v>1434430800</v>
      </c>
      <c r="P802" t="b">
        <v>0</v>
      </c>
      <c r="Q802" t="b">
        <v>0</v>
      </c>
      <c r="T802" t="s">
        <v>23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2.0291304347826089</v>
      </c>
      <c r="G803" t="s">
        <v>20</v>
      </c>
      <c r="H803" s="8">
        <f t="shared" si="51"/>
        <v>44.028301886792455</v>
      </c>
      <c r="I803">
        <v>106</v>
      </c>
      <c r="J803" t="s">
        <v>21</v>
      </c>
      <c r="K803" t="s">
        <v>22</v>
      </c>
      <c r="L803">
        <v>1577772000</v>
      </c>
      <c r="M803" s="7">
        <f t="shared" si="49"/>
        <v>43830.25</v>
      </c>
      <c r="N803" s="7">
        <f t="shared" si="50"/>
        <v>43852.25</v>
      </c>
      <c r="O803">
        <v>1579672800</v>
      </c>
      <c r="P803" t="b">
        <v>0</v>
      </c>
      <c r="Q803" t="b">
        <v>1</v>
      </c>
      <c r="T803" t="s">
        <v>122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1.9703225806451612</v>
      </c>
      <c r="G804" t="s">
        <v>20</v>
      </c>
      <c r="H804" s="8">
        <f t="shared" si="51"/>
        <v>86.028169014084511</v>
      </c>
      <c r="I804">
        <v>142</v>
      </c>
      <c r="J804" t="s">
        <v>21</v>
      </c>
      <c r="K804" t="s">
        <v>22</v>
      </c>
      <c r="L804">
        <v>1562216400</v>
      </c>
      <c r="M804" s="7">
        <f t="shared" si="49"/>
        <v>43650.208333333328</v>
      </c>
      <c r="N804" s="7">
        <f t="shared" si="50"/>
        <v>43652.208333333328</v>
      </c>
      <c r="O804">
        <v>1562389200</v>
      </c>
      <c r="P804" t="b">
        <v>0</v>
      </c>
      <c r="Q804" t="b">
        <v>0</v>
      </c>
      <c r="T804" t="s">
        <v>122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1.07</v>
      </c>
      <c r="G805" t="s">
        <v>20</v>
      </c>
      <c r="H805" s="8">
        <f t="shared" si="51"/>
        <v>28.012875536480685</v>
      </c>
      <c r="I805">
        <v>233</v>
      </c>
      <c r="J805" t="s">
        <v>21</v>
      </c>
      <c r="K805" t="s">
        <v>22</v>
      </c>
      <c r="L805">
        <v>1548568800</v>
      </c>
      <c r="M805" s="7">
        <f t="shared" si="49"/>
        <v>43492.25</v>
      </c>
      <c r="N805" s="7">
        <f t="shared" si="50"/>
        <v>43526.25</v>
      </c>
      <c r="O805">
        <v>1551506400</v>
      </c>
      <c r="P805" t="b">
        <v>0</v>
      </c>
      <c r="Q805" t="b">
        <v>0</v>
      </c>
      <c r="T805" t="s">
        <v>33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2.6873076923076922</v>
      </c>
      <c r="G806" t="s">
        <v>20</v>
      </c>
      <c r="H806" s="8">
        <f t="shared" si="51"/>
        <v>32.050458715596328</v>
      </c>
      <c r="I806">
        <v>218</v>
      </c>
      <c r="J806" t="s">
        <v>21</v>
      </c>
      <c r="K806" t="s">
        <v>22</v>
      </c>
      <c r="L806">
        <v>1514872800</v>
      </c>
      <c r="M806" s="7">
        <f t="shared" si="49"/>
        <v>43102.25</v>
      </c>
      <c r="N806" s="7">
        <f t="shared" si="50"/>
        <v>43122.25</v>
      </c>
      <c r="O806">
        <v>1516600800</v>
      </c>
      <c r="P806" t="b">
        <v>0</v>
      </c>
      <c r="Q806" t="b">
        <v>0</v>
      </c>
      <c r="T806" t="s">
        <v>23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0.50845360824742269</v>
      </c>
      <c r="G807" t="s">
        <v>14</v>
      </c>
      <c r="H807" s="8">
        <f t="shared" si="51"/>
        <v>73.611940298507463</v>
      </c>
      <c r="I807">
        <v>67</v>
      </c>
      <c r="J807" t="s">
        <v>26</v>
      </c>
      <c r="K807" t="s">
        <v>27</v>
      </c>
      <c r="L807">
        <v>1416031200</v>
      </c>
      <c r="M807" s="7">
        <f t="shared" si="49"/>
        <v>41958.25</v>
      </c>
      <c r="N807" s="7">
        <f t="shared" si="50"/>
        <v>42009.25</v>
      </c>
      <c r="O807">
        <v>1420437600</v>
      </c>
      <c r="P807" t="b">
        <v>0</v>
      </c>
      <c r="Q807" t="b">
        <v>0</v>
      </c>
      <c r="T807" t="s">
        <v>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11.802857142857142</v>
      </c>
      <c r="G808" t="s">
        <v>20</v>
      </c>
      <c r="H808" s="8">
        <f t="shared" si="51"/>
        <v>108.71052631578948</v>
      </c>
      <c r="I808">
        <v>76</v>
      </c>
      <c r="J808" t="s">
        <v>21</v>
      </c>
      <c r="K808" t="s">
        <v>22</v>
      </c>
      <c r="L808">
        <v>1330927200</v>
      </c>
      <c r="M808" s="7">
        <f t="shared" si="49"/>
        <v>40973.25</v>
      </c>
      <c r="N808" s="7">
        <f t="shared" si="50"/>
        <v>40997.208333333336</v>
      </c>
      <c r="O808">
        <v>1332997200</v>
      </c>
      <c r="P808" t="b">
        <v>0</v>
      </c>
      <c r="Q808" t="b">
        <v>1</v>
      </c>
      <c r="T808" t="s">
        <v>53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2.64</v>
      </c>
      <c r="G809" t="s">
        <v>20</v>
      </c>
      <c r="H809" s="8">
        <f t="shared" si="51"/>
        <v>42.97674418604651</v>
      </c>
      <c r="I809">
        <v>43</v>
      </c>
      <c r="J809" t="s">
        <v>21</v>
      </c>
      <c r="K809" t="s">
        <v>22</v>
      </c>
      <c r="L809">
        <v>1571115600</v>
      </c>
      <c r="M809" s="7">
        <f t="shared" si="49"/>
        <v>43753.208333333328</v>
      </c>
      <c r="N809" s="7">
        <f t="shared" si="50"/>
        <v>43797.25</v>
      </c>
      <c r="O809">
        <v>1574920800</v>
      </c>
      <c r="P809" t="b">
        <v>0</v>
      </c>
      <c r="Q809" t="b">
        <v>1</v>
      </c>
      <c r="T809" t="s">
        <v>33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0.30442307692307691</v>
      </c>
      <c r="G810" t="s">
        <v>14</v>
      </c>
      <c r="H810" s="8">
        <f t="shared" si="51"/>
        <v>83.315789473684205</v>
      </c>
      <c r="I810">
        <v>19</v>
      </c>
      <c r="J810" t="s">
        <v>21</v>
      </c>
      <c r="K810" t="s">
        <v>22</v>
      </c>
      <c r="L810">
        <v>1463461200</v>
      </c>
      <c r="M810" s="7">
        <f t="shared" si="49"/>
        <v>42507.208333333328</v>
      </c>
      <c r="N810" s="7">
        <f t="shared" si="50"/>
        <v>42524.208333333328</v>
      </c>
      <c r="O810">
        <v>1464930000</v>
      </c>
      <c r="P810" t="b">
        <v>0</v>
      </c>
      <c r="Q810" t="b">
        <v>0</v>
      </c>
      <c r="T810" t="s">
        <v>17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0.62880681818181816</v>
      </c>
      <c r="G811" t="s">
        <v>14</v>
      </c>
      <c r="H811" s="8">
        <f t="shared" si="51"/>
        <v>42</v>
      </c>
      <c r="I811">
        <v>2108</v>
      </c>
      <c r="J811" t="s">
        <v>98</v>
      </c>
      <c r="K811" t="s">
        <v>99</v>
      </c>
      <c r="L811">
        <v>1344920400</v>
      </c>
      <c r="M811" s="7">
        <f t="shared" si="49"/>
        <v>41135.208333333336</v>
      </c>
      <c r="N811" s="7">
        <f t="shared" si="50"/>
        <v>41136.208333333336</v>
      </c>
      <c r="O811">
        <v>1345006800</v>
      </c>
      <c r="P811" t="b">
        <v>0</v>
      </c>
      <c r="Q811" t="b">
        <v>0</v>
      </c>
      <c r="T811" t="s">
        <v>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1.9312499999999999</v>
      </c>
      <c r="G812" t="s">
        <v>20</v>
      </c>
      <c r="H812" s="8">
        <f t="shared" si="51"/>
        <v>55.927601809954751</v>
      </c>
      <c r="I812">
        <v>221</v>
      </c>
      <c r="J812" t="s">
        <v>21</v>
      </c>
      <c r="K812" t="s">
        <v>22</v>
      </c>
      <c r="L812">
        <v>1511848800</v>
      </c>
      <c r="M812" s="7">
        <f t="shared" si="49"/>
        <v>43067.25</v>
      </c>
      <c r="N812" s="7">
        <f t="shared" si="50"/>
        <v>43077.25</v>
      </c>
      <c r="O812">
        <v>1512712800</v>
      </c>
      <c r="P812" t="b">
        <v>0</v>
      </c>
      <c r="Q812" t="b">
        <v>1</v>
      </c>
      <c r="T812" t="s">
        <v>33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0.77102702702702708</v>
      </c>
      <c r="G813" t="s">
        <v>14</v>
      </c>
      <c r="H813" s="8">
        <f t="shared" si="51"/>
        <v>105.03681885125184</v>
      </c>
      <c r="I813">
        <v>679</v>
      </c>
      <c r="J813" t="s">
        <v>21</v>
      </c>
      <c r="K813" t="s">
        <v>22</v>
      </c>
      <c r="L813">
        <v>1452319200</v>
      </c>
      <c r="M813" s="7">
        <f t="shared" si="49"/>
        <v>42378.25</v>
      </c>
      <c r="N813" s="7">
        <f t="shared" si="50"/>
        <v>42380.25</v>
      </c>
      <c r="O813">
        <v>1452492000</v>
      </c>
      <c r="P813" t="b">
        <v>0</v>
      </c>
      <c r="Q813" t="b">
        <v>1</v>
      </c>
      <c r="T813" t="s">
        <v>89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2.2552763819095478</v>
      </c>
      <c r="G814" t="s">
        <v>20</v>
      </c>
      <c r="H814" s="8">
        <f t="shared" si="51"/>
        <v>48</v>
      </c>
      <c r="I814">
        <v>2805</v>
      </c>
      <c r="J814" t="s">
        <v>15</v>
      </c>
      <c r="K814" t="s">
        <v>16</v>
      </c>
      <c r="L814">
        <v>1523854800</v>
      </c>
      <c r="M814" s="7">
        <f t="shared" si="49"/>
        <v>43206.208333333328</v>
      </c>
      <c r="N814" s="7">
        <f t="shared" si="50"/>
        <v>43211.208333333328</v>
      </c>
      <c r="O814">
        <v>1524286800</v>
      </c>
      <c r="P814" t="b">
        <v>0</v>
      </c>
      <c r="Q814" t="b">
        <v>0</v>
      </c>
      <c r="T814" t="s">
        <v>68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2.3940625</v>
      </c>
      <c r="G815" t="s">
        <v>20</v>
      </c>
      <c r="H815" s="8">
        <f t="shared" si="51"/>
        <v>112.66176470588235</v>
      </c>
      <c r="I815">
        <v>68</v>
      </c>
      <c r="J815" t="s">
        <v>21</v>
      </c>
      <c r="K815" t="s">
        <v>22</v>
      </c>
      <c r="L815">
        <v>1346043600</v>
      </c>
      <c r="M815" s="7">
        <f t="shared" si="49"/>
        <v>41148.208333333336</v>
      </c>
      <c r="N815" s="7">
        <f t="shared" si="50"/>
        <v>41158.208333333336</v>
      </c>
      <c r="O815">
        <v>1346907600</v>
      </c>
      <c r="P815" t="b">
        <v>0</v>
      </c>
      <c r="Q815" t="b">
        <v>0</v>
      </c>
      <c r="T815" t="s">
        <v>89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0.921875</v>
      </c>
      <c r="G816" t="s">
        <v>14</v>
      </c>
      <c r="H816" s="8">
        <f t="shared" si="51"/>
        <v>81.944444444444443</v>
      </c>
      <c r="I816">
        <v>36</v>
      </c>
      <c r="J816" t="s">
        <v>36</v>
      </c>
      <c r="K816" t="s">
        <v>37</v>
      </c>
      <c r="L816">
        <v>1464325200</v>
      </c>
      <c r="M816" s="7">
        <f t="shared" si="49"/>
        <v>42517.208333333328</v>
      </c>
      <c r="N816" s="7">
        <f t="shared" si="50"/>
        <v>42519.208333333328</v>
      </c>
      <c r="O816">
        <v>1464498000</v>
      </c>
      <c r="P816" t="b">
        <v>0</v>
      </c>
      <c r="Q816" t="b">
        <v>1</v>
      </c>
      <c r="T816" t="s">
        <v>23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1.3023333333333333</v>
      </c>
      <c r="G817" t="s">
        <v>20</v>
      </c>
      <c r="H817" s="8">
        <f t="shared" si="51"/>
        <v>64.049180327868854</v>
      </c>
      <c r="I817">
        <v>183</v>
      </c>
      <c r="J817" t="s">
        <v>15</v>
      </c>
      <c r="K817" t="s">
        <v>16</v>
      </c>
      <c r="L817">
        <v>1511935200</v>
      </c>
      <c r="M817" s="7">
        <f t="shared" si="49"/>
        <v>43068.25</v>
      </c>
      <c r="N817" s="7">
        <f t="shared" si="50"/>
        <v>43094.25</v>
      </c>
      <c r="O817">
        <v>1514181600</v>
      </c>
      <c r="P817" t="b">
        <v>0</v>
      </c>
      <c r="Q817" t="b">
        <v>0</v>
      </c>
      <c r="T817" t="s">
        <v>23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6.1521739130434785</v>
      </c>
      <c r="G818" t="s">
        <v>20</v>
      </c>
      <c r="H818" s="8">
        <f t="shared" si="51"/>
        <v>106.39097744360902</v>
      </c>
      <c r="I818">
        <v>133</v>
      </c>
      <c r="J818" t="s">
        <v>21</v>
      </c>
      <c r="K818" t="s">
        <v>22</v>
      </c>
      <c r="L818">
        <v>1392012000</v>
      </c>
      <c r="M818" s="7">
        <f t="shared" si="49"/>
        <v>41680.25</v>
      </c>
      <c r="N818" s="7">
        <f t="shared" si="50"/>
        <v>41682.25</v>
      </c>
      <c r="O818">
        <v>1392184800</v>
      </c>
      <c r="P818" t="b">
        <v>1</v>
      </c>
      <c r="Q818" t="b">
        <v>1</v>
      </c>
      <c r="T818" t="s">
        <v>33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3.687953216374269</v>
      </c>
      <c r="G819" t="s">
        <v>20</v>
      </c>
      <c r="H819" s="8">
        <f t="shared" si="51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 s="7">
        <f t="shared" si="49"/>
        <v>43589.208333333328</v>
      </c>
      <c r="N819" s="7">
        <f t="shared" si="50"/>
        <v>43617.208333333328</v>
      </c>
      <c r="O819">
        <v>1559365200</v>
      </c>
      <c r="P819" t="b">
        <v>0</v>
      </c>
      <c r="Q819" t="b">
        <v>1</v>
      </c>
      <c r="T819" t="s">
        <v>68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10.948571428571428</v>
      </c>
      <c r="G820" t="s">
        <v>20</v>
      </c>
      <c r="H820" s="8">
        <f t="shared" si="51"/>
        <v>111.07246376811594</v>
      </c>
      <c r="I820">
        <v>69</v>
      </c>
      <c r="J820" t="s">
        <v>21</v>
      </c>
      <c r="K820" t="s">
        <v>22</v>
      </c>
      <c r="L820">
        <v>1548050400</v>
      </c>
      <c r="M820" s="7">
        <f t="shared" si="49"/>
        <v>43486.25</v>
      </c>
      <c r="N820" s="7">
        <f t="shared" si="50"/>
        <v>43499.25</v>
      </c>
      <c r="O820">
        <v>1549173600</v>
      </c>
      <c r="P820" t="b">
        <v>0</v>
      </c>
      <c r="Q820" t="b">
        <v>1</v>
      </c>
      <c r="T820" t="s">
        <v>33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0.50662921348314605</v>
      </c>
      <c r="G821" t="s">
        <v>14</v>
      </c>
      <c r="H821" s="8">
        <f t="shared" si="51"/>
        <v>95.936170212765958</v>
      </c>
      <c r="I821">
        <v>47</v>
      </c>
      <c r="J821" t="s">
        <v>21</v>
      </c>
      <c r="K821" t="s">
        <v>22</v>
      </c>
      <c r="L821">
        <v>1353736800</v>
      </c>
      <c r="M821" s="7">
        <f t="shared" si="49"/>
        <v>41237.25</v>
      </c>
      <c r="N821" s="7">
        <f t="shared" si="50"/>
        <v>41252.25</v>
      </c>
      <c r="O821">
        <v>1355032800</v>
      </c>
      <c r="P821" t="b">
        <v>1</v>
      </c>
      <c r="Q821" t="b">
        <v>0</v>
      </c>
      <c r="T821" t="s">
        <v>89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8.0060000000000002</v>
      </c>
      <c r="G822" t="s">
        <v>20</v>
      </c>
      <c r="H822" s="8">
        <f t="shared" si="51"/>
        <v>43.043010752688176</v>
      </c>
      <c r="I822">
        <v>279</v>
      </c>
      <c r="J822" t="s">
        <v>40</v>
      </c>
      <c r="K822" t="s">
        <v>41</v>
      </c>
      <c r="L822">
        <v>1532840400</v>
      </c>
      <c r="M822" s="7">
        <f t="shared" si="49"/>
        <v>43310.208333333328</v>
      </c>
      <c r="N822" s="7">
        <f t="shared" si="50"/>
        <v>43323.208333333328</v>
      </c>
      <c r="O822">
        <v>1533963600</v>
      </c>
      <c r="P822" t="b">
        <v>0</v>
      </c>
      <c r="Q822" t="b">
        <v>1</v>
      </c>
      <c r="T822" t="s">
        <v>23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2.9128571428571428</v>
      </c>
      <c r="G823" t="s">
        <v>20</v>
      </c>
      <c r="H823" s="8">
        <f t="shared" si="51"/>
        <v>67.966666666666669</v>
      </c>
      <c r="I823">
        <v>210</v>
      </c>
      <c r="J823" t="s">
        <v>21</v>
      </c>
      <c r="K823" t="s">
        <v>22</v>
      </c>
      <c r="L823">
        <v>1488261600</v>
      </c>
      <c r="M823" s="7">
        <f t="shared" si="49"/>
        <v>42794.25</v>
      </c>
      <c r="N823" s="7">
        <f t="shared" si="50"/>
        <v>42807.208333333328</v>
      </c>
      <c r="O823">
        <v>1489381200</v>
      </c>
      <c r="P823" t="b">
        <v>0</v>
      </c>
      <c r="Q823" t="b">
        <v>0</v>
      </c>
      <c r="T823" t="s">
        <v>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3.4996666666666667</v>
      </c>
      <c r="G824" t="s">
        <v>20</v>
      </c>
      <c r="H824" s="8">
        <f t="shared" si="51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 s="7">
        <f t="shared" si="49"/>
        <v>41698.25</v>
      </c>
      <c r="N824" s="7">
        <f t="shared" si="50"/>
        <v>41715.208333333336</v>
      </c>
      <c r="O824">
        <v>1395032400</v>
      </c>
      <c r="P824" t="b">
        <v>0</v>
      </c>
      <c r="Q824" t="b">
        <v>0</v>
      </c>
      <c r="T824" t="s">
        <v>23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3.5707317073170732</v>
      </c>
      <c r="G825" t="s">
        <v>20</v>
      </c>
      <c r="H825" s="8">
        <f t="shared" si="51"/>
        <v>58.095238095238095</v>
      </c>
      <c r="I825">
        <v>252</v>
      </c>
      <c r="J825" t="s">
        <v>21</v>
      </c>
      <c r="K825" t="s">
        <v>22</v>
      </c>
      <c r="L825">
        <v>1410325200</v>
      </c>
      <c r="M825" s="7">
        <f t="shared" si="49"/>
        <v>41892.208333333336</v>
      </c>
      <c r="N825" s="7">
        <f t="shared" si="50"/>
        <v>41917.208333333336</v>
      </c>
      <c r="O825">
        <v>1412485200</v>
      </c>
      <c r="P825" t="b">
        <v>1</v>
      </c>
      <c r="Q825" t="b">
        <v>1</v>
      </c>
      <c r="T825" t="s">
        <v>23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1.2648941176470587</v>
      </c>
      <c r="G826" t="s">
        <v>20</v>
      </c>
      <c r="H826" s="8">
        <f t="shared" si="51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 s="7">
        <f t="shared" si="49"/>
        <v>40348.208333333336</v>
      </c>
      <c r="N826" s="7">
        <f t="shared" si="50"/>
        <v>40380.208333333336</v>
      </c>
      <c r="O826">
        <v>1279688400</v>
      </c>
      <c r="P826" t="b">
        <v>0</v>
      </c>
      <c r="Q826" t="b">
        <v>1</v>
      </c>
      <c r="T826" t="s">
        <v>68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3.875</v>
      </c>
      <c r="G827" t="s">
        <v>20</v>
      </c>
      <c r="H827" s="8">
        <f t="shared" si="51"/>
        <v>88.853503184713375</v>
      </c>
      <c r="I827">
        <v>157</v>
      </c>
      <c r="J827" t="s">
        <v>40</v>
      </c>
      <c r="K827" t="s">
        <v>41</v>
      </c>
      <c r="L827">
        <v>1500958800</v>
      </c>
      <c r="M827" s="7">
        <f t="shared" si="49"/>
        <v>42941.208333333328</v>
      </c>
      <c r="N827" s="7">
        <f t="shared" si="50"/>
        <v>42953.208333333328</v>
      </c>
      <c r="O827">
        <v>1501995600</v>
      </c>
      <c r="P827" t="b">
        <v>0</v>
      </c>
      <c r="Q827" t="b">
        <v>0</v>
      </c>
      <c r="T827" t="s">
        <v>100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4.5703571428571426</v>
      </c>
      <c r="G828" t="s">
        <v>20</v>
      </c>
      <c r="H828" s="8">
        <f t="shared" si="51"/>
        <v>65.963917525773198</v>
      </c>
      <c r="I828">
        <v>194</v>
      </c>
      <c r="J828" t="s">
        <v>21</v>
      </c>
      <c r="K828" t="s">
        <v>22</v>
      </c>
      <c r="L828">
        <v>1292220000</v>
      </c>
      <c r="M828" s="7">
        <f t="shared" si="49"/>
        <v>40525.25</v>
      </c>
      <c r="N828" s="7">
        <f t="shared" si="50"/>
        <v>40553.25</v>
      </c>
      <c r="O828">
        <v>1294639200</v>
      </c>
      <c r="P828" t="b">
        <v>0</v>
      </c>
      <c r="Q828" t="b">
        <v>1</v>
      </c>
      <c r="T828" t="s">
        <v>33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2.6669565217391304</v>
      </c>
      <c r="G829" t="s">
        <v>20</v>
      </c>
      <c r="H829" s="8">
        <f t="shared" si="51"/>
        <v>74.804878048780495</v>
      </c>
      <c r="I829">
        <v>82</v>
      </c>
      <c r="J829" t="s">
        <v>26</v>
      </c>
      <c r="K829" t="s">
        <v>27</v>
      </c>
      <c r="L829">
        <v>1304398800</v>
      </c>
      <c r="M829" s="7">
        <f t="shared" si="49"/>
        <v>40666.208333333336</v>
      </c>
      <c r="N829" s="7">
        <f t="shared" si="50"/>
        <v>40678.208333333336</v>
      </c>
      <c r="O829">
        <v>1305435600</v>
      </c>
      <c r="P829" t="b">
        <v>0</v>
      </c>
      <c r="Q829" t="b">
        <v>1</v>
      </c>
      <c r="T829" t="s">
        <v>53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0.69</v>
      </c>
      <c r="G830" t="s">
        <v>14</v>
      </c>
      <c r="H830" s="8">
        <f t="shared" si="51"/>
        <v>69.98571428571428</v>
      </c>
      <c r="I830">
        <v>70</v>
      </c>
      <c r="J830" t="s">
        <v>21</v>
      </c>
      <c r="K830" t="s">
        <v>22</v>
      </c>
      <c r="L830">
        <v>1535432400</v>
      </c>
      <c r="M830" s="7">
        <f t="shared" si="49"/>
        <v>43340.208333333328</v>
      </c>
      <c r="N830" s="7">
        <f t="shared" si="50"/>
        <v>43365.208333333328</v>
      </c>
      <c r="O830">
        <v>1537592400</v>
      </c>
      <c r="P830" t="b">
        <v>0</v>
      </c>
      <c r="Q830" t="b">
        <v>0</v>
      </c>
      <c r="T830" t="s">
        <v>33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0.51343749999999999</v>
      </c>
      <c r="G831" t="s">
        <v>14</v>
      </c>
      <c r="H831" s="8">
        <f t="shared" si="51"/>
        <v>32.006493506493506</v>
      </c>
      <c r="I831">
        <v>154</v>
      </c>
      <c r="J831" t="s">
        <v>21</v>
      </c>
      <c r="K831" t="s">
        <v>22</v>
      </c>
      <c r="L831">
        <v>1433826000</v>
      </c>
      <c r="M831" s="7">
        <f t="shared" si="49"/>
        <v>42164.208333333328</v>
      </c>
      <c r="N831" s="7">
        <f t="shared" si="50"/>
        <v>42179.208333333328</v>
      </c>
      <c r="O831">
        <v>1435122000</v>
      </c>
      <c r="P831" t="b">
        <v>0</v>
      </c>
      <c r="Q831" t="b">
        <v>0</v>
      </c>
      <c r="T831" t="s">
        <v>33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1.1710526315789473E-2</v>
      </c>
      <c r="G832" t="s">
        <v>14</v>
      </c>
      <c r="H832" s="8">
        <f t="shared" si="51"/>
        <v>64.727272727272734</v>
      </c>
      <c r="I832">
        <v>22</v>
      </c>
      <c r="J832" t="s">
        <v>21</v>
      </c>
      <c r="K832" t="s">
        <v>22</v>
      </c>
      <c r="L832">
        <v>1514959200</v>
      </c>
      <c r="M832" s="7">
        <f t="shared" si="49"/>
        <v>43103.25</v>
      </c>
      <c r="N832" s="7">
        <f t="shared" si="50"/>
        <v>43162.25</v>
      </c>
      <c r="O832">
        <v>1520056800</v>
      </c>
      <c r="P832" t="b">
        <v>0</v>
      </c>
      <c r="Q832" t="b">
        <v>0</v>
      </c>
      <c r="T832" t="s">
        <v>33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1.089773429454171</v>
      </c>
      <c r="G833" t="s">
        <v>20</v>
      </c>
      <c r="H833" s="8">
        <f t="shared" si="51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 s="7">
        <f t="shared" si="49"/>
        <v>40994.208333333336</v>
      </c>
      <c r="N833" s="7">
        <f t="shared" si="50"/>
        <v>41028.208333333336</v>
      </c>
      <c r="O833">
        <v>1335675600</v>
      </c>
      <c r="P833" t="b">
        <v>0</v>
      </c>
      <c r="Q833" t="b">
        <v>0</v>
      </c>
      <c r="T833" t="s">
        <v>122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3.1517592592592591</v>
      </c>
      <c r="G834" t="s">
        <v>20</v>
      </c>
      <c r="H834" s="8">
        <f t="shared" si="51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 s="7">
        <f t="shared" si="49"/>
        <v>42299.208333333328</v>
      </c>
      <c r="N834" s="7">
        <f t="shared" si="50"/>
        <v>42333.25</v>
      </c>
      <c r="O834">
        <v>1448431200</v>
      </c>
      <c r="P834" t="b">
        <v>1</v>
      </c>
      <c r="Q834" t="b">
        <v>0</v>
      </c>
      <c r="T834" t="s">
        <v>206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</f>
        <v>1.5769117647058823</v>
      </c>
      <c r="G835" t="s">
        <v>20</v>
      </c>
      <c r="H835" s="8">
        <f t="shared" si="51"/>
        <v>64.987878787878785</v>
      </c>
      <c r="I835">
        <v>165</v>
      </c>
      <c r="J835" t="s">
        <v>36</v>
      </c>
      <c r="K835" t="s">
        <v>37</v>
      </c>
      <c r="L835">
        <v>1297663200</v>
      </c>
      <c r="M835" s="7">
        <f t="shared" ref="M835:M898" si="53">(((L835/60)/60)/24+DATE(1970,1,1))</f>
        <v>40588.25</v>
      </c>
      <c r="N835" s="7">
        <f t="shared" ref="N835:N898" si="54">(((O835/60)/60)/24)+DATE(1970,1,1)</f>
        <v>40599.25</v>
      </c>
      <c r="O835">
        <v>1298613600</v>
      </c>
      <c r="P835" t="b">
        <v>0</v>
      </c>
      <c r="Q835" t="b">
        <v>0</v>
      </c>
      <c r="T835" t="s">
        <v>206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1.5380821917808218</v>
      </c>
      <c r="G836" t="s">
        <v>20</v>
      </c>
      <c r="H836" s="8">
        <f t="shared" si="51"/>
        <v>94.352941176470594</v>
      </c>
      <c r="I836">
        <v>119</v>
      </c>
      <c r="J836" t="s">
        <v>21</v>
      </c>
      <c r="K836" t="s">
        <v>22</v>
      </c>
      <c r="L836">
        <v>1371963600</v>
      </c>
      <c r="M836" s="7">
        <f t="shared" si="53"/>
        <v>41448.208333333336</v>
      </c>
      <c r="N836" s="7">
        <f t="shared" si="54"/>
        <v>41454.208333333336</v>
      </c>
      <c r="O836">
        <v>1372482000</v>
      </c>
      <c r="P836" t="b">
        <v>0</v>
      </c>
      <c r="Q836" t="b">
        <v>0</v>
      </c>
      <c r="T836" t="s">
        <v>33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0.89738979118329465</v>
      </c>
      <c r="G837" t="s">
        <v>14</v>
      </c>
      <c r="H837" s="8">
        <f t="shared" si="51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 s="7">
        <f t="shared" si="53"/>
        <v>42063.25</v>
      </c>
      <c r="N837" s="7">
        <f t="shared" si="54"/>
        <v>42069.25</v>
      </c>
      <c r="O837">
        <v>1425621600</v>
      </c>
      <c r="P837" t="b">
        <v>0</v>
      </c>
      <c r="Q837" t="b">
        <v>0</v>
      </c>
      <c r="T837" t="s">
        <v>28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0.75135802469135804</v>
      </c>
      <c r="G838" t="s">
        <v>14</v>
      </c>
      <c r="H838" s="8">
        <f t="shared" si="51"/>
        <v>64.744680851063833</v>
      </c>
      <c r="I838">
        <v>94</v>
      </c>
      <c r="J838" t="s">
        <v>21</v>
      </c>
      <c r="K838" t="s">
        <v>22</v>
      </c>
      <c r="L838">
        <v>1265349600</v>
      </c>
      <c r="M838" s="7">
        <f t="shared" si="53"/>
        <v>40214.25</v>
      </c>
      <c r="N838" s="7">
        <f t="shared" si="54"/>
        <v>40225.25</v>
      </c>
      <c r="O838">
        <v>1266300000</v>
      </c>
      <c r="P838" t="b">
        <v>0</v>
      </c>
      <c r="Q838" t="b">
        <v>0</v>
      </c>
      <c r="T838" t="s">
        <v>60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8.5288135593220336</v>
      </c>
      <c r="G839" t="s">
        <v>20</v>
      </c>
      <c r="H839" s="8">
        <f t="shared" ref="H839:H902" si="55">AVERAGE(E839/I839)</f>
        <v>84.00667779632721</v>
      </c>
      <c r="I839">
        <v>1797</v>
      </c>
      <c r="J839" t="s">
        <v>21</v>
      </c>
      <c r="K839" t="s">
        <v>22</v>
      </c>
      <c r="L839">
        <v>1301202000</v>
      </c>
      <c r="M839" s="7">
        <f t="shared" si="53"/>
        <v>40629.208333333336</v>
      </c>
      <c r="N839" s="7">
        <f t="shared" si="54"/>
        <v>40683.208333333336</v>
      </c>
      <c r="O839">
        <v>1305867600</v>
      </c>
      <c r="P839" t="b">
        <v>0</v>
      </c>
      <c r="Q839" t="b">
        <v>0</v>
      </c>
      <c r="T839" t="s">
        <v>159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1.3890625000000001</v>
      </c>
      <c r="G840" t="s">
        <v>20</v>
      </c>
      <c r="H840" s="8">
        <f t="shared" si="55"/>
        <v>34.061302681992338</v>
      </c>
      <c r="I840">
        <v>261</v>
      </c>
      <c r="J840" t="s">
        <v>21</v>
      </c>
      <c r="K840" t="s">
        <v>22</v>
      </c>
      <c r="L840">
        <v>1538024400</v>
      </c>
      <c r="M840" s="7">
        <f t="shared" si="53"/>
        <v>43370.208333333328</v>
      </c>
      <c r="N840" s="7">
        <f t="shared" si="54"/>
        <v>43379.208333333328</v>
      </c>
      <c r="O840">
        <v>1538802000</v>
      </c>
      <c r="P840" t="b">
        <v>0</v>
      </c>
      <c r="Q840" t="b">
        <v>0</v>
      </c>
      <c r="T840" t="s">
        <v>33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1.9018181818181819</v>
      </c>
      <c r="G841" t="s">
        <v>20</v>
      </c>
      <c r="H841" s="8">
        <f t="shared" si="55"/>
        <v>93.273885350318466</v>
      </c>
      <c r="I841">
        <v>157</v>
      </c>
      <c r="J841" t="s">
        <v>21</v>
      </c>
      <c r="K841" t="s">
        <v>22</v>
      </c>
      <c r="L841">
        <v>1395032400</v>
      </c>
      <c r="M841" s="7">
        <f t="shared" si="53"/>
        <v>41715.208333333336</v>
      </c>
      <c r="N841" s="7">
        <f t="shared" si="54"/>
        <v>41760.208333333336</v>
      </c>
      <c r="O841">
        <v>1398920400</v>
      </c>
      <c r="P841" t="b">
        <v>0</v>
      </c>
      <c r="Q841" t="b">
        <v>1</v>
      </c>
      <c r="T841" t="s">
        <v>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 t="s">
        <v>20</v>
      </c>
      <c r="H842" s="8">
        <f t="shared" si="55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 s="7">
        <f t="shared" si="53"/>
        <v>41836.208333333336</v>
      </c>
      <c r="N842" s="7">
        <f t="shared" si="54"/>
        <v>41838.208333333336</v>
      </c>
      <c r="O842">
        <v>1405659600</v>
      </c>
      <c r="P842" t="b">
        <v>0</v>
      </c>
      <c r="Q842" t="b">
        <v>1</v>
      </c>
      <c r="T842" t="s">
        <v>33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1.4275824175824177</v>
      </c>
      <c r="G843" t="s">
        <v>20</v>
      </c>
      <c r="H843" s="8">
        <f t="shared" si="55"/>
        <v>83.812903225806451</v>
      </c>
      <c r="I843">
        <v>155</v>
      </c>
      <c r="J843" t="s">
        <v>21</v>
      </c>
      <c r="K843" t="s">
        <v>22</v>
      </c>
      <c r="L843">
        <v>1455861600</v>
      </c>
      <c r="M843" s="7">
        <f t="shared" si="53"/>
        <v>42419.25</v>
      </c>
      <c r="N843" s="7">
        <f t="shared" si="54"/>
        <v>42435.25</v>
      </c>
      <c r="O843">
        <v>1457244000</v>
      </c>
      <c r="P843" t="b">
        <v>0</v>
      </c>
      <c r="Q843" t="b">
        <v>0</v>
      </c>
      <c r="T843" t="s">
        <v>28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5.6313333333333331</v>
      </c>
      <c r="G844" t="s">
        <v>20</v>
      </c>
      <c r="H844" s="8">
        <f t="shared" si="55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 s="7">
        <f t="shared" si="53"/>
        <v>43266.208333333328</v>
      </c>
      <c r="N844" s="7">
        <f t="shared" si="54"/>
        <v>43269.208333333328</v>
      </c>
      <c r="O844">
        <v>1529298000</v>
      </c>
      <c r="P844" t="b">
        <v>0</v>
      </c>
      <c r="Q844" t="b">
        <v>0</v>
      </c>
      <c r="T844" t="s">
        <v>65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0.30715909090909088</v>
      </c>
      <c r="G845" t="s">
        <v>14</v>
      </c>
      <c r="H845" s="8">
        <f t="shared" si="55"/>
        <v>81.909090909090907</v>
      </c>
      <c r="I845">
        <v>33</v>
      </c>
      <c r="J845" t="s">
        <v>21</v>
      </c>
      <c r="K845" t="s">
        <v>22</v>
      </c>
      <c r="L845">
        <v>1535259600</v>
      </c>
      <c r="M845" s="7">
        <f t="shared" si="53"/>
        <v>43338.208333333328</v>
      </c>
      <c r="N845" s="7">
        <f t="shared" si="54"/>
        <v>43344.208333333328</v>
      </c>
      <c r="O845">
        <v>1535778000</v>
      </c>
      <c r="P845" t="b">
        <v>0</v>
      </c>
      <c r="Q845" t="b">
        <v>0</v>
      </c>
      <c r="T845" t="s">
        <v>122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0.99397727272727276</v>
      </c>
      <c r="G846" t="s">
        <v>74</v>
      </c>
      <c r="H846" s="8">
        <f t="shared" si="55"/>
        <v>93.053191489361708</v>
      </c>
      <c r="I846">
        <v>94</v>
      </c>
      <c r="J846" t="s">
        <v>21</v>
      </c>
      <c r="K846" t="s">
        <v>22</v>
      </c>
      <c r="L846">
        <v>1327212000</v>
      </c>
      <c r="M846" s="7">
        <f t="shared" si="53"/>
        <v>40930.25</v>
      </c>
      <c r="N846" s="7">
        <f t="shared" si="54"/>
        <v>40933.25</v>
      </c>
      <c r="O846">
        <v>1327471200</v>
      </c>
      <c r="P846" t="b">
        <v>0</v>
      </c>
      <c r="Q846" t="b">
        <v>0</v>
      </c>
      <c r="T846" t="s">
        <v>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1.9754935622317598</v>
      </c>
      <c r="G847" t="s">
        <v>20</v>
      </c>
      <c r="H847" s="8">
        <f t="shared" si="55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 s="7">
        <f t="shared" si="53"/>
        <v>43235.208333333328</v>
      </c>
      <c r="N847" s="7">
        <f t="shared" si="54"/>
        <v>43272.208333333328</v>
      </c>
      <c r="O847">
        <v>1529557200</v>
      </c>
      <c r="P847" t="b">
        <v>0</v>
      </c>
      <c r="Q847" t="b">
        <v>0</v>
      </c>
      <c r="T847" t="s">
        <v>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5.085</v>
      </c>
      <c r="G848" t="s">
        <v>20</v>
      </c>
      <c r="H848" s="8">
        <f t="shared" si="55"/>
        <v>105.9375</v>
      </c>
      <c r="I848">
        <v>48</v>
      </c>
      <c r="J848" t="s">
        <v>21</v>
      </c>
      <c r="K848" t="s">
        <v>22</v>
      </c>
      <c r="L848">
        <v>1532149200</v>
      </c>
      <c r="M848" s="7">
        <f t="shared" si="53"/>
        <v>43302.208333333328</v>
      </c>
      <c r="N848" s="7">
        <f t="shared" si="54"/>
        <v>43338.208333333328</v>
      </c>
      <c r="O848">
        <v>1535259600</v>
      </c>
      <c r="P848" t="b">
        <v>1</v>
      </c>
      <c r="Q848" t="b">
        <v>1</v>
      </c>
      <c r="T848" t="s">
        <v>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2.3774468085106384</v>
      </c>
      <c r="G849" t="s">
        <v>20</v>
      </c>
      <c r="H849" s="8">
        <f t="shared" si="55"/>
        <v>101.58181818181818</v>
      </c>
      <c r="I849">
        <v>110</v>
      </c>
      <c r="J849" t="s">
        <v>21</v>
      </c>
      <c r="K849" t="s">
        <v>22</v>
      </c>
      <c r="L849">
        <v>1515304800</v>
      </c>
      <c r="M849" s="7">
        <f t="shared" si="53"/>
        <v>43107.25</v>
      </c>
      <c r="N849" s="7">
        <f t="shared" si="54"/>
        <v>43110.25</v>
      </c>
      <c r="O849">
        <v>1515564000</v>
      </c>
      <c r="P849" t="b">
        <v>0</v>
      </c>
      <c r="Q849" t="b">
        <v>0</v>
      </c>
      <c r="T849" t="s">
        <v>17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3.3846875000000001</v>
      </c>
      <c r="G850" t="s">
        <v>20</v>
      </c>
      <c r="H850" s="8">
        <f t="shared" si="55"/>
        <v>62.970930232558139</v>
      </c>
      <c r="I850">
        <v>172</v>
      </c>
      <c r="J850" t="s">
        <v>21</v>
      </c>
      <c r="K850" t="s">
        <v>22</v>
      </c>
      <c r="L850">
        <v>1276318800</v>
      </c>
      <c r="M850" s="7">
        <f t="shared" si="53"/>
        <v>40341.208333333336</v>
      </c>
      <c r="N850" s="7">
        <f t="shared" si="54"/>
        <v>40350.208333333336</v>
      </c>
      <c r="O850">
        <v>1277096400</v>
      </c>
      <c r="P850" t="b">
        <v>0</v>
      </c>
      <c r="Q850" t="b">
        <v>0</v>
      </c>
      <c r="T850" t="s">
        <v>53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1.3308955223880596</v>
      </c>
      <c r="G851" t="s">
        <v>20</v>
      </c>
      <c r="H851" s="8">
        <f t="shared" si="55"/>
        <v>29.045602605863191</v>
      </c>
      <c r="I851">
        <v>307</v>
      </c>
      <c r="J851" t="s">
        <v>21</v>
      </c>
      <c r="K851" t="s">
        <v>22</v>
      </c>
      <c r="L851">
        <v>1328767200</v>
      </c>
      <c r="M851" s="7">
        <f t="shared" si="53"/>
        <v>40948.25</v>
      </c>
      <c r="N851" s="7">
        <f t="shared" si="54"/>
        <v>40951.25</v>
      </c>
      <c r="O851">
        <v>1329026400</v>
      </c>
      <c r="P851" t="b">
        <v>0</v>
      </c>
      <c r="Q851" t="b">
        <v>1</v>
      </c>
      <c r="T851" t="s">
        <v>60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0.01</v>
      </c>
      <c r="G852" t="s">
        <v>14</v>
      </c>
      <c r="H852" s="8">
        <f t="shared" si="55"/>
        <v>1</v>
      </c>
      <c r="I852">
        <v>1</v>
      </c>
      <c r="J852" t="s">
        <v>21</v>
      </c>
      <c r="K852" t="s">
        <v>22</v>
      </c>
      <c r="L852">
        <v>1321682400</v>
      </c>
      <c r="M852" s="7">
        <f t="shared" si="53"/>
        <v>40866.25</v>
      </c>
      <c r="N852" s="7">
        <f t="shared" si="54"/>
        <v>40881.25</v>
      </c>
      <c r="O852">
        <v>1322978400</v>
      </c>
      <c r="P852" t="b">
        <v>1</v>
      </c>
      <c r="Q852" t="b">
        <v>0</v>
      </c>
      <c r="T852" t="s">
        <v>23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2.0779999999999998</v>
      </c>
      <c r="G853" t="s">
        <v>20</v>
      </c>
      <c r="H853" s="8">
        <f t="shared" si="55"/>
        <v>77.924999999999997</v>
      </c>
      <c r="I853">
        <v>160</v>
      </c>
      <c r="J853" t="s">
        <v>21</v>
      </c>
      <c r="K853" t="s">
        <v>22</v>
      </c>
      <c r="L853">
        <v>1335934800</v>
      </c>
      <c r="M853" s="7">
        <f t="shared" si="53"/>
        <v>41031.208333333336</v>
      </c>
      <c r="N853" s="7">
        <f t="shared" si="54"/>
        <v>41064.208333333336</v>
      </c>
      <c r="O853">
        <v>1338786000</v>
      </c>
      <c r="P853" t="b">
        <v>0</v>
      </c>
      <c r="Q853" t="b">
        <v>0</v>
      </c>
      <c r="T853" t="s">
        <v>50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0.51122448979591839</v>
      </c>
      <c r="G854" t="s">
        <v>14</v>
      </c>
      <c r="H854" s="8">
        <f t="shared" si="55"/>
        <v>80.806451612903231</v>
      </c>
      <c r="I854">
        <v>31</v>
      </c>
      <c r="J854" t="s">
        <v>21</v>
      </c>
      <c r="K854" t="s">
        <v>22</v>
      </c>
      <c r="L854">
        <v>1310792400</v>
      </c>
      <c r="M854" s="7">
        <f t="shared" si="53"/>
        <v>40740.208333333336</v>
      </c>
      <c r="N854" s="7">
        <f t="shared" si="54"/>
        <v>40750.208333333336</v>
      </c>
      <c r="O854">
        <v>1311656400</v>
      </c>
      <c r="P854" t="b">
        <v>0</v>
      </c>
      <c r="Q854" t="b">
        <v>1</v>
      </c>
      <c r="T854" t="s">
        <v>89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6.5205847953216374</v>
      </c>
      <c r="G855" t="s">
        <v>20</v>
      </c>
      <c r="H855" s="8">
        <f t="shared" si="55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 s="7">
        <f t="shared" si="53"/>
        <v>40714.208333333336</v>
      </c>
      <c r="N855" s="7">
        <f t="shared" si="54"/>
        <v>40719.208333333336</v>
      </c>
      <c r="O855">
        <v>1308978000</v>
      </c>
      <c r="P855" t="b">
        <v>0</v>
      </c>
      <c r="Q855" t="b">
        <v>1</v>
      </c>
      <c r="T855" t="s">
        <v>60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1.1363099415204678</v>
      </c>
      <c r="G856" t="s">
        <v>20</v>
      </c>
      <c r="H856" s="8">
        <f t="shared" si="55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 s="7">
        <f t="shared" si="53"/>
        <v>43787.25</v>
      </c>
      <c r="N856" s="7">
        <f t="shared" si="54"/>
        <v>43814.25</v>
      </c>
      <c r="O856">
        <v>1576389600</v>
      </c>
      <c r="P856" t="b">
        <v>0</v>
      </c>
      <c r="Q856" t="b">
        <v>0</v>
      </c>
      <c r="T856" t="s">
        <v>119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1.0237606837606839</v>
      </c>
      <c r="G857" t="s">
        <v>20</v>
      </c>
      <c r="H857" s="8">
        <f t="shared" si="55"/>
        <v>53</v>
      </c>
      <c r="I857">
        <v>452</v>
      </c>
      <c r="J857" t="s">
        <v>26</v>
      </c>
      <c r="K857" t="s">
        <v>27</v>
      </c>
      <c r="L857">
        <v>1308373200</v>
      </c>
      <c r="M857" s="7">
        <f t="shared" si="53"/>
        <v>40712.208333333336</v>
      </c>
      <c r="N857" s="7">
        <f t="shared" si="54"/>
        <v>40743.208333333336</v>
      </c>
      <c r="O857">
        <v>1311051600</v>
      </c>
      <c r="P857" t="b">
        <v>0</v>
      </c>
      <c r="Q857" t="b">
        <v>0</v>
      </c>
      <c r="T857" t="s">
        <v>33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3.5658333333333334</v>
      </c>
      <c r="G858" t="s">
        <v>20</v>
      </c>
      <c r="H858" s="8">
        <f t="shared" si="55"/>
        <v>54.164556962025316</v>
      </c>
      <c r="I858">
        <v>158</v>
      </c>
      <c r="J858" t="s">
        <v>21</v>
      </c>
      <c r="K858" t="s">
        <v>22</v>
      </c>
      <c r="L858">
        <v>1335243600</v>
      </c>
      <c r="M858" s="7">
        <f t="shared" si="53"/>
        <v>41023.208333333336</v>
      </c>
      <c r="N858" s="7">
        <f t="shared" si="54"/>
        <v>41040.208333333336</v>
      </c>
      <c r="O858">
        <v>1336712400</v>
      </c>
      <c r="P858" t="b">
        <v>0</v>
      </c>
      <c r="Q858" t="b">
        <v>0</v>
      </c>
      <c r="T858" t="s">
        <v>17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1.3986792452830188</v>
      </c>
      <c r="G859" t="s">
        <v>20</v>
      </c>
      <c r="H859" s="8">
        <f t="shared" si="55"/>
        <v>32.946666666666665</v>
      </c>
      <c r="I859">
        <v>225</v>
      </c>
      <c r="J859" t="s">
        <v>98</v>
      </c>
      <c r="K859" t="s">
        <v>99</v>
      </c>
      <c r="L859">
        <v>1328421600</v>
      </c>
      <c r="M859" s="7">
        <f t="shared" si="53"/>
        <v>40944.25</v>
      </c>
      <c r="N859" s="7">
        <f t="shared" si="54"/>
        <v>40967.25</v>
      </c>
      <c r="O859">
        <v>1330408800</v>
      </c>
      <c r="P859" t="b">
        <v>1</v>
      </c>
      <c r="Q859" t="b">
        <v>0</v>
      </c>
      <c r="T859" t="s">
        <v>100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0.69450000000000001</v>
      </c>
      <c r="G860" t="s">
        <v>14</v>
      </c>
      <c r="H860" s="8">
        <f t="shared" si="55"/>
        <v>79.371428571428567</v>
      </c>
      <c r="I860">
        <v>35</v>
      </c>
      <c r="J860" t="s">
        <v>21</v>
      </c>
      <c r="K860" t="s">
        <v>22</v>
      </c>
      <c r="L860">
        <v>1524286800</v>
      </c>
      <c r="M860" s="7">
        <f t="shared" si="53"/>
        <v>43211.208333333328</v>
      </c>
      <c r="N860" s="7">
        <f t="shared" si="54"/>
        <v>43218.208333333328</v>
      </c>
      <c r="O860">
        <v>1524891600</v>
      </c>
      <c r="P860" t="b">
        <v>1</v>
      </c>
      <c r="Q860" t="b">
        <v>0</v>
      </c>
      <c r="T860" t="s">
        <v>17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0.35534246575342465</v>
      </c>
      <c r="G861" t="s">
        <v>14</v>
      </c>
      <c r="H861" s="8">
        <f t="shared" si="55"/>
        <v>41.174603174603178</v>
      </c>
      <c r="I861">
        <v>63</v>
      </c>
      <c r="J861" t="s">
        <v>21</v>
      </c>
      <c r="K861" t="s">
        <v>22</v>
      </c>
      <c r="L861">
        <v>1362117600</v>
      </c>
      <c r="M861" s="7">
        <f t="shared" si="53"/>
        <v>41334.25</v>
      </c>
      <c r="N861" s="7">
        <f t="shared" si="54"/>
        <v>41352.208333333336</v>
      </c>
      <c r="O861">
        <v>1363669200</v>
      </c>
      <c r="P861" t="b">
        <v>0</v>
      </c>
      <c r="Q861" t="b">
        <v>1</v>
      </c>
      <c r="T861" t="s">
        <v>33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2.5165000000000002</v>
      </c>
      <c r="G862" t="s">
        <v>20</v>
      </c>
      <c r="H862" s="8">
        <f t="shared" si="55"/>
        <v>77.430769230769229</v>
      </c>
      <c r="I862">
        <v>65</v>
      </c>
      <c r="J862" t="s">
        <v>21</v>
      </c>
      <c r="K862" t="s">
        <v>22</v>
      </c>
      <c r="L862">
        <v>1550556000</v>
      </c>
      <c r="M862" s="7">
        <f t="shared" si="53"/>
        <v>43515.25</v>
      </c>
      <c r="N862" s="7">
        <f t="shared" si="54"/>
        <v>43525.25</v>
      </c>
      <c r="O862">
        <v>1551420000</v>
      </c>
      <c r="P862" t="b">
        <v>0</v>
      </c>
      <c r="Q862" t="b">
        <v>1</v>
      </c>
      <c r="T862" t="s">
        <v>65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1.0587500000000001</v>
      </c>
      <c r="G863" t="s">
        <v>20</v>
      </c>
      <c r="H863" s="8">
        <f t="shared" si="55"/>
        <v>57.159509202453989</v>
      </c>
      <c r="I863">
        <v>163</v>
      </c>
      <c r="J863" t="s">
        <v>21</v>
      </c>
      <c r="K863" t="s">
        <v>22</v>
      </c>
      <c r="L863">
        <v>1269147600</v>
      </c>
      <c r="M863" s="7">
        <f t="shared" si="53"/>
        <v>40258.208333333336</v>
      </c>
      <c r="N863" s="7">
        <f t="shared" si="54"/>
        <v>40266.208333333336</v>
      </c>
      <c r="O863">
        <v>1269838800</v>
      </c>
      <c r="P863" t="b">
        <v>0</v>
      </c>
      <c r="Q863" t="b">
        <v>0</v>
      </c>
      <c r="T863" t="s">
        <v>33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1.8742857142857143</v>
      </c>
      <c r="G864" t="s">
        <v>20</v>
      </c>
      <c r="H864" s="8">
        <f t="shared" si="55"/>
        <v>77.17647058823529</v>
      </c>
      <c r="I864">
        <v>85</v>
      </c>
      <c r="J864" t="s">
        <v>21</v>
      </c>
      <c r="K864" t="s">
        <v>22</v>
      </c>
      <c r="L864">
        <v>1312174800</v>
      </c>
      <c r="M864" s="7">
        <f t="shared" si="53"/>
        <v>40756.208333333336</v>
      </c>
      <c r="N864" s="7">
        <f t="shared" si="54"/>
        <v>40760.208333333336</v>
      </c>
      <c r="O864">
        <v>1312520400</v>
      </c>
      <c r="P864" t="b">
        <v>0</v>
      </c>
      <c r="Q864" t="b">
        <v>0</v>
      </c>
      <c r="T864" t="s">
        <v>33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3.8678571428571429</v>
      </c>
      <c r="G865" t="s">
        <v>20</v>
      </c>
      <c r="H865" s="8">
        <f t="shared" si="55"/>
        <v>24.953917050691246</v>
      </c>
      <c r="I865">
        <v>217</v>
      </c>
      <c r="J865" t="s">
        <v>21</v>
      </c>
      <c r="K865" t="s">
        <v>22</v>
      </c>
      <c r="L865">
        <v>1434517200</v>
      </c>
      <c r="M865" s="7">
        <f t="shared" si="53"/>
        <v>42172.208333333328</v>
      </c>
      <c r="N865" s="7">
        <f t="shared" si="54"/>
        <v>42195.208333333328</v>
      </c>
      <c r="O865">
        <v>1436504400</v>
      </c>
      <c r="P865" t="b">
        <v>0</v>
      </c>
      <c r="Q865" t="b">
        <v>1</v>
      </c>
      <c r="T865" t="s">
        <v>269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3.4707142857142856</v>
      </c>
      <c r="G866" t="s">
        <v>20</v>
      </c>
      <c r="H866" s="8">
        <f t="shared" si="55"/>
        <v>97.18</v>
      </c>
      <c r="I866">
        <v>150</v>
      </c>
      <c r="J866" t="s">
        <v>21</v>
      </c>
      <c r="K866" t="s">
        <v>22</v>
      </c>
      <c r="L866">
        <v>1471582800</v>
      </c>
      <c r="M866" s="7">
        <f t="shared" si="53"/>
        <v>42601.208333333328</v>
      </c>
      <c r="N866" s="7">
        <f t="shared" si="54"/>
        <v>42606.208333333328</v>
      </c>
      <c r="O866">
        <v>1472014800</v>
      </c>
      <c r="P866" t="b">
        <v>0</v>
      </c>
      <c r="Q866" t="b">
        <v>0</v>
      </c>
      <c r="T866" t="s">
        <v>100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1.8582098765432098</v>
      </c>
      <c r="G867" t="s">
        <v>20</v>
      </c>
      <c r="H867" s="8">
        <f t="shared" si="55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 s="7">
        <f t="shared" si="53"/>
        <v>41897.208333333336</v>
      </c>
      <c r="N867" s="7">
        <f t="shared" si="54"/>
        <v>41906.208333333336</v>
      </c>
      <c r="O867">
        <v>1411534800</v>
      </c>
      <c r="P867" t="b">
        <v>0</v>
      </c>
      <c r="Q867" t="b">
        <v>0</v>
      </c>
      <c r="T867" t="s">
        <v>33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0.43241247264770238</v>
      </c>
      <c r="G868" t="s">
        <v>74</v>
      </c>
      <c r="H868" s="8">
        <f t="shared" si="55"/>
        <v>88.023385300668153</v>
      </c>
      <c r="I868">
        <v>898</v>
      </c>
      <c r="J868" t="s">
        <v>21</v>
      </c>
      <c r="K868" t="s">
        <v>22</v>
      </c>
      <c r="L868">
        <v>1304830800</v>
      </c>
      <c r="M868" s="7">
        <f t="shared" si="53"/>
        <v>40671.208333333336</v>
      </c>
      <c r="N868" s="7">
        <f t="shared" si="54"/>
        <v>40672.208333333336</v>
      </c>
      <c r="O868">
        <v>1304917200</v>
      </c>
      <c r="P868" t="b">
        <v>0</v>
      </c>
      <c r="Q868" t="b">
        <v>0</v>
      </c>
      <c r="T868" t="s">
        <v>122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1.6243749999999999</v>
      </c>
      <c r="G869" t="s">
        <v>20</v>
      </c>
      <c r="H869" s="8">
        <f t="shared" si="55"/>
        <v>25.99</v>
      </c>
      <c r="I869">
        <v>300</v>
      </c>
      <c r="J869" t="s">
        <v>21</v>
      </c>
      <c r="K869" t="s">
        <v>22</v>
      </c>
      <c r="L869">
        <v>1539061200</v>
      </c>
      <c r="M869" s="7">
        <f t="shared" si="53"/>
        <v>43382.208333333328</v>
      </c>
      <c r="N869" s="7">
        <f t="shared" si="54"/>
        <v>43388.208333333328</v>
      </c>
      <c r="O869">
        <v>1539579600</v>
      </c>
      <c r="P869" t="b">
        <v>0</v>
      </c>
      <c r="Q869" t="b">
        <v>0</v>
      </c>
      <c r="T869" t="s">
        <v>17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1.8484285714285715</v>
      </c>
      <c r="G870" t="s">
        <v>20</v>
      </c>
      <c r="H870" s="8">
        <f t="shared" si="55"/>
        <v>102.69047619047619</v>
      </c>
      <c r="I870">
        <v>126</v>
      </c>
      <c r="J870" t="s">
        <v>21</v>
      </c>
      <c r="K870" t="s">
        <v>22</v>
      </c>
      <c r="L870">
        <v>1381554000</v>
      </c>
      <c r="M870" s="7">
        <f t="shared" si="53"/>
        <v>41559.208333333336</v>
      </c>
      <c r="N870" s="7">
        <f t="shared" si="54"/>
        <v>41570.208333333336</v>
      </c>
      <c r="O870">
        <v>1382504400</v>
      </c>
      <c r="P870" t="b">
        <v>0</v>
      </c>
      <c r="Q870" t="b">
        <v>0</v>
      </c>
      <c r="T870" t="s">
        <v>33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0.23703520691785052</v>
      </c>
      <c r="G871" t="s">
        <v>14</v>
      </c>
      <c r="H871" s="8">
        <f t="shared" si="55"/>
        <v>72.958174904942965</v>
      </c>
      <c r="I871">
        <v>526</v>
      </c>
      <c r="J871" t="s">
        <v>21</v>
      </c>
      <c r="K871" t="s">
        <v>22</v>
      </c>
      <c r="L871">
        <v>1277096400</v>
      </c>
      <c r="M871" s="7">
        <f t="shared" si="53"/>
        <v>40350.208333333336</v>
      </c>
      <c r="N871" s="7">
        <f t="shared" si="54"/>
        <v>40364.208333333336</v>
      </c>
      <c r="O871">
        <v>1278306000</v>
      </c>
      <c r="P871" t="b">
        <v>0</v>
      </c>
      <c r="Q871" t="b">
        <v>0</v>
      </c>
      <c r="T871" t="s">
        <v>53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0.89870129870129867</v>
      </c>
      <c r="G872" t="s">
        <v>14</v>
      </c>
      <c r="H872" s="8">
        <f t="shared" si="55"/>
        <v>57.190082644628099</v>
      </c>
      <c r="I872">
        <v>121</v>
      </c>
      <c r="J872" t="s">
        <v>21</v>
      </c>
      <c r="K872" t="s">
        <v>22</v>
      </c>
      <c r="L872">
        <v>1440392400</v>
      </c>
      <c r="M872" s="7">
        <f t="shared" si="53"/>
        <v>42240.208333333328</v>
      </c>
      <c r="N872" s="7">
        <f t="shared" si="54"/>
        <v>42265.208333333328</v>
      </c>
      <c r="O872">
        <v>1442552400</v>
      </c>
      <c r="P872" t="b">
        <v>0</v>
      </c>
      <c r="Q872" t="b">
        <v>0</v>
      </c>
      <c r="T872" t="s">
        <v>33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2.7260419580419581</v>
      </c>
      <c r="G873" t="s">
        <v>20</v>
      </c>
      <c r="H873" s="8">
        <f t="shared" si="55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 s="7">
        <f t="shared" si="53"/>
        <v>43040.208333333328</v>
      </c>
      <c r="N873" s="7">
        <f t="shared" si="54"/>
        <v>43058.25</v>
      </c>
      <c r="O873">
        <v>1511071200</v>
      </c>
      <c r="P873" t="b">
        <v>0</v>
      </c>
      <c r="Q873" t="b">
        <v>1</v>
      </c>
      <c r="T873" t="s">
        <v>33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1.7004255319148935</v>
      </c>
      <c r="G874" t="s">
        <v>20</v>
      </c>
      <c r="H874" s="8">
        <f t="shared" si="55"/>
        <v>98.666666666666671</v>
      </c>
      <c r="I874">
        <v>81</v>
      </c>
      <c r="J874" t="s">
        <v>26</v>
      </c>
      <c r="K874" t="s">
        <v>27</v>
      </c>
      <c r="L874">
        <v>1535950800</v>
      </c>
      <c r="M874" s="7">
        <f t="shared" si="53"/>
        <v>43346.208333333328</v>
      </c>
      <c r="N874" s="7">
        <f t="shared" si="54"/>
        <v>43351.208333333328</v>
      </c>
      <c r="O874">
        <v>1536382800</v>
      </c>
      <c r="P874" t="b">
        <v>0</v>
      </c>
      <c r="Q874" t="b">
        <v>0</v>
      </c>
      <c r="T874" t="s">
        <v>474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1.8828503562945369</v>
      </c>
      <c r="G875" t="s">
        <v>20</v>
      </c>
      <c r="H875" s="8">
        <f t="shared" si="55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 s="7">
        <f t="shared" si="53"/>
        <v>41647.25</v>
      </c>
      <c r="N875" s="7">
        <f t="shared" si="54"/>
        <v>41652.25</v>
      </c>
      <c r="O875">
        <v>1389592800</v>
      </c>
      <c r="P875" t="b">
        <v>0</v>
      </c>
      <c r="Q875" t="b">
        <v>0</v>
      </c>
      <c r="T875" t="s">
        <v>122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3.4693532338308457</v>
      </c>
      <c r="G876" t="s">
        <v>20</v>
      </c>
      <c r="H876" s="8">
        <f t="shared" si="55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 s="7">
        <f t="shared" si="53"/>
        <v>40291.208333333336</v>
      </c>
      <c r="N876" s="7">
        <f t="shared" si="54"/>
        <v>40329.208333333336</v>
      </c>
      <c r="O876">
        <v>1275282000</v>
      </c>
      <c r="P876" t="b">
        <v>0</v>
      </c>
      <c r="Q876" t="b">
        <v>1</v>
      </c>
      <c r="T876" t="s">
        <v>122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0.6917721518987342</v>
      </c>
      <c r="G877" t="s">
        <v>14</v>
      </c>
      <c r="H877" s="8">
        <f t="shared" si="55"/>
        <v>81.567164179104481</v>
      </c>
      <c r="I877">
        <v>67</v>
      </c>
      <c r="J877" t="s">
        <v>21</v>
      </c>
      <c r="K877" t="s">
        <v>22</v>
      </c>
      <c r="L877">
        <v>1294898400</v>
      </c>
      <c r="M877" s="7">
        <f t="shared" si="53"/>
        <v>40556.25</v>
      </c>
      <c r="N877" s="7">
        <f t="shared" si="54"/>
        <v>40557.25</v>
      </c>
      <c r="O877">
        <v>1294984800</v>
      </c>
      <c r="P877" t="b">
        <v>0</v>
      </c>
      <c r="Q877" t="b">
        <v>0</v>
      </c>
      <c r="T877" t="s">
        <v>23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0.25433734939759034</v>
      </c>
      <c r="G878" t="s">
        <v>14</v>
      </c>
      <c r="H878" s="8">
        <f t="shared" si="55"/>
        <v>37.035087719298247</v>
      </c>
      <c r="I878">
        <v>57</v>
      </c>
      <c r="J878" t="s">
        <v>15</v>
      </c>
      <c r="K878" t="s">
        <v>16</v>
      </c>
      <c r="L878">
        <v>1559970000</v>
      </c>
      <c r="M878" s="7">
        <f t="shared" si="53"/>
        <v>43624.208333333328</v>
      </c>
      <c r="N878" s="7">
        <f t="shared" si="54"/>
        <v>43648.208333333328</v>
      </c>
      <c r="O878">
        <v>1562043600</v>
      </c>
      <c r="P878" t="b">
        <v>0</v>
      </c>
      <c r="Q878" t="b">
        <v>0</v>
      </c>
      <c r="T878" t="s">
        <v>122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0.77400977995110021</v>
      </c>
      <c r="G879" t="s">
        <v>14</v>
      </c>
      <c r="H879" s="8">
        <f t="shared" si="55"/>
        <v>103.033360455655</v>
      </c>
      <c r="I879">
        <v>1229</v>
      </c>
      <c r="J879" t="s">
        <v>21</v>
      </c>
      <c r="K879" t="s">
        <v>22</v>
      </c>
      <c r="L879">
        <v>1469509200</v>
      </c>
      <c r="M879" s="7">
        <f t="shared" si="53"/>
        <v>42577.208333333328</v>
      </c>
      <c r="N879" s="7">
        <f t="shared" si="54"/>
        <v>42578.208333333328</v>
      </c>
      <c r="O879">
        <v>1469595600</v>
      </c>
      <c r="P879" t="b">
        <v>0</v>
      </c>
      <c r="Q879" t="b">
        <v>0</v>
      </c>
      <c r="T879" t="s">
        <v>17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0.37481481481481482</v>
      </c>
      <c r="G880" t="s">
        <v>14</v>
      </c>
      <c r="H880" s="8">
        <f t="shared" si="55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 s="7">
        <f t="shared" si="53"/>
        <v>43845.25</v>
      </c>
      <c r="N880" s="7">
        <f t="shared" si="54"/>
        <v>43869.25</v>
      </c>
      <c r="O880">
        <v>1581141600</v>
      </c>
      <c r="P880" t="b">
        <v>0</v>
      </c>
      <c r="Q880" t="b">
        <v>0</v>
      </c>
      <c r="T880" t="s">
        <v>148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 t="s">
        <v>20</v>
      </c>
      <c r="H881" s="8">
        <f t="shared" si="55"/>
        <v>102.60377358490567</v>
      </c>
      <c r="I881">
        <v>53</v>
      </c>
      <c r="J881" t="s">
        <v>21</v>
      </c>
      <c r="K881" t="s">
        <v>22</v>
      </c>
      <c r="L881">
        <v>1487743200</v>
      </c>
      <c r="M881" s="7">
        <f t="shared" si="53"/>
        <v>42788.25</v>
      </c>
      <c r="N881" s="7">
        <f t="shared" si="54"/>
        <v>42797.25</v>
      </c>
      <c r="O881">
        <v>1488520800</v>
      </c>
      <c r="P881" t="b">
        <v>0</v>
      </c>
      <c r="Q881" t="b">
        <v>0</v>
      </c>
      <c r="T881" t="s">
        <v>68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2.2852189349112426</v>
      </c>
      <c r="G882" t="s">
        <v>20</v>
      </c>
      <c r="H882" s="8">
        <f t="shared" si="55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 s="7">
        <f t="shared" si="53"/>
        <v>43667.208333333328</v>
      </c>
      <c r="N882" s="7">
        <f t="shared" si="54"/>
        <v>43669.208333333328</v>
      </c>
      <c r="O882">
        <v>1563858000</v>
      </c>
      <c r="P882" t="b">
        <v>0</v>
      </c>
      <c r="Q882" t="b">
        <v>0</v>
      </c>
      <c r="T882" t="s">
        <v>50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0.38948339483394834</v>
      </c>
      <c r="G883" t="s">
        <v>14</v>
      </c>
      <c r="H883" s="8">
        <f t="shared" si="55"/>
        <v>70.055309734513273</v>
      </c>
      <c r="I883">
        <v>452</v>
      </c>
      <c r="J883" t="s">
        <v>21</v>
      </c>
      <c r="K883" t="s">
        <v>22</v>
      </c>
      <c r="L883">
        <v>1436418000</v>
      </c>
      <c r="M883" s="7">
        <f t="shared" si="53"/>
        <v>42194.208333333328</v>
      </c>
      <c r="N883" s="7">
        <f t="shared" si="54"/>
        <v>42223.208333333328</v>
      </c>
      <c r="O883">
        <v>1438923600</v>
      </c>
      <c r="P883" t="b">
        <v>0</v>
      </c>
      <c r="Q883" t="b">
        <v>1</v>
      </c>
      <c r="T883" t="s">
        <v>33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3.7</v>
      </c>
      <c r="G884" t="s">
        <v>20</v>
      </c>
      <c r="H884" s="8">
        <f t="shared" si="55"/>
        <v>37</v>
      </c>
      <c r="I884">
        <v>80</v>
      </c>
      <c r="J884" t="s">
        <v>21</v>
      </c>
      <c r="K884" t="s">
        <v>22</v>
      </c>
      <c r="L884">
        <v>1421820000</v>
      </c>
      <c r="M884" s="7">
        <f t="shared" si="53"/>
        <v>42025.25</v>
      </c>
      <c r="N884" s="7">
        <f t="shared" si="54"/>
        <v>42029.25</v>
      </c>
      <c r="O884">
        <v>1422165600</v>
      </c>
      <c r="P884" t="b">
        <v>0</v>
      </c>
      <c r="Q884" t="b">
        <v>0</v>
      </c>
      <c r="T884" t="s">
        <v>33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2.3791176470588233</v>
      </c>
      <c r="G885" t="s">
        <v>20</v>
      </c>
      <c r="H885" s="8">
        <f t="shared" si="55"/>
        <v>41.911917098445599</v>
      </c>
      <c r="I885">
        <v>193</v>
      </c>
      <c r="J885" t="s">
        <v>21</v>
      </c>
      <c r="K885" t="s">
        <v>22</v>
      </c>
      <c r="L885">
        <v>1274763600</v>
      </c>
      <c r="M885" s="7">
        <f t="shared" si="53"/>
        <v>40323.208333333336</v>
      </c>
      <c r="N885" s="7">
        <f t="shared" si="54"/>
        <v>40359.208333333336</v>
      </c>
      <c r="O885">
        <v>1277874000</v>
      </c>
      <c r="P885" t="b">
        <v>0</v>
      </c>
      <c r="Q885" t="b">
        <v>0</v>
      </c>
      <c r="T885" t="s">
        <v>100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0.64036299765807958</v>
      </c>
      <c r="G886" t="s">
        <v>14</v>
      </c>
      <c r="H886" s="8">
        <f t="shared" si="55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 s="7">
        <f t="shared" si="53"/>
        <v>41763.208333333336</v>
      </c>
      <c r="N886" s="7">
        <f t="shared" si="54"/>
        <v>41765.208333333336</v>
      </c>
      <c r="O886">
        <v>1399352400</v>
      </c>
      <c r="P886" t="b">
        <v>0</v>
      </c>
      <c r="Q886" t="b">
        <v>1</v>
      </c>
      <c r="T886" t="s">
        <v>33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1.1827777777777777</v>
      </c>
      <c r="G887" t="s">
        <v>20</v>
      </c>
      <c r="H887" s="8">
        <f t="shared" si="55"/>
        <v>40.942307692307693</v>
      </c>
      <c r="I887">
        <v>52</v>
      </c>
      <c r="J887" t="s">
        <v>21</v>
      </c>
      <c r="K887" t="s">
        <v>22</v>
      </c>
      <c r="L887">
        <v>1275800400</v>
      </c>
      <c r="M887" s="7">
        <f t="shared" si="53"/>
        <v>40335.208333333336</v>
      </c>
      <c r="N887" s="7">
        <f t="shared" si="54"/>
        <v>40373.208333333336</v>
      </c>
      <c r="O887">
        <v>1279083600</v>
      </c>
      <c r="P887" t="b">
        <v>0</v>
      </c>
      <c r="Q887" t="b">
        <v>0</v>
      </c>
      <c r="T887" t="s">
        <v>33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0.84824037184594958</v>
      </c>
      <c r="G888" t="s">
        <v>14</v>
      </c>
      <c r="H888" s="8">
        <f t="shared" si="55"/>
        <v>69.9972602739726</v>
      </c>
      <c r="I888">
        <v>1825</v>
      </c>
      <c r="J888" t="s">
        <v>21</v>
      </c>
      <c r="K888" t="s">
        <v>22</v>
      </c>
      <c r="L888">
        <v>1282798800</v>
      </c>
      <c r="M888" s="7">
        <f t="shared" si="53"/>
        <v>40416.208333333336</v>
      </c>
      <c r="N888" s="7">
        <f t="shared" si="54"/>
        <v>40434.208333333336</v>
      </c>
      <c r="O888">
        <v>1284354000</v>
      </c>
      <c r="P888" t="b">
        <v>0</v>
      </c>
      <c r="Q888" t="b">
        <v>0</v>
      </c>
      <c r="T888" t="s">
        <v>60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0.29346153846153844</v>
      </c>
      <c r="G889" t="s">
        <v>14</v>
      </c>
      <c r="H889" s="8">
        <f t="shared" si="55"/>
        <v>73.838709677419359</v>
      </c>
      <c r="I889">
        <v>31</v>
      </c>
      <c r="J889" t="s">
        <v>21</v>
      </c>
      <c r="K889" t="s">
        <v>22</v>
      </c>
      <c r="L889">
        <v>1437109200</v>
      </c>
      <c r="M889" s="7">
        <f t="shared" si="53"/>
        <v>42202.208333333328</v>
      </c>
      <c r="N889" s="7">
        <f t="shared" si="54"/>
        <v>42249.208333333328</v>
      </c>
      <c r="O889">
        <v>1441170000</v>
      </c>
      <c r="P889" t="b">
        <v>0</v>
      </c>
      <c r="Q889" t="b">
        <v>1</v>
      </c>
      <c r="T889" t="s">
        <v>33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2.0989655172413793</v>
      </c>
      <c r="G890" t="s">
        <v>20</v>
      </c>
      <c r="H890" s="8">
        <f t="shared" si="55"/>
        <v>41.979310344827589</v>
      </c>
      <c r="I890">
        <v>290</v>
      </c>
      <c r="J890" t="s">
        <v>21</v>
      </c>
      <c r="K890" t="s">
        <v>22</v>
      </c>
      <c r="L890">
        <v>1491886800</v>
      </c>
      <c r="M890" s="7">
        <f t="shared" si="53"/>
        <v>42836.208333333328</v>
      </c>
      <c r="N890" s="7">
        <f t="shared" si="54"/>
        <v>42855.208333333328</v>
      </c>
      <c r="O890">
        <v>1493528400</v>
      </c>
      <c r="P890" t="b">
        <v>0</v>
      </c>
      <c r="Q890" t="b">
        <v>0</v>
      </c>
      <c r="T890" t="s">
        <v>33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1.697857142857143</v>
      </c>
      <c r="G891" t="s">
        <v>20</v>
      </c>
      <c r="H891" s="8">
        <f t="shared" si="55"/>
        <v>77.93442622950819</v>
      </c>
      <c r="I891">
        <v>122</v>
      </c>
      <c r="J891" t="s">
        <v>21</v>
      </c>
      <c r="K891" t="s">
        <v>22</v>
      </c>
      <c r="L891">
        <v>1394600400</v>
      </c>
      <c r="M891" s="7">
        <f t="shared" si="53"/>
        <v>41710.208333333336</v>
      </c>
      <c r="N891" s="7">
        <f t="shared" si="54"/>
        <v>41717.208333333336</v>
      </c>
      <c r="O891">
        <v>1395205200</v>
      </c>
      <c r="P891" t="b">
        <v>0</v>
      </c>
      <c r="Q891" t="b">
        <v>1</v>
      </c>
      <c r="T891" t="s">
        <v>50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1.1595907738095239</v>
      </c>
      <c r="G892" t="s">
        <v>20</v>
      </c>
      <c r="H892" s="8">
        <f t="shared" si="55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 s="7">
        <f t="shared" si="53"/>
        <v>43640.208333333328</v>
      </c>
      <c r="N892" s="7">
        <f t="shared" si="54"/>
        <v>43641.208333333328</v>
      </c>
      <c r="O892">
        <v>1561438800</v>
      </c>
      <c r="P892" t="b">
        <v>0</v>
      </c>
      <c r="Q892" t="b">
        <v>0</v>
      </c>
      <c r="T892" t="s">
        <v>60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2.5859999999999999</v>
      </c>
      <c r="G893" t="s">
        <v>20</v>
      </c>
      <c r="H893" s="8">
        <f t="shared" si="55"/>
        <v>47.018181818181816</v>
      </c>
      <c r="I893">
        <v>165</v>
      </c>
      <c r="J893" t="s">
        <v>15</v>
      </c>
      <c r="K893" t="s">
        <v>16</v>
      </c>
      <c r="L893">
        <v>1322892000</v>
      </c>
      <c r="M893" s="7">
        <f t="shared" si="53"/>
        <v>40880.25</v>
      </c>
      <c r="N893" s="7">
        <f t="shared" si="54"/>
        <v>40924.25</v>
      </c>
      <c r="O893">
        <v>1326693600</v>
      </c>
      <c r="P893" t="b">
        <v>0</v>
      </c>
      <c r="Q893" t="b">
        <v>0</v>
      </c>
      <c r="T893" t="s">
        <v>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2.3058333333333332</v>
      </c>
      <c r="G894" t="s">
        <v>20</v>
      </c>
      <c r="H894" s="8">
        <f t="shared" si="55"/>
        <v>76.016483516483518</v>
      </c>
      <c r="I894">
        <v>182</v>
      </c>
      <c r="J894" t="s">
        <v>21</v>
      </c>
      <c r="K894" t="s">
        <v>22</v>
      </c>
      <c r="L894">
        <v>1274418000</v>
      </c>
      <c r="M894" s="7">
        <f t="shared" si="53"/>
        <v>40319.208333333336</v>
      </c>
      <c r="N894" s="7">
        <f t="shared" si="54"/>
        <v>40360.208333333336</v>
      </c>
      <c r="O894">
        <v>1277960400</v>
      </c>
      <c r="P894" t="b">
        <v>0</v>
      </c>
      <c r="Q894" t="b">
        <v>0</v>
      </c>
      <c r="T894" t="s">
        <v>206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1.2821428571428573</v>
      </c>
      <c r="G895" t="s">
        <v>20</v>
      </c>
      <c r="H895" s="8">
        <f t="shared" si="55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 s="7">
        <f t="shared" si="53"/>
        <v>42170.208333333328</v>
      </c>
      <c r="N895" s="7">
        <f t="shared" si="54"/>
        <v>42174.208333333328</v>
      </c>
      <c r="O895">
        <v>1434690000</v>
      </c>
      <c r="P895" t="b">
        <v>0</v>
      </c>
      <c r="Q895" t="b">
        <v>1</v>
      </c>
      <c r="T895" t="s">
        <v>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1.8870588235294117</v>
      </c>
      <c r="G896" t="s">
        <v>20</v>
      </c>
      <c r="H896" s="8">
        <f t="shared" si="55"/>
        <v>57.285714285714285</v>
      </c>
      <c r="I896">
        <v>56</v>
      </c>
      <c r="J896" t="s">
        <v>40</v>
      </c>
      <c r="K896" t="s">
        <v>41</v>
      </c>
      <c r="L896">
        <v>1373518800</v>
      </c>
      <c r="M896" s="7">
        <f t="shared" si="53"/>
        <v>41466.208333333336</v>
      </c>
      <c r="N896" s="7">
        <f t="shared" si="54"/>
        <v>41496.208333333336</v>
      </c>
      <c r="O896">
        <v>1376110800</v>
      </c>
      <c r="P896" t="b">
        <v>0</v>
      </c>
      <c r="Q896" t="b">
        <v>1</v>
      </c>
      <c r="T896" t="s">
        <v>269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6.9511889862327911E-2</v>
      </c>
      <c r="G897" t="s">
        <v>14</v>
      </c>
      <c r="H897" s="8">
        <f t="shared" si="55"/>
        <v>103.81308411214954</v>
      </c>
      <c r="I897">
        <v>107</v>
      </c>
      <c r="J897" t="s">
        <v>21</v>
      </c>
      <c r="K897" t="s">
        <v>22</v>
      </c>
      <c r="L897">
        <v>1517637600</v>
      </c>
      <c r="M897" s="7">
        <f t="shared" si="53"/>
        <v>43134.25</v>
      </c>
      <c r="N897" s="7">
        <f t="shared" si="54"/>
        <v>43143.25</v>
      </c>
      <c r="O897">
        <v>1518415200</v>
      </c>
      <c r="P897" t="b">
        <v>0</v>
      </c>
      <c r="Q897" t="b">
        <v>0</v>
      </c>
      <c r="T897" t="s">
        <v>33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7.7443434343434348</v>
      </c>
      <c r="G898" t="s">
        <v>20</v>
      </c>
      <c r="H898" s="8">
        <f t="shared" si="55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 s="7">
        <f t="shared" si="53"/>
        <v>40738.208333333336</v>
      </c>
      <c r="N898" s="7">
        <f t="shared" si="54"/>
        <v>40741.208333333336</v>
      </c>
      <c r="O898">
        <v>1310878800</v>
      </c>
      <c r="P898" t="b">
        <v>0</v>
      </c>
      <c r="Q898" t="b">
        <v>1</v>
      </c>
      <c r="T898" t="s">
        <v>17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</f>
        <v>0.27693181818181817</v>
      </c>
      <c r="G899" t="s">
        <v>14</v>
      </c>
      <c r="H899" s="8">
        <f t="shared" si="55"/>
        <v>90.259259259259252</v>
      </c>
      <c r="I899">
        <v>27</v>
      </c>
      <c r="J899" t="s">
        <v>21</v>
      </c>
      <c r="K899" t="s">
        <v>22</v>
      </c>
      <c r="L899">
        <v>1556427600</v>
      </c>
      <c r="M899" s="7">
        <f t="shared" ref="M899:M962" si="57">(((L899/60)/60)/24+DATE(1970,1,1))</f>
        <v>43583.208333333328</v>
      </c>
      <c r="N899" s="7">
        <f t="shared" ref="N899:N962" si="58">(((O899/60)/60)/24)+DATE(1970,1,1)</f>
        <v>43585.208333333328</v>
      </c>
      <c r="O899">
        <v>1556600400</v>
      </c>
      <c r="P899" t="b">
        <v>0</v>
      </c>
      <c r="Q899" t="b">
        <v>0</v>
      </c>
      <c r="T899" t="s">
        <v>33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0.52479620323841425</v>
      </c>
      <c r="G900" t="s">
        <v>14</v>
      </c>
      <c r="H900" s="8">
        <f t="shared" si="55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 s="7">
        <f t="shared" si="57"/>
        <v>43815.25</v>
      </c>
      <c r="N900" s="7">
        <f t="shared" si="58"/>
        <v>43821.25</v>
      </c>
      <c r="O900">
        <v>1576994400</v>
      </c>
      <c r="P900" t="b">
        <v>0</v>
      </c>
      <c r="Q900" t="b">
        <v>0</v>
      </c>
      <c r="T900" t="s">
        <v>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4.0709677419354842</v>
      </c>
      <c r="G901" t="s">
        <v>20</v>
      </c>
      <c r="H901" s="8">
        <f t="shared" si="55"/>
        <v>102.60162601626017</v>
      </c>
      <c r="I901">
        <v>123</v>
      </c>
      <c r="J901" t="s">
        <v>98</v>
      </c>
      <c r="K901" t="s">
        <v>99</v>
      </c>
      <c r="L901">
        <v>1381122000</v>
      </c>
      <c r="M901" s="7">
        <f t="shared" si="57"/>
        <v>41554.208333333336</v>
      </c>
      <c r="N901" s="7">
        <f t="shared" si="58"/>
        <v>41572.208333333336</v>
      </c>
      <c r="O901">
        <v>1382677200</v>
      </c>
      <c r="P901" t="b">
        <v>0</v>
      </c>
      <c r="Q901" t="b">
        <v>0</v>
      </c>
      <c r="T901" t="s">
        <v>159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0.02</v>
      </c>
      <c r="G902" t="s">
        <v>14</v>
      </c>
      <c r="H902" s="8">
        <f t="shared" si="55"/>
        <v>2</v>
      </c>
      <c r="I902">
        <v>1</v>
      </c>
      <c r="J902" t="s">
        <v>21</v>
      </c>
      <c r="K902" t="s">
        <v>22</v>
      </c>
      <c r="L902">
        <v>1411102800</v>
      </c>
      <c r="M902" s="7">
        <f t="shared" si="57"/>
        <v>41901.208333333336</v>
      </c>
      <c r="N902" s="7">
        <f t="shared" si="58"/>
        <v>41902.208333333336</v>
      </c>
      <c r="O902">
        <v>1411189200</v>
      </c>
      <c r="P902" t="b">
        <v>0</v>
      </c>
      <c r="Q902" t="b">
        <v>1</v>
      </c>
      <c r="T902" t="s">
        <v>28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1.5617857142857143</v>
      </c>
      <c r="G903" t="s">
        <v>20</v>
      </c>
      <c r="H903" s="8">
        <f t="shared" ref="H903:H966" si="59">AVERAGE(E903/I903)</f>
        <v>55.0062893081761</v>
      </c>
      <c r="I903">
        <v>159</v>
      </c>
      <c r="J903" t="s">
        <v>21</v>
      </c>
      <c r="K903" t="s">
        <v>22</v>
      </c>
      <c r="L903">
        <v>1531803600</v>
      </c>
      <c r="M903" s="7">
        <f t="shared" si="57"/>
        <v>43298.208333333328</v>
      </c>
      <c r="N903" s="7">
        <f t="shared" si="58"/>
        <v>43331.208333333328</v>
      </c>
      <c r="O903">
        <v>1534654800</v>
      </c>
      <c r="P903" t="b">
        <v>0</v>
      </c>
      <c r="Q903" t="b">
        <v>1</v>
      </c>
      <c r="T903" t="s">
        <v>23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2.5242857142857145</v>
      </c>
      <c r="G904" t="s">
        <v>20</v>
      </c>
      <c r="H904" s="8">
        <f t="shared" si="59"/>
        <v>32.127272727272725</v>
      </c>
      <c r="I904">
        <v>110</v>
      </c>
      <c r="J904" t="s">
        <v>21</v>
      </c>
      <c r="K904" t="s">
        <v>22</v>
      </c>
      <c r="L904">
        <v>1454133600</v>
      </c>
      <c r="M904" s="7">
        <f t="shared" si="57"/>
        <v>42399.25</v>
      </c>
      <c r="N904" s="7">
        <f t="shared" si="58"/>
        <v>42441.25</v>
      </c>
      <c r="O904">
        <v>1457762400</v>
      </c>
      <c r="P904" t="b">
        <v>0</v>
      </c>
      <c r="Q904" t="b">
        <v>0</v>
      </c>
      <c r="T904" t="s">
        <v>28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1.729268292682927E-2</v>
      </c>
      <c r="G905" t="s">
        <v>47</v>
      </c>
      <c r="H905" s="8">
        <f t="shared" si="59"/>
        <v>50.642857142857146</v>
      </c>
      <c r="I905">
        <v>14</v>
      </c>
      <c r="J905" t="s">
        <v>21</v>
      </c>
      <c r="K905" t="s">
        <v>22</v>
      </c>
      <c r="L905">
        <v>1336194000</v>
      </c>
      <c r="M905" s="7">
        <f t="shared" si="57"/>
        <v>41034.208333333336</v>
      </c>
      <c r="N905" s="7">
        <f t="shared" si="58"/>
        <v>41049.208333333336</v>
      </c>
      <c r="O905">
        <v>1337490000</v>
      </c>
      <c r="P905" t="b">
        <v>0</v>
      </c>
      <c r="Q905" t="b">
        <v>1</v>
      </c>
      <c r="T905" t="s">
        <v>68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0.12230769230769231</v>
      </c>
      <c r="G906" t="s">
        <v>14</v>
      </c>
      <c r="H906" s="8">
        <f t="shared" si="59"/>
        <v>49.6875</v>
      </c>
      <c r="I906">
        <v>16</v>
      </c>
      <c r="J906" t="s">
        <v>21</v>
      </c>
      <c r="K906" t="s">
        <v>22</v>
      </c>
      <c r="L906">
        <v>1349326800</v>
      </c>
      <c r="M906" s="7">
        <f t="shared" si="57"/>
        <v>41186.208333333336</v>
      </c>
      <c r="N906" s="7">
        <f t="shared" si="58"/>
        <v>41190.208333333336</v>
      </c>
      <c r="O906">
        <v>1349672400</v>
      </c>
      <c r="P906" t="b">
        <v>0</v>
      </c>
      <c r="Q906" t="b">
        <v>0</v>
      </c>
      <c r="T906" t="s">
        <v>133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1.6398734177215191</v>
      </c>
      <c r="G907" t="s">
        <v>20</v>
      </c>
      <c r="H907" s="8">
        <f t="shared" si="59"/>
        <v>54.894067796610166</v>
      </c>
      <c r="I907">
        <v>236</v>
      </c>
      <c r="J907" t="s">
        <v>21</v>
      </c>
      <c r="K907" t="s">
        <v>22</v>
      </c>
      <c r="L907">
        <v>1379566800</v>
      </c>
      <c r="M907" s="7">
        <f t="shared" si="57"/>
        <v>41536.208333333336</v>
      </c>
      <c r="N907" s="7">
        <f t="shared" si="58"/>
        <v>41539.208333333336</v>
      </c>
      <c r="O907">
        <v>1379826000</v>
      </c>
      <c r="P907" t="b">
        <v>0</v>
      </c>
      <c r="Q907" t="b">
        <v>0</v>
      </c>
      <c r="T907" t="s">
        <v>33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1.6298181818181818</v>
      </c>
      <c r="G908" t="s">
        <v>20</v>
      </c>
      <c r="H908" s="8">
        <f t="shared" si="59"/>
        <v>46.931937172774866</v>
      </c>
      <c r="I908">
        <v>191</v>
      </c>
      <c r="J908" t="s">
        <v>21</v>
      </c>
      <c r="K908" t="s">
        <v>22</v>
      </c>
      <c r="L908">
        <v>1494651600</v>
      </c>
      <c r="M908" s="7">
        <f t="shared" si="57"/>
        <v>42868.208333333328</v>
      </c>
      <c r="N908" s="7">
        <f t="shared" si="58"/>
        <v>42904.208333333328</v>
      </c>
      <c r="O908">
        <v>1497762000</v>
      </c>
      <c r="P908" t="b">
        <v>1</v>
      </c>
      <c r="Q908" t="b">
        <v>1</v>
      </c>
      <c r="T908" t="s">
        <v>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0.20252747252747252</v>
      </c>
      <c r="G909" t="s">
        <v>14</v>
      </c>
      <c r="H909" s="8">
        <f t="shared" si="59"/>
        <v>44.951219512195124</v>
      </c>
      <c r="I909">
        <v>41</v>
      </c>
      <c r="J909" t="s">
        <v>21</v>
      </c>
      <c r="K909" t="s">
        <v>22</v>
      </c>
      <c r="L909">
        <v>1303880400</v>
      </c>
      <c r="M909" s="7">
        <f t="shared" si="57"/>
        <v>40660.208333333336</v>
      </c>
      <c r="N909" s="7">
        <f t="shared" si="58"/>
        <v>40667.208333333336</v>
      </c>
      <c r="O909">
        <v>1304485200</v>
      </c>
      <c r="P909" t="b">
        <v>0</v>
      </c>
      <c r="Q909" t="b">
        <v>0</v>
      </c>
      <c r="T909" t="s">
        <v>33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3.1924083769633507</v>
      </c>
      <c r="G910" t="s">
        <v>20</v>
      </c>
      <c r="H910" s="8">
        <f t="shared" si="59"/>
        <v>30.99898322318251</v>
      </c>
      <c r="I910">
        <v>3934</v>
      </c>
      <c r="J910" t="s">
        <v>21</v>
      </c>
      <c r="K910" t="s">
        <v>22</v>
      </c>
      <c r="L910">
        <v>1335934800</v>
      </c>
      <c r="M910" s="7">
        <f t="shared" si="57"/>
        <v>41031.208333333336</v>
      </c>
      <c r="N910" s="7">
        <f t="shared" si="58"/>
        <v>41042.208333333336</v>
      </c>
      <c r="O910">
        <v>1336885200</v>
      </c>
      <c r="P910" t="b">
        <v>0</v>
      </c>
      <c r="Q910" t="b">
        <v>0</v>
      </c>
      <c r="T910" t="s">
        <v>89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4.7894444444444444</v>
      </c>
      <c r="G911" t="s">
        <v>20</v>
      </c>
      <c r="H911" s="8">
        <f t="shared" si="59"/>
        <v>107.7625</v>
      </c>
      <c r="I911">
        <v>80</v>
      </c>
      <c r="J911" t="s">
        <v>15</v>
      </c>
      <c r="K911" t="s">
        <v>16</v>
      </c>
      <c r="L911">
        <v>1528088400</v>
      </c>
      <c r="M911" s="7">
        <f t="shared" si="57"/>
        <v>43255.208333333328</v>
      </c>
      <c r="N911" s="7">
        <f t="shared" si="58"/>
        <v>43282.208333333328</v>
      </c>
      <c r="O911">
        <v>1530421200</v>
      </c>
      <c r="P911" t="b">
        <v>0</v>
      </c>
      <c r="Q911" t="b">
        <v>1</v>
      </c>
      <c r="T911" t="s">
        <v>33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 t="s">
        <v>74</v>
      </c>
      <c r="H912" s="8">
        <f t="shared" si="59"/>
        <v>102.07770270270271</v>
      </c>
      <c r="I912">
        <v>296</v>
      </c>
      <c r="J912" t="s">
        <v>21</v>
      </c>
      <c r="K912" t="s">
        <v>22</v>
      </c>
      <c r="L912">
        <v>1421906400</v>
      </c>
      <c r="M912" s="7">
        <f t="shared" si="57"/>
        <v>42026.25</v>
      </c>
      <c r="N912" s="7">
        <f t="shared" si="58"/>
        <v>42027.25</v>
      </c>
      <c r="O912">
        <v>1421992800</v>
      </c>
      <c r="P912" t="b">
        <v>0</v>
      </c>
      <c r="Q912" t="b">
        <v>0</v>
      </c>
      <c r="T912" t="s">
        <v>33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1.9894827586206896</v>
      </c>
      <c r="G913" t="s">
        <v>20</v>
      </c>
      <c r="H913" s="8">
        <f t="shared" si="59"/>
        <v>24.976190476190474</v>
      </c>
      <c r="I913">
        <v>462</v>
      </c>
      <c r="J913" t="s">
        <v>21</v>
      </c>
      <c r="K913" t="s">
        <v>22</v>
      </c>
      <c r="L913">
        <v>1568005200</v>
      </c>
      <c r="M913" s="7">
        <f t="shared" si="57"/>
        <v>43717.208333333328</v>
      </c>
      <c r="N913" s="7">
        <f t="shared" si="58"/>
        <v>43719.208333333328</v>
      </c>
      <c r="O913">
        <v>1568178000</v>
      </c>
      <c r="P913" t="b">
        <v>1</v>
      </c>
      <c r="Q913" t="b">
        <v>0</v>
      </c>
      <c r="T913" t="s">
        <v>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7.95</v>
      </c>
      <c r="G914" t="s">
        <v>20</v>
      </c>
      <c r="H914" s="8">
        <f t="shared" si="59"/>
        <v>79.944134078212286</v>
      </c>
      <c r="I914">
        <v>179</v>
      </c>
      <c r="J914" t="s">
        <v>21</v>
      </c>
      <c r="K914" t="s">
        <v>22</v>
      </c>
      <c r="L914">
        <v>1346821200</v>
      </c>
      <c r="M914" s="7">
        <f t="shared" si="57"/>
        <v>41157.208333333336</v>
      </c>
      <c r="N914" s="7">
        <f t="shared" si="58"/>
        <v>41170.208333333336</v>
      </c>
      <c r="O914">
        <v>1347944400</v>
      </c>
      <c r="P914" t="b">
        <v>1</v>
      </c>
      <c r="Q914" t="b">
        <v>0</v>
      </c>
      <c r="T914" t="s">
        <v>53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0.50621082621082625</v>
      </c>
      <c r="G915" t="s">
        <v>14</v>
      </c>
      <c r="H915" s="8">
        <f t="shared" si="59"/>
        <v>67.946462715105156</v>
      </c>
      <c r="I915">
        <v>523</v>
      </c>
      <c r="J915" t="s">
        <v>26</v>
      </c>
      <c r="K915" t="s">
        <v>27</v>
      </c>
      <c r="L915">
        <v>1557637200</v>
      </c>
      <c r="M915" s="7">
        <f t="shared" si="57"/>
        <v>43597.208333333328</v>
      </c>
      <c r="N915" s="7">
        <f t="shared" si="58"/>
        <v>43610.208333333328</v>
      </c>
      <c r="O915">
        <v>1558760400</v>
      </c>
      <c r="P915" t="b">
        <v>0</v>
      </c>
      <c r="Q915" t="b">
        <v>0</v>
      </c>
      <c r="T915" t="s">
        <v>53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0.57437499999999997</v>
      </c>
      <c r="G916" t="s">
        <v>14</v>
      </c>
      <c r="H916" s="8">
        <f t="shared" si="59"/>
        <v>26.070921985815602</v>
      </c>
      <c r="I916">
        <v>141</v>
      </c>
      <c r="J916" t="s">
        <v>40</v>
      </c>
      <c r="K916" t="s">
        <v>41</v>
      </c>
      <c r="L916">
        <v>1375592400</v>
      </c>
      <c r="M916" s="7">
        <f t="shared" si="57"/>
        <v>41490.208333333336</v>
      </c>
      <c r="N916" s="7">
        <f t="shared" si="58"/>
        <v>41502.208333333336</v>
      </c>
      <c r="O916">
        <v>1376629200</v>
      </c>
      <c r="P916" t="b">
        <v>0</v>
      </c>
      <c r="Q916" t="b">
        <v>0</v>
      </c>
      <c r="T916" t="s">
        <v>33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1.5562827640984909</v>
      </c>
      <c r="G917" t="s">
        <v>20</v>
      </c>
      <c r="H917" s="8">
        <f t="shared" si="59"/>
        <v>105.0032154340836</v>
      </c>
      <c r="I917">
        <v>1866</v>
      </c>
      <c r="J917" t="s">
        <v>40</v>
      </c>
      <c r="K917" t="s">
        <v>41</v>
      </c>
      <c r="L917">
        <v>1503982800</v>
      </c>
      <c r="M917" s="7">
        <f t="shared" si="57"/>
        <v>42976.208333333328</v>
      </c>
      <c r="N917" s="7">
        <f t="shared" si="58"/>
        <v>42985.208333333328</v>
      </c>
      <c r="O917">
        <v>1504760400</v>
      </c>
      <c r="P917" t="b">
        <v>0</v>
      </c>
      <c r="Q917" t="b">
        <v>0</v>
      </c>
      <c r="T917" t="s">
        <v>269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0.36297297297297298</v>
      </c>
      <c r="G918" t="s">
        <v>14</v>
      </c>
      <c r="H918" s="8">
        <f t="shared" si="59"/>
        <v>25.826923076923077</v>
      </c>
      <c r="I918">
        <v>52</v>
      </c>
      <c r="J918" t="s">
        <v>21</v>
      </c>
      <c r="K918" t="s">
        <v>22</v>
      </c>
      <c r="L918">
        <v>1418882400</v>
      </c>
      <c r="M918" s="7">
        <f t="shared" si="57"/>
        <v>41991.25</v>
      </c>
      <c r="N918" s="7">
        <f t="shared" si="58"/>
        <v>42000.25</v>
      </c>
      <c r="O918">
        <v>1419660000</v>
      </c>
      <c r="P918" t="b">
        <v>0</v>
      </c>
      <c r="Q918" t="b">
        <v>0</v>
      </c>
      <c r="T918" t="s">
        <v>122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0.58250000000000002</v>
      </c>
      <c r="G919" t="s">
        <v>47</v>
      </c>
      <c r="H919" s="8">
        <f t="shared" si="59"/>
        <v>77.666666666666671</v>
      </c>
      <c r="I919">
        <v>27</v>
      </c>
      <c r="J919" t="s">
        <v>40</v>
      </c>
      <c r="K919" t="s">
        <v>41</v>
      </c>
      <c r="L919">
        <v>1309237200</v>
      </c>
      <c r="M919" s="7">
        <f t="shared" si="57"/>
        <v>40722.208333333336</v>
      </c>
      <c r="N919" s="7">
        <f t="shared" si="58"/>
        <v>40746.208333333336</v>
      </c>
      <c r="O919">
        <v>1311310800</v>
      </c>
      <c r="P919" t="b">
        <v>0</v>
      </c>
      <c r="Q919" t="b">
        <v>1</v>
      </c>
      <c r="T919" t="s">
        <v>100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2.3739473684210526</v>
      </c>
      <c r="G920" t="s">
        <v>20</v>
      </c>
      <c r="H920" s="8">
        <f t="shared" si="59"/>
        <v>57.82692307692308</v>
      </c>
      <c r="I920">
        <v>156</v>
      </c>
      <c r="J920" t="s">
        <v>98</v>
      </c>
      <c r="K920" t="s">
        <v>99</v>
      </c>
      <c r="L920">
        <v>1343365200</v>
      </c>
      <c r="M920" s="7">
        <f t="shared" si="57"/>
        <v>41117.208333333336</v>
      </c>
      <c r="N920" s="7">
        <f t="shared" si="58"/>
        <v>41128.208333333336</v>
      </c>
      <c r="O920">
        <v>1344315600</v>
      </c>
      <c r="P920" t="b">
        <v>0</v>
      </c>
      <c r="Q920" t="b">
        <v>0</v>
      </c>
      <c r="T920" t="s">
        <v>133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0.58750000000000002</v>
      </c>
      <c r="G921" t="s">
        <v>14</v>
      </c>
      <c r="H921" s="8">
        <f t="shared" si="59"/>
        <v>92.955555555555549</v>
      </c>
      <c r="I921">
        <v>225</v>
      </c>
      <c r="J921" t="s">
        <v>26</v>
      </c>
      <c r="K921" t="s">
        <v>27</v>
      </c>
      <c r="L921">
        <v>1507957200</v>
      </c>
      <c r="M921" s="7">
        <f t="shared" si="57"/>
        <v>43022.208333333328</v>
      </c>
      <c r="N921" s="7">
        <f t="shared" si="58"/>
        <v>43054.25</v>
      </c>
      <c r="O921">
        <v>1510725600</v>
      </c>
      <c r="P921" t="b">
        <v>0</v>
      </c>
      <c r="Q921" t="b">
        <v>1</v>
      </c>
      <c r="T921" t="s">
        <v>33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1.8256603773584905</v>
      </c>
      <c r="G922" t="s">
        <v>20</v>
      </c>
      <c r="H922" s="8">
        <f t="shared" si="59"/>
        <v>37.945098039215686</v>
      </c>
      <c r="I922">
        <v>255</v>
      </c>
      <c r="J922" t="s">
        <v>21</v>
      </c>
      <c r="K922" t="s">
        <v>22</v>
      </c>
      <c r="L922">
        <v>1549519200</v>
      </c>
      <c r="M922" s="7">
        <f t="shared" si="57"/>
        <v>43503.25</v>
      </c>
      <c r="N922" s="7">
        <f t="shared" si="58"/>
        <v>43523.25</v>
      </c>
      <c r="O922">
        <v>1551247200</v>
      </c>
      <c r="P922" t="b">
        <v>1</v>
      </c>
      <c r="Q922" t="b">
        <v>0</v>
      </c>
      <c r="T922" t="s">
        <v>71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7.5436408977556111E-3</v>
      </c>
      <c r="G923" t="s">
        <v>14</v>
      </c>
      <c r="H923" s="8">
        <f t="shared" si="59"/>
        <v>31.842105263157894</v>
      </c>
      <c r="I923">
        <v>38</v>
      </c>
      <c r="J923" t="s">
        <v>21</v>
      </c>
      <c r="K923" t="s">
        <v>22</v>
      </c>
      <c r="L923">
        <v>1329026400</v>
      </c>
      <c r="M923" s="7">
        <f t="shared" si="57"/>
        <v>40951.25</v>
      </c>
      <c r="N923" s="7">
        <f t="shared" si="58"/>
        <v>40965.25</v>
      </c>
      <c r="O923">
        <v>1330236000</v>
      </c>
      <c r="P923" t="b">
        <v>0</v>
      </c>
      <c r="Q923" t="b">
        <v>0</v>
      </c>
      <c r="T923" t="s">
        <v>28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1.7595330739299611</v>
      </c>
      <c r="G924" t="s">
        <v>20</v>
      </c>
      <c r="H924" s="8">
        <f t="shared" si="59"/>
        <v>40</v>
      </c>
      <c r="I924">
        <v>2261</v>
      </c>
      <c r="J924" t="s">
        <v>21</v>
      </c>
      <c r="K924" t="s">
        <v>22</v>
      </c>
      <c r="L924">
        <v>1544335200</v>
      </c>
      <c r="M924" s="7">
        <f t="shared" si="57"/>
        <v>43443.25</v>
      </c>
      <c r="N924" s="7">
        <f t="shared" si="58"/>
        <v>43452.25</v>
      </c>
      <c r="O924">
        <v>1545112800</v>
      </c>
      <c r="P924" t="b">
        <v>0</v>
      </c>
      <c r="Q924" t="b">
        <v>1</v>
      </c>
      <c r="T924" t="s">
        <v>319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2.3788235294117648</v>
      </c>
      <c r="G925" t="s">
        <v>20</v>
      </c>
      <c r="H925" s="8">
        <f t="shared" si="59"/>
        <v>101.1</v>
      </c>
      <c r="I925">
        <v>40</v>
      </c>
      <c r="J925" t="s">
        <v>21</v>
      </c>
      <c r="K925" t="s">
        <v>22</v>
      </c>
      <c r="L925">
        <v>1279083600</v>
      </c>
      <c r="M925" s="7">
        <f t="shared" si="57"/>
        <v>40373.208333333336</v>
      </c>
      <c r="N925" s="7">
        <f t="shared" si="58"/>
        <v>40374.208333333336</v>
      </c>
      <c r="O925">
        <v>1279170000</v>
      </c>
      <c r="P925" t="b">
        <v>0</v>
      </c>
      <c r="Q925" t="b">
        <v>0</v>
      </c>
      <c r="T925" t="s">
        <v>33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4.8805076142131982</v>
      </c>
      <c r="G926" t="s">
        <v>20</v>
      </c>
      <c r="H926" s="8">
        <f t="shared" si="59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 s="7">
        <f t="shared" si="57"/>
        <v>43769.208333333328</v>
      </c>
      <c r="N926" s="7">
        <f t="shared" si="58"/>
        <v>43780.25</v>
      </c>
      <c r="O926">
        <v>1573452000</v>
      </c>
      <c r="P926" t="b">
        <v>0</v>
      </c>
      <c r="Q926" t="b">
        <v>0</v>
      </c>
      <c r="T926" t="s">
        <v>33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2.2406666666666668</v>
      </c>
      <c r="G927" t="s">
        <v>20</v>
      </c>
      <c r="H927" s="8">
        <f t="shared" si="59"/>
        <v>103.41538461538461</v>
      </c>
      <c r="I927">
        <v>65</v>
      </c>
      <c r="J927" t="s">
        <v>21</v>
      </c>
      <c r="K927" t="s">
        <v>22</v>
      </c>
      <c r="L927">
        <v>1506056400</v>
      </c>
      <c r="M927" s="7">
        <f t="shared" si="57"/>
        <v>43000.208333333328</v>
      </c>
      <c r="N927" s="7">
        <f t="shared" si="58"/>
        <v>43012.208333333328</v>
      </c>
      <c r="O927">
        <v>1507093200</v>
      </c>
      <c r="P927" t="b">
        <v>0</v>
      </c>
      <c r="Q927" t="b">
        <v>0</v>
      </c>
      <c r="T927" t="s">
        <v>33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0.18126436781609195</v>
      </c>
      <c r="G928" t="s">
        <v>14</v>
      </c>
      <c r="H928" s="8">
        <f t="shared" si="59"/>
        <v>105.13333333333334</v>
      </c>
      <c r="I928">
        <v>15</v>
      </c>
      <c r="J928" t="s">
        <v>21</v>
      </c>
      <c r="K928" t="s">
        <v>22</v>
      </c>
      <c r="L928">
        <v>1463029200</v>
      </c>
      <c r="M928" s="7">
        <f t="shared" si="57"/>
        <v>42502.208333333328</v>
      </c>
      <c r="N928" s="7">
        <f t="shared" si="58"/>
        <v>42506.208333333328</v>
      </c>
      <c r="O928">
        <v>1463374800</v>
      </c>
      <c r="P928" t="b">
        <v>0</v>
      </c>
      <c r="Q928" t="b">
        <v>0</v>
      </c>
      <c r="T928" t="s">
        <v>17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0.45847222222222223</v>
      </c>
      <c r="G929" t="s">
        <v>14</v>
      </c>
      <c r="H929" s="8">
        <f t="shared" si="59"/>
        <v>89.21621621621621</v>
      </c>
      <c r="I929">
        <v>37</v>
      </c>
      <c r="J929" t="s">
        <v>21</v>
      </c>
      <c r="K929" t="s">
        <v>22</v>
      </c>
      <c r="L929">
        <v>1342069200</v>
      </c>
      <c r="M929" s="7">
        <f t="shared" si="57"/>
        <v>41102.208333333336</v>
      </c>
      <c r="N929" s="7">
        <f t="shared" si="58"/>
        <v>41131.208333333336</v>
      </c>
      <c r="O929">
        <v>1344574800</v>
      </c>
      <c r="P929" t="b">
        <v>0</v>
      </c>
      <c r="Q929" t="b">
        <v>0</v>
      </c>
      <c r="T929" t="s">
        <v>33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1.1731541218637993</v>
      </c>
      <c r="G930" t="s">
        <v>20</v>
      </c>
      <c r="H930" s="8">
        <f t="shared" si="59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 s="7">
        <f t="shared" si="57"/>
        <v>41637.25</v>
      </c>
      <c r="N930" s="7">
        <f t="shared" si="58"/>
        <v>41646.25</v>
      </c>
      <c r="O930">
        <v>1389074400</v>
      </c>
      <c r="P930" t="b">
        <v>0</v>
      </c>
      <c r="Q930" t="b">
        <v>0</v>
      </c>
      <c r="T930" t="s">
        <v>28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2.173090909090909</v>
      </c>
      <c r="G931" t="s">
        <v>20</v>
      </c>
      <c r="H931" s="8">
        <f t="shared" si="59"/>
        <v>64.956521739130437</v>
      </c>
      <c r="I931">
        <v>184</v>
      </c>
      <c r="J931" t="s">
        <v>40</v>
      </c>
      <c r="K931" t="s">
        <v>41</v>
      </c>
      <c r="L931">
        <v>1493787600</v>
      </c>
      <c r="M931" s="7">
        <f t="shared" si="57"/>
        <v>42858.208333333328</v>
      </c>
      <c r="N931" s="7">
        <f t="shared" si="58"/>
        <v>42872.208333333328</v>
      </c>
      <c r="O931">
        <v>1494997200</v>
      </c>
      <c r="P931" t="b">
        <v>0</v>
      </c>
      <c r="Q931" t="b">
        <v>0</v>
      </c>
      <c r="T931" t="s">
        <v>33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1.1228571428571428</v>
      </c>
      <c r="G932" t="s">
        <v>20</v>
      </c>
      <c r="H932" s="8">
        <f t="shared" si="59"/>
        <v>46.235294117647058</v>
      </c>
      <c r="I932">
        <v>85</v>
      </c>
      <c r="J932" t="s">
        <v>21</v>
      </c>
      <c r="K932" t="s">
        <v>22</v>
      </c>
      <c r="L932">
        <v>1424844000</v>
      </c>
      <c r="M932" s="7">
        <f t="shared" si="57"/>
        <v>42060.25</v>
      </c>
      <c r="N932" s="7">
        <f t="shared" si="58"/>
        <v>42067.25</v>
      </c>
      <c r="O932">
        <v>1425448800</v>
      </c>
      <c r="P932" t="b">
        <v>0</v>
      </c>
      <c r="Q932" t="b">
        <v>1</v>
      </c>
      <c r="T932" t="s">
        <v>33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0.72518987341772156</v>
      </c>
      <c r="G933" t="s">
        <v>14</v>
      </c>
      <c r="H933" s="8">
        <f t="shared" si="59"/>
        <v>51.151785714285715</v>
      </c>
      <c r="I933">
        <v>112</v>
      </c>
      <c r="J933" t="s">
        <v>21</v>
      </c>
      <c r="K933" t="s">
        <v>22</v>
      </c>
      <c r="L933">
        <v>1403931600</v>
      </c>
      <c r="M933" s="7">
        <f t="shared" si="57"/>
        <v>41818.208333333336</v>
      </c>
      <c r="N933" s="7">
        <f t="shared" si="58"/>
        <v>41820.208333333336</v>
      </c>
      <c r="O933">
        <v>1404104400</v>
      </c>
      <c r="P933" t="b">
        <v>0</v>
      </c>
      <c r="Q933" t="b">
        <v>1</v>
      </c>
      <c r="T933" t="s">
        <v>33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2.1230434782608696</v>
      </c>
      <c r="G934" t="s">
        <v>20</v>
      </c>
      <c r="H934" s="8">
        <f t="shared" si="59"/>
        <v>33.909722222222221</v>
      </c>
      <c r="I934">
        <v>144</v>
      </c>
      <c r="J934" t="s">
        <v>21</v>
      </c>
      <c r="K934" t="s">
        <v>22</v>
      </c>
      <c r="L934">
        <v>1394514000</v>
      </c>
      <c r="M934" s="7">
        <f t="shared" si="57"/>
        <v>41709.208333333336</v>
      </c>
      <c r="N934" s="7">
        <f t="shared" si="58"/>
        <v>41712.208333333336</v>
      </c>
      <c r="O934">
        <v>1394773200</v>
      </c>
      <c r="P934" t="b">
        <v>0</v>
      </c>
      <c r="Q934" t="b">
        <v>0</v>
      </c>
      <c r="T934" t="s">
        <v>23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2.3974657534246577</v>
      </c>
      <c r="G935" t="s">
        <v>20</v>
      </c>
      <c r="H935" s="8">
        <f t="shared" si="59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 s="7">
        <f t="shared" si="57"/>
        <v>41372.208333333336</v>
      </c>
      <c r="N935" s="7">
        <f t="shared" si="58"/>
        <v>41385.208333333336</v>
      </c>
      <c r="O935">
        <v>1366520400</v>
      </c>
      <c r="P935" t="b">
        <v>0</v>
      </c>
      <c r="Q935" t="b">
        <v>0</v>
      </c>
      <c r="T935" t="s">
        <v>33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1.8193548387096774</v>
      </c>
      <c r="G936" t="s">
        <v>20</v>
      </c>
      <c r="H936" s="8">
        <f t="shared" si="59"/>
        <v>107.42857142857143</v>
      </c>
      <c r="I936">
        <v>105</v>
      </c>
      <c r="J936" t="s">
        <v>21</v>
      </c>
      <c r="K936" t="s">
        <v>22</v>
      </c>
      <c r="L936">
        <v>1456120800</v>
      </c>
      <c r="M936" s="7">
        <f t="shared" si="57"/>
        <v>42422.25</v>
      </c>
      <c r="N936" s="7">
        <f t="shared" si="58"/>
        <v>42428.25</v>
      </c>
      <c r="O936">
        <v>1456639200</v>
      </c>
      <c r="P936" t="b">
        <v>0</v>
      </c>
      <c r="Q936" t="b">
        <v>0</v>
      </c>
      <c r="T936" t="s">
        <v>33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1.6413114754098361</v>
      </c>
      <c r="G937" t="s">
        <v>20</v>
      </c>
      <c r="H937" s="8">
        <f t="shared" si="59"/>
        <v>75.848484848484844</v>
      </c>
      <c r="I937">
        <v>132</v>
      </c>
      <c r="J937" t="s">
        <v>21</v>
      </c>
      <c r="K937" t="s">
        <v>22</v>
      </c>
      <c r="L937">
        <v>1437714000</v>
      </c>
      <c r="M937" s="7">
        <f t="shared" si="57"/>
        <v>42209.208333333328</v>
      </c>
      <c r="N937" s="7">
        <f t="shared" si="58"/>
        <v>42216.208333333328</v>
      </c>
      <c r="O937">
        <v>1438318800</v>
      </c>
      <c r="P937" t="b">
        <v>0</v>
      </c>
      <c r="Q937" t="b">
        <v>0</v>
      </c>
      <c r="T937" t="s">
        <v>33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1.6375968992248063E-2</v>
      </c>
      <c r="G938" t="s">
        <v>14</v>
      </c>
      <c r="H938" s="8">
        <f t="shared" si="59"/>
        <v>80.476190476190482</v>
      </c>
      <c r="I938">
        <v>21</v>
      </c>
      <c r="J938" t="s">
        <v>21</v>
      </c>
      <c r="K938" t="s">
        <v>22</v>
      </c>
      <c r="L938">
        <v>1563771600</v>
      </c>
      <c r="M938" s="7">
        <f t="shared" si="57"/>
        <v>43668.208333333328</v>
      </c>
      <c r="N938" s="7">
        <f t="shared" si="58"/>
        <v>43671.208333333328</v>
      </c>
      <c r="O938">
        <v>1564030800</v>
      </c>
      <c r="P938" t="b">
        <v>1</v>
      </c>
      <c r="Q938" t="b">
        <v>0</v>
      </c>
      <c r="T938" t="s">
        <v>33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0.49643859649122807</v>
      </c>
      <c r="G939" t="s">
        <v>74</v>
      </c>
      <c r="H939" s="8">
        <f t="shared" si="59"/>
        <v>86.978483606557376</v>
      </c>
      <c r="I939">
        <v>976</v>
      </c>
      <c r="J939" t="s">
        <v>21</v>
      </c>
      <c r="K939" t="s">
        <v>22</v>
      </c>
      <c r="L939">
        <v>1448517600</v>
      </c>
      <c r="M939" s="7">
        <f t="shared" si="57"/>
        <v>42334.25</v>
      </c>
      <c r="N939" s="7">
        <f t="shared" si="58"/>
        <v>42343.25</v>
      </c>
      <c r="O939">
        <v>1449295200</v>
      </c>
      <c r="P939" t="b">
        <v>0</v>
      </c>
      <c r="Q939" t="b">
        <v>0</v>
      </c>
      <c r="T939" t="s">
        <v>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1.0970652173913042</v>
      </c>
      <c r="G940" t="s">
        <v>20</v>
      </c>
      <c r="H940" s="8">
        <f t="shared" si="59"/>
        <v>105.13541666666667</v>
      </c>
      <c r="I940">
        <v>96</v>
      </c>
      <c r="J940" t="s">
        <v>21</v>
      </c>
      <c r="K940" t="s">
        <v>22</v>
      </c>
      <c r="L940">
        <v>1528779600</v>
      </c>
      <c r="M940" s="7">
        <f t="shared" si="57"/>
        <v>43263.208333333328</v>
      </c>
      <c r="N940" s="7">
        <f t="shared" si="58"/>
        <v>43299.208333333328</v>
      </c>
      <c r="O940">
        <v>1531890000</v>
      </c>
      <c r="P940" t="b">
        <v>0</v>
      </c>
      <c r="Q940" t="b">
        <v>1</v>
      </c>
      <c r="T940" t="s">
        <v>119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0.49217948717948717</v>
      </c>
      <c r="G941" t="s">
        <v>14</v>
      </c>
      <c r="H941" s="8">
        <f t="shared" si="59"/>
        <v>57.298507462686565</v>
      </c>
      <c r="I941">
        <v>67</v>
      </c>
      <c r="J941" t="s">
        <v>21</v>
      </c>
      <c r="K941" t="s">
        <v>22</v>
      </c>
      <c r="L941">
        <v>1304744400</v>
      </c>
      <c r="M941" s="7">
        <f t="shared" si="57"/>
        <v>40670.208333333336</v>
      </c>
      <c r="N941" s="7">
        <f t="shared" si="58"/>
        <v>40687.208333333336</v>
      </c>
      <c r="O941">
        <v>1306213200</v>
      </c>
      <c r="P941" t="b">
        <v>0</v>
      </c>
      <c r="Q941" t="b">
        <v>1</v>
      </c>
      <c r="T941" t="s">
        <v>89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0.62232323232323228</v>
      </c>
      <c r="G942" t="s">
        <v>47</v>
      </c>
      <c r="H942" s="8">
        <f t="shared" si="59"/>
        <v>93.348484848484844</v>
      </c>
      <c r="I942">
        <v>66</v>
      </c>
      <c r="J942" t="s">
        <v>15</v>
      </c>
      <c r="K942" t="s">
        <v>16</v>
      </c>
      <c r="L942">
        <v>1354341600</v>
      </c>
      <c r="M942" s="7">
        <f t="shared" si="57"/>
        <v>41244.25</v>
      </c>
      <c r="N942" s="7">
        <f t="shared" si="58"/>
        <v>41266.25</v>
      </c>
      <c r="O942">
        <v>1356242400</v>
      </c>
      <c r="P942" t="b">
        <v>0</v>
      </c>
      <c r="Q942" t="b">
        <v>0</v>
      </c>
      <c r="T942" t="s">
        <v>28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0.1305813953488372</v>
      </c>
      <c r="G943" t="s">
        <v>14</v>
      </c>
      <c r="H943" s="8">
        <f t="shared" si="59"/>
        <v>71.987179487179489</v>
      </c>
      <c r="I943">
        <v>78</v>
      </c>
      <c r="J943" t="s">
        <v>21</v>
      </c>
      <c r="K943" t="s">
        <v>22</v>
      </c>
      <c r="L943">
        <v>1294552800</v>
      </c>
      <c r="M943" s="7">
        <f t="shared" si="57"/>
        <v>40552.25</v>
      </c>
      <c r="N943" s="7">
        <f t="shared" si="58"/>
        <v>40587.25</v>
      </c>
      <c r="O943">
        <v>1297576800</v>
      </c>
      <c r="P943" t="b">
        <v>1</v>
      </c>
      <c r="Q943" t="b">
        <v>0</v>
      </c>
      <c r="T943" t="s">
        <v>33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0.64635416666666667</v>
      </c>
      <c r="G944" t="s">
        <v>14</v>
      </c>
      <c r="H944" s="8">
        <f t="shared" si="59"/>
        <v>92.611940298507463</v>
      </c>
      <c r="I944">
        <v>67</v>
      </c>
      <c r="J944" t="s">
        <v>26</v>
      </c>
      <c r="K944" t="s">
        <v>27</v>
      </c>
      <c r="L944">
        <v>1295935200</v>
      </c>
      <c r="M944" s="7">
        <f t="shared" si="57"/>
        <v>40568.25</v>
      </c>
      <c r="N944" s="7">
        <f t="shared" si="58"/>
        <v>40571.25</v>
      </c>
      <c r="O944">
        <v>1296194400</v>
      </c>
      <c r="P944" t="b">
        <v>0</v>
      </c>
      <c r="Q944" t="b">
        <v>0</v>
      </c>
      <c r="T944" t="s">
        <v>33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1.5958666666666668</v>
      </c>
      <c r="G945" t="s">
        <v>20</v>
      </c>
      <c r="H945" s="8">
        <f t="shared" si="59"/>
        <v>104.99122807017544</v>
      </c>
      <c r="I945">
        <v>114</v>
      </c>
      <c r="J945" t="s">
        <v>21</v>
      </c>
      <c r="K945" t="s">
        <v>22</v>
      </c>
      <c r="L945">
        <v>1411534800</v>
      </c>
      <c r="M945" s="7">
        <f t="shared" si="57"/>
        <v>41906.208333333336</v>
      </c>
      <c r="N945" s="7">
        <f t="shared" si="58"/>
        <v>41941.208333333336</v>
      </c>
      <c r="O945">
        <v>1414558800</v>
      </c>
      <c r="P945" t="b">
        <v>0</v>
      </c>
      <c r="Q945" t="b">
        <v>0</v>
      </c>
      <c r="T945" t="s">
        <v>17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0.81420000000000003</v>
      </c>
      <c r="G946" t="s">
        <v>14</v>
      </c>
      <c r="H946" s="8">
        <f t="shared" si="59"/>
        <v>30.958174904942965</v>
      </c>
      <c r="I946">
        <v>263</v>
      </c>
      <c r="J946" t="s">
        <v>26</v>
      </c>
      <c r="K946" t="s">
        <v>27</v>
      </c>
      <c r="L946">
        <v>1486706400</v>
      </c>
      <c r="M946" s="7">
        <f t="shared" si="57"/>
        <v>42776.25</v>
      </c>
      <c r="N946" s="7">
        <f t="shared" si="58"/>
        <v>42795.25</v>
      </c>
      <c r="O946">
        <v>1488348000</v>
      </c>
      <c r="P946" t="b">
        <v>0</v>
      </c>
      <c r="Q946" t="b">
        <v>0</v>
      </c>
      <c r="T946" t="s">
        <v>122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 t="s">
        <v>14</v>
      </c>
      <c r="H947" s="8">
        <f t="shared" si="59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 s="7">
        <f t="shared" si="57"/>
        <v>41004.208333333336</v>
      </c>
      <c r="N947" s="7">
        <f t="shared" si="58"/>
        <v>41019.208333333336</v>
      </c>
      <c r="O947">
        <v>1334898000</v>
      </c>
      <c r="P947" t="b">
        <v>1</v>
      </c>
      <c r="Q947" t="b">
        <v>0</v>
      </c>
      <c r="T947" t="s">
        <v>122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9.9141184124918666E-2</v>
      </c>
      <c r="G948" t="s">
        <v>14</v>
      </c>
      <c r="H948" s="8">
        <f t="shared" si="59"/>
        <v>84.187845303867405</v>
      </c>
      <c r="I948">
        <v>181</v>
      </c>
      <c r="J948" t="s">
        <v>21</v>
      </c>
      <c r="K948" t="s">
        <v>22</v>
      </c>
      <c r="L948">
        <v>1308200400</v>
      </c>
      <c r="M948" s="7">
        <f t="shared" si="57"/>
        <v>40710.208333333336</v>
      </c>
      <c r="N948" s="7">
        <f t="shared" si="58"/>
        <v>40712.208333333336</v>
      </c>
      <c r="O948">
        <v>1308373200</v>
      </c>
      <c r="P948" t="b">
        <v>0</v>
      </c>
      <c r="Q948" t="b">
        <v>0</v>
      </c>
      <c r="T948" t="s">
        <v>33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0.26694444444444443</v>
      </c>
      <c r="G949" t="s">
        <v>14</v>
      </c>
      <c r="H949" s="8">
        <f t="shared" si="59"/>
        <v>73.92307692307692</v>
      </c>
      <c r="I949">
        <v>13</v>
      </c>
      <c r="J949" t="s">
        <v>21</v>
      </c>
      <c r="K949" t="s">
        <v>22</v>
      </c>
      <c r="L949">
        <v>1411707600</v>
      </c>
      <c r="M949" s="7">
        <f t="shared" si="57"/>
        <v>41908.208333333336</v>
      </c>
      <c r="N949" s="7">
        <f t="shared" si="58"/>
        <v>41915.208333333336</v>
      </c>
      <c r="O949">
        <v>1412312400</v>
      </c>
      <c r="P949" t="b">
        <v>0</v>
      </c>
      <c r="Q949" t="b">
        <v>0</v>
      </c>
      <c r="T949" t="s">
        <v>33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0.62957446808510642</v>
      </c>
      <c r="G950" t="s">
        <v>74</v>
      </c>
      <c r="H950" s="8">
        <f t="shared" si="59"/>
        <v>36.987499999999997</v>
      </c>
      <c r="I950">
        <v>160</v>
      </c>
      <c r="J950" t="s">
        <v>21</v>
      </c>
      <c r="K950" t="s">
        <v>22</v>
      </c>
      <c r="L950">
        <v>1418364000</v>
      </c>
      <c r="M950" s="7">
        <f t="shared" si="57"/>
        <v>41985.25</v>
      </c>
      <c r="N950" s="7">
        <f t="shared" si="58"/>
        <v>41995.25</v>
      </c>
      <c r="O950">
        <v>1419228000</v>
      </c>
      <c r="P950" t="b">
        <v>1</v>
      </c>
      <c r="Q950" t="b">
        <v>1</v>
      </c>
      <c r="T950" t="s">
        <v>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1.6135593220338984</v>
      </c>
      <c r="G951" t="s">
        <v>20</v>
      </c>
      <c r="H951" s="8">
        <f t="shared" si="59"/>
        <v>46.896551724137929</v>
      </c>
      <c r="I951">
        <v>203</v>
      </c>
      <c r="J951" t="s">
        <v>21</v>
      </c>
      <c r="K951" t="s">
        <v>22</v>
      </c>
      <c r="L951">
        <v>1429333200</v>
      </c>
      <c r="M951" s="7">
        <f t="shared" si="57"/>
        <v>42112.208333333328</v>
      </c>
      <c r="N951" s="7">
        <f t="shared" si="58"/>
        <v>42131.208333333328</v>
      </c>
      <c r="O951">
        <v>1430974800</v>
      </c>
      <c r="P951" t="b">
        <v>0</v>
      </c>
      <c r="Q951" t="b">
        <v>0</v>
      </c>
      <c r="T951" t="s">
        <v>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0.05</v>
      </c>
      <c r="G952" t="s">
        <v>14</v>
      </c>
      <c r="H952" s="8">
        <f t="shared" si="59"/>
        <v>5</v>
      </c>
      <c r="I952">
        <v>1</v>
      </c>
      <c r="J952" t="s">
        <v>21</v>
      </c>
      <c r="K952" t="s">
        <v>22</v>
      </c>
      <c r="L952">
        <v>1555390800</v>
      </c>
      <c r="M952" s="7">
        <f t="shared" si="57"/>
        <v>43571.208333333328</v>
      </c>
      <c r="N952" s="7">
        <f t="shared" si="58"/>
        <v>43576.208333333328</v>
      </c>
      <c r="O952">
        <v>1555822800</v>
      </c>
      <c r="P952" t="b">
        <v>0</v>
      </c>
      <c r="Q952" t="b">
        <v>1</v>
      </c>
      <c r="T952" t="s">
        <v>33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10.969379310344827</v>
      </c>
      <c r="G953" t="s">
        <v>20</v>
      </c>
      <c r="H953" s="8">
        <f t="shared" si="59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 s="7">
        <f t="shared" si="57"/>
        <v>42730.25</v>
      </c>
      <c r="N953" s="7">
        <f t="shared" si="58"/>
        <v>42731.25</v>
      </c>
      <c r="O953">
        <v>1482818400</v>
      </c>
      <c r="P953" t="b">
        <v>0</v>
      </c>
      <c r="Q953" t="b">
        <v>1</v>
      </c>
      <c r="T953" t="s">
        <v>23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0.70094158075601376</v>
      </c>
      <c r="G954" t="s">
        <v>74</v>
      </c>
      <c r="H954" s="8">
        <f t="shared" si="59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 s="7">
        <f t="shared" si="57"/>
        <v>42591.208333333328</v>
      </c>
      <c r="N954" s="7">
        <f t="shared" si="58"/>
        <v>42605.208333333328</v>
      </c>
      <c r="O954">
        <v>1471928400</v>
      </c>
      <c r="P954" t="b">
        <v>0</v>
      </c>
      <c r="Q954" t="b">
        <v>0</v>
      </c>
      <c r="T954" t="s">
        <v>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0.6</v>
      </c>
      <c r="G955" t="s">
        <v>14</v>
      </c>
      <c r="H955" s="8">
        <f t="shared" si="59"/>
        <v>94.285714285714292</v>
      </c>
      <c r="I955">
        <v>21</v>
      </c>
      <c r="J955" t="s">
        <v>21</v>
      </c>
      <c r="K955" t="s">
        <v>22</v>
      </c>
      <c r="L955">
        <v>1450591200</v>
      </c>
      <c r="M955" s="7">
        <f t="shared" si="57"/>
        <v>42358.25</v>
      </c>
      <c r="N955" s="7">
        <f t="shared" si="58"/>
        <v>42394.25</v>
      </c>
      <c r="O955">
        <v>1453701600</v>
      </c>
      <c r="P955" t="b">
        <v>0</v>
      </c>
      <c r="Q955" t="b">
        <v>1</v>
      </c>
      <c r="T955" t="s">
        <v>474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3.6709859154929578</v>
      </c>
      <c r="G956" t="s">
        <v>20</v>
      </c>
      <c r="H956" s="8">
        <f t="shared" si="59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 s="7">
        <f t="shared" si="57"/>
        <v>41174.208333333336</v>
      </c>
      <c r="N956" s="7">
        <f t="shared" si="58"/>
        <v>41198.208333333336</v>
      </c>
      <c r="O956">
        <v>1350363600</v>
      </c>
      <c r="P956" t="b">
        <v>0</v>
      </c>
      <c r="Q956" t="b">
        <v>0</v>
      </c>
      <c r="T956" t="s">
        <v>28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11.09</v>
      </c>
      <c r="G957" t="s">
        <v>20</v>
      </c>
      <c r="H957" s="8">
        <f t="shared" si="59"/>
        <v>97.037499999999994</v>
      </c>
      <c r="I957">
        <v>80</v>
      </c>
      <c r="J957" t="s">
        <v>21</v>
      </c>
      <c r="K957" t="s">
        <v>22</v>
      </c>
      <c r="L957">
        <v>1353823200</v>
      </c>
      <c r="M957" s="7">
        <f t="shared" si="57"/>
        <v>41238.25</v>
      </c>
      <c r="N957" s="7">
        <f t="shared" si="58"/>
        <v>41240.25</v>
      </c>
      <c r="O957">
        <v>1353996000</v>
      </c>
      <c r="P957" t="b">
        <v>0</v>
      </c>
      <c r="Q957" t="b">
        <v>0</v>
      </c>
      <c r="T957" t="s">
        <v>33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0.19028784648187633</v>
      </c>
      <c r="G958" t="s">
        <v>14</v>
      </c>
      <c r="H958" s="8">
        <f t="shared" si="59"/>
        <v>43.00963855421687</v>
      </c>
      <c r="I958">
        <v>830</v>
      </c>
      <c r="J958" t="s">
        <v>21</v>
      </c>
      <c r="K958" t="s">
        <v>22</v>
      </c>
      <c r="L958">
        <v>1450764000</v>
      </c>
      <c r="M958" s="7">
        <f t="shared" si="57"/>
        <v>42360.25</v>
      </c>
      <c r="N958" s="7">
        <f t="shared" si="58"/>
        <v>42364.25</v>
      </c>
      <c r="O958">
        <v>1451109600</v>
      </c>
      <c r="P958" t="b">
        <v>0</v>
      </c>
      <c r="Q958" t="b">
        <v>0</v>
      </c>
      <c r="T958" t="s">
        <v>474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1.2687755102040816</v>
      </c>
      <c r="G959" t="s">
        <v>20</v>
      </c>
      <c r="H959" s="8">
        <f t="shared" si="59"/>
        <v>94.916030534351151</v>
      </c>
      <c r="I959">
        <v>131</v>
      </c>
      <c r="J959" t="s">
        <v>21</v>
      </c>
      <c r="K959" t="s">
        <v>22</v>
      </c>
      <c r="L959">
        <v>1329372000</v>
      </c>
      <c r="M959" s="7">
        <f t="shared" si="57"/>
        <v>40955.25</v>
      </c>
      <c r="N959" s="7">
        <f t="shared" si="58"/>
        <v>40958.25</v>
      </c>
      <c r="O959">
        <v>1329631200</v>
      </c>
      <c r="P959" t="b">
        <v>0</v>
      </c>
      <c r="Q959" t="b">
        <v>0</v>
      </c>
      <c r="T959" t="s">
        <v>33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7.3463636363636367</v>
      </c>
      <c r="G960" t="s">
        <v>20</v>
      </c>
      <c r="H960" s="8">
        <f t="shared" si="59"/>
        <v>72.151785714285708</v>
      </c>
      <c r="I960">
        <v>112</v>
      </c>
      <c r="J960" t="s">
        <v>21</v>
      </c>
      <c r="K960" t="s">
        <v>22</v>
      </c>
      <c r="L960">
        <v>1277096400</v>
      </c>
      <c r="M960" s="7">
        <f t="shared" si="57"/>
        <v>40350.208333333336</v>
      </c>
      <c r="N960" s="7">
        <f t="shared" si="58"/>
        <v>40372.208333333336</v>
      </c>
      <c r="O960">
        <v>1278997200</v>
      </c>
      <c r="P960" t="b">
        <v>0</v>
      </c>
      <c r="Q960" t="b">
        <v>0</v>
      </c>
      <c r="T960" t="s">
        <v>71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4.5731034482758622E-2</v>
      </c>
      <c r="G961" t="s">
        <v>14</v>
      </c>
      <c r="H961" s="8">
        <f t="shared" si="59"/>
        <v>51.007692307692309</v>
      </c>
      <c r="I961">
        <v>130</v>
      </c>
      <c r="J961" t="s">
        <v>21</v>
      </c>
      <c r="K961" t="s">
        <v>22</v>
      </c>
      <c r="L961">
        <v>1277701200</v>
      </c>
      <c r="M961" s="7">
        <f t="shared" si="57"/>
        <v>40357.208333333336</v>
      </c>
      <c r="N961" s="7">
        <f t="shared" si="58"/>
        <v>40385.208333333336</v>
      </c>
      <c r="O961">
        <v>1280120400</v>
      </c>
      <c r="P961" t="b">
        <v>0</v>
      </c>
      <c r="Q961" t="b">
        <v>0</v>
      </c>
      <c r="T961" t="s">
        <v>206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0.85054545454545449</v>
      </c>
      <c r="G962" t="s">
        <v>14</v>
      </c>
      <c r="H962" s="8">
        <f t="shared" si="59"/>
        <v>85.054545454545448</v>
      </c>
      <c r="I962">
        <v>55</v>
      </c>
      <c r="J962" t="s">
        <v>21</v>
      </c>
      <c r="K962" t="s">
        <v>22</v>
      </c>
      <c r="L962">
        <v>1454911200</v>
      </c>
      <c r="M962" s="7">
        <f t="shared" si="57"/>
        <v>42408.25</v>
      </c>
      <c r="N962" s="7">
        <f t="shared" si="58"/>
        <v>42445.208333333328</v>
      </c>
      <c r="O962">
        <v>1458104400</v>
      </c>
      <c r="P962" t="b">
        <v>0</v>
      </c>
      <c r="Q962" t="b">
        <v>0</v>
      </c>
      <c r="T962" t="s">
        <v>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</f>
        <v>1.1929824561403508</v>
      </c>
      <c r="G963" t="s">
        <v>20</v>
      </c>
      <c r="H963" s="8">
        <f t="shared" si="59"/>
        <v>43.87096774193548</v>
      </c>
      <c r="I963">
        <v>155</v>
      </c>
      <c r="J963" t="s">
        <v>21</v>
      </c>
      <c r="K963" t="s">
        <v>22</v>
      </c>
      <c r="L963">
        <v>1297922400</v>
      </c>
      <c r="M963" s="7">
        <f t="shared" ref="M963:M1001" si="61">(((L963/60)/60)/24+DATE(1970,1,1))</f>
        <v>40591.25</v>
      </c>
      <c r="N963" s="7">
        <f t="shared" ref="N963:N1001" si="62">(((O963/60)/60)/24)+DATE(1970,1,1)</f>
        <v>40595.25</v>
      </c>
      <c r="O963">
        <v>1298268000</v>
      </c>
      <c r="P963" t="b">
        <v>0</v>
      </c>
      <c r="Q963" t="b">
        <v>0</v>
      </c>
      <c r="T963" t="s">
        <v>206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2.9602777777777778</v>
      </c>
      <c r="G964" t="s">
        <v>20</v>
      </c>
      <c r="H964" s="8">
        <f t="shared" si="59"/>
        <v>40.063909774436091</v>
      </c>
      <c r="I964">
        <v>266</v>
      </c>
      <c r="J964" t="s">
        <v>21</v>
      </c>
      <c r="K964" t="s">
        <v>22</v>
      </c>
      <c r="L964">
        <v>1384408800</v>
      </c>
      <c r="M964" s="7">
        <f t="shared" si="61"/>
        <v>41592.25</v>
      </c>
      <c r="N964" s="7">
        <f t="shared" si="62"/>
        <v>41613.25</v>
      </c>
      <c r="O964">
        <v>1386223200</v>
      </c>
      <c r="P964" t="b">
        <v>0</v>
      </c>
      <c r="Q964" t="b">
        <v>0</v>
      </c>
      <c r="T964" t="s">
        <v>17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0.84694915254237291</v>
      </c>
      <c r="G965" t="s">
        <v>14</v>
      </c>
      <c r="H965" s="8">
        <f t="shared" si="59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 s="7">
        <f t="shared" si="61"/>
        <v>40607.25</v>
      </c>
      <c r="N965" s="7">
        <f t="shared" si="62"/>
        <v>40613.25</v>
      </c>
      <c r="O965">
        <v>1299823200</v>
      </c>
      <c r="P965" t="b">
        <v>0</v>
      </c>
      <c r="Q965" t="b">
        <v>1</v>
      </c>
      <c r="T965" t="s">
        <v>122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3.5578378378378379</v>
      </c>
      <c r="G966" t="s">
        <v>20</v>
      </c>
      <c r="H966" s="8">
        <f t="shared" si="59"/>
        <v>84.92903225806451</v>
      </c>
      <c r="I966">
        <v>155</v>
      </c>
      <c r="J966" t="s">
        <v>21</v>
      </c>
      <c r="K966" t="s">
        <v>22</v>
      </c>
      <c r="L966">
        <v>1431320400</v>
      </c>
      <c r="M966" s="7">
        <f t="shared" si="61"/>
        <v>42135.208333333328</v>
      </c>
      <c r="N966" s="7">
        <f t="shared" si="62"/>
        <v>42140.208333333328</v>
      </c>
      <c r="O966">
        <v>1431752400</v>
      </c>
      <c r="P966" t="b">
        <v>0</v>
      </c>
      <c r="Q966" t="b">
        <v>0</v>
      </c>
      <c r="T966" t="s">
        <v>33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3.8640909090909092</v>
      </c>
      <c r="G967" t="s">
        <v>20</v>
      </c>
      <c r="H967" s="8">
        <f t="shared" ref="H967:H1001" si="63">AVERAGE(E967/I967)</f>
        <v>41.067632850241544</v>
      </c>
      <c r="I967">
        <v>207</v>
      </c>
      <c r="J967" t="s">
        <v>40</v>
      </c>
      <c r="K967" t="s">
        <v>41</v>
      </c>
      <c r="L967">
        <v>1264399200</v>
      </c>
      <c r="M967" s="7">
        <f t="shared" si="61"/>
        <v>40203.25</v>
      </c>
      <c r="N967" s="7">
        <f t="shared" si="62"/>
        <v>40243.25</v>
      </c>
      <c r="O967">
        <v>1267855200</v>
      </c>
      <c r="P967" t="b">
        <v>0</v>
      </c>
      <c r="Q967" t="b">
        <v>0</v>
      </c>
      <c r="T967" t="s">
        <v>23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7.9223529411764702</v>
      </c>
      <c r="G968" t="s">
        <v>20</v>
      </c>
      <c r="H968" s="8">
        <f t="shared" si="63"/>
        <v>54.971428571428568</v>
      </c>
      <c r="I968">
        <v>245</v>
      </c>
      <c r="J968" t="s">
        <v>21</v>
      </c>
      <c r="K968" t="s">
        <v>22</v>
      </c>
      <c r="L968">
        <v>1497502800</v>
      </c>
      <c r="M968" s="7">
        <f t="shared" si="61"/>
        <v>42901.208333333328</v>
      </c>
      <c r="N968" s="7">
        <f t="shared" si="62"/>
        <v>42903.208333333328</v>
      </c>
      <c r="O968">
        <v>1497675600</v>
      </c>
      <c r="P968" t="b">
        <v>0</v>
      </c>
      <c r="Q968" t="b">
        <v>0</v>
      </c>
      <c r="T968" t="s">
        <v>33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1.3703393665158372</v>
      </c>
      <c r="G969" t="s">
        <v>20</v>
      </c>
      <c r="H969" s="8">
        <f t="shared" si="63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 s="7">
        <f t="shared" si="61"/>
        <v>41005.208333333336</v>
      </c>
      <c r="N969" s="7">
        <f t="shared" si="62"/>
        <v>41042.208333333336</v>
      </c>
      <c r="O969">
        <v>1336885200</v>
      </c>
      <c r="P969" t="b">
        <v>0</v>
      </c>
      <c r="Q969" t="b">
        <v>0</v>
      </c>
      <c r="T969" t="s">
        <v>319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3.3820833333333336</v>
      </c>
      <c r="G970" t="s">
        <v>20</v>
      </c>
      <c r="H970" s="8">
        <f t="shared" si="63"/>
        <v>71.201754385964918</v>
      </c>
      <c r="I970">
        <v>114</v>
      </c>
      <c r="J970" t="s">
        <v>21</v>
      </c>
      <c r="K970" t="s">
        <v>22</v>
      </c>
      <c r="L970">
        <v>1293861600</v>
      </c>
      <c r="M970" s="7">
        <f t="shared" si="61"/>
        <v>40544.25</v>
      </c>
      <c r="N970" s="7">
        <f t="shared" si="62"/>
        <v>40559.25</v>
      </c>
      <c r="O970">
        <v>1295157600</v>
      </c>
      <c r="P970" t="b">
        <v>0</v>
      </c>
      <c r="Q970" t="b">
        <v>0</v>
      </c>
      <c r="T970" t="s">
        <v>17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1.0822784810126582</v>
      </c>
      <c r="G971" t="s">
        <v>20</v>
      </c>
      <c r="H971" s="8">
        <f t="shared" si="63"/>
        <v>91.935483870967744</v>
      </c>
      <c r="I971">
        <v>93</v>
      </c>
      <c r="J971" t="s">
        <v>21</v>
      </c>
      <c r="K971" t="s">
        <v>22</v>
      </c>
      <c r="L971">
        <v>1576994400</v>
      </c>
      <c r="M971" s="7">
        <f t="shared" si="61"/>
        <v>43821.25</v>
      </c>
      <c r="N971" s="7">
        <f t="shared" si="62"/>
        <v>43828.25</v>
      </c>
      <c r="O971">
        <v>1577599200</v>
      </c>
      <c r="P971" t="b">
        <v>0</v>
      </c>
      <c r="Q971" t="b">
        <v>0</v>
      </c>
      <c r="T971" t="s">
        <v>33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0.60757639620653314</v>
      </c>
      <c r="G972" t="s">
        <v>14</v>
      </c>
      <c r="H972" s="8">
        <f t="shared" si="63"/>
        <v>97.069023569023571</v>
      </c>
      <c r="I972">
        <v>594</v>
      </c>
      <c r="J972" t="s">
        <v>21</v>
      </c>
      <c r="K972" t="s">
        <v>22</v>
      </c>
      <c r="L972">
        <v>1304917200</v>
      </c>
      <c r="M972" s="7">
        <f t="shared" si="61"/>
        <v>40672.208333333336</v>
      </c>
      <c r="N972" s="7">
        <f t="shared" si="62"/>
        <v>40673.208333333336</v>
      </c>
      <c r="O972">
        <v>1305003600</v>
      </c>
      <c r="P972" t="b">
        <v>0</v>
      </c>
      <c r="Q972" t="b">
        <v>0</v>
      </c>
      <c r="T972" t="s">
        <v>33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0.27725490196078434</v>
      </c>
      <c r="G973" t="s">
        <v>14</v>
      </c>
      <c r="H973" s="8">
        <f t="shared" si="63"/>
        <v>58.916666666666664</v>
      </c>
      <c r="I973">
        <v>24</v>
      </c>
      <c r="J973" t="s">
        <v>21</v>
      </c>
      <c r="K973" t="s">
        <v>22</v>
      </c>
      <c r="L973">
        <v>1381208400</v>
      </c>
      <c r="M973" s="7">
        <f t="shared" si="61"/>
        <v>41555.208333333336</v>
      </c>
      <c r="N973" s="7">
        <f t="shared" si="62"/>
        <v>41561.208333333336</v>
      </c>
      <c r="O973">
        <v>1381726800</v>
      </c>
      <c r="P973" t="b">
        <v>0</v>
      </c>
      <c r="Q973" t="b">
        <v>0</v>
      </c>
      <c r="T973" t="s">
        <v>269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2.283934426229508</v>
      </c>
      <c r="G974" t="s">
        <v>20</v>
      </c>
      <c r="H974" s="8">
        <f t="shared" si="63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 s="7">
        <f t="shared" si="61"/>
        <v>41792.208333333336</v>
      </c>
      <c r="N974" s="7">
        <f t="shared" si="62"/>
        <v>41801.208333333336</v>
      </c>
      <c r="O974">
        <v>1402462800</v>
      </c>
      <c r="P974" t="b">
        <v>0</v>
      </c>
      <c r="Q974" t="b">
        <v>1</v>
      </c>
      <c r="T974" t="s">
        <v>28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0.21615194054500414</v>
      </c>
      <c r="G975" t="s">
        <v>14</v>
      </c>
      <c r="H975" s="8">
        <f t="shared" si="63"/>
        <v>103.87301587301587</v>
      </c>
      <c r="I975">
        <v>252</v>
      </c>
      <c r="J975" t="s">
        <v>21</v>
      </c>
      <c r="K975" t="s">
        <v>22</v>
      </c>
      <c r="L975">
        <v>1291960800</v>
      </c>
      <c r="M975" s="7">
        <f t="shared" si="61"/>
        <v>40522.25</v>
      </c>
      <c r="N975" s="7">
        <f t="shared" si="62"/>
        <v>40524.25</v>
      </c>
      <c r="O975">
        <v>1292133600</v>
      </c>
      <c r="P975" t="b">
        <v>0</v>
      </c>
      <c r="Q975" t="b">
        <v>1</v>
      </c>
      <c r="T975" t="s">
        <v>33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3.73875</v>
      </c>
      <c r="G976" t="s">
        <v>20</v>
      </c>
      <c r="H976" s="8">
        <f t="shared" si="63"/>
        <v>93.46875</v>
      </c>
      <c r="I976">
        <v>32</v>
      </c>
      <c r="J976" t="s">
        <v>21</v>
      </c>
      <c r="K976" t="s">
        <v>22</v>
      </c>
      <c r="L976">
        <v>1368853200</v>
      </c>
      <c r="M976" s="7">
        <f t="shared" si="61"/>
        <v>41412.208333333336</v>
      </c>
      <c r="N976" s="7">
        <f t="shared" si="62"/>
        <v>41413.208333333336</v>
      </c>
      <c r="O976">
        <v>1368939600</v>
      </c>
      <c r="P976" t="b">
        <v>0</v>
      </c>
      <c r="Q976" t="b">
        <v>0</v>
      </c>
      <c r="T976" t="s">
        <v>60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1.5492592592592593</v>
      </c>
      <c r="G977" t="s">
        <v>20</v>
      </c>
      <c r="H977" s="8">
        <f t="shared" si="63"/>
        <v>61.970370370370368</v>
      </c>
      <c r="I977">
        <v>135</v>
      </c>
      <c r="J977" t="s">
        <v>21</v>
      </c>
      <c r="K977" t="s">
        <v>22</v>
      </c>
      <c r="L977">
        <v>1448776800</v>
      </c>
      <c r="M977" s="7">
        <f t="shared" si="61"/>
        <v>42337.25</v>
      </c>
      <c r="N977" s="7">
        <f t="shared" si="62"/>
        <v>42376.25</v>
      </c>
      <c r="O977">
        <v>1452146400</v>
      </c>
      <c r="P977" t="b">
        <v>0</v>
      </c>
      <c r="Q977" t="b">
        <v>1</v>
      </c>
      <c r="T977" t="s">
        <v>33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3.2214999999999998</v>
      </c>
      <c r="G978" t="s">
        <v>20</v>
      </c>
      <c r="H978" s="8">
        <f t="shared" si="63"/>
        <v>92.042857142857144</v>
      </c>
      <c r="I978">
        <v>140</v>
      </c>
      <c r="J978" t="s">
        <v>21</v>
      </c>
      <c r="K978" t="s">
        <v>22</v>
      </c>
      <c r="L978">
        <v>1296194400</v>
      </c>
      <c r="M978" s="7">
        <f t="shared" si="61"/>
        <v>40571.25</v>
      </c>
      <c r="N978" s="7">
        <f t="shared" si="62"/>
        <v>40577.25</v>
      </c>
      <c r="O978">
        <v>1296712800</v>
      </c>
      <c r="P978" t="b">
        <v>0</v>
      </c>
      <c r="Q978" t="b">
        <v>1</v>
      </c>
      <c r="T978" t="s">
        <v>33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0.73957142857142855</v>
      </c>
      <c r="G979" t="s">
        <v>14</v>
      </c>
      <c r="H979" s="8">
        <f t="shared" si="63"/>
        <v>77.268656716417908</v>
      </c>
      <c r="I979">
        <v>67</v>
      </c>
      <c r="J979" t="s">
        <v>21</v>
      </c>
      <c r="K979" t="s">
        <v>22</v>
      </c>
      <c r="L979">
        <v>1517983200</v>
      </c>
      <c r="M979" s="7">
        <f t="shared" si="61"/>
        <v>43138.25</v>
      </c>
      <c r="N979" s="7">
        <f t="shared" si="62"/>
        <v>43170.25</v>
      </c>
      <c r="O979">
        <v>1520748000</v>
      </c>
      <c r="P979" t="b">
        <v>0</v>
      </c>
      <c r="Q979" t="b">
        <v>0</v>
      </c>
      <c r="T979" t="s">
        <v>17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8.641</v>
      </c>
      <c r="G980" t="s">
        <v>20</v>
      </c>
      <c r="H980" s="8">
        <f t="shared" si="63"/>
        <v>93.923913043478265</v>
      </c>
      <c r="I980">
        <v>92</v>
      </c>
      <c r="J980" t="s">
        <v>21</v>
      </c>
      <c r="K980" t="s">
        <v>22</v>
      </c>
      <c r="L980">
        <v>1478930400</v>
      </c>
      <c r="M980" s="7">
        <f t="shared" si="61"/>
        <v>42686.25</v>
      </c>
      <c r="N980" s="7">
        <f t="shared" si="62"/>
        <v>42708.25</v>
      </c>
      <c r="O980">
        <v>1480831200</v>
      </c>
      <c r="P980" t="b">
        <v>0</v>
      </c>
      <c r="Q980" t="b">
        <v>0</v>
      </c>
      <c r="T980" t="s">
        <v>89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1.432624584717608</v>
      </c>
      <c r="G981" t="s">
        <v>20</v>
      </c>
      <c r="H981" s="8">
        <f t="shared" si="63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 s="7">
        <f t="shared" si="61"/>
        <v>42078.208333333328</v>
      </c>
      <c r="N981" s="7">
        <f t="shared" si="62"/>
        <v>42084.208333333328</v>
      </c>
      <c r="O981">
        <v>1426914000</v>
      </c>
      <c r="P981" t="b">
        <v>0</v>
      </c>
      <c r="Q981" t="b">
        <v>0</v>
      </c>
      <c r="T981" t="s">
        <v>33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0.40281762295081969</v>
      </c>
      <c r="G982" t="s">
        <v>14</v>
      </c>
      <c r="H982" s="8">
        <f t="shared" si="63"/>
        <v>105.97035040431267</v>
      </c>
      <c r="I982">
        <v>742</v>
      </c>
      <c r="J982" t="s">
        <v>21</v>
      </c>
      <c r="K982" t="s">
        <v>22</v>
      </c>
      <c r="L982">
        <v>1446181200</v>
      </c>
      <c r="M982" s="7">
        <f t="shared" si="61"/>
        <v>42307.208333333328</v>
      </c>
      <c r="N982" s="7">
        <f t="shared" si="62"/>
        <v>42312.25</v>
      </c>
      <c r="O982">
        <v>1446616800</v>
      </c>
      <c r="P982" t="b">
        <v>1</v>
      </c>
      <c r="Q982" t="b">
        <v>0</v>
      </c>
      <c r="T982" t="s">
        <v>68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1.7822388059701493</v>
      </c>
      <c r="G983" t="s">
        <v>20</v>
      </c>
      <c r="H983" s="8">
        <f t="shared" si="63"/>
        <v>36.969040247678016</v>
      </c>
      <c r="I983">
        <v>323</v>
      </c>
      <c r="J983" t="s">
        <v>21</v>
      </c>
      <c r="K983" t="s">
        <v>22</v>
      </c>
      <c r="L983">
        <v>1514181600</v>
      </c>
      <c r="M983" s="7">
        <f t="shared" si="61"/>
        <v>43094.25</v>
      </c>
      <c r="N983" s="7">
        <f t="shared" si="62"/>
        <v>43127.25</v>
      </c>
      <c r="O983">
        <v>1517032800</v>
      </c>
      <c r="P983" t="b">
        <v>0</v>
      </c>
      <c r="Q983" t="b">
        <v>0</v>
      </c>
      <c r="T983" t="s">
        <v>28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0.84930555555555554</v>
      </c>
      <c r="G984" t="s">
        <v>14</v>
      </c>
      <c r="H984" s="8">
        <f t="shared" si="63"/>
        <v>81.533333333333331</v>
      </c>
      <c r="I984">
        <v>75</v>
      </c>
      <c r="J984" t="s">
        <v>21</v>
      </c>
      <c r="K984" t="s">
        <v>22</v>
      </c>
      <c r="L984">
        <v>1311051600</v>
      </c>
      <c r="M984" s="7">
        <f t="shared" si="61"/>
        <v>40743.208333333336</v>
      </c>
      <c r="N984" s="7">
        <f t="shared" si="62"/>
        <v>40745.208333333336</v>
      </c>
      <c r="O984">
        <v>1311224400</v>
      </c>
      <c r="P984" t="b">
        <v>0</v>
      </c>
      <c r="Q984" t="b">
        <v>1</v>
      </c>
      <c r="T984" t="s">
        <v>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1.4593648334624323</v>
      </c>
      <c r="G985" t="s">
        <v>20</v>
      </c>
      <c r="H985" s="8">
        <f t="shared" si="63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 s="7">
        <f t="shared" si="61"/>
        <v>43681.208333333328</v>
      </c>
      <c r="N985" s="7">
        <f t="shared" si="62"/>
        <v>43696.208333333328</v>
      </c>
      <c r="O985">
        <v>1566190800</v>
      </c>
      <c r="P985" t="b">
        <v>0</v>
      </c>
      <c r="Q985" t="b">
        <v>0</v>
      </c>
      <c r="T985" t="s">
        <v>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1.5246153846153847</v>
      </c>
      <c r="G986" t="s">
        <v>20</v>
      </c>
      <c r="H986" s="8">
        <f t="shared" si="63"/>
        <v>26.010498687664043</v>
      </c>
      <c r="I986">
        <v>381</v>
      </c>
      <c r="J986" t="s">
        <v>21</v>
      </c>
      <c r="K986" t="s">
        <v>22</v>
      </c>
      <c r="L986">
        <v>1567918800</v>
      </c>
      <c r="M986" s="7">
        <f t="shared" si="61"/>
        <v>43716.208333333328</v>
      </c>
      <c r="N986" s="7">
        <f t="shared" si="62"/>
        <v>43742.208333333328</v>
      </c>
      <c r="O986">
        <v>1570165200</v>
      </c>
      <c r="P986" t="b">
        <v>0</v>
      </c>
      <c r="Q986" t="b">
        <v>0</v>
      </c>
      <c r="T986" t="s">
        <v>33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0.67129542790152408</v>
      </c>
      <c r="G987" t="s">
        <v>14</v>
      </c>
      <c r="H987" s="8">
        <f t="shared" si="63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 s="7">
        <f t="shared" si="61"/>
        <v>41614.25</v>
      </c>
      <c r="N987" s="7">
        <f t="shared" si="62"/>
        <v>41640.25</v>
      </c>
      <c r="O987">
        <v>1388556000</v>
      </c>
      <c r="P987" t="b">
        <v>0</v>
      </c>
      <c r="Q987" t="b">
        <v>1</v>
      </c>
      <c r="T987" t="s">
        <v>23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0.40307692307692305</v>
      </c>
      <c r="G988" t="s">
        <v>14</v>
      </c>
      <c r="H988" s="8">
        <f t="shared" si="63"/>
        <v>34.173913043478258</v>
      </c>
      <c r="I988">
        <v>92</v>
      </c>
      <c r="J988" t="s">
        <v>21</v>
      </c>
      <c r="K988" t="s">
        <v>22</v>
      </c>
      <c r="L988">
        <v>1301979600</v>
      </c>
      <c r="M988" s="7">
        <f t="shared" si="61"/>
        <v>40638.208333333336</v>
      </c>
      <c r="N988" s="7">
        <f t="shared" si="62"/>
        <v>40652.208333333336</v>
      </c>
      <c r="O988">
        <v>1303189200</v>
      </c>
      <c r="P988" t="b">
        <v>0</v>
      </c>
      <c r="Q988" t="b">
        <v>0</v>
      </c>
      <c r="T988" t="s">
        <v>23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2.1679032258064517</v>
      </c>
      <c r="G989" t="s">
        <v>20</v>
      </c>
      <c r="H989" s="8">
        <f t="shared" si="63"/>
        <v>28.002083333333335</v>
      </c>
      <c r="I989">
        <v>480</v>
      </c>
      <c r="J989" t="s">
        <v>21</v>
      </c>
      <c r="K989" t="s">
        <v>22</v>
      </c>
      <c r="L989">
        <v>1493269200</v>
      </c>
      <c r="M989" s="7">
        <f t="shared" si="61"/>
        <v>42852.208333333328</v>
      </c>
      <c r="N989" s="7">
        <f t="shared" si="62"/>
        <v>42866.208333333328</v>
      </c>
      <c r="O989">
        <v>1494478800</v>
      </c>
      <c r="P989" t="b">
        <v>0</v>
      </c>
      <c r="Q989" t="b">
        <v>0</v>
      </c>
      <c r="T989" t="s">
        <v>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0.52117021276595743</v>
      </c>
      <c r="G990" t="s">
        <v>14</v>
      </c>
      <c r="H990" s="8">
        <f t="shared" si="63"/>
        <v>76.546875</v>
      </c>
      <c r="I990">
        <v>64</v>
      </c>
      <c r="J990" t="s">
        <v>21</v>
      </c>
      <c r="K990" t="s">
        <v>22</v>
      </c>
      <c r="L990">
        <v>1478930400</v>
      </c>
      <c r="M990" s="7">
        <f t="shared" si="61"/>
        <v>42686.25</v>
      </c>
      <c r="N990" s="7">
        <f t="shared" si="62"/>
        <v>42707.25</v>
      </c>
      <c r="O990">
        <v>1480744800</v>
      </c>
      <c r="P990" t="b">
        <v>0</v>
      </c>
      <c r="Q990" t="b">
        <v>0</v>
      </c>
      <c r="T990" t="s">
        <v>133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4.9958333333333336</v>
      </c>
      <c r="G991" t="s">
        <v>20</v>
      </c>
      <c r="H991" s="8">
        <f t="shared" si="63"/>
        <v>53.053097345132741</v>
      </c>
      <c r="I991">
        <v>226</v>
      </c>
      <c r="J991" t="s">
        <v>21</v>
      </c>
      <c r="K991" t="s">
        <v>22</v>
      </c>
      <c r="L991">
        <v>1555390800</v>
      </c>
      <c r="M991" s="7">
        <f t="shared" si="61"/>
        <v>43571.208333333328</v>
      </c>
      <c r="N991" s="7">
        <f t="shared" si="62"/>
        <v>43576.208333333328</v>
      </c>
      <c r="O991">
        <v>1555822800</v>
      </c>
      <c r="P991" t="b">
        <v>0</v>
      </c>
      <c r="Q991" t="b">
        <v>0</v>
      </c>
      <c r="T991" t="s">
        <v>206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0.87679487179487181</v>
      </c>
      <c r="G992" t="s">
        <v>14</v>
      </c>
      <c r="H992" s="8">
        <f t="shared" si="63"/>
        <v>106.859375</v>
      </c>
      <c r="I992">
        <v>64</v>
      </c>
      <c r="J992" t="s">
        <v>21</v>
      </c>
      <c r="K992" t="s">
        <v>22</v>
      </c>
      <c r="L992">
        <v>1456984800</v>
      </c>
      <c r="M992" s="7">
        <f t="shared" si="61"/>
        <v>42432.25</v>
      </c>
      <c r="N992" s="7">
        <f t="shared" si="62"/>
        <v>42454.208333333328</v>
      </c>
      <c r="O992">
        <v>1458882000</v>
      </c>
      <c r="P992" t="b">
        <v>0</v>
      </c>
      <c r="Q992" t="b">
        <v>1</v>
      </c>
      <c r="T992" t="s">
        <v>53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1.131734693877551</v>
      </c>
      <c r="G993" t="s">
        <v>20</v>
      </c>
      <c r="H993" s="8">
        <f t="shared" si="63"/>
        <v>46.020746887966808</v>
      </c>
      <c r="I993">
        <v>241</v>
      </c>
      <c r="J993" t="s">
        <v>21</v>
      </c>
      <c r="K993" t="s">
        <v>22</v>
      </c>
      <c r="L993">
        <v>1411621200</v>
      </c>
      <c r="M993" s="7">
        <f t="shared" si="61"/>
        <v>41907.208333333336</v>
      </c>
      <c r="N993" s="7">
        <f t="shared" si="62"/>
        <v>41911.208333333336</v>
      </c>
      <c r="O993">
        <v>1411966800</v>
      </c>
      <c r="P993" t="b">
        <v>0</v>
      </c>
      <c r="Q993" t="b">
        <v>1</v>
      </c>
      <c r="T993" t="s">
        <v>23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4.2654838709677421</v>
      </c>
      <c r="G994" t="s">
        <v>20</v>
      </c>
      <c r="H994" s="8">
        <f t="shared" si="63"/>
        <v>100.17424242424242</v>
      </c>
      <c r="I994">
        <v>132</v>
      </c>
      <c r="J994" t="s">
        <v>21</v>
      </c>
      <c r="K994" t="s">
        <v>22</v>
      </c>
      <c r="L994">
        <v>1525669200</v>
      </c>
      <c r="M994" s="7">
        <f t="shared" si="61"/>
        <v>43227.208333333328</v>
      </c>
      <c r="N994" s="7">
        <f t="shared" si="62"/>
        <v>43241.208333333328</v>
      </c>
      <c r="O994">
        <v>1526878800</v>
      </c>
      <c r="P994" t="b">
        <v>0</v>
      </c>
      <c r="Q994" t="b">
        <v>1</v>
      </c>
      <c r="T994" t="s">
        <v>53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0.77632653061224488</v>
      </c>
      <c r="G995" t="s">
        <v>74</v>
      </c>
      <c r="H995" s="8">
        <f t="shared" si="63"/>
        <v>101.44</v>
      </c>
      <c r="I995">
        <v>75</v>
      </c>
      <c r="J995" t="s">
        <v>107</v>
      </c>
      <c r="K995" t="s">
        <v>108</v>
      </c>
      <c r="L995">
        <v>1450936800</v>
      </c>
      <c r="M995" s="7">
        <f t="shared" si="61"/>
        <v>42362.25</v>
      </c>
      <c r="N995" s="7">
        <f t="shared" si="62"/>
        <v>42379.25</v>
      </c>
      <c r="O995">
        <v>1452405600</v>
      </c>
      <c r="P995" t="b">
        <v>0</v>
      </c>
      <c r="Q995" t="b">
        <v>1</v>
      </c>
      <c r="T995" t="s">
        <v>122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0.52496810772501767</v>
      </c>
      <c r="G996" t="s">
        <v>14</v>
      </c>
      <c r="H996" s="8">
        <f t="shared" si="63"/>
        <v>87.972684085510693</v>
      </c>
      <c r="I996">
        <v>842</v>
      </c>
      <c r="J996" t="s">
        <v>21</v>
      </c>
      <c r="K996" t="s">
        <v>22</v>
      </c>
      <c r="L996">
        <v>1413522000</v>
      </c>
      <c r="M996" s="7">
        <f t="shared" si="61"/>
        <v>41929.208333333336</v>
      </c>
      <c r="N996" s="7">
        <f t="shared" si="62"/>
        <v>41935.208333333336</v>
      </c>
      <c r="O996">
        <v>1414040400</v>
      </c>
      <c r="P996" t="b">
        <v>0</v>
      </c>
      <c r="Q996" t="b">
        <v>1</v>
      </c>
      <c r="T996" t="s">
        <v>206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1.5746762589928058</v>
      </c>
      <c r="G997" t="s">
        <v>20</v>
      </c>
      <c r="H997" s="8">
        <f t="shared" si="63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 s="7">
        <f t="shared" si="61"/>
        <v>43408.208333333328</v>
      </c>
      <c r="N997" s="7">
        <f t="shared" si="62"/>
        <v>43437.25</v>
      </c>
      <c r="O997">
        <v>1543816800</v>
      </c>
      <c r="P997" t="b">
        <v>0</v>
      </c>
      <c r="Q997" t="b">
        <v>1</v>
      </c>
      <c r="T997" t="s">
        <v>17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0.72939393939393937</v>
      </c>
      <c r="G998" t="s">
        <v>14</v>
      </c>
      <c r="H998" s="8">
        <f t="shared" si="63"/>
        <v>42.982142857142854</v>
      </c>
      <c r="I998">
        <v>112</v>
      </c>
      <c r="J998" t="s">
        <v>21</v>
      </c>
      <c r="K998" t="s">
        <v>22</v>
      </c>
      <c r="L998">
        <v>1357106400</v>
      </c>
      <c r="M998" s="7">
        <f t="shared" si="61"/>
        <v>41276.25</v>
      </c>
      <c r="N998" s="7">
        <f t="shared" si="62"/>
        <v>41306.25</v>
      </c>
      <c r="O998">
        <v>1359698400</v>
      </c>
      <c r="P998" t="b">
        <v>0</v>
      </c>
      <c r="Q998" t="b">
        <v>0</v>
      </c>
      <c r="T998" t="s">
        <v>33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0.60565789473684206</v>
      </c>
      <c r="G999" t="s">
        <v>74</v>
      </c>
      <c r="H999" s="8">
        <f t="shared" si="63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 s="7">
        <f t="shared" si="61"/>
        <v>41659.25</v>
      </c>
      <c r="N999" s="7">
        <f t="shared" si="62"/>
        <v>41664.25</v>
      </c>
      <c r="O999">
        <v>1390629600</v>
      </c>
      <c r="P999" t="b">
        <v>0</v>
      </c>
      <c r="Q999" t="b">
        <v>0</v>
      </c>
      <c r="T999" t="s">
        <v>33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0.5679129129129129</v>
      </c>
      <c r="G1000" t="s">
        <v>14</v>
      </c>
      <c r="H1000" s="8">
        <f t="shared" si="63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 s="7">
        <f t="shared" si="61"/>
        <v>40220.25</v>
      </c>
      <c r="N1000" s="7">
        <f t="shared" si="62"/>
        <v>40234.25</v>
      </c>
      <c r="O1000">
        <v>1267077600</v>
      </c>
      <c r="P1000" t="b">
        <v>0</v>
      </c>
      <c r="Q1000" t="b">
        <v>1</v>
      </c>
      <c r="T1000" t="s">
        <v>60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0.56542754275427543</v>
      </c>
      <c r="G1001" t="s">
        <v>74</v>
      </c>
      <c r="H1001" s="8">
        <f t="shared" si="63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 s="7">
        <f t="shared" si="61"/>
        <v>42550.208333333328</v>
      </c>
      <c r="N1001" s="7">
        <f t="shared" si="62"/>
        <v>42557.208333333328</v>
      </c>
      <c r="O1001">
        <v>1467781200</v>
      </c>
      <c r="P1001" t="b">
        <v>0</v>
      </c>
      <c r="Q1001" t="b">
        <v>0</v>
      </c>
      <c r="T1001" t="s">
        <v>17</v>
      </c>
    </row>
  </sheetData>
  <autoFilter ref="B1:T1001" xr:uid="{00000000-0001-0000-0000-000000000000}"/>
  <conditionalFormatting sqref="F2:F1001">
    <cfRule type="colorScale" priority="10">
      <colorScale>
        <cfvo type="min"/>
        <cfvo type="percentile" val="50"/>
        <cfvo type="max"/>
        <color rgb="FFFF0000"/>
        <color theme="9" tint="0.39997558519241921"/>
        <color theme="4" tint="-0.249977111117893"/>
      </colorScale>
    </cfRule>
  </conditionalFormatting>
  <conditionalFormatting sqref="G1:G104857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1">
    <cfRule type="cellIs" dxfId="14" priority="11" operator="equal">
      <formula>"canceled"</formula>
    </cfRule>
    <cfRule type="cellIs" dxfId="13" priority="12" operator="equal">
      <formula>"live"</formula>
    </cfRule>
    <cfRule type="cellIs" dxfId="12" priority="13" operator="equal">
      <formula>"failed"</formula>
    </cfRule>
    <cfRule type="cellIs" dxfId="11" priority="14" operator="equal">
      <formula>"successful"</formula>
    </cfRule>
    <cfRule type="cellIs" dxfId="10" priority="15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5A78-C4AC-46DB-AB7A-8F6F48BFA511}">
  <sheetPr codeName="Sheet3"/>
  <dimension ref="A1:K30"/>
  <sheetViews>
    <sheetView workbookViewId="0">
      <selection activeCell="K30" sqref="K30"/>
    </sheetView>
  </sheetViews>
  <sheetFormatPr defaultRowHeight="15.75" x14ac:dyDescent="0.25"/>
  <cols>
    <col min="1" max="1" width="16.875" bestFit="1" customWidth="1"/>
    <col min="2" max="5" width="10.5" bestFit="1" customWidth="1"/>
    <col min="6" max="6" width="11" bestFit="1" customWidth="1"/>
    <col min="7" max="52" width="10.5" bestFit="1" customWidth="1"/>
    <col min="53" max="53" width="13.375" bestFit="1" customWidth="1"/>
    <col min="54" max="295" width="7.375" bestFit="1" customWidth="1"/>
    <col min="296" max="296" width="10.5" bestFit="1" customWidth="1"/>
    <col min="297" max="308" width="6.875" bestFit="1" customWidth="1"/>
    <col min="309" max="309" width="8.75" bestFit="1" customWidth="1"/>
    <col min="310" max="570" width="11" bestFit="1" customWidth="1"/>
    <col min="571" max="571" width="14.25" bestFit="1" customWidth="1"/>
    <col min="572" max="572" width="11" bestFit="1" customWidth="1"/>
  </cols>
  <sheetData>
    <row r="1" spans="1:6" x14ac:dyDescent="0.25">
      <c r="A1" s="6" t="s">
        <v>6</v>
      </c>
      <c r="B1" t="s">
        <v>2042</v>
      </c>
    </row>
    <row r="3" spans="1:6" x14ac:dyDescent="0.25">
      <c r="A3" s="6" t="s">
        <v>2043</v>
      </c>
      <c r="B3" s="6" t="s">
        <v>4</v>
      </c>
    </row>
    <row r="4" spans="1:6" x14ac:dyDescent="0.25">
      <c r="A4" s="6" t="s">
        <v>2030</v>
      </c>
      <c r="B4" t="s">
        <v>74</v>
      </c>
      <c r="C4" t="s">
        <v>14</v>
      </c>
      <c r="D4" t="s">
        <v>47</v>
      </c>
      <c r="E4" t="s">
        <v>20</v>
      </c>
      <c r="F4" t="s">
        <v>2041</v>
      </c>
    </row>
    <row r="5" spans="1:6" x14ac:dyDescent="0.25">
      <c r="A5" t="s">
        <v>2033</v>
      </c>
      <c r="B5">
        <v>1</v>
      </c>
      <c r="C5">
        <v>12</v>
      </c>
      <c r="D5">
        <v>1</v>
      </c>
      <c r="E5">
        <v>26</v>
      </c>
      <c r="F5">
        <v>40</v>
      </c>
    </row>
    <row r="6" spans="1:6" x14ac:dyDescent="0.25">
      <c r="A6" t="s">
        <v>2034</v>
      </c>
      <c r="B6">
        <v>2</v>
      </c>
      <c r="C6">
        <v>4</v>
      </c>
      <c r="E6">
        <v>3</v>
      </c>
      <c r="F6">
        <v>9</v>
      </c>
    </row>
    <row r="7" spans="1:6" x14ac:dyDescent="0.25">
      <c r="A7" t="s">
        <v>2035</v>
      </c>
      <c r="C7">
        <v>2</v>
      </c>
      <c r="E7">
        <v>13</v>
      </c>
      <c r="F7">
        <v>15</v>
      </c>
    </row>
    <row r="8" spans="1:6" x14ac:dyDescent="0.25">
      <c r="A8" t="s">
        <v>2036</v>
      </c>
      <c r="B8">
        <v>2</v>
      </c>
      <c r="C8">
        <v>23</v>
      </c>
      <c r="E8">
        <v>27</v>
      </c>
      <c r="F8">
        <v>52</v>
      </c>
    </row>
    <row r="9" spans="1:6" x14ac:dyDescent="0.25">
      <c r="A9" t="s">
        <v>2037</v>
      </c>
      <c r="C9">
        <v>1</v>
      </c>
      <c r="E9">
        <v>9</v>
      </c>
      <c r="F9">
        <v>10</v>
      </c>
    </row>
    <row r="10" spans="1:6" x14ac:dyDescent="0.25">
      <c r="A10" t="s">
        <v>2038</v>
      </c>
      <c r="B10">
        <v>1</v>
      </c>
      <c r="C10">
        <v>4</v>
      </c>
      <c r="E10">
        <v>12</v>
      </c>
      <c r="F10">
        <v>17</v>
      </c>
    </row>
    <row r="11" spans="1:6" x14ac:dyDescent="0.25">
      <c r="A11" t="s">
        <v>2039</v>
      </c>
      <c r="C11">
        <v>9</v>
      </c>
      <c r="E11">
        <v>23</v>
      </c>
      <c r="F11">
        <v>32</v>
      </c>
    </row>
    <row r="12" spans="1:6" x14ac:dyDescent="0.25">
      <c r="A12" t="s">
        <v>2040</v>
      </c>
      <c r="B12">
        <v>7</v>
      </c>
      <c r="C12">
        <v>33</v>
      </c>
      <c r="D12">
        <v>1</v>
      </c>
      <c r="E12">
        <v>46</v>
      </c>
      <c r="F12">
        <v>87</v>
      </c>
    </row>
    <row r="13" spans="1:6" x14ac:dyDescent="0.25">
      <c r="A13" t="s">
        <v>2041</v>
      </c>
      <c r="B13">
        <v>13</v>
      </c>
      <c r="C13">
        <v>88</v>
      </c>
      <c r="D13">
        <v>2</v>
      </c>
      <c r="E13">
        <v>159</v>
      </c>
      <c r="F13">
        <v>262</v>
      </c>
    </row>
    <row r="30" spans="11:11" x14ac:dyDescent="0.25">
      <c r="K30" t="s">
        <v>2106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F2D8-E595-4925-90FA-85CD66C54D4B}">
  <sheetPr codeName="Sheet4"/>
  <dimension ref="A1:F29"/>
  <sheetViews>
    <sheetView workbookViewId="0">
      <selection activeCell="J29" sqref="J29"/>
    </sheetView>
  </sheetViews>
  <sheetFormatPr defaultRowHeight="15.75" x14ac:dyDescent="0.25"/>
  <cols>
    <col min="1" max="1" width="16.5" bestFit="1" customWidth="1"/>
    <col min="2" max="5" width="16" bestFit="1" customWidth="1"/>
    <col min="6" max="6" width="11" bestFit="1" customWidth="1"/>
  </cols>
  <sheetData>
    <row r="1" spans="1:6" x14ac:dyDescent="0.25">
      <c r="A1" s="6" t="s">
        <v>2030</v>
      </c>
      <c r="B1" t="s">
        <v>2085</v>
      </c>
    </row>
    <row r="2" spans="1:6" x14ac:dyDescent="0.25">
      <c r="A2" s="6" t="s">
        <v>6</v>
      </c>
      <c r="B2" t="s">
        <v>2042</v>
      </c>
    </row>
    <row r="4" spans="1:6" x14ac:dyDescent="0.25">
      <c r="A4" s="6" t="s">
        <v>2043</v>
      </c>
      <c r="B4" s="6" t="s">
        <v>4</v>
      </c>
    </row>
    <row r="5" spans="1:6" x14ac:dyDescent="0.25">
      <c r="A5" s="6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2041</v>
      </c>
    </row>
    <row r="6" spans="1:6" x14ac:dyDescent="0.25">
      <c r="A6" t="s">
        <v>2044</v>
      </c>
      <c r="C6">
        <v>2</v>
      </c>
      <c r="E6">
        <v>7</v>
      </c>
      <c r="F6">
        <v>9</v>
      </c>
    </row>
    <row r="7" spans="1:6" x14ac:dyDescent="0.25">
      <c r="A7" t="s">
        <v>2045</v>
      </c>
      <c r="C7">
        <v>4</v>
      </c>
      <c r="D7">
        <v>1</v>
      </c>
      <c r="E7">
        <v>7</v>
      </c>
      <c r="F7">
        <v>12</v>
      </c>
    </row>
    <row r="8" spans="1:6" x14ac:dyDescent="0.25">
      <c r="A8" t="s">
        <v>2046</v>
      </c>
      <c r="B8">
        <v>1</v>
      </c>
      <c r="C8">
        <v>2</v>
      </c>
      <c r="E8">
        <v>6</v>
      </c>
      <c r="F8">
        <v>9</v>
      </c>
    </row>
    <row r="9" spans="1:6" x14ac:dyDescent="0.25">
      <c r="A9" t="s">
        <v>2047</v>
      </c>
      <c r="C9">
        <v>5</v>
      </c>
      <c r="E9">
        <v>2</v>
      </c>
      <c r="F9">
        <v>7</v>
      </c>
    </row>
    <row r="10" spans="1:6" x14ac:dyDescent="0.25">
      <c r="A10" t="s">
        <v>2048</v>
      </c>
      <c r="B10">
        <v>1</v>
      </c>
      <c r="C10">
        <v>2</v>
      </c>
      <c r="E10">
        <v>3</v>
      </c>
      <c r="F10">
        <v>6</v>
      </c>
    </row>
    <row r="11" spans="1:6" x14ac:dyDescent="0.25">
      <c r="A11" t="s">
        <v>2049</v>
      </c>
      <c r="B11">
        <v>2</v>
      </c>
      <c r="C11">
        <v>4</v>
      </c>
      <c r="E11">
        <v>3</v>
      </c>
      <c r="F11">
        <v>9</v>
      </c>
    </row>
    <row r="12" spans="1:6" x14ac:dyDescent="0.25">
      <c r="A12" t="s">
        <v>2050</v>
      </c>
      <c r="C12">
        <v>5</v>
      </c>
      <c r="E12">
        <v>7</v>
      </c>
      <c r="F12">
        <v>12</v>
      </c>
    </row>
    <row r="13" spans="1:6" x14ac:dyDescent="0.25">
      <c r="A13" t="s">
        <v>2051</v>
      </c>
      <c r="C13">
        <v>1</v>
      </c>
      <c r="E13">
        <v>2</v>
      </c>
      <c r="F13">
        <v>3</v>
      </c>
    </row>
    <row r="14" spans="1:6" x14ac:dyDescent="0.25">
      <c r="A14" t="s">
        <v>2052</v>
      </c>
      <c r="C14">
        <v>1</v>
      </c>
      <c r="E14">
        <v>2</v>
      </c>
      <c r="F14">
        <v>3</v>
      </c>
    </row>
    <row r="15" spans="1:6" x14ac:dyDescent="0.25">
      <c r="A15" t="s">
        <v>2053</v>
      </c>
      <c r="C15">
        <v>1</v>
      </c>
      <c r="E15">
        <v>4</v>
      </c>
      <c r="F15">
        <v>5</v>
      </c>
    </row>
    <row r="16" spans="1:6" x14ac:dyDescent="0.25">
      <c r="A16" t="s">
        <v>2054</v>
      </c>
      <c r="E16">
        <v>4</v>
      </c>
      <c r="F16">
        <v>4</v>
      </c>
    </row>
    <row r="17" spans="1:6" x14ac:dyDescent="0.25">
      <c r="A17" t="s">
        <v>2055</v>
      </c>
      <c r="C17">
        <v>1</v>
      </c>
      <c r="E17">
        <v>9</v>
      </c>
      <c r="F17">
        <v>10</v>
      </c>
    </row>
    <row r="18" spans="1:6" x14ac:dyDescent="0.25">
      <c r="A18" t="s">
        <v>2056</v>
      </c>
      <c r="B18">
        <v>7</v>
      </c>
      <c r="C18">
        <v>33</v>
      </c>
      <c r="D18">
        <v>1</v>
      </c>
      <c r="E18">
        <v>46</v>
      </c>
      <c r="F18">
        <v>87</v>
      </c>
    </row>
    <row r="19" spans="1:6" x14ac:dyDescent="0.25">
      <c r="A19" t="s">
        <v>2057</v>
      </c>
      <c r="E19">
        <v>2</v>
      </c>
      <c r="F19">
        <v>2</v>
      </c>
    </row>
    <row r="20" spans="1:6" x14ac:dyDescent="0.25">
      <c r="A20" t="s">
        <v>2058</v>
      </c>
      <c r="B20">
        <v>2</v>
      </c>
      <c r="C20">
        <v>11</v>
      </c>
      <c r="E20">
        <v>13</v>
      </c>
      <c r="F20">
        <v>26</v>
      </c>
    </row>
    <row r="21" spans="1:6" x14ac:dyDescent="0.25">
      <c r="A21" t="s">
        <v>2059</v>
      </c>
      <c r="C21">
        <v>2</v>
      </c>
      <c r="E21">
        <v>1</v>
      </c>
      <c r="F21">
        <v>3</v>
      </c>
    </row>
    <row r="22" spans="1:6" x14ac:dyDescent="0.25">
      <c r="A22" t="s">
        <v>2060</v>
      </c>
      <c r="E22">
        <v>4</v>
      </c>
      <c r="F22">
        <v>4</v>
      </c>
    </row>
    <row r="23" spans="1:6" x14ac:dyDescent="0.25">
      <c r="A23" t="s">
        <v>2061</v>
      </c>
      <c r="C23">
        <v>2</v>
      </c>
      <c r="E23">
        <v>1</v>
      </c>
      <c r="F23">
        <v>3</v>
      </c>
    </row>
    <row r="24" spans="1:6" x14ac:dyDescent="0.25">
      <c r="A24" t="s">
        <v>2062</v>
      </c>
      <c r="C24">
        <v>2</v>
      </c>
      <c r="E24">
        <v>3</v>
      </c>
      <c r="F24">
        <v>5</v>
      </c>
    </row>
    <row r="25" spans="1:6" x14ac:dyDescent="0.25">
      <c r="A25" t="s">
        <v>2063</v>
      </c>
      <c r="C25">
        <v>1</v>
      </c>
      <c r="E25">
        <v>9</v>
      </c>
      <c r="F25">
        <v>10</v>
      </c>
    </row>
    <row r="26" spans="1:6" x14ac:dyDescent="0.25">
      <c r="A26" t="s">
        <v>2064</v>
      </c>
      <c r="C26">
        <v>6</v>
      </c>
      <c r="E26">
        <v>12</v>
      </c>
      <c r="F26">
        <v>18</v>
      </c>
    </row>
    <row r="27" spans="1:6" x14ac:dyDescent="0.25">
      <c r="A27" t="s">
        <v>2065</v>
      </c>
      <c r="C27">
        <v>3</v>
      </c>
      <c r="E27">
        <v>11</v>
      </c>
      <c r="F27">
        <v>14</v>
      </c>
    </row>
    <row r="28" spans="1:6" x14ac:dyDescent="0.25">
      <c r="A28" t="s">
        <v>2066</v>
      </c>
      <c r="E28">
        <v>1</v>
      </c>
      <c r="F28">
        <v>1</v>
      </c>
    </row>
    <row r="29" spans="1:6" x14ac:dyDescent="0.25">
      <c r="A29" t="s">
        <v>2041</v>
      </c>
      <c r="B29">
        <v>13</v>
      </c>
      <c r="C29">
        <v>88</v>
      </c>
      <c r="D29">
        <v>2</v>
      </c>
      <c r="E29">
        <v>159</v>
      </c>
      <c r="F29">
        <v>262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02A4-5A43-4665-BA38-6191F03FC351}">
  <sheetPr codeName="Sheet5"/>
  <dimension ref="A1:E18"/>
  <sheetViews>
    <sheetView workbookViewId="0">
      <selection activeCell="I26" sqref="I26"/>
    </sheetView>
  </sheetViews>
  <sheetFormatPr defaultRowHeight="15.75" x14ac:dyDescent="0.25"/>
  <cols>
    <col min="1" max="1" width="32.875" bestFit="1" customWidth="1"/>
    <col min="2" max="4" width="10.5" bestFit="1" customWidth="1"/>
    <col min="5" max="10" width="11" bestFit="1" customWidth="1"/>
  </cols>
  <sheetData>
    <row r="1" spans="1:5" x14ac:dyDescent="0.25">
      <c r="A1" s="6" t="s">
        <v>2030</v>
      </c>
      <c r="B1" t="s">
        <v>2042</v>
      </c>
    </row>
    <row r="2" spans="1:5" x14ac:dyDescent="0.25">
      <c r="A2" s="6" t="s">
        <v>2069</v>
      </c>
      <c r="B2" t="s">
        <v>2042</v>
      </c>
    </row>
    <row r="4" spans="1:5" x14ac:dyDescent="0.25">
      <c r="A4" s="6" t="s">
        <v>2043</v>
      </c>
      <c r="B4" s="6" t="s">
        <v>4</v>
      </c>
    </row>
    <row r="5" spans="1:5" x14ac:dyDescent="0.25">
      <c r="A5" s="6" t="s">
        <v>2070</v>
      </c>
      <c r="B5" t="s">
        <v>74</v>
      </c>
      <c r="C5" t="s">
        <v>14</v>
      </c>
      <c r="D5" t="s">
        <v>20</v>
      </c>
      <c r="E5" t="s">
        <v>2041</v>
      </c>
    </row>
    <row r="6" spans="1:5" x14ac:dyDescent="0.25">
      <c r="A6" t="s">
        <v>2071</v>
      </c>
      <c r="B6">
        <v>6</v>
      </c>
      <c r="C6">
        <v>36</v>
      </c>
      <c r="D6">
        <v>49</v>
      </c>
      <c r="E6">
        <v>91</v>
      </c>
    </row>
    <row r="7" spans="1:5" x14ac:dyDescent="0.25">
      <c r="A7" t="s">
        <v>2072</v>
      </c>
      <c r="B7">
        <v>7</v>
      </c>
      <c r="C7">
        <v>28</v>
      </c>
      <c r="D7">
        <v>44</v>
      </c>
      <c r="E7">
        <v>79</v>
      </c>
    </row>
    <row r="8" spans="1:5" x14ac:dyDescent="0.25">
      <c r="A8" t="s">
        <v>2073</v>
      </c>
      <c r="B8">
        <v>4</v>
      </c>
      <c r="C8">
        <v>33</v>
      </c>
      <c r="D8">
        <v>49</v>
      </c>
      <c r="E8">
        <v>86</v>
      </c>
    </row>
    <row r="9" spans="1:5" x14ac:dyDescent="0.25">
      <c r="A9" t="s">
        <v>2074</v>
      </c>
      <c r="B9">
        <v>1</v>
      </c>
      <c r="C9">
        <v>30</v>
      </c>
      <c r="D9">
        <v>46</v>
      </c>
      <c r="E9">
        <v>77</v>
      </c>
    </row>
    <row r="10" spans="1:5" x14ac:dyDescent="0.25">
      <c r="A10" t="s">
        <v>2075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t="s">
        <v>2076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t="s">
        <v>2077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t="s">
        <v>2078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t="s">
        <v>2079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t="s">
        <v>2080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t="s">
        <v>2081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t="s">
        <v>2082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t="s">
        <v>2041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F7DE-8C9A-4A76-914A-B4CE679B7565}">
  <sheetPr codeName="Sheet7"/>
  <dimension ref="A1:H13"/>
  <sheetViews>
    <sheetView workbookViewId="0">
      <selection activeCell="B24" sqref="B24"/>
    </sheetView>
  </sheetViews>
  <sheetFormatPr defaultRowHeight="15.75" x14ac:dyDescent="0.25"/>
  <cols>
    <col min="1" max="1" width="16.5" customWidth="1"/>
    <col min="2" max="2" width="15.75" customWidth="1"/>
    <col min="3" max="3" width="16.375" customWidth="1"/>
    <col min="4" max="4" width="15.125" customWidth="1"/>
    <col min="5" max="5" width="12.125" customWidth="1"/>
    <col min="6" max="6" width="21" customWidth="1"/>
    <col min="7" max="7" width="16.375" customWidth="1"/>
    <col min="8" max="8" width="19.125" customWidth="1"/>
    <col min="9" max="9" width="13.375" customWidth="1"/>
  </cols>
  <sheetData>
    <row r="1" spans="1:8" x14ac:dyDescent="0.25">
      <c r="A1" t="s">
        <v>2086</v>
      </c>
      <c r="B1" t="s">
        <v>2087</v>
      </c>
      <c r="C1" t="s">
        <v>2083</v>
      </c>
      <c r="D1" t="s">
        <v>2088</v>
      </c>
      <c r="E1" t="s">
        <v>2084</v>
      </c>
      <c r="F1" t="s">
        <v>2089</v>
      </c>
      <c r="G1" t="s">
        <v>2090</v>
      </c>
      <c r="H1" t="s">
        <v>2091</v>
      </c>
    </row>
    <row r="2" spans="1:8" x14ac:dyDescent="0.25">
      <c r="A2" t="s">
        <v>2092</v>
      </c>
      <c r="B2">
        <f>COUNTIFS(Crowdfunding!D1:D1001, "&lt; 1000",Crowdfunding!G1:G1001, "=successful")</f>
        <v>30</v>
      </c>
      <c r="C2">
        <f>COUNTIFS(Crowdfunding!D1:D1001, "&lt;1000",Crowdfunding!G1:G1001, "=failed")</f>
        <v>20</v>
      </c>
      <c r="D2">
        <f>COUNTIFS(Crowdfunding!D1:D1001, "&lt;1000",Crowdfunding!G1:G1001, "=canceled")</f>
        <v>1</v>
      </c>
      <c r="E2">
        <f>SUM(B1:D2)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5">
      <c r="A3" t="s">
        <v>2093</v>
      </c>
      <c r="B3">
        <f>COUNTIFS(Crowdfunding!D1:D1001, "&gt;1000", Crowdfunding!D1:D1001, "&lt;4999", Crowdfunding!G1:G1001, "=successful")</f>
        <v>185</v>
      </c>
      <c r="C3">
        <f>COUNTIFS(Crowdfunding!D1:D1001, "&gt;1000", Crowdfunding!D1:D1001, "&lt;4999", Crowdfunding!G1:G1001, "=failed")</f>
        <v>37</v>
      </c>
      <c r="D3">
        <f>COUNTIFS(Crowdfunding!D1:D1001, "&gt;1000", Crowdfunding!D1:D1001, "&lt;4999", Crowdfunding!G1:G1001, "=canceled")</f>
        <v>2</v>
      </c>
      <c r="E3">
        <f>SUM(B3:D3)</f>
        <v>224</v>
      </c>
      <c r="F3" s="9">
        <f t="shared" ref="F3:F13" si="0">B3/E3</f>
        <v>0.8258928571428571</v>
      </c>
      <c r="G3" s="9">
        <f t="shared" ref="G3:G13" si="1">C3/E3</f>
        <v>0.16517857142857142</v>
      </c>
      <c r="H3" s="9">
        <f t="shared" ref="H3:H13" si="2">D3/E3</f>
        <v>8.9285714285714281E-3</v>
      </c>
    </row>
    <row r="4" spans="1:8" x14ac:dyDescent="0.25">
      <c r="A4" t="s">
        <v>2094</v>
      </c>
      <c r="B4">
        <f>COUNTIFS(Crowdfunding!D2:D1001, "&gt;5000", Crowdfunding!D2:D1001, "&lt;9999", Crowdfunding!G2:G1001, "=successful")</f>
        <v>157</v>
      </c>
      <c r="C4">
        <f>COUNTIFS(Crowdfunding!D2:D1001, "&gt;5000", Crowdfunding!D2:D1001, "&lt;9999", Crowdfunding!G2:G1001, "=failed")</f>
        <v>125</v>
      </c>
      <c r="D4">
        <f>COUNTIFS(Crowdfunding!D2:D1001, "&gt;5000", Crowdfunding!D2:D1001, "&lt;9999", Crowdfunding!G2:G1001, "=canceled")</f>
        <v>25</v>
      </c>
      <c r="E4">
        <f>SUM(B4:D4)</f>
        <v>307</v>
      </c>
      <c r="F4" s="9">
        <f t="shared" si="0"/>
        <v>0.51140065146579805</v>
      </c>
      <c r="G4" s="9">
        <f t="shared" si="1"/>
        <v>0.40716612377850164</v>
      </c>
      <c r="H4" s="9">
        <f t="shared" si="2"/>
        <v>8.143322475570032E-2</v>
      </c>
    </row>
    <row r="5" spans="1:8" x14ac:dyDescent="0.25">
      <c r="A5" t="s">
        <v>2095</v>
      </c>
      <c r="B5">
        <f>COUNTIFS(Crowdfunding!D2:D1002, "&gt;10000", Crowdfunding!D2:D1002, "&lt;14999", Crowdfunding!G2:G1002, "=successful")</f>
        <v>2</v>
      </c>
      <c r="C5">
        <f>COUNTIFS(Crowdfunding!D2:D1001, "&gt;10000", Crowdfunding!D2:D1001, "&lt;14999", Crowdfunding!G2:G1001, "=failed")</f>
        <v>0</v>
      </c>
      <c r="D5">
        <f>COUNTIFS(Crowdfunding!D2:E1001, "&gt;10000", Crowdfunding!D2:E1001, "&lt;14999", Crowdfunding!G2:H1001, "=canceled")</f>
        <v>0</v>
      </c>
      <c r="E5">
        <f>SUM(B5:D5)</f>
        <v>2</v>
      </c>
      <c r="F5" s="9">
        <f t="shared" si="0"/>
        <v>1</v>
      </c>
      <c r="G5" s="9">
        <f t="shared" si="1"/>
        <v>0</v>
      </c>
      <c r="H5" s="9">
        <f t="shared" si="2"/>
        <v>0</v>
      </c>
    </row>
    <row r="6" spans="1:8" x14ac:dyDescent="0.25">
      <c r="A6" t="s">
        <v>2096</v>
      </c>
      <c r="B6">
        <f>COUNTIFS(Crowdfunding!D2:D1001, "&gt;15000", Crowdfunding!D2:D1001, "&lt;19999", Crowdfunding!G2:G1001, "=successful")</f>
        <v>10</v>
      </c>
      <c r="C6">
        <f>COUNTIFS(Crowdfunding!D2:D1002, "&gt;15000", Crowdfunding!D2:D1002, "&lt;19999", Crowdfunding!G2:G1002, "=failed")</f>
        <v>0</v>
      </c>
      <c r="D6">
        <f>COUNTIFS(Crowdfunding!D2:D1002, "&gt;15000", Crowdfunding!D2:D1002, "&lt;19999", Crowdfunding!G2:G1002, "=failed")</f>
        <v>0</v>
      </c>
      <c r="E6">
        <f t="shared" ref="E6:E13" si="3">SUM(B6:D6)</f>
        <v>10</v>
      </c>
      <c r="F6" s="9">
        <f t="shared" si="0"/>
        <v>1</v>
      </c>
      <c r="G6" s="9">
        <f t="shared" si="1"/>
        <v>0</v>
      </c>
      <c r="H6" s="9">
        <f t="shared" si="2"/>
        <v>0</v>
      </c>
    </row>
    <row r="7" spans="1:8" x14ac:dyDescent="0.25">
      <c r="A7" t="s">
        <v>2097</v>
      </c>
      <c r="B7">
        <f>COUNTIFS(Crowdfunding!D2:D1001, "&gt;20000", Crowdfunding!D2:D1001, "&lt;24999", Crowdfunding!G2:G1001, "=successful")</f>
        <v>5</v>
      </c>
      <c r="C7">
        <f>COUNTIFS(Crowdfunding!D2:D1001, "&gt;20000", Crowdfunding!D2:D1001, "&lt;29999", Crowdfunding!G2:G1001, "=failed")</f>
        <v>3</v>
      </c>
      <c r="D7">
        <f>COUNTIFS(Crowdfunding!D2:D1001, "&gt;20000", Crowdfunding!D2:D1001, "&lt;29999", Crowdfunding!G2:G1001, "=canceled")</f>
        <v>0</v>
      </c>
      <c r="E7">
        <f t="shared" si="3"/>
        <v>8</v>
      </c>
      <c r="F7" s="9">
        <f t="shared" si="0"/>
        <v>0.625</v>
      </c>
      <c r="G7" s="9">
        <f t="shared" si="1"/>
        <v>0.375</v>
      </c>
      <c r="H7" s="9">
        <f t="shared" si="2"/>
        <v>0</v>
      </c>
    </row>
    <row r="8" spans="1:8" x14ac:dyDescent="0.25">
      <c r="A8" t="s">
        <v>2098</v>
      </c>
      <c r="B8">
        <f>COUNTIFS(Crowdfunding!D2:D1002, "&gt;25000", Crowdfunding!D2:D1002, "&lt;29999", Crowdfunding!G2:G1002, "=successful")</f>
        <v>10</v>
      </c>
      <c r="C8">
        <f>COUNTIFS(Crowdfunding!D2:D1002, "&gt;25000", Crowdfunding!D2:D1002, "&lt;29999", Crowdfunding!G2:G1002, "=failed")</f>
        <v>3</v>
      </c>
      <c r="D8">
        <f>COUNTIFS(Crowdfunding!D2:D1002, "&gt;25000", Crowdfunding!D2:D1002, "&lt;29999", Crowdfunding!G2:G1002, "=canceled")</f>
        <v>0</v>
      </c>
      <c r="E8">
        <f t="shared" si="3"/>
        <v>13</v>
      </c>
      <c r="F8" s="9">
        <f t="shared" si="0"/>
        <v>0.76923076923076927</v>
      </c>
      <c r="G8" s="9">
        <f t="shared" si="1"/>
        <v>0.23076923076923078</v>
      </c>
      <c r="H8" s="9">
        <f t="shared" si="2"/>
        <v>0</v>
      </c>
    </row>
    <row r="9" spans="1:8" x14ac:dyDescent="0.25">
      <c r="A9" t="s">
        <v>2099</v>
      </c>
      <c r="B9">
        <f>COUNTIFS(Crowdfunding!D2:D1001, "&gt;30000", Crowdfunding!D2:D1001, "&lt;34999", Crowdfunding!G2:G1001, "=successful")</f>
        <v>7</v>
      </c>
      <c r="C9">
        <f>COUNTIFS(Crowdfunding!D2:D1001, "&gt;30000", Crowdfunding!D2:D1001, "&lt;34999", Crowdfunding!G2:G1001, "=failed")</f>
        <v>0</v>
      </c>
      <c r="D9">
        <f>COUNTIFS(Crowdfunding!D2:D1001, "&gt;30000", Crowdfunding!D2:D1001, "&lt;34999", Crowdfunding!G2:G1001, "=canceled")</f>
        <v>0</v>
      </c>
      <c r="E9">
        <f t="shared" si="3"/>
        <v>7</v>
      </c>
      <c r="F9" s="9">
        <f t="shared" si="0"/>
        <v>1</v>
      </c>
      <c r="G9" s="9">
        <f t="shared" si="1"/>
        <v>0</v>
      </c>
      <c r="H9" s="9">
        <f t="shared" si="2"/>
        <v>0</v>
      </c>
    </row>
    <row r="10" spans="1:8" x14ac:dyDescent="0.25">
      <c r="A10" t="s">
        <v>2104</v>
      </c>
      <c r="B10">
        <f>COUNTIFS(Crowdfunding!D2:D1001, "&gt;35000", Crowdfunding!D2:D1001, "&lt;39999", Crowdfunding!G2:G1001, "=successful")</f>
        <v>7</v>
      </c>
      <c r="C10">
        <f>COUNTIFS(Crowdfunding!D2:D1001, "&gt;35000", Crowdfunding!D2:D1001, "&lt;39999", Crowdfunding!G2:G1001, "=failed")</f>
        <v>3</v>
      </c>
      <c r="D10">
        <f>COUNTIFS(Crowdfunding!D2:D1001, "&gt;35000", Crowdfunding!D2:D1001, "&lt;39999", Crowdfunding!G2:G1001, "=canceled")</f>
        <v>1</v>
      </c>
      <c r="E10">
        <f t="shared" si="3"/>
        <v>11</v>
      </c>
      <c r="F10" s="9">
        <f t="shared" si="0"/>
        <v>0.63636363636363635</v>
      </c>
      <c r="G10" s="9">
        <f t="shared" si="1"/>
        <v>0.27272727272727271</v>
      </c>
      <c r="H10" s="9">
        <f t="shared" si="2"/>
        <v>9.0909090909090912E-2</v>
      </c>
    </row>
    <row r="11" spans="1:8" x14ac:dyDescent="0.25">
      <c r="A11" t="s">
        <v>2100</v>
      </c>
      <c r="B11">
        <f>COUNTIFS(Crowdfunding!D2:D1002, "&gt;40000", Crowdfunding!D2:D1002, "&lt;44999", Crowdfunding!G2:G1002, "=successful")</f>
        <v>11</v>
      </c>
      <c r="C11">
        <f>COUNTIFS(Crowdfunding!D2:D1002, "&gt;40000", Crowdfunding!D2:D1002, "&lt;44999", Crowdfunding!G2:G1002, "=failed")</f>
        <v>3</v>
      </c>
      <c r="D11">
        <f>COUNTIFS(Crowdfunding!D2:D1002, "&gt;40000", Crowdfunding!D2:D1002, "&lt;44999", Crowdfunding!G2:G1002, "=canceled")</f>
        <v>0</v>
      </c>
      <c r="E11">
        <f t="shared" si="3"/>
        <v>14</v>
      </c>
      <c r="F11" s="9">
        <f t="shared" si="0"/>
        <v>0.7857142857142857</v>
      </c>
      <c r="G11" s="9">
        <f t="shared" si="1"/>
        <v>0.21428571428571427</v>
      </c>
      <c r="H11" s="9">
        <f t="shared" si="2"/>
        <v>0</v>
      </c>
    </row>
    <row r="12" spans="1:8" x14ac:dyDescent="0.25">
      <c r="A12" t="s">
        <v>2101</v>
      </c>
      <c r="B12">
        <f>COUNTIFS(Crowdfunding!D2:D1001, "&gt;45000", Crowdfunding!D2:D1001, "&lt;49999", Crowdfunding!G2:G1001, "=successful")</f>
        <v>8</v>
      </c>
      <c r="C12">
        <f>COUNTIFS(Crowdfunding!D2:D1001, "&gt;45000", Crowdfunding!D2:D1001, "&lt;49999", Crowdfunding!G2:G1001, "=failed")</f>
        <v>3</v>
      </c>
      <c r="D12">
        <f>COUNTIFS(Crowdfunding!D2:D1001, "&gt;45000", Crowdfunding!D2:D1001, "&lt;49999", Crowdfunding!G2:G1001, "=canceled")</f>
        <v>0</v>
      </c>
      <c r="E12">
        <f t="shared" si="3"/>
        <v>11</v>
      </c>
      <c r="F12" s="9">
        <f t="shared" si="0"/>
        <v>0.72727272727272729</v>
      </c>
      <c r="G12" s="9">
        <f t="shared" si="1"/>
        <v>0.27272727272727271</v>
      </c>
      <c r="H12" s="9">
        <f t="shared" si="2"/>
        <v>0</v>
      </c>
    </row>
    <row r="13" spans="1:8" x14ac:dyDescent="0.25">
      <c r="A13" t="s">
        <v>2102</v>
      </c>
      <c r="B13">
        <f>COUNTIFS(Crowdfunding!D2:D1002, "&gt;50000", Crowdfunding!G2:G1002, "=successful")</f>
        <v>114</v>
      </c>
      <c r="C13">
        <f>COUNTIFS(Crowdfunding!D2:D1001, "&gt;50000", Crowdfunding!G2:G1001, "=failed")</f>
        <v>163</v>
      </c>
      <c r="D13">
        <f>COUNTIFS(Crowdfunding!D2:D1001, "&gt;50000", Crowdfunding!G2:G1001, "=canceled")</f>
        <v>28</v>
      </c>
      <c r="E13">
        <f t="shared" si="3"/>
        <v>305</v>
      </c>
      <c r="F13" s="9">
        <f t="shared" si="0"/>
        <v>0.3737704918032787</v>
      </c>
      <c r="G13" s="9">
        <f t="shared" si="1"/>
        <v>0.53442622950819674</v>
      </c>
      <c r="H13" s="9">
        <f t="shared" si="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975C-D8B8-4D92-A095-AF2578A93FFC}">
  <sheetPr codeName="Sheet15"/>
  <dimension ref="A1:O566"/>
  <sheetViews>
    <sheetView tabSelected="1" workbookViewId="0">
      <selection activeCell="O5" sqref="O5"/>
    </sheetView>
  </sheetViews>
  <sheetFormatPr defaultRowHeight="15.75" x14ac:dyDescent="0.25"/>
  <cols>
    <col min="2" max="2" width="16.125" customWidth="1"/>
    <col min="6" max="6" width="13.75" customWidth="1"/>
    <col min="8" max="8" width="17.875" customWidth="1"/>
    <col min="14" max="14" width="12.5" customWidth="1"/>
  </cols>
  <sheetData>
    <row r="1" spans="1:15" x14ac:dyDescent="0.25">
      <c r="A1" s="1" t="s">
        <v>4</v>
      </c>
      <c r="B1" s="1" t="s">
        <v>5</v>
      </c>
      <c r="E1" s="1" t="s">
        <v>4</v>
      </c>
      <c r="F1" s="1" t="s">
        <v>5</v>
      </c>
    </row>
    <row r="2" spans="1:15" x14ac:dyDescent="0.25">
      <c r="A2" t="s">
        <v>20</v>
      </c>
      <c r="B2">
        <v>158</v>
      </c>
      <c r="E2" t="s">
        <v>14</v>
      </c>
      <c r="F2">
        <v>0</v>
      </c>
    </row>
    <row r="3" spans="1:15" x14ac:dyDescent="0.25">
      <c r="A3" t="s">
        <v>20</v>
      </c>
      <c r="B3">
        <v>1425</v>
      </c>
      <c r="E3" t="s">
        <v>14</v>
      </c>
      <c r="F3">
        <v>24</v>
      </c>
      <c r="H3" t="s">
        <v>2105</v>
      </c>
      <c r="I3" s="8">
        <f>AVERAGE(Crowdfunding!I2:I1001)</f>
        <v>727.73273273273276</v>
      </c>
      <c r="L3" t="s">
        <v>2116</v>
      </c>
      <c r="O3">
        <f>SUM(B2:B566)</f>
        <v>480898</v>
      </c>
    </row>
    <row r="4" spans="1:15" x14ac:dyDescent="0.25">
      <c r="A4" t="s">
        <v>20</v>
      </c>
      <c r="B4">
        <v>174</v>
      </c>
      <c r="E4" t="s">
        <v>14</v>
      </c>
      <c r="F4">
        <v>53</v>
      </c>
      <c r="H4" t="s">
        <v>2107</v>
      </c>
      <c r="I4">
        <f>MEDIAN(Crowdfunding!I2:I1001)</f>
        <v>185</v>
      </c>
      <c r="L4" t="s">
        <v>2117</v>
      </c>
      <c r="O4">
        <f>SUM(F2:F365)</f>
        <v>213164</v>
      </c>
    </row>
    <row r="5" spans="1:15" x14ac:dyDescent="0.25">
      <c r="A5" t="s">
        <v>20</v>
      </c>
      <c r="B5">
        <v>227</v>
      </c>
      <c r="E5" t="s">
        <v>14</v>
      </c>
      <c r="F5">
        <v>18</v>
      </c>
      <c r="H5" t="s">
        <v>2108</v>
      </c>
      <c r="I5">
        <f>MIN(Crowdfunding!I2:I1001)</f>
        <v>0</v>
      </c>
    </row>
    <row r="6" spans="1:15" x14ac:dyDescent="0.25">
      <c r="A6" t="s">
        <v>20</v>
      </c>
      <c r="B6">
        <v>220</v>
      </c>
      <c r="E6" t="s">
        <v>14</v>
      </c>
      <c r="F6">
        <v>44</v>
      </c>
      <c r="H6" t="s">
        <v>2109</v>
      </c>
      <c r="I6">
        <f>MAX(Crowdfunding!I2:I1001)</f>
        <v>7295</v>
      </c>
    </row>
    <row r="7" spans="1:15" x14ac:dyDescent="0.25">
      <c r="A7" t="s">
        <v>20</v>
      </c>
      <c r="B7">
        <v>98</v>
      </c>
      <c r="E7" t="s">
        <v>14</v>
      </c>
      <c r="F7">
        <v>27</v>
      </c>
    </row>
    <row r="8" spans="1:15" x14ac:dyDescent="0.25">
      <c r="A8" t="s">
        <v>20</v>
      </c>
      <c r="B8">
        <v>100</v>
      </c>
      <c r="E8" t="s">
        <v>14</v>
      </c>
      <c r="F8">
        <v>55</v>
      </c>
      <c r="H8" t="s">
        <v>2103</v>
      </c>
      <c r="I8">
        <f>_xlfn.VAR.P(Crowdfunding!I2:I1001)</f>
        <v>1293884.3379776173</v>
      </c>
    </row>
    <row r="9" spans="1:15" x14ac:dyDescent="0.25">
      <c r="A9" t="s">
        <v>20</v>
      </c>
      <c r="B9">
        <v>1249</v>
      </c>
      <c r="E9" t="s">
        <v>14</v>
      </c>
      <c r="F9">
        <v>200</v>
      </c>
      <c r="H9" t="s">
        <v>2110</v>
      </c>
      <c r="I9">
        <f>_xlfn.STDEV.P(Crowdfunding!I2:I1001)</f>
        <v>1137.490368301032</v>
      </c>
    </row>
    <row r="10" spans="1:15" x14ac:dyDescent="0.25">
      <c r="A10" t="s">
        <v>20</v>
      </c>
      <c r="B10">
        <v>1396</v>
      </c>
      <c r="E10" t="s">
        <v>14</v>
      </c>
      <c r="F10">
        <v>452</v>
      </c>
    </row>
    <row r="11" spans="1:15" x14ac:dyDescent="0.25">
      <c r="A11" t="s">
        <v>20</v>
      </c>
      <c r="B11">
        <v>890</v>
      </c>
      <c r="E11" t="s">
        <v>14</v>
      </c>
      <c r="F11">
        <v>674</v>
      </c>
    </row>
    <row r="12" spans="1:15" x14ac:dyDescent="0.25">
      <c r="A12" t="s">
        <v>20</v>
      </c>
      <c r="B12">
        <v>142</v>
      </c>
      <c r="E12" t="s">
        <v>14</v>
      </c>
      <c r="F12">
        <v>558</v>
      </c>
      <c r="J12" t="s">
        <v>2111</v>
      </c>
    </row>
    <row r="13" spans="1:15" x14ac:dyDescent="0.25">
      <c r="A13" t="s">
        <v>20</v>
      </c>
      <c r="B13">
        <v>2673</v>
      </c>
      <c r="E13" t="s">
        <v>14</v>
      </c>
      <c r="F13">
        <v>15</v>
      </c>
      <c r="J13" t="s">
        <v>2112</v>
      </c>
    </row>
    <row r="14" spans="1:15" x14ac:dyDescent="0.25">
      <c r="A14" t="s">
        <v>20</v>
      </c>
      <c r="B14">
        <v>163</v>
      </c>
      <c r="E14" t="s">
        <v>14</v>
      </c>
      <c r="F14">
        <v>2307</v>
      </c>
      <c r="J14" t="s">
        <v>2113</v>
      </c>
    </row>
    <row r="15" spans="1:15" x14ac:dyDescent="0.25">
      <c r="A15" t="s">
        <v>20</v>
      </c>
      <c r="B15">
        <v>2220</v>
      </c>
      <c r="E15" t="s">
        <v>14</v>
      </c>
      <c r="F15">
        <v>88</v>
      </c>
    </row>
    <row r="16" spans="1:15" x14ac:dyDescent="0.25">
      <c r="A16" t="s">
        <v>20</v>
      </c>
      <c r="B16">
        <v>1606</v>
      </c>
      <c r="E16" t="s">
        <v>14</v>
      </c>
      <c r="F16">
        <v>48</v>
      </c>
      <c r="J16" t="s">
        <v>2114</v>
      </c>
    </row>
    <row r="17" spans="1:10" x14ac:dyDescent="0.25">
      <c r="A17" t="s">
        <v>20</v>
      </c>
      <c r="B17">
        <v>129</v>
      </c>
      <c r="E17" t="s">
        <v>14</v>
      </c>
      <c r="F17">
        <v>1</v>
      </c>
      <c r="J17" t="s">
        <v>2115</v>
      </c>
    </row>
    <row r="18" spans="1:10" x14ac:dyDescent="0.25">
      <c r="A18" t="s">
        <v>20</v>
      </c>
      <c r="B18">
        <v>226</v>
      </c>
      <c r="E18" t="s">
        <v>14</v>
      </c>
      <c r="F18">
        <v>1467</v>
      </c>
    </row>
    <row r="19" spans="1:10" x14ac:dyDescent="0.25">
      <c r="A19" t="s">
        <v>20</v>
      </c>
      <c r="B19">
        <v>5419</v>
      </c>
      <c r="E19" t="s">
        <v>14</v>
      </c>
      <c r="F19">
        <v>75</v>
      </c>
    </row>
    <row r="20" spans="1:10" x14ac:dyDescent="0.25">
      <c r="A20" t="s">
        <v>20</v>
      </c>
      <c r="B20">
        <v>165</v>
      </c>
      <c r="E20" t="s">
        <v>14</v>
      </c>
      <c r="F20">
        <v>120</v>
      </c>
    </row>
    <row r="21" spans="1:10" x14ac:dyDescent="0.25">
      <c r="A21" t="s">
        <v>20</v>
      </c>
      <c r="B21">
        <v>1965</v>
      </c>
      <c r="E21" t="s">
        <v>14</v>
      </c>
      <c r="F21">
        <v>2253</v>
      </c>
    </row>
    <row r="22" spans="1:10" x14ac:dyDescent="0.25">
      <c r="A22" t="s">
        <v>20</v>
      </c>
      <c r="B22">
        <v>16</v>
      </c>
      <c r="E22" t="s">
        <v>14</v>
      </c>
      <c r="F22">
        <v>5</v>
      </c>
    </row>
    <row r="23" spans="1:10" x14ac:dyDescent="0.25">
      <c r="A23" t="s">
        <v>20</v>
      </c>
      <c r="B23">
        <v>107</v>
      </c>
      <c r="E23" t="s">
        <v>14</v>
      </c>
      <c r="F23">
        <v>38</v>
      </c>
    </row>
    <row r="24" spans="1:10" x14ac:dyDescent="0.25">
      <c r="A24" t="s">
        <v>20</v>
      </c>
      <c r="B24">
        <v>134</v>
      </c>
      <c r="E24" t="s">
        <v>14</v>
      </c>
      <c r="F24">
        <v>12</v>
      </c>
    </row>
    <row r="25" spans="1:10" x14ac:dyDescent="0.25">
      <c r="A25" t="s">
        <v>20</v>
      </c>
      <c r="B25">
        <v>198</v>
      </c>
      <c r="E25" t="s">
        <v>14</v>
      </c>
      <c r="F25">
        <v>1684</v>
      </c>
    </row>
    <row r="26" spans="1:10" x14ac:dyDescent="0.25">
      <c r="A26" t="s">
        <v>20</v>
      </c>
      <c r="B26">
        <v>111</v>
      </c>
      <c r="E26" t="s">
        <v>14</v>
      </c>
      <c r="F26">
        <v>56</v>
      </c>
    </row>
    <row r="27" spans="1:10" x14ac:dyDescent="0.25">
      <c r="A27" t="s">
        <v>20</v>
      </c>
      <c r="B27">
        <v>222</v>
      </c>
      <c r="E27" t="s">
        <v>14</v>
      </c>
      <c r="F27">
        <v>838</v>
      </c>
    </row>
    <row r="28" spans="1:10" x14ac:dyDescent="0.25">
      <c r="A28" t="s">
        <v>20</v>
      </c>
      <c r="B28">
        <v>6212</v>
      </c>
      <c r="E28" t="s">
        <v>14</v>
      </c>
      <c r="F28">
        <v>1000</v>
      </c>
    </row>
    <row r="29" spans="1:10" x14ac:dyDescent="0.25">
      <c r="A29" t="s">
        <v>20</v>
      </c>
      <c r="B29">
        <v>98</v>
      </c>
      <c r="E29" t="s">
        <v>14</v>
      </c>
      <c r="F29">
        <v>1482</v>
      </c>
    </row>
    <row r="30" spans="1:10" x14ac:dyDescent="0.25">
      <c r="A30" t="s">
        <v>20</v>
      </c>
      <c r="B30">
        <v>92</v>
      </c>
      <c r="E30" t="s">
        <v>14</v>
      </c>
      <c r="F30">
        <v>106</v>
      </c>
    </row>
    <row r="31" spans="1:10" x14ac:dyDescent="0.25">
      <c r="A31" t="s">
        <v>20</v>
      </c>
      <c r="B31">
        <v>149</v>
      </c>
      <c r="E31" t="s">
        <v>14</v>
      </c>
      <c r="F31">
        <v>679</v>
      </c>
    </row>
    <row r="32" spans="1:10" x14ac:dyDescent="0.25">
      <c r="A32" t="s">
        <v>20</v>
      </c>
      <c r="B32">
        <v>2431</v>
      </c>
      <c r="E32" t="s">
        <v>14</v>
      </c>
      <c r="F32">
        <v>1220</v>
      </c>
    </row>
    <row r="33" spans="1:6" x14ac:dyDescent="0.25">
      <c r="A33" t="s">
        <v>20</v>
      </c>
      <c r="B33">
        <v>303</v>
      </c>
      <c r="E33" t="s">
        <v>14</v>
      </c>
      <c r="F33">
        <v>1</v>
      </c>
    </row>
    <row r="34" spans="1:6" x14ac:dyDescent="0.25">
      <c r="A34" t="s">
        <v>20</v>
      </c>
      <c r="B34">
        <v>209</v>
      </c>
      <c r="E34" t="s">
        <v>14</v>
      </c>
      <c r="F34">
        <v>37</v>
      </c>
    </row>
    <row r="35" spans="1:6" x14ac:dyDescent="0.25">
      <c r="A35" t="s">
        <v>20</v>
      </c>
      <c r="B35">
        <v>131</v>
      </c>
      <c r="E35" t="s">
        <v>14</v>
      </c>
      <c r="F35">
        <v>60</v>
      </c>
    </row>
    <row r="36" spans="1:6" x14ac:dyDescent="0.25">
      <c r="A36" t="s">
        <v>20</v>
      </c>
      <c r="B36">
        <v>164</v>
      </c>
      <c r="E36" t="s">
        <v>14</v>
      </c>
      <c r="F36">
        <v>296</v>
      </c>
    </row>
    <row r="37" spans="1:6" x14ac:dyDescent="0.25">
      <c r="A37" t="s">
        <v>20</v>
      </c>
      <c r="B37">
        <v>201</v>
      </c>
      <c r="E37" t="s">
        <v>14</v>
      </c>
      <c r="F37">
        <v>3304</v>
      </c>
    </row>
    <row r="38" spans="1:6" x14ac:dyDescent="0.25">
      <c r="A38" t="s">
        <v>20</v>
      </c>
      <c r="B38">
        <v>211</v>
      </c>
      <c r="E38" t="s">
        <v>14</v>
      </c>
      <c r="F38">
        <v>73</v>
      </c>
    </row>
    <row r="39" spans="1:6" x14ac:dyDescent="0.25">
      <c r="A39" t="s">
        <v>20</v>
      </c>
      <c r="B39">
        <v>128</v>
      </c>
      <c r="E39" t="s">
        <v>14</v>
      </c>
      <c r="F39">
        <v>3387</v>
      </c>
    </row>
    <row r="40" spans="1:6" x14ac:dyDescent="0.25">
      <c r="A40" t="s">
        <v>20</v>
      </c>
      <c r="B40">
        <v>1600</v>
      </c>
      <c r="E40" t="s">
        <v>14</v>
      </c>
      <c r="F40">
        <v>662</v>
      </c>
    </row>
    <row r="41" spans="1:6" x14ac:dyDescent="0.25">
      <c r="A41" t="s">
        <v>20</v>
      </c>
      <c r="B41">
        <v>249</v>
      </c>
      <c r="E41" t="s">
        <v>14</v>
      </c>
      <c r="F41">
        <v>774</v>
      </c>
    </row>
    <row r="42" spans="1:6" x14ac:dyDescent="0.25">
      <c r="A42" t="s">
        <v>20</v>
      </c>
      <c r="B42">
        <v>236</v>
      </c>
      <c r="E42" t="s">
        <v>14</v>
      </c>
      <c r="F42">
        <v>672</v>
      </c>
    </row>
    <row r="43" spans="1:6" x14ac:dyDescent="0.25">
      <c r="A43" t="s">
        <v>20</v>
      </c>
      <c r="B43">
        <v>4065</v>
      </c>
      <c r="E43" t="s">
        <v>14</v>
      </c>
      <c r="F43">
        <v>940</v>
      </c>
    </row>
    <row r="44" spans="1:6" x14ac:dyDescent="0.25">
      <c r="A44" t="s">
        <v>20</v>
      </c>
      <c r="B44">
        <v>246</v>
      </c>
      <c r="E44" t="s">
        <v>14</v>
      </c>
      <c r="F44">
        <v>117</v>
      </c>
    </row>
    <row r="45" spans="1:6" x14ac:dyDescent="0.25">
      <c r="A45" t="s">
        <v>20</v>
      </c>
      <c r="B45">
        <v>2475</v>
      </c>
      <c r="E45" t="s">
        <v>14</v>
      </c>
      <c r="F45">
        <v>115</v>
      </c>
    </row>
    <row r="46" spans="1:6" x14ac:dyDescent="0.25">
      <c r="A46" t="s">
        <v>20</v>
      </c>
      <c r="B46">
        <v>76</v>
      </c>
      <c r="E46" t="s">
        <v>14</v>
      </c>
      <c r="F46">
        <v>326</v>
      </c>
    </row>
    <row r="47" spans="1:6" x14ac:dyDescent="0.25">
      <c r="A47" t="s">
        <v>20</v>
      </c>
      <c r="B47">
        <v>54</v>
      </c>
      <c r="E47" t="s">
        <v>14</v>
      </c>
      <c r="F47">
        <v>1</v>
      </c>
    </row>
    <row r="48" spans="1:6" x14ac:dyDescent="0.25">
      <c r="A48" t="s">
        <v>20</v>
      </c>
      <c r="B48">
        <v>88</v>
      </c>
      <c r="E48" t="s">
        <v>14</v>
      </c>
      <c r="F48">
        <v>1467</v>
      </c>
    </row>
    <row r="49" spans="1:6" x14ac:dyDescent="0.25">
      <c r="A49" t="s">
        <v>20</v>
      </c>
      <c r="B49">
        <v>85</v>
      </c>
      <c r="E49" t="s">
        <v>14</v>
      </c>
      <c r="F49">
        <v>5681</v>
      </c>
    </row>
    <row r="50" spans="1:6" x14ac:dyDescent="0.25">
      <c r="A50" t="s">
        <v>20</v>
      </c>
      <c r="B50">
        <v>170</v>
      </c>
      <c r="E50" t="s">
        <v>14</v>
      </c>
      <c r="F50">
        <v>1059</v>
      </c>
    </row>
    <row r="51" spans="1:6" x14ac:dyDescent="0.25">
      <c r="A51" t="s">
        <v>20</v>
      </c>
      <c r="B51">
        <v>330</v>
      </c>
      <c r="E51" t="s">
        <v>14</v>
      </c>
      <c r="F51">
        <v>1194</v>
      </c>
    </row>
    <row r="52" spans="1:6" x14ac:dyDescent="0.25">
      <c r="A52" t="s">
        <v>20</v>
      </c>
      <c r="B52">
        <v>127</v>
      </c>
      <c r="E52" t="s">
        <v>14</v>
      </c>
      <c r="F52">
        <v>30</v>
      </c>
    </row>
    <row r="53" spans="1:6" x14ac:dyDescent="0.25">
      <c r="A53" t="s">
        <v>20</v>
      </c>
      <c r="B53">
        <v>411</v>
      </c>
      <c r="E53" t="s">
        <v>14</v>
      </c>
      <c r="F53">
        <v>75</v>
      </c>
    </row>
    <row r="54" spans="1:6" x14ac:dyDescent="0.25">
      <c r="A54" t="s">
        <v>20</v>
      </c>
      <c r="B54">
        <v>180</v>
      </c>
      <c r="E54" t="s">
        <v>14</v>
      </c>
      <c r="F54">
        <v>955</v>
      </c>
    </row>
    <row r="55" spans="1:6" x14ac:dyDescent="0.25">
      <c r="A55" t="s">
        <v>20</v>
      </c>
      <c r="B55">
        <v>374</v>
      </c>
      <c r="E55" t="s">
        <v>14</v>
      </c>
      <c r="F55">
        <v>67</v>
      </c>
    </row>
    <row r="56" spans="1:6" x14ac:dyDescent="0.25">
      <c r="A56" t="s">
        <v>20</v>
      </c>
      <c r="B56">
        <v>71</v>
      </c>
      <c r="E56" t="s">
        <v>14</v>
      </c>
      <c r="F56">
        <v>5</v>
      </c>
    </row>
    <row r="57" spans="1:6" x14ac:dyDescent="0.25">
      <c r="A57" t="s">
        <v>20</v>
      </c>
      <c r="B57">
        <v>203</v>
      </c>
      <c r="E57" t="s">
        <v>14</v>
      </c>
      <c r="F57">
        <v>26</v>
      </c>
    </row>
    <row r="58" spans="1:6" x14ac:dyDescent="0.25">
      <c r="A58" t="s">
        <v>20</v>
      </c>
      <c r="B58">
        <v>113</v>
      </c>
      <c r="E58" t="s">
        <v>14</v>
      </c>
      <c r="F58">
        <v>1130</v>
      </c>
    </row>
    <row r="59" spans="1:6" x14ac:dyDescent="0.25">
      <c r="A59" t="s">
        <v>20</v>
      </c>
      <c r="B59">
        <v>96</v>
      </c>
      <c r="E59" t="s">
        <v>14</v>
      </c>
      <c r="F59">
        <v>782</v>
      </c>
    </row>
    <row r="60" spans="1:6" x14ac:dyDescent="0.25">
      <c r="A60" t="s">
        <v>20</v>
      </c>
      <c r="B60">
        <v>498</v>
      </c>
      <c r="E60" t="s">
        <v>14</v>
      </c>
      <c r="F60">
        <v>210</v>
      </c>
    </row>
    <row r="61" spans="1:6" x14ac:dyDescent="0.25">
      <c r="A61" t="s">
        <v>20</v>
      </c>
      <c r="B61">
        <v>180</v>
      </c>
      <c r="E61" t="s">
        <v>14</v>
      </c>
      <c r="F61">
        <v>136</v>
      </c>
    </row>
    <row r="62" spans="1:6" x14ac:dyDescent="0.25">
      <c r="A62" t="s">
        <v>20</v>
      </c>
      <c r="B62">
        <v>27</v>
      </c>
      <c r="E62" t="s">
        <v>14</v>
      </c>
      <c r="F62">
        <v>86</v>
      </c>
    </row>
    <row r="63" spans="1:6" x14ac:dyDescent="0.25">
      <c r="A63" t="s">
        <v>20</v>
      </c>
      <c r="B63">
        <v>2331</v>
      </c>
      <c r="E63" t="s">
        <v>14</v>
      </c>
      <c r="F63">
        <v>19</v>
      </c>
    </row>
    <row r="64" spans="1:6" x14ac:dyDescent="0.25">
      <c r="A64" t="s">
        <v>20</v>
      </c>
      <c r="B64">
        <v>113</v>
      </c>
      <c r="E64" t="s">
        <v>14</v>
      </c>
      <c r="F64">
        <v>886</v>
      </c>
    </row>
    <row r="65" spans="1:6" x14ac:dyDescent="0.25">
      <c r="A65" t="s">
        <v>20</v>
      </c>
      <c r="B65">
        <v>164</v>
      </c>
      <c r="E65" t="s">
        <v>14</v>
      </c>
      <c r="F65">
        <v>35</v>
      </c>
    </row>
    <row r="66" spans="1:6" x14ac:dyDescent="0.25">
      <c r="A66" t="s">
        <v>20</v>
      </c>
      <c r="B66">
        <v>164</v>
      </c>
      <c r="E66" t="s">
        <v>14</v>
      </c>
      <c r="F66">
        <v>24</v>
      </c>
    </row>
    <row r="67" spans="1:6" x14ac:dyDescent="0.25">
      <c r="A67" t="s">
        <v>20</v>
      </c>
      <c r="B67">
        <v>336</v>
      </c>
      <c r="E67" t="s">
        <v>14</v>
      </c>
      <c r="F67">
        <v>86</v>
      </c>
    </row>
    <row r="68" spans="1:6" x14ac:dyDescent="0.25">
      <c r="A68" t="s">
        <v>20</v>
      </c>
      <c r="B68">
        <v>1917</v>
      </c>
      <c r="E68" t="s">
        <v>14</v>
      </c>
      <c r="F68">
        <v>243</v>
      </c>
    </row>
    <row r="69" spans="1:6" x14ac:dyDescent="0.25">
      <c r="A69" t="s">
        <v>20</v>
      </c>
      <c r="B69">
        <v>95</v>
      </c>
      <c r="E69" t="s">
        <v>14</v>
      </c>
      <c r="F69">
        <v>65</v>
      </c>
    </row>
    <row r="70" spans="1:6" x14ac:dyDescent="0.25">
      <c r="A70" t="s">
        <v>20</v>
      </c>
      <c r="B70">
        <v>147</v>
      </c>
      <c r="E70" t="s">
        <v>14</v>
      </c>
      <c r="F70">
        <v>100</v>
      </c>
    </row>
    <row r="71" spans="1:6" x14ac:dyDescent="0.25">
      <c r="A71" t="s">
        <v>20</v>
      </c>
      <c r="B71">
        <v>86</v>
      </c>
      <c r="E71" t="s">
        <v>14</v>
      </c>
      <c r="F71">
        <v>168</v>
      </c>
    </row>
    <row r="72" spans="1:6" x14ac:dyDescent="0.25">
      <c r="A72" t="s">
        <v>20</v>
      </c>
      <c r="B72">
        <v>83</v>
      </c>
      <c r="E72" t="s">
        <v>14</v>
      </c>
      <c r="F72">
        <v>13</v>
      </c>
    </row>
    <row r="73" spans="1:6" x14ac:dyDescent="0.25">
      <c r="A73" t="s">
        <v>20</v>
      </c>
      <c r="B73">
        <v>676</v>
      </c>
      <c r="E73" t="s">
        <v>14</v>
      </c>
      <c r="F73">
        <v>1</v>
      </c>
    </row>
    <row r="74" spans="1:6" x14ac:dyDescent="0.25">
      <c r="A74" t="s">
        <v>20</v>
      </c>
      <c r="B74">
        <v>361</v>
      </c>
      <c r="E74" t="s">
        <v>14</v>
      </c>
      <c r="F74">
        <v>40</v>
      </c>
    </row>
    <row r="75" spans="1:6" x14ac:dyDescent="0.25">
      <c r="A75" t="s">
        <v>20</v>
      </c>
      <c r="B75">
        <v>131</v>
      </c>
      <c r="E75" t="s">
        <v>14</v>
      </c>
      <c r="F75">
        <v>226</v>
      </c>
    </row>
    <row r="76" spans="1:6" x14ac:dyDescent="0.25">
      <c r="A76" t="s">
        <v>20</v>
      </c>
      <c r="B76">
        <v>126</v>
      </c>
      <c r="E76" t="s">
        <v>14</v>
      </c>
      <c r="F76">
        <v>1625</v>
      </c>
    </row>
    <row r="77" spans="1:6" x14ac:dyDescent="0.25">
      <c r="A77" t="s">
        <v>20</v>
      </c>
      <c r="B77">
        <v>275</v>
      </c>
      <c r="E77" t="s">
        <v>14</v>
      </c>
      <c r="F77">
        <v>143</v>
      </c>
    </row>
    <row r="78" spans="1:6" x14ac:dyDescent="0.25">
      <c r="A78" t="s">
        <v>20</v>
      </c>
      <c r="B78">
        <v>67</v>
      </c>
      <c r="E78" t="s">
        <v>14</v>
      </c>
      <c r="F78">
        <v>934</v>
      </c>
    </row>
    <row r="79" spans="1:6" x14ac:dyDescent="0.25">
      <c r="A79" t="s">
        <v>20</v>
      </c>
      <c r="B79">
        <v>154</v>
      </c>
      <c r="E79" t="s">
        <v>14</v>
      </c>
      <c r="F79">
        <v>17</v>
      </c>
    </row>
    <row r="80" spans="1:6" x14ac:dyDescent="0.25">
      <c r="A80" t="s">
        <v>20</v>
      </c>
      <c r="B80">
        <v>1782</v>
      </c>
      <c r="E80" t="s">
        <v>14</v>
      </c>
      <c r="F80">
        <v>2179</v>
      </c>
    </row>
    <row r="81" spans="1:6" x14ac:dyDescent="0.25">
      <c r="A81" t="s">
        <v>20</v>
      </c>
      <c r="B81">
        <v>903</v>
      </c>
      <c r="E81" t="s">
        <v>14</v>
      </c>
      <c r="F81">
        <v>931</v>
      </c>
    </row>
    <row r="82" spans="1:6" x14ac:dyDescent="0.25">
      <c r="A82" t="s">
        <v>20</v>
      </c>
      <c r="B82">
        <v>94</v>
      </c>
      <c r="E82" t="s">
        <v>14</v>
      </c>
      <c r="F82">
        <v>92</v>
      </c>
    </row>
    <row r="83" spans="1:6" x14ac:dyDescent="0.25">
      <c r="A83" t="s">
        <v>20</v>
      </c>
      <c r="B83">
        <v>180</v>
      </c>
      <c r="E83" t="s">
        <v>14</v>
      </c>
      <c r="F83">
        <v>57</v>
      </c>
    </row>
    <row r="84" spans="1:6" x14ac:dyDescent="0.25">
      <c r="A84" t="s">
        <v>20</v>
      </c>
      <c r="B84">
        <v>533</v>
      </c>
      <c r="E84" t="s">
        <v>14</v>
      </c>
      <c r="F84">
        <v>41</v>
      </c>
    </row>
    <row r="85" spans="1:6" x14ac:dyDescent="0.25">
      <c r="A85" t="s">
        <v>20</v>
      </c>
      <c r="B85">
        <v>2443</v>
      </c>
      <c r="E85" t="s">
        <v>14</v>
      </c>
      <c r="F85">
        <v>1</v>
      </c>
    </row>
    <row r="86" spans="1:6" x14ac:dyDescent="0.25">
      <c r="A86" t="s">
        <v>20</v>
      </c>
      <c r="B86">
        <v>89</v>
      </c>
      <c r="E86" t="s">
        <v>14</v>
      </c>
      <c r="F86">
        <v>101</v>
      </c>
    </row>
    <row r="87" spans="1:6" x14ac:dyDescent="0.25">
      <c r="A87" t="s">
        <v>20</v>
      </c>
      <c r="B87">
        <v>159</v>
      </c>
      <c r="E87" t="s">
        <v>14</v>
      </c>
      <c r="F87">
        <v>1335</v>
      </c>
    </row>
    <row r="88" spans="1:6" x14ac:dyDescent="0.25">
      <c r="A88" t="s">
        <v>20</v>
      </c>
      <c r="B88">
        <v>50</v>
      </c>
      <c r="E88" t="s">
        <v>14</v>
      </c>
      <c r="F88">
        <v>15</v>
      </c>
    </row>
    <row r="89" spans="1:6" x14ac:dyDescent="0.25">
      <c r="A89" t="s">
        <v>20</v>
      </c>
      <c r="B89">
        <v>186</v>
      </c>
      <c r="E89" t="s">
        <v>14</v>
      </c>
      <c r="F89">
        <v>454</v>
      </c>
    </row>
    <row r="90" spans="1:6" x14ac:dyDescent="0.25">
      <c r="A90" t="s">
        <v>20</v>
      </c>
      <c r="B90">
        <v>1071</v>
      </c>
      <c r="E90" t="s">
        <v>14</v>
      </c>
      <c r="F90">
        <v>3182</v>
      </c>
    </row>
    <row r="91" spans="1:6" x14ac:dyDescent="0.25">
      <c r="A91" t="s">
        <v>20</v>
      </c>
      <c r="B91">
        <v>117</v>
      </c>
      <c r="E91" t="s">
        <v>14</v>
      </c>
      <c r="F91">
        <v>15</v>
      </c>
    </row>
    <row r="92" spans="1:6" x14ac:dyDescent="0.25">
      <c r="A92" t="s">
        <v>20</v>
      </c>
      <c r="B92">
        <v>70</v>
      </c>
      <c r="E92" t="s">
        <v>14</v>
      </c>
      <c r="F92">
        <v>133</v>
      </c>
    </row>
    <row r="93" spans="1:6" x14ac:dyDescent="0.25">
      <c r="A93" t="s">
        <v>20</v>
      </c>
      <c r="B93">
        <v>135</v>
      </c>
      <c r="E93" t="s">
        <v>14</v>
      </c>
      <c r="F93">
        <v>2062</v>
      </c>
    </row>
    <row r="94" spans="1:6" x14ac:dyDescent="0.25">
      <c r="A94" t="s">
        <v>20</v>
      </c>
      <c r="B94">
        <v>768</v>
      </c>
      <c r="E94" t="s">
        <v>14</v>
      </c>
      <c r="F94">
        <v>29</v>
      </c>
    </row>
    <row r="95" spans="1:6" x14ac:dyDescent="0.25">
      <c r="A95" t="s">
        <v>20</v>
      </c>
      <c r="B95">
        <v>199</v>
      </c>
      <c r="E95" t="s">
        <v>14</v>
      </c>
      <c r="F95">
        <v>132</v>
      </c>
    </row>
    <row r="96" spans="1:6" x14ac:dyDescent="0.25">
      <c r="A96" t="s">
        <v>20</v>
      </c>
      <c r="B96">
        <v>107</v>
      </c>
      <c r="E96" t="s">
        <v>14</v>
      </c>
      <c r="F96">
        <v>137</v>
      </c>
    </row>
    <row r="97" spans="1:6" x14ac:dyDescent="0.25">
      <c r="A97" t="s">
        <v>20</v>
      </c>
      <c r="B97">
        <v>195</v>
      </c>
      <c r="E97" t="s">
        <v>14</v>
      </c>
      <c r="F97">
        <v>908</v>
      </c>
    </row>
    <row r="98" spans="1:6" x14ac:dyDescent="0.25">
      <c r="A98" t="s">
        <v>20</v>
      </c>
      <c r="B98">
        <v>3376</v>
      </c>
      <c r="E98" t="s">
        <v>14</v>
      </c>
      <c r="F98">
        <v>10</v>
      </c>
    </row>
    <row r="99" spans="1:6" x14ac:dyDescent="0.25">
      <c r="A99" t="s">
        <v>20</v>
      </c>
      <c r="B99">
        <v>41</v>
      </c>
      <c r="E99" t="s">
        <v>14</v>
      </c>
      <c r="F99">
        <v>1910</v>
      </c>
    </row>
    <row r="100" spans="1:6" x14ac:dyDescent="0.25">
      <c r="A100" t="s">
        <v>20</v>
      </c>
      <c r="B100">
        <v>1821</v>
      </c>
      <c r="E100" t="s">
        <v>14</v>
      </c>
      <c r="F100">
        <v>38</v>
      </c>
    </row>
    <row r="101" spans="1:6" x14ac:dyDescent="0.25">
      <c r="A101" t="s">
        <v>20</v>
      </c>
      <c r="B101">
        <v>164</v>
      </c>
      <c r="E101" t="s">
        <v>14</v>
      </c>
      <c r="F101">
        <v>104</v>
      </c>
    </row>
    <row r="102" spans="1:6" x14ac:dyDescent="0.25">
      <c r="A102" t="s">
        <v>20</v>
      </c>
      <c r="B102">
        <v>157</v>
      </c>
      <c r="E102" t="s">
        <v>14</v>
      </c>
      <c r="F102">
        <v>49</v>
      </c>
    </row>
    <row r="103" spans="1:6" x14ac:dyDescent="0.25">
      <c r="A103" t="s">
        <v>20</v>
      </c>
      <c r="B103">
        <v>246</v>
      </c>
      <c r="E103" t="s">
        <v>14</v>
      </c>
      <c r="F103">
        <v>1</v>
      </c>
    </row>
    <row r="104" spans="1:6" x14ac:dyDescent="0.25">
      <c r="A104" t="s">
        <v>20</v>
      </c>
      <c r="B104">
        <v>1396</v>
      </c>
      <c r="E104" t="s">
        <v>14</v>
      </c>
      <c r="F104">
        <v>245</v>
      </c>
    </row>
    <row r="105" spans="1:6" x14ac:dyDescent="0.25">
      <c r="A105" t="s">
        <v>20</v>
      </c>
      <c r="B105">
        <v>2506</v>
      </c>
      <c r="E105" t="s">
        <v>14</v>
      </c>
      <c r="F105">
        <v>32</v>
      </c>
    </row>
    <row r="106" spans="1:6" x14ac:dyDescent="0.25">
      <c r="A106" t="s">
        <v>20</v>
      </c>
      <c r="B106">
        <v>244</v>
      </c>
      <c r="E106" t="s">
        <v>14</v>
      </c>
      <c r="F106">
        <v>7</v>
      </c>
    </row>
    <row r="107" spans="1:6" x14ac:dyDescent="0.25">
      <c r="A107" t="s">
        <v>20</v>
      </c>
      <c r="B107">
        <v>146</v>
      </c>
      <c r="E107" t="s">
        <v>14</v>
      </c>
      <c r="F107">
        <v>803</v>
      </c>
    </row>
    <row r="108" spans="1:6" x14ac:dyDescent="0.25">
      <c r="A108" t="s">
        <v>20</v>
      </c>
      <c r="B108">
        <v>1267</v>
      </c>
      <c r="E108" t="s">
        <v>14</v>
      </c>
      <c r="F108">
        <v>16</v>
      </c>
    </row>
    <row r="109" spans="1:6" x14ac:dyDescent="0.25">
      <c r="A109" t="s">
        <v>20</v>
      </c>
      <c r="B109">
        <v>1561</v>
      </c>
      <c r="E109" t="s">
        <v>14</v>
      </c>
      <c r="F109">
        <v>31</v>
      </c>
    </row>
    <row r="110" spans="1:6" x14ac:dyDescent="0.25">
      <c r="A110" t="s">
        <v>20</v>
      </c>
      <c r="B110">
        <v>48</v>
      </c>
      <c r="E110" t="s">
        <v>14</v>
      </c>
      <c r="F110">
        <v>108</v>
      </c>
    </row>
    <row r="111" spans="1:6" x14ac:dyDescent="0.25">
      <c r="A111" t="s">
        <v>20</v>
      </c>
      <c r="B111">
        <v>2739</v>
      </c>
      <c r="E111" t="s">
        <v>14</v>
      </c>
      <c r="F111">
        <v>30</v>
      </c>
    </row>
    <row r="112" spans="1:6" x14ac:dyDescent="0.25">
      <c r="A112" t="s">
        <v>20</v>
      </c>
      <c r="B112">
        <v>3537</v>
      </c>
      <c r="E112" t="s">
        <v>14</v>
      </c>
      <c r="F112">
        <v>17</v>
      </c>
    </row>
    <row r="113" spans="1:6" x14ac:dyDescent="0.25">
      <c r="A113" t="s">
        <v>20</v>
      </c>
      <c r="B113">
        <v>2107</v>
      </c>
      <c r="E113" t="s">
        <v>14</v>
      </c>
      <c r="F113">
        <v>80</v>
      </c>
    </row>
    <row r="114" spans="1:6" x14ac:dyDescent="0.25">
      <c r="A114" t="s">
        <v>20</v>
      </c>
      <c r="B114">
        <v>3318</v>
      </c>
      <c r="E114" t="s">
        <v>14</v>
      </c>
      <c r="F114">
        <v>2468</v>
      </c>
    </row>
    <row r="115" spans="1:6" x14ac:dyDescent="0.25">
      <c r="A115" t="s">
        <v>20</v>
      </c>
      <c r="B115">
        <v>340</v>
      </c>
      <c r="E115" t="s">
        <v>14</v>
      </c>
      <c r="F115">
        <v>26</v>
      </c>
    </row>
    <row r="116" spans="1:6" x14ac:dyDescent="0.25">
      <c r="A116" t="s">
        <v>20</v>
      </c>
      <c r="B116">
        <v>1442</v>
      </c>
      <c r="E116" t="s">
        <v>14</v>
      </c>
      <c r="F116">
        <v>73</v>
      </c>
    </row>
    <row r="117" spans="1:6" x14ac:dyDescent="0.25">
      <c r="A117" t="s">
        <v>20</v>
      </c>
      <c r="B117">
        <v>126</v>
      </c>
      <c r="E117" t="s">
        <v>14</v>
      </c>
      <c r="F117">
        <v>128</v>
      </c>
    </row>
    <row r="118" spans="1:6" x14ac:dyDescent="0.25">
      <c r="A118" t="s">
        <v>20</v>
      </c>
      <c r="B118">
        <v>524</v>
      </c>
      <c r="E118" t="s">
        <v>14</v>
      </c>
      <c r="F118">
        <v>33</v>
      </c>
    </row>
    <row r="119" spans="1:6" x14ac:dyDescent="0.25">
      <c r="A119" t="s">
        <v>20</v>
      </c>
      <c r="B119">
        <v>1989</v>
      </c>
      <c r="E119" t="s">
        <v>14</v>
      </c>
      <c r="F119">
        <v>1072</v>
      </c>
    </row>
    <row r="120" spans="1:6" x14ac:dyDescent="0.25">
      <c r="A120" t="s">
        <v>20</v>
      </c>
      <c r="B120">
        <v>157</v>
      </c>
      <c r="E120" t="s">
        <v>14</v>
      </c>
      <c r="F120">
        <v>393</v>
      </c>
    </row>
    <row r="121" spans="1:6" x14ac:dyDescent="0.25">
      <c r="A121" t="s">
        <v>20</v>
      </c>
      <c r="B121">
        <v>4498</v>
      </c>
      <c r="E121" t="s">
        <v>14</v>
      </c>
      <c r="F121">
        <v>1257</v>
      </c>
    </row>
    <row r="122" spans="1:6" x14ac:dyDescent="0.25">
      <c r="A122" t="s">
        <v>20</v>
      </c>
      <c r="B122">
        <v>80</v>
      </c>
      <c r="E122" t="s">
        <v>14</v>
      </c>
      <c r="F122">
        <v>328</v>
      </c>
    </row>
    <row r="123" spans="1:6" x14ac:dyDescent="0.25">
      <c r="A123" t="s">
        <v>20</v>
      </c>
      <c r="B123">
        <v>43</v>
      </c>
      <c r="E123" t="s">
        <v>14</v>
      </c>
      <c r="F123">
        <v>147</v>
      </c>
    </row>
    <row r="124" spans="1:6" x14ac:dyDescent="0.25">
      <c r="A124" t="s">
        <v>20</v>
      </c>
      <c r="B124">
        <v>2053</v>
      </c>
      <c r="E124" t="s">
        <v>14</v>
      </c>
      <c r="F124">
        <v>830</v>
      </c>
    </row>
    <row r="125" spans="1:6" x14ac:dyDescent="0.25">
      <c r="A125" t="s">
        <v>20</v>
      </c>
      <c r="B125">
        <v>168</v>
      </c>
      <c r="E125" t="s">
        <v>14</v>
      </c>
      <c r="F125">
        <v>331</v>
      </c>
    </row>
    <row r="126" spans="1:6" x14ac:dyDescent="0.25">
      <c r="A126" t="s">
        <v>20</v>
      </c>
      <c r="B126">
        <v>4289</v>
      </c>
      <c r="E126" t="s">
        <v>14</v>
      </c>
      <c r="F126">
        <v>25</v>
      </c>
    </row>
    <row r="127" spans="1:6" x14ac:dyDescent="0.25">
      <c r="A127" t="s">
        <v>20</v>
      </c>
      <c r="B127">
        <v>165</v>
      </c>
      <c r="E127" t="s">
        <v>14</v>
      </c>
      <c r="F127">
        <v>3483</v>
      </c>
    </row>
    <row r="128" spans="1:6" x14ac:dyDescent="0.25">
      <c r="A128" t="s">
        <v>20</v>
      </c>
      <c r="B128">
        <v>1815</v>
      </c>
      <c r="E128" t="s">
        <v>14</v>
      </c>
      <c r="F128">
        <v>923</v>
      </c>
    </row>
    <row r="129" spans="1:6" x14ac:dyDescent="0.25">
      <c r="A129" t="s">
        <v>20</v>
      </c>
      <c r="B129">
        <v>397</v>
      </c>
      <c r="E129" t="s">
        <v>14</v>
      </c>
      <c r="F129">
        <v>1</v>
      </c>
    </row>
    <row r="130" spans="1:6" x14ac:dyDescent="0.25">
      <c r="A130" t="s">
        <v>20</v>
      </c>
      <c r="B130">
        <v>1539</v>
      </c>
      <c r="E130" t="s">
        <v>14</v>
      </c>
      <c r="F130">
        <v>33</v>
      </c>
    </row>
    <row r="131" spans="1:6" x14ac:dyDescent="0.25">
      <c r="A131" t="s">
        <v>20</v>
      </c>
      <c r="B131">
        <v>138</v>
      </c>
      <c r="E131" t="s">
        <v>14</v>
      </c>
      <c r="F131">
        <v>40</v>
      </c>
    </row>
    <row r="132" spans="1:6" x14ac:dyDescent="0.25">
      <c r="A132" t="s">
        <v>20</v>
      </c>
      <c r="B132">
        <v>3594</v>
      </c>
      <c r="E132" t="s">
        <v>14</v>
      </c>
      <c r="F132">
        <v>23</v>
      </c>
    </row>
    <row r="133" spans="1:6" x14ac:dyDescent="0.25">
      <c r="A133" t="s">
        <v>20</v>
      </c>
      <c r="B133">
        <v>5880</v>
      </c>
      <c r="E133" t="s">
        <v>14</v>
      </c>
      <c r="F133">
        <v>75</v>
      </c>
    </row>
    <row r="134" spans="1:6" x14ac:dyDescent="0.25">
      <c r="A134" t="s">
        <v>20</v>
      </c>
      <c r="B134">
        <v>112</v>
      </c>
      <c r="E134" t="s">
        <v>14</v>
      </c>
      <c r="F134">
        <v>2176</v>
      </c>
    </row>
    <row r="135" spans="1:6" x14ac:dyDescent="0.25">
      <c r="A135" t="s">
        <v>20</v>
      </c>
      <c r="B135">
        <v>943</v>
      </c>
      <c r="E135" t="s">
        <v>14</v>
      </c>
      <c r="F135">
        <v>441</v>
      </c>
    </row>
    <row r="136" spans="1:6" x14ac:dyDescent="0.25">
      <c r="A136" t="s">
        <v>20</v>
      </c>
      <c r="B136">
        <v>2468</v>
      </c>
      <c r="E136" t="s">
        <v>14</v>
      </c>
      <c r="F136">
        <v>25</v>
      </c>
    </row>
    <row r="137" spans="1:6" x14ac:dyDescent="0.25">
      <c r="A137" t="s">
        <v>20</v>
      </c>
      <c r="B137">
        <v>2551</v>
      </c>
      <c r="E137" t="s">
        <v>14</v>
      </c>
      <c r="F137">
        <v>127</v>
      </c>
    </row>
    <row r="138" spans="1:6" x14ac:dyDescent="0.25">
      <c r="A138" t="s">
        <v>20</v>
      </c>
      <c r="B138">
        <v>101</v>
      </c>
      <c r="E138" t="s">
        <v>14</v>
      </c>
      <c r="F138">
        <v>355</v>
      </c>
    </row>
    <row r="139" spans="1:6" x14ac:dyDescent="0.25">
      <c r="A139" t="s">
        <v>20</v>
      </c>
      <c r="B139">
        <v>92</v>
      </c>
      <c r="E139" t="s">
        <v>14</v>
      </c>
      <c r="F139">
        <v>44</v>
      </c>
    </row>
    <row r="140" spans="1:6" x14ac:dyDescent="0.25">
      <c r="A140" t="s">
        <v>20</v>
      </c>
      <c r="B140">
        <v>62</v>
      </c>
      <c r="E140" t="s">
        <v>14</v>
      </c>
      <c r="F140">
        <v>67</v>
      </c>
    </row>
    <row r="141" spans="1:6" x14ac:dyDescent="0.25">
      <c r="A141" t="s">
        <v>20</v>
      </c>
      <c r="B141">
        <v>149</v>
      </c>
      <c r="E141" t="s">
        <v>14</v>
      </c>
      <c r="F141">
        <v>1068</v>
      </c>
    </row>
    <row r="142" spans="1:6" x14ac:dyDescent="0.25">
      <c r="A142" t="s">
        <v>20</v>
      </c>
      <c r="B142">
        <v>329</v>
      </c>
      <c r="E142" t="s">
        <v>14</v>
      </c>
      <c r="F142">
        <v>424</v>
      </c>
    </row>
    <row r="143" spans="1:6" x14ac:dyDescent="0.25">
      <c r="A143" t="s">
        <v>20</v>
      </c>
      <c r="B143">
        <v>97</v>
      </c>
      <c r="E143" t="s">
        <v>14</v>
      </c>
      <c r="F143">
        <v>151</v>
      </c>
    </row>
    <row r="144" spans="1:6" x14ac:dyDescent="0.25">
      <c r="A144" t="s">
        <v>20</v>
      </c>
      <c r="B144">
        <v>1784</v>
      </c>
      <c r="E144" t="s">
        <v>14</v>
      </c>
      <c r="F144">
        <v>1608</v>
      </c>
    </row>
    <row r="145" spans="1:6" x14ac:dyDescent="0.25">
      <c r="A145" t="s">
        <v>20</v>
      </c>
      <c r="B145">
        <v>1684</v>
      </c>
      <c r="E145" t="s">
        <v>14</v>
      </c>
      <c r="F145">
        <v>941</v>
      </c>
    </row>
    <row r="146" spans="1:6" x14ac:dyDescent="0.25">
      <c r="A146" t="s">
        <v>20</v>
      </c>
      <c r="B146">
        <v>250</v>
      </c>
      <c r="E146" t="s">
        <v>14</v>
      </c>
      <c r="F146">
        <v>1</v>
      </c>
    </row>
    <row r="147" spans="1:6" x14ac:dyDescent="0.25">
      <c r="A147" t="s">
        <v>20</v>
      </c>
      <c r="B147">
        <v>238</v>
      </c>
      <c r="E147" t="s">
        <v>14</v>
      </c>
      <c r="F147">
        <v>40</v>
      </c>
    </row>
    <row r="148" spans="1:6" x14ac:dyDescent="0.25">
      <c r="A148" t="s">
        <v>20</v>
      </c>
      <c r="B148">
        <v>53</v>
      </c>
      <c r="E148" t="s">
        <v>14</v>
      </c>
      <c r="F148">
        <v>3015</v>
      </c>
    </row>
    <row r="149" spans="1:6" x14ac:dyDescent="0.25">
      <c r="A149" t="s">
        <v>20</v>
      </c>
      <c r="B149">
        <v>214</v>
      </c>
      <c r="E149" t="s">
        <v>14</v>
      </c>
      <c r="F149">
        <v>435</v>
      </c>
    </row>
    <row r="150" spans="1:6" x14ac:dyDescent="0.25">
      <c r="A150" t="s">
        <v>20</v>
      </c>
      <c r="B150">
        <v>222</v>
      </c>
      <c r="E150" t="s">
        <v>14</v>
      </c>
      <c r="F150">
        <v>714</v>
      </c>
    </row>
    <row r="151" spans="1:6" x14ac:dyDescent="0.25">
      <c r="A151" t="s">
        <v>20</v>
      </c>
      <c r="B151">
        <v>1884</v>
      </c>
      <c r="E151" t="s">
        <v>14</v>
      </c>
      <c r="F151">
        <v>5497</v>
      </c>
    </row>
    <row r="152" spans="1:6" x14ac:dyDescent="0.25">
      <c r="A152" t="s">
        <v>20</v>
      </c>
      <c r="B152">
        <v>218</v>
      </c>
      <c r="E152" t="s">
        <v>14</v>
      </c>
      <c r="F152">
        <v>418</v>
      </c>
    </row>
    <row r="153" spans="1:6" x14ac:dyDescent="0.25">
      <c r="A153" t="s">
        <v>20</v>
      </c>
      <c r="B153">
        <v>6465</v>
      </c>
      <c r="E153" t="s">
        <v>14</v>
      </c>
      <c r="F153">
        <v>1439</v>
      </c>
    </row>
    <row r="154" spans="1:6" x14ac:dyDescent="0.25">
      <c r="A154" t="s">
        <v>20</v>
      </c>
      <c r="B154">
        <v>59</v>
      </c>
      <c r="E154" t="s">
        <v>14</v>
      </c>
      <c r="F154">
        <v>15</v>
      </c>
    </row>
    <row r="155" spans="1:6" x14ac:dyDescent="0.25">
      <c r="A155" t="s">
        <v>20</v>
      </c>
      <c r="B155">
        <v>88</v>
      </c>
      <c r="E155" t="s">
        <v>14</v>
      </c>
      <c r="F155">
        <v>1999</v>
      </c>
    </row>
    <row r="156" spans="1:6" x14ac:dyDescent="0.25">
      <c r="A156" t="s">
        <v>20</v>
      </c>
      <c r="B156">
        <v>1697</v>
      </c>
      <c r="E156" t="s">
        <v>14</v>
      </c>
      <c r="F156">
        <v>118</v>
      </c>
    </row>
    <row r="157" spans="1:6" x14ac:dyDescent="0.25">
      <c r="A157" t="s">
        <v>20</v>
      </c>
      <c r="B157">
        <v>92</v>
      </c>
      <c r="E157" t="s">
        <v>14</v>
      </c>
      <c r="F157">
        <v>162</v>
      </c>
    </row>
    <row r="158" spans="1:6" x14ac:dyDescent="0.25">
      <c r="A158" t="s">
        <v>20</v>
      </c>
      <c r="B158">
        <v>186</v>
      </c>
      <c r="E158" t="s">
        <v>14</v>
      </c>
      <c r="F158">
        <v>83</v>
      </c>
    </row>
    <row r="159" spans="1:6" x14ac:dyDescent="0.25">
      <c r="A159" t="s">
        <v>20</v>
      </c>
      <c r="B159">
        <v>138</v>
      </c>
      <c r="E159" t="s">
        <v>14</v>
      </c>
      <c r="F159">
        <v>747</v>
      </c>
    </row>
    <row r="160" spans="1:6" x14ac:dyDescent="0.25">
      <c r="A160" t="s">
        <v>20</v>
      </c>
      <c r="B160">
        <v>261</v>
      </c>
      <c r="E160" t="s">
        <v>14</v>
      </c>
      <c r="F160">
        <v>84</v>
      </c>
    </row>
    <row r="161" spans="1:6" x14ac:dyDescent="0.25">
      <c r="A161" t="s">
        <v>20</v>
      </c>
      <c r="B161">
        <v>107</v>
      </c>
      <c r="E161" t="s">
        <v>14</v>
      </c>
      <c r="F161">
        <v>91</v>
      </c>
    </row>
    <row r="162" spans="1:6" x14ac:dyDescent="0.25">
      <c r="A162" t="s">
        <v>20</v>
      </c>
      <c r="B162">
        <v>199</v>
      </c>
      <c r="E162" t="s">
        <v>14</v>
      </c>
      <c r="F162">
        <v>792</v>
      </c>
    </row>
    <row r="163" spans="1:6" x14ac:dyDescent="0.25">
      <c r="A163" t="s">
        <v>20</v>
      </c>
      <c r="B163">
        <v>5512</v>
      </c>
      <c r="E163" t="s">
        <v>14</v>
      </c>
      <c r="F163">
        <v>32</v>
      </c>
    </row>
    <row r="164" spans="1:6" x14ac:dyDescent="0.25">
      <c r="A164" t="s">
        <v>20</v>
      </c>
      <c r="B164">
        <v>86</v>
      </c>
      <c r="E164" t="s">
        <v>14</v>
      </c>
      <c r="F164">
        <v>186</v>
      </c>
    </row>
    <row r="165" spans="1:6" x14ac:dyDescent="0.25">
      <c r="A165" t="s">
        <v>20</v>
      </c>
      <c r="B165">
        <v>2768</v>
      </c>
      <c r="E165" t="s">
        <v>14</v>
      </c>
      <c r="F165">
        <v>605</v>
      </c>
    </row>
    <row r="166" spans="1:6" x14ac:dyDescent="0.25">
      <c r="A166" t="s">
        <v>20</v>
      </c>
      <c r="B166">
        <v>48</v>
      </c>
      <c r="E166" t="s">
        <v>14</v>
      </c>
      <c r="F166">
        <v>1</v>
      </c>
    </row>
    <row r="167" spans="1:6" x14ac:dyDescent="0.25">
      <c r="A167" t="s">
        <v>20</v>
      </c>
      <c r="B167">
        <v>87</v>
      </c>
      <c r="E167" t="s">
        <v>14</v>
      </c>
      <c r="F167">
        <v>31</v>
      </c>
    </row>
    <row r="168" spans="1:6" x14ac:dyDescent="0.25">
      <c r="A168" t="s">
        <v>20</v>
      </c>
      <c r="B168">
        <v>1894</v>
      </c>
      <c r="E168" t="s">
        <v>14</v>
      </c>
      <c r="F168">
        <v>1181</v>
      </c>
    </row>
    <row r="169" spans="1:6" x14ac:dyDescent="0.25">
      <c r="A169" t="s">
        <v>20</v>
      </c>
      <c r="B169">
        <v>282</v>
      </c>
      <c r="E169" t="s">
        <v>14</v>
      </c>
      <c r="F169">
        <v>39</v>
      </c>
    </row>
    <row r="170" spans="1:6" x14ac:dyDescent="0.25">
      <c r="A170" t="s">
        <v>20</v>
      </c>
      <c r="B170">
        <v>116</v>
      </c>
      <c r="E170" t="s">
        <v>14</v>
      </c>
      <c r="F170">
        <v>46</v>
      </c>
    </row>
    <row r="171" spans="1:6" x14ac:dyDescent="0.25">
      <c r="A171" t="s">
        <v>20</v>
      </c>
      <c r="B171">
        <v>83</v>
      </c>
      <c r="E171" t="s">
        <v>14</v>
      </c>
      <c r="F171">
        <v>105</v>
      </c>
    </row>
    <row r="172" spans="1:6" x14ac:dyDescent="0.25">
      <c r="A172" t="s">
        <v>20</v>
      </c>
      <c r="B172">
        <v>91</v>
      </c>
      <c r="E172" t="s">
        <v>14</v>
      </c>
      <c r="F172">
        <v>535</v>
      </c>
    </row>
    <row r="173" spans="1:6" x14ac:dyDescent="0.25">
      <c r="A173" t="s">
        <v>20</v>
      </c>
      <c r="B173">
        <v>546</v>
      </c>
      <c r="E173" t="s">
        <v>14</v>
      </c>
      <c r="F173">
        <v>16</v>
      </c>
    </row>
    <row r="174" spans="1:6" x14ac:dyDescent="0.25">
      <c r="A174" t="s">
        <v>20</v>
      </c>
      <c r="B174">
        <v>393</v>
      </c>
      <c r="E174" t="s">
        <v>14</v>
      </c>
      <c r="F174">
        <v>575</v>
      </c>
    </row>
    <row r="175" spans="1:6" x14ac:dyDescent="0.25">
      <c r="A175" t="s">
        <v>20</v>
      </c>
      <c r="B175">
        <v>133</v>
      </c>
      <c r="E175" t="s">
        <v>14</v>
      </c>
      <c r="F175">
        <v>1120</v>
      </c>
    </row>
    <row r="176" spans="1:6" x14ac:dyDescent="0.25">
      <c r="A176" t="s">
        <v>20</v>
      </c>
      <c r="B176">
        <v>254</v>
      </c>
      <c r="E176" t="s">
        <v>14</v>
      </c>
      <c r="F176">
        <v>113</v>
      </c>
    </row>
    <row r="177" spans="1:6" x14ac:dyDescent="0.25">
      <c r="A177" t="s">
        <v>20</v>
      </c>
      <c r="B177">
        <v>176</v>
      </c>
      <c r="E177" t="s">
        <v>14</v>
      </c>
      <c r="F177">
        <v>1538</v>
      </c>
    </row>
    <row r="178" spans="1:6" x14ac:dyDescent="0.25">
      <c r="A178" t="s">
        <v>20</v>
      </c>
      <c r="B178">
        <v>337</v>
      </c>
      <c r="E178" t="s">
        <v>14</v>
      </c>
      <c r="F178">
        <v>9</v>
      </c>
    </row>
    <row r="179" spans="1:6" x14ac:dyDescent="0.25">
      <c r="A179" t="s">
        <v>20</v>
      </c>
      <c r="B179">
        <v>107</v>
      </c>
      <c r="E179" t="s">
        <v>14</v>
      </c>
      <c r="F179">
        <v>554</v>
      </c>
    </row>
    <row r="180" spans="1:6" x14ac:dyDescent="0.25">
      <c r="A180" t="s">
        <v>20</v>
      </c>
      <c r="B180">
        <v>183</v>
      </c>
      <c r="E180" t="s">
        <v>14</v>
      </c>
      <c r="F180">
        <v>648</v>
      </c>
    </row>
    <row r="181" spans="1:6" x14ac:dyDescent="0.25">
      <c r="A181" t="s">
        <v>20</v>
      </c>
      <c r="B181">
        <v>72</v>
      </c>
      <c r="E181" t="s">
        <v>14</v>
      </c>
      <c r="F181">
        <v>21</v>
      </c>
    </row>
    <row r="182" spans="1:6" x14ac:dyDescent="0.25">
      <c r="A182" t="s">
        <v>20</v>
      </c>
      <c r="B182">
        <v>295</v>
      </c>
      <c r="E182" t="s">
        <v>14</v>
      </c>
      <c r="F182">
        <v>54</v>
      </c>
    </row>
    <row r="183" spans="1:6" x14ac:dyDescent="0.25">
      <c r="A183" t="s">
        <v>20</v>
      </c>
      <c r="B183">
        <v>142</v>
      </c>
      <c r="E183" t="s">
        <v>14</v>
      </c>
      <c r="F183">
        <v>120</v>
      </c>
    </row>
    <row r="184" spans="1:6" x14ac:dyDescent="0.25">
      <c r="A184" t="s">
        <v>20</v>
      </c>
      <c r="B184">
        <v>85</v>
      </c>
      <c r="E184" t="s">
        <v>14</v>
      </c>
      <c r="F184">
        <v>579</v>
      </c>
    </row>
    <row r="185" spans="1:6" x14ac:dyDescent="0.25">
      <c r="A185" t="s">
        <v>20</v>
      </c>
      <c r="B185">
        <v>659</v>
      </c>
      <c r="E185" t="s">
        <v>14</v>
      </c>
      <c r="F185">
        <v>2072</v>
      </c>
    </row>
    <row r="186" spans="1:6" x14ac:dyDescent="0.25">
      <c r="A186" t="s">
        <v>20</v>
      </c>
      <c r="B186">
        <v>121</v>
      </c>
      <c r="E186" t="s">
        <v>14</v>
      </c>
      <c r="F186">
        <v>0</v>
      </c>
    </row>
    <row r="187" spans="1:6" x14ac:dyDescent="0.25">
      <c r="A187" t="s">
        <v>20</v>
      </c>
      <c r="B187">
        <v>3742</v>
      </c>
      <c r="E187" t="s">
        <v>14</v>
      </c>
      <c r="F187">
        <v>1796</v>
      </c>
    </row>
    <row r="188" spans="1:6" x14ac:dyDescent="0.25">
      <c r="A188" t="s">
        <v>20</v>
      </c>
      <c r="B188">
        <v>223</v>
      </c>
      <c r="E188" t="s">
        <v>14</v>
      </c>
      <c r="F188">
        <v>62</v>
      </c>
    </row>
    <row r="189" spans="1:6" x14ac:dyDescent="0.25">
      <c r="A189" t="s">
        <v>20</v>
      </c>
      <c r="B189">
        <v>133</v>
      </c>
      <c r="E189" t="s">
        <v>14</v>
      </c>
      <c r="F189">
        <v>347</v>
      </c>
    </row>
    <row r="190" spans="1:6" x14ac:dyDescent="0.25">
      <c r="A190" t="s">
        <v>20</v>
      </c>
      <c r="B190">
        <v>5168</v>
      </c>
      <c r="E190" t="s">
        <v>14</v>
      </c>
      <c r="F190">
        <v>19</v>
      </c>
    </row>
    <row r="191" spans="1:6" x14ac:dyDescent="0.25">
      <c r="A191" t="s">
        <v>20</v>
      </c>
      <c r="B191">
        <v>307</v>
      </c>
      <c r="E191" t="s">
        <v>14</v>
      </c>
      <c r="F191">
        <v>1258</v>
      </c>
    </row>
    <row r="192" spans="1:6" x14ac:dyDescent="0.25">
      <c r="A192" t="s">
        <v>20</v>
      </c>
      <c r="B192">
        <v>2441</v>
      </c>
      <c r="E192" t="s">
        <v>14</v>
      </c>
      <c r="F192">
        <v>362</v>
      </c>
    </row>
    <row r="193" spans="1:6" x14ac:dyDescent="0.25">
      <c r="A193" t="s">
        <v>20</v>
      </c>
      <c r="B193">
        <v>1385</v>
      </c>
      <c r="E193" t="s">
        <v>14</v>
      </c>
      <c r="F193">
        <v>133</v>
      </c>
    </row>
    <row r="194" spans="1:6" x14ac:dyDescent="0.25">
      <c r="A194" t="s">
        <v>20</v>
      </c>
      <c r="B194">
        <v>190</v>
      </c>
      <c r="E194" t="s">
        <v>14</v>
      </c>
      <c r="F194">
        <v>846</v>
      </c>
    </row>
    <row r="195" spans="1:6" x14ac:dyDescent="0.25">
      <c r="A195" t="s">
        <v>20</v>
      </c>
      <c r="B195">
        <v>470</v>
      </c>
      <c r="E195" t="s">
        <v>14</v>
      </c>
      <c r="F195">
        <v>10</v>
      </c>
    </row>
    <row r="196" spans="1:6" x14ac:dyDescent="0.25">
      <c r="A196" t="s">
        <v>20</v>
      </c>
      <c r="B196">
        <v>253</v>
      </c>
      <c r="E196" t="s">
        <v>14</v>
      </c>
      <c r="F196">
        <v>191</v>
      </c>
    </row>
    <row r="197" spans="1:6" x14ac:dyDescent="0.25">
      <c r="A197" t="s">
        <v>20</v>
      </c>
      <c r="B197">
        <v>1113</v>
      </c>
      <c r="E197" t="s">
        <v>14</v>
      </c>
      <c r="F197">
        <v>1979</v>
      </c>
    </row>
    <row r="198" spans="1:6" x14ac:dyDescent="0.25">
      <c r="A198" t="s">
        <v>20</v>
      </c>
      <c r="B198">
        <v>2283</v>
      </c>
      <c r="E198" t="s">
        <v>14</v>
      </c>
      <c r="F198">
        <v>63</v>
      </c>
    </row>
    <row r="199" spans="1:6" x14ac:dyDescent="0.25">
      <c r="A199" t="s">
        <v>20</v>
      </c>
      <c r="B199">
        <v>1095</v>
      </c>
      <c r="E199" t="s">
        <v>14</v>
      </c>
      <c r="F199">
        <v>6080</v>
      </c>
    </row>
    <row r="200" spans="1:6" x14ac:dyDescent="0.25">
      <c r="A200" t="s">
        <v>20</v>
      </c>
      <c r="B200">
        <v>1690</v>
      </c>
      <c r="E200" t="s">
        <v>14</v>
      </c>
      <c r="F200">
        <v>80</v>
      </c>
    </row>
    <row r="201" spans="1:6" x14ac:dyDescent="0.25">
      <c r="A201" t="s">
        <v>20</v>
      </c>
      <c r="B201">
        <v>191</v>
      </c>
      <c r="E201" t="s">
        <v>14</v>
      </c>
      <c r="F201">
        <v>9</v>
      </c>
    </row>
    <row r="202" spans="1:6" x14ac:dyDescent="0.25">
      <c r="A202" t="s">
        <v>20</v>
      </c>
      <c r="B202">
        <v>2013</v>
      </c>
      <c r="E202" t="s">
        <v>14</v>
      </c>
      <c r="F202">
        <v>1784</v>
      </c>
    </row>
    <row r="203" spans="1:6" x14ac:dyDescent="0.25">
      <c r="A203" t="s">
        <v>20</v>
      </c>
      <c r="B203">
        <v>1703</v>
      </c>
      <c r="E203" t="s">
        <v>14</v>
      </c>
      <c r="F203">
        <v>243</v>
      </c>
    </row>
    <row r="204" spans="1:6" x14ac:dyDescent="0.25">
      <c r="A204" t="s">
        <v>20</v>
      </c>
      <c r="B204">
        <v>80</v>
      </c>
      <c r="E204" t="s">
        <v>14</v>
      </c>
      <c r="F204">
        <v>1296</v>
      </c>
    </row>
    <row r="205" spans="1:6" x14ac:dyDescent="0.25">
      <c r="A205" t="s">
        <v>20</v>
      </c>
      <c r="B205">
        <v>41</v>
      </c>
      <c r="E205" t="s">
        <v>14</v>
      </c>
      <c r="F205">
        <v>77</v>
      </c>
    </row>
    <row r="206" spans="1:6" x14ac:dyDescent="0.25">
      <c r="A206" t="s">
        <v>20</v>
      </c>
      <c r="B206">
        <v>187</v>
      </c>
      <c r="E206" t="s">
        <v>14</v>
      </c>
      <c r="F206">
        <v>395</v>
      </c>
    </row>
    <row r="207" spans="1:6" x14ac:dyDescent="0.25">
      <c r="A207" t="s">
        <v>20</v>
      </c>
      <c r="B207">
        <v>2875</v>
      </c>
      <c r="E207" t="s">
        <v>14</v>
      </c>
      <c r="F207">
        <v>49</v>
      </c>
    </row>
    <row r="208" spans="1:6" x14ac:dyDescent="0.25">
      <c r="A208" t="s">
        <v>20</v>
      </c>
      <c r="B208">
        <v>88</v>
      </c>
      <c r="E208" t="s">
        <v>14</v>
      </c>
      <c r="F208">
        <v>180</v>
      </c>
    </row>
    <row r="209" spans="1:6" x14ac:dyDescent="0.25">
      <c r="A209" t="s">
        <v>20</v>
      </c>
      <c r="B209">
        <v>191</v>
      </c>
      <c r="E209" t="s">
        <v>14</v>
      </c>
      <c r="F209">
        <v>2690</v>
      </c>
    </row>
    <row r="210" spans="1:6" x14ac:dyDescent="0.25">
      <c r="A210" t="s">
        <v>20</v>
      </c>
      <c r="B210">
        <v>139</v>
      </c>
      <c r="E210" t="s">
        <v>14</v>
      </c>
      <c r="F210">
        <v>2779</v>
      </c>
    </row>
    <row r="211" spans="1:6" x14ac:dyDescent="0.25">
      <c r="A211" t="s">
        <v>20</v>
      </c>
      <c r="B211">
        <v>186</v>
      </c>
      <c r="E211" t="s">
        <v>14</v>
      </c>
      <c r="F211">
        <v>92</v>
      </c>
    </row>
    <row r="212" spans="1:6" x14ac:dyDescent="0.25">
      <c r="A212" t="s">
        <v>20</v>
      </c>
      <c r="B212">
        <v>112</v>
      </c>
      <c r="E212" t="s">
        <v>14</v>
      </c>
      <c r="F212">
        <v>1028</v>
      </c>
    </row>
    <row r="213" spans="1:6" x14ac:dyDescent="0.25">
      <c r="A213" t="s">
        <v>20</v>
      </c>
      <c r="B213">
        <v>101</v>
      </c>
      <c r="E213" t="s">
        <v>14</v>
      </c>
      <c r="F213">
        <v>26</v>
      </c>
    </row>
    <row r="214" spans="1:6" x14ac:dyDescent="0.25">
      <c r="A214" t="s">
        <v>20</v>
      </c>
      <c r="B214">
        <v>206</v>
      </c>
      <c r="E214" t="s">
        <v>14</v>
      </c>
      <c r="F214">
        <v>1790</v>
      </c>
    </row>
    <row r="215" spans="1:6" x14ac:dyDescent="0.25">
      <c r="A215" t="s">
        <v>20</v>
      </c>
      <c r="B215">
        <v>154</v>
      </c>
      <c r="E215" t="s">
        <v>14</v>
      </c>
      <c r="F215">
        <v>37</v>
      </c>
    </row>
    <row r="216" spans="1:6" x14ac:dyDescent="0.25">
      <c r="A216" t="s">
        <v>20</v>
      </c>
      <c r="B216">
        <v>5966</v>
      </c>
      <c r="E216" t="s">
        <v>14</v>
      </c>
      <c r="F216">
        <v>35</v>
      </c>
    </row>
    <row r="217" spans="1:6" x14ac:dyDescent="0.25">
      <c r="A217" t="s">
        <v>20</v>
      </c>
      <c r="B217">
        <v>169</v>
      </c>
      <c r="E217" t="s">
        <v>14</v>
      </c>
      <c r="F217">
        <v>558</v>
      </c>
    </row>
    <row r="218" spans="1:6" x14ac:dyDescent="0.25">
      <c r="A218" t="s">
        <v>20</v>
      </c>
      <c r="B218">
        <v>2106</v>
      </c>
      <c r="E218" t="s">
        <v>14</v>
      </c>
      <c r="F218">
        <v>64</v>
      </c>
    </row>
    <row r="219" spans="1:6" x14ac:dyDescent="0.25">
      <c r="A219" t="s">
        <v>20</v>
      </c>
      <c r="B219">
        <v>131</v>
      </c>
      <c r="E219" t="s">
        <v>14</v>
      </c>
      <c r="F219">
        <v>245</v>
      </c>
    </row>
    <row r="220" spans="1:6" x14ac:dyDescent="0.25">
      <c r="A220" t="s">
        <v>20</v>
      </c>
      <c r="B220">
        <v>84</v>
      </c>
      <c r="E220" t="s">
        <v>14</v>
      </c>
      <c r="F220">
        <v>71</v>
      </c>
    </row>
    <row r="221" spans="1:6" x14ac:dyDescent="0.25">
      <c r="A221" t="s">
        <v>20</v>
      </c>
      <c r="B221">
        <v>155</v>
      </c>
      <c r="E221" t="s">
        <v>14</v>
      </c>
      <c r="F221">
        <v>42</v>
      </c>
    </row>
    <row r="222" spans="1:6" x14ac:dyDescent="0.25">
      <c r="A222" t="s">
        <v>20</v>
      </c>
      <c r="B222">
        <v>189</v>
      </c>
      <c r="E222" t="s">
        <v>14</v>
      </c>
      <c r="F222">
        <v>156</v>
      </c>
    </row>
    <row r="223" spans="1:6" x14ac:dyDescent="0.25">
      <c r="A223" t="s">
        <v>20</v>
      </c>
      <c r="B223">
        <v>4799</v>
      </c>
      <c r="E223" t="s">
        <v>14</v>
      </c>
      <c r="F223">
        <v>1368</v>
      </c>
    </row>
    <row r="224" spans="1:6" x14ac:dyDescent="0.25">
      <c r="A224" t="s">
        <v>20</v>
      </c>
      <c r="B224">
        <v>1137</v>
      </c>
      <c r="E224" t="s">
        <v>14</v>
      </c>
      <c r="F224">
        <v>102</v>
      </c>
    </row>
    <row r="225" spans="1:6" x14ac:dyDescent="0.25">
      <c r="A225" t="s">
        <v>20</v>
      </c>
      <c r="B225">
        <v>1152</v>
      </c>
      <c r="E225" t="s">
        <v>14</v>
      </c>
      <c r="F225">
        <v>86</v>
      </c>
    </row>
    <row r="226" spans="1:6" x14ac:dyDescent="0.25">
      <c r="A226" t="s">
        <v>20</v>
      </c>
      <c r="B226">
        <v>50</v>
      </c>
      <c r="E226" t="s">
        <v>14</v>
      </c>
      <c r="F226">
        <v>253</v>
      </c>
    </row>
    <row r="227" spans="1:6" x14ac:dyDescent="0.25">
      <c r="A227" t="s">
        <v>20</v>
      </c>
      <c r="B227">
        <v>3059</v>
      </c>
      <c r="E227" t="s">
        <v>14</v>
      </c>
      <c r="F227">
        <v>157</v>
      </c>
    </row>
    <row r="228" spans="1:6" x14ac:dyDescent="0.25">
      <c r="A228" t="s">
        <v>20</v>
      </c>
      <c r="B228">
        <v>34</v>
      </c>
      <c r="E228" t="s">
        <v>14</v>
      </c>
      <c r="F228">
        <v>183</v>
      </c>
    </row>
    <row r="229" spans="1:6" x14ac:dyDescent="0.25">
      <c r="A229" t="s">
        <v>20</v>
      </c>
      <c r="B229">
        <v>220</v>
      </c>
      <c r="E229" t="s">
        <v>14</v>
      </c>
      <c r="F229">
        <v>82</v>
      </c>
    </row>
    <row r="230" spans="1:6" x14ac:dyDescent="0.25">
      <c r="A230" t="s">
        <v>20</v>
      </c>
      <c r="B230">
        <v>1604</v>
      </c>
      <c r="E230" t="s">
        <v>14</v>
      </c>
      <c r="F230">
        <v>1</v>
      </c>
    </row>
    <row r="231" spans="1:6" x14ac:dyDescent="0.25">
      <c r="A231" t="s">
        <v>20</v>
      </c>
      <c r="B231">
        <v>454</v>
      </c>
      <c r="E231" t="s">
        <v>14</v>
      </c>
      <c r="F231">
        <v>1198</v>
      </c>
    </row>
    <row r="232" spans="1:6" x14ac:dyDescent="0.25">
      <c r="A232" t="s">
        <v>20</v>
      </c>
      <c r="B232">
        <v>123</v>
      </c>
      <c r="E232" t="s">
        <v>14</v>
      </c>
      <c r="F232">
        <v>648</v>
      </c>
    </row>
    <row r="233" spans="1:6" x14ac:dyDescent="0.25">
      <c r="A233" t="s">
        <v>20</v>
      </c>
      <c r="B233">
        <v>299</v>
      </c>
      <c r="E233" t="s">
        <v>14</v>
      </c>
      <c r="F233">
        <v>64</v>
      </c>
    </row>
    <row r="234" spans="1:6" x14ac:dyDescent="0.25">
      <c r="A234" t="s">
        <v>20</v>
      </c>
      <c r="B234">
        <v>2237</v>
      </c>
      <c r="E234" t="s">
        <v>14</v>
      </c>
      <c r="F234">
        <v>62</v>
      </c>
    </row>
    <row r="235" spans="1:6" x14ac:dyDescent="0.25">
      <c r="A235" t="s">
        <v>20</v>
      </c>
      <c r="B235">
        <v>645</v>
      </c>
      <c r="E235" t="s">
        <v>14</v>
      </c>
      <c r="F235">
        <v>750</v>
      </c>
    </row>
    <row r="236" spans="1:6" x14ac:dyDescent="0.25">
      <c r="A236" t="s">
        <v>20</v>
      </c>
      <c r="B236">
        <v>484</v>
      </c>
      <c r="E236" t="s">
        <v>14</v>
      </c>
      <c r="F236">
        <v>105</v>
      </c>
    </row>
    <row r="237" spans="1:6" x14ac:dyDescent="0.25">
      <c r="A237" t="s">
        <v>20</v>
      </c>
      <c r="B237">
        <v>154</v>
      </c>
      <c r="E237" t="s">
        <v>14</v>
      </c>
      <c r="F237">
        <v>2604</v>
      </c>
    </row>
    <row r="238" spans="1:6" x14ac:dyDescent="0.25">
      <c r="A238" t="s">
        <v>20</v>
      </c>
      <c r="B238">
        <v>82</v>
      </c>
      <c r="E238" t="s">
        <v>14</v>
      </c>
      <c r="F238">
        <v>65</v>
      </c>
    </row>
    <row r="239" spans="1:6" x14ac:dyDescent="0.25">
      <c r="A239" t="s">
        <v>20</v>
      </c>
      <c r="B239">
        <v>134</v>
      </c>
      <c r="E239" t="s">
        <v>14</v>
      </c>
      <c r="F239">
        <v>94</v>
      </c>
    </row>
    <row r="240" spans="1:6" x14ac:dyDescent="0.25">
      <c r="A240" t="s">
        <v>20</v>
      </c>
      <c r="B240">
        <v>5203</v>
      </c>
      <c r="E240" t="s">
        <v>14</v>
      </c>
      <c r="F240">
        <v>257</v>
      </c>
    </row>
    <row r="241" spans="1:6" x14ac:dyDescent="0.25">
      <c r="A241" t="s">
        <v>20</v>
      </c>
      <c r="B241">
        <v>94</v>
      </c>
      <c r="E241" t="s">
        <v>14</v>
      </c>
      <c r="F241">
        <v>2928</v>
      </c>
    </row>
    <row r="242" spans="1:6" x14ac:dyDescent="0.25">
      <c r="A242" t="s">
        <v>20</v>
      </c>
      <c r="B242">
        <v>205</v>
      </c>
      <c r="E242" t="s">
        <v>14</v>
      </c>
      <c r="F242">
        <v>4697</v>
      </c>
    </row>
    <row r="243" spans="1:6" x14ac:dyDescent="0.25">
      <c r="A243" t="s">
        <v>20</v>
      </c>
      <c r="B243">
        <v>92</v>
      </c>
      <c r="E243" t="s">
        <v>14</v>
      </c>
      <c r="F243">
        <v>2915</v>
      </c>
    </row>
    <row r="244" spans="1:6" x14ac:dyDescent="0.25">
      <c r="A244" t="s">
        <v>20</v>
      </c>
      <c r="B244">
        <v>219</v>
      </c>
      <c r="E244" t="s">
        <v>14</v>
      </c>
      <c r="F244">
        <v>18</v>
      </c>
    </row>
    <row r="245" spans="1:6" x14ac:dyDescent="0.25">
      <c r="A245" t="s">
        <v>20</v>
      </c>
      <c r="B245">
        <v>2526</v>
      </c>
      <c r="E245" t="s">
        <v>14</v>
      </c>
      <c r="F245">
        <v>602</v>
      </c>
    </row>
    <row r="246" spans="1:6" x14ac:dyDescent="0.25">
      <c r="A246" t="s">
        <v>20</v>
      </c>
      <c r="B246">
        <v>94</v>
      </c>
      <c r="E246" t="s">
        <v>14</v>
      </c>
      <c r="F246">
        <v>1</v>
      </c>
    </row>
    <row r="247" spans="1:6" x14ac:dyDescent="0.25">
      <c r="A247" t="s">
        <v>20</v>
      </c>
      <c r="B247">
        <v>1713</v>
      </c>
      <c r="E247" t="s">
        <v>14</v>
      </c>
      <c r="F247">
        <v>3868</v>
      </c>
    </row>
    <row r="248" spans="1:6" x14ac:dyDescent="0.25">
      <c r="A248" t="s">
        <v>20</v>
      </c>
      <c r="B248">
        <v>249</v>
      </c>
      <c r="E248" t="s">
        <v>14</v>
      </c>
      <c r="F248">
        <v>504</v>
      </c>
    </row>
    <row r="249" spans="1:6" x14ac:dyDescent="0.25">
      <c r="A249" t="s">
        <v>20</v>
      </c>
      <c r="B249">
        <v>192</v>
      </c>
      <c r="E249" t="s">
        <v>14</v>
      </c>
      <c r="F249">
        <v>14</v>
      </c>
    </row>
    <row r="250" spans="1:6" x14ac:dyDescent="0.25">
      <c r="A250" t="s">
        <v>20</v>
      </c>
      <c r="B250">
        <v>247</v>
      </c>
      <c r="E250" t="s">
        <v>14</v>
      </c>
      <c r="F250">
        <v>750</v>
      </c>
    </row>
    <row r="251" spans="1:6" x14ac:dyDescent="0.25">
      <c r="A251" t="s">
        <v>20</v>
      </c>
      <c r="B251">
        <v>2293</v>
      </c>
      <c r="E251" t="s">
        <v>14</v>
      </c>
      <c r="F251">
        <v>77</v>
      </c>
    </row>
    <row r="252" spans="1:6" x14ac:dyDescent="0.25">
      <c r="A252" t="s">
        <v>20</v>
      </c>
      <c r="B252">
        <v>3131</v>
      </c>
      <c r="E252" t="s">
        <v>14</v>
      </c>
      <c r="F252">
        <v>752</v>
      </c>
    </row>
    <row r="253" spans="1:6" x14ac:dyDescent="0.25">
      <c r="A253" t="s">
        <v>20</v>
      </c>
      <c r="B253">
        <v>143</v>
      </c>
      <c r="E253" t="s">
        <v>14</v>
      </c>
      <c r="F253">
        <v>131</v>
      </c>
    </row>
    <row r="254" spans="1:6" x14ac:dyDescent="0.25">
      <c r="A254" t="s">
        <v>20</v>
      </c>
      <c r="B254">
        <v>296</v>
      </c>
      <c r="E254" t="s">
        <v>14</v>
      </c>
      <c r="F254">
        <v>87</v>
      </c>
    </row>
    <row r="255" spans="1:6" x14ac:dyDescent="0.25">
      <c r="A255" t="s">
        <v>20</v>
      </c>
      <c r="B255">
        <v>170</v>
      </c>
      <c r="E255" t="s">
        <v>14</v>
      </c>
      <c r="F255">
        <v>1063</v>
      </c>
    </row>
    <row r="256" spans="1:6" x14ac:dyDescent="0.25">
      <c r="A256" t="s">
        <v>20</v>
      </c>
      <c r="B256">
        <v>86</v>
      </c>
      <c r="E256" t="s">
        <v>14</v>
      </c>
      <c r="F256">
        <v>76</v>
      </c>
    </row>
    <row r="257" spans="1:6" x14ac:dyDescent="0.25">
      <c r="A257" t="s">
        <v>20</v>
      </c>
      <c r="B257">
        <v>6286</v>
      </c>
      <c r="E257" t="s">
        <v>14</v>
      </c>
      <c r="F257">
        <v>4428</v>
      </c>
    </row>
    <row r="258" spans="1:6" x14ac:dyDescent="0.25">
      <c r="A258" t="s">
        <v>20</v>
      </c>
      <c r="B258">
        <v>3727</v>
      </c>
      <c r="E258" t="s">
        <v>14</v>
      </c>
      <c r="F258">
        <v>58</v>
      </c>
    </row>
    <row r="259" spans="1:6" x14ac:dyDescent="0.25">
      <c r="A259" t="s">
        <v>20</v>
      </c>
      <c r="B259">
        <v>1605</v>
      </c>
      <c r="E259" t="s">
        <v>14</v>
      </c>
      <c r="F259">
        <v>111</v>
      </c>
    </row>
    <row r="260" spans="1:6" x14ac:dyDescent="0.25">
      <c r="A260" t="s">
        <v>20</v>
      </c>
      <c r="B260">
        <v>2120</v>
      </c>
      <c r="E260" t="s">
        <v>14</v>
      </c>
      <c r="F260">
        <v>2955</v>
      </c>
    </row>
    <row r="261" spans="1:6" x14ac:dyDescent="0.25">
      <c r="A261" t="s">
        <v>20</v>
      </c>
      <c r="B261">
        <v>50</v>
      </c>
      <c r="E261" t="s">
        <v>14</v>
      </c>
      <c r="F261">
        <v>1657</v>
      </c>
    </row>
    <row r="262" spans="1:6" x14ac:dyDescent="0.25">
      <c r="A262" t="s">
        <v>20</v>
      </c>
      <c r="B262">
        <v>2080</v>
      </c>
      <c r="E262" t="s">
        <v>14</v>
      </c>
      <c r="F262">
        <v>926</v>
      </c>
    </row>
    <row r="263" spans="1:6" x14ac:dyDescent="0.25">
      <c r="A263" t="s">
        <v>20</v>
      </c>
      <c r="B263">
        <v>2105</v>
      </c>
      <c r="E263" t="s">
        <v>14</v>
      </c>
      <c r="F263">
        <v>77</v>
      </c>
    </row>
    <row r="264" spans="1:6" x14ac:dyDescent="0.25">
      <c r="A264" t="s">
        <v>20</v>
      </c>
      <c r="B264">
        <v>2436</v>
      </c>
      <c r="E264" t="s">
        <v>14</v>
      </c>
      <c r="F264">
        <v>1748</v>
      </c>
    </row>
    <row r="265" spans="1:6" x14ac:dyDescent="0.25">
      <c r="A265" t="s">
        <v>20</v>
      </c>
      <c r="B265">
        <v>80</v>
      </c>
      <c r="E265" t="s">
        <v>14</v>
      </c>
      <c r="F265">
        <v>79</v>
      </c>
    </row>
    <row r="266" spans="1:6" x14ac:dyDescent="0.25">
      <c r="A266" t="s">
        <v>20</v>
      </c>
      <c r="B266">
        <v>42</v>
      </c>
      <c r="E266" t="s">
        <v>14</v>
      </c>
      <c r="F266">
        <v>889</v>
      </c>
    </row>
    <row r="267" spans="1:6" x14ac:dyDescent="0.25">
      <c r="A267" t="s">
        <v>20</v>
      </c>
      <c r="B267">
        <v>139</v>
      </c>
      <c r="E267" t="s">
        <v>14</v>
      </c>
      <c r="F267">
        <v>56</v>
      </c>
    </row>
    <row r="268" spans="1:6" x14ac:dyDescent="0.25">
      <c r="A268" t="s">
        <v>20</v>
      </c>
      <c r="B268">
        <v>159</v>
      </c>
      <c r="E268" t="s">
        <v>14</v>
      </c>
      <c r="F268">
        <v>1</v>
      </c>
    </row>
    <row r="269" spans="1:6" x14ac:dyDescent="0.25">
      <c r="A269" t="s">
        <v>20</v>
      </c>
      <c r="B269">
        <v>381</v>
      </c>
      <c r="E269" t="s">
        <v>14</v>
      </c>
      <c r="F269">
        <v>83</v>
      </c>
    </row>
    <row r="270" spans="1:6" x14ac:dyDescent="0.25">
      <c r="A270" t="s">
        <v>20</v>
      </c>
      <c r="B270">
        <v>194</v>
      </c>
      <c r="E270" t="s">
        <v>14</v>
      </c>
      <c r="F270">
        <v>2025</v>
      </c>
    </row>
    <row r="271" spans="1:6" x14ac:dyDescent="0.25">
      <c r="A271" t="s">
        <v>20</v>
      </c>
      <c r="B271">
        <v>106</v>
      </c>
      <c r="E271" t="s">
        <v>14</v>
      </c>
      <c r="F271">
        <v>14</v>
      </c>
    </row>
    <row r="272" spans="1:6" x14ac:dyDescent="0.25">
      <c r="A272" t="s">
        <v>20</v>
      </c>
      <c r="B272">
        <v>142</v>
      </c>
      <c r="E272" t="s">
        <v>14</v>
      </c>
      <c r="F272">
        <v>656</v>
      </c>
    </row>
    <row r="273" spans="1:6" x14ac:dyDescent="0.25">
      <c r="A273" t="s">
        <v>20</v>
      </c>
      <c r="B273">
        <v>211</v>
      </c>
      <c r="E273" t="s">
        <v>14</v>
      </c>
      <c r="F273">
        <v>1596</v>
      </c>
    </row>
    <row r="274" spans="1:6" x14ac:dyDescent="0.25">
      <c r="A274" t="s">
        <v>20</v>
      </c>
      <c r="B274">
        <v>2756</v>
      </c>
      <c r="E274" t="s">
        <v>14</v>
      </c>
      <c r="F274">
        <v>10</v>
      </c>
    </row>
    <row r="275" spans="1:6" x14ac:dyDescent="0.25">
      <c r="A275" t="s">
        <v>20</v>
      </c>
      <c r="B275">
        <v>173</v>
      </c>
      <c r="E275" t="s">
        <v>14</v>
      </c>
      <c r="F275">
        <v>1121</v>
      </c>
    </row>
    <row r="276" spans="1:6" x14ac:dyDescent="0.25">
      <c r="A276" t="s">
        <v>20</v>
      </c>
      <c r="B276">
        <v>87</v>
      </c>
      <c r="E276" t="s">
        <v>14</v>
      </c>
      <c r="F276">
        <v>15</v>
      </c>
    </row>
    <row r="277" spans="1:6" x14ac:dyDescent="0.25">
      <c r="A277" t="s">
        <v>20</v>
      </c>
      <c r="B277">
        <v>1572</v>
      </c>
      <c r="E277" t="s">
        <v>14</v>
      </c>
      <c r="F277">
        <v>191</v>
      </c>
    </row>
    <row r="278" spans="1:6" x14ac:dyDescent="0.25">
      <c r="A278" t="s">
        <v>20</v>
      </c>
      <c r="B278">
        <v>2346</v>
      </c>
      <c r="E278" t="s">
        <v>14</v>
      </c>
      <c r="F278">
        <v>16</v>
      </c>
    </row>
    <row r="279" spans="1:6" x14ac:dyDescent="0.25">
      <c r="A279" t="s">
        <v>20</v>
      </c>
      <c r="B279">
        <v>115</v>
      </c>
      <c r="E279" t="s">
        <v>14</v>
      </c>
      <c r="F279">
        <v>17</v>
      </c>
    </row>
    <row r="280" spans="1:6" x14ac:dyDescent="0.25">
      <c r="A280" t="s">
        <v>20</v>
      </c>
      <c r="B280">
        <v>85</v>
      </c>
      <c r="E280" t="s">
        <v>14</v>
      </c>
      <c r="F280">
        <v>34</v>
      </c>
    </row>
    <row r="281" spans="1:6" x14ac:dyDescent="0.25">
      <c r="A281" t="s">
        <v>20</v>
      </c>
      <c r="B281">
        <v>144</v>
      </c>
      <c r="E281" t="s">
        <v>14</v>
      </c>
      <c r="F281">
        <v>1</v>
      </c>
    </row>
    <row r="282" spans="1:6" x14ac:dyDescent="0.25">
      <c r="A282" t="s">
        <v>20</v>
      </c>
      <c r="B282">
        <v>2443</v>
      </c>
      <c r="E282" t="s">
        <v>14</v>
      </c>
      <c r="F282">
        <v>1274</v>
      </c>
    </row>
    <row r="283" spans="1:6" x14ac:dyDescent="0.25">
      <c r="A283" t="s">
        <v>20</v>
      </c>
      <c r="B283">
        <v>64</v>
      </c>
      <c r="E283" t="s">
        <v>14</v>
      </c>
      <c r="F283">
        <v>210</v>
      </c>
    </row>
    <row r="284" spans="1:6" x14ac:dyDescent="0.25">
      <c r="A284" t="s">
        <v>20</v>
      </c>
      <c r="B284">
        <v>268</v>
      </c>
      <c r="E284" t="s">
        <v>14</v>
      </c>
      <c r="F284">
        <v>248</v>
      </c>
    </row>
    <row r="285" spans="1:6" x14ac:dyDescent="0.25">
      <c r="A285" t="s">
        <v>20</v>
      </c>
      <c r="B285">
        <v>195</v>
      </c>
      <c r="E285" t="s">
        <v>14</v>
      </c>
      <c r="F285">
        <v>513</v>
      </c>
    </row>
    <row r="286" spans="1:6" x14ac:dyDescent="0.25">
      <c r="A286" t="s">
        <v>20</v>
      </c>
      <c r="B286">
        <v>186</v>
      </c>
      <c r="E286" t="s">
        <v>14</v>
      </c>
      <c r="F286">
        <v>3410</v>
      </c>
    </row>
    <row r="287" spans="1:6" x14ac:dyDescent="0.25">
      <c r="A287" t="s">
        <v>20</v>
      </c>
      <c r="B287">
        <v>460</v>
      </c>
      <c r="E287" t="s">
        <v>14</v>
      </c>
      <c r="F287">
        <v>10</v>
      </c>
    </row>
    <row r="288" spans="1:6" x14ac:dyDescent="0.25">
      <c r="A288" t="s">
        <v>20</v>
      </c>
      <c r="B288">
        <v>2528</v>
      </c>
      <c r="E288" t="s">
        <v>14</v>
      </c>
      <c r="F288">
        <v>2201</v>
      </c>
    </row>
    <row r="289" spans="1:6" x14ac:dyDescent="0.25">
      <c r="A289" t="s">
        <v>20</v>
      </c>
      <c r="B289">
        <v>3657</v>
      </c>
      <c r="E289" t="s">
        <v>14</v>
      </c>
      <c r="F289">
        <v>676</v>
      </c>
    </row>
    <row r="290" spans="1:6" x14ac:dyDescent="0.25">
      <c r="A290" t="s">
        <v>20</v>
      </c>
      <c r="B290">
        <v>131</v>
      </c>
      <c r="E290" t="s">
        <v>14</v>
      </c>
      <c r="F290">
        <v>831</v>
      </c>
    </row>
    <row r="291" spans="1:6" x14ac:dyDescent="0.25">
      <c r="A291" t="s">
        <v>20</v>
      </c>
      <c r="B291">
        <v>239</v>
      </c>
      <c r="E291" t="s">
        <v>14</v>
      </c>
      <c r="F291">
        <v>859</v>
      </c>
    </row>
    <row r="292" spans="1:6" x14ac:dyDescent="0.25">
      <c r="A292" t="s">
        <v>20</v>
      </c>
      <c r="B292">
        <v>78</v>
      </c>
      <c r="E292" t="s">
        <v>14</v>
      </c>
      <c r="F292">
        <v>45</v>
      </c>
    </row>
    <row r="293" spans="1:6" x14ac:dyDescent="0.25">
      <c r="A293" t="s">
        <v>20</v>
      </c>
      <c r="B293">
        <v>1773</v>
      </c>
      <c r="E293" t="s">
        <v>14</v>
      </c>
      <c r="F293">
        <v>6</v>
      </c>
    </row>
    <row r="294" spans="1:6" x14ac:dyDescent="0.25">
      <c r="A294" t="s">
        <v>20</v>
      </c>
      <c r="B294">
        <v>32</v>
      </c>
      <c r="E294" t="s">
        <v>14</v>
      </c>
      <c r="F294">
        <v>7</v>
      </c>
    </row>
    <row r="295" spans="1:6" x14ac:dyDescent="0.25">
      <c r="A295" t="s">
        <v>20</v>
      </c>
      <c r="B295">
        <v>369</v>
      </c>
      <c r="E295" t="s">
        <v>14</v>
      </c>
      <c r="F295">
        <v>31</v>
      </c>
    </row>
    <row r="296" spans="1:6" x14ac:dyDescent="0.25">
      <c r="A296" t="s">
        <v>20</v>
      </c>
      <c r="B296">
        <v>89</v>
      </c>
      <c r="E296" t="s">
        <v>14</v>
      </c>
      <c r="F296">
        <v>78</v>
      </c>
    </row>
    <row r="297" spans="1:6" x14ac:dyDescent="0.25">
      <c r="A297" t="s">
        <v>20</v>
      </c>
      <c r="B297">
        <v>147</v>
      </c>
      <c r="E297" t="s">
        <v>14</v>
      </c>
      <c r="F297">
        <v>1225</v>
      </c>
    </row>
    <row r="298" spans="1:6" x14ac:dyDescent="0.25">
      <c r="A298" t="s">
        <v>20</v>
      </c>
      <c r="B298">
        <v>126</v>
      </c>
      <c r="E298" t="s">
        <v>14</v>
      </c>
      <c r="F298">
        <v>1</v>
      </c>
    </row>
    <row r="299" spans="1:6" x14ac:dyDescent="0.25">
      <c r="A299" t="s">
        <v>20</v>
      </c>
      <c r="B299">
        <v>2218</v>
      </c>
      <c r="E299" t="s">
        <v>14</v>
      </c>
      <c r="F299">
        <v>67</v>
      </c>
    </row>
    <row r="300" spans="1:6" x14ac:dyDescent="0.25">
      <c r="A300" t="s">
        <v>20</v>
      </c>
      <c r="B300">
        <v>202</v>
      </c>
      <c r="E300" t="s">
        <v>14</v>
      </c>
      <c r="F300">
        <v>19</v>
      </c>
    </row>
    <row r="301" spans="1:6" x14ac:dyDescent="0.25">
      <c r="A301" t="s">
        <v>20</v>
      </c>
      <c r="B301">
        <v>140</v>
      </c>
      <c r="E301" t="s">
        <v>14</v>
      </c>
      <c r="F301">
        <v>2108</v>
      </c>
    </row>
    <row r="302" spans="1:6" x14ac:dyDescent="0.25">
      <c r="A302" t="s">
        <v>20</v>
      </c>
      <c r="B302">
        <v>1052</v>
      </c>
      <c r="E302" t="s">
        <v>14</v>
      </c>
      <c r="F302">
        <v>679</v>
      </c>
    </row>
    <row r="303" spans="1:6" x14ac:dyDescent="0.25">
      <c r="A303" t="s">
        <v>20</v>
      </c>
      <c r="B303">
        <v>247</v>
      </c>
      <c r="E303" t="s">
        <v>14</v>
      </c>
      <c r="F303">
        <v>36</v>
      </c>
    </row>
    <row r="304" spans="1:6" x14ac:dyDescent="0.25">
      <c r="A304" t="s">
        <v>20</v>
      </c>
      <c r="B304">
        <v>84</v>
      </c>
      <c r="E304" t="s">
        <v>14</v>
      </c>
      <c r="F304">
        <v>47</v>
      </c>
    </row>
    <row r="305" spans="1:6" x14ac:dyDescent="0.25">
      <c r="A305" t="s">
        <v>20</v>
      </c>
      <c r="B305">
        <v>88</v>
      </c>
      <c r="E305" t="s">
        <v>14</v>
      </c>
      <c r="F305">
        <v>70</v>
      </c>
    </row>
    <row r="306" spans="1:6" x14ac:dyDescent="0.25">
      <c r="A306" t="s">
        <v>20</v>
      </c>
      <c r="B306">
        <v>156</v>
      </c>
      <c r="E306" t="s">
        <v>14</v>
      </c>
      <c r="F306">
        <v>154</v>
      </c>
    </row>
    <row r="307" spans="1:6" x14ac:dyDescent="0.25">
      <c r="A307" t="s">
        <v>20</v>
      </c>
      <c r="B307">
        <v>2985</v>
      </c>
      <c r="E307" t="s">
        <v>14</v>
      </c>
      <c r="F307">
        <v>22</v>
      </c>
    </row>
    <row r="308" spans="1:6" x14ac:dyDescent="0.25">
      <c r="A308" t="s">
        <v>20</v>
      </c>
      <c r="B308">
        <v>762</v>
      </c>
      <c r="E308" t="s">
        <v>14</v>
      </c>
      <c r="F308">
        <v>1758</v>
      </c>
    </row>
    <row r="309" spans="1:6" x14ac:dyDescent="0.25">
      <c r="A309" t="s">
        <v>20</v>
      </c>
      <c r="B309">
        <v>554</v>
      </c>
      <c r="E309" t="s">
        <v>14</v>
      </c>
      <c r="F309">
        <v>94</v>
      </c>
    </row>
    <row r="310" spans="1:6" x14ac:dyDescent="0.25">
      <c r="A310" t="s">
        <v>20</v>
      </c>
      <c r="B310">
        <v>135</v>
      </c>
      <c r="E310" t="s">
        <v>14</v>
      </c>
      <c r="F310">
        <v>33</v>
      </c>
    </row>
    <row r="311" spans="1:6" x14ac:dyDescent="0.25">
      <c r="A311" t="s">
        <v>20</v>
      </c>
      <c r="B311">
        <v>122</v>
      </c>
      <c r="E311" t="s">
        <v>14</v>
      </c>
      <c r="F311">
        <v>1</v>
      </c>
    </row>
    <row r="312" spans="1:6" x14ac:dyDescent="0.25">
      <c r="A312" t="s">
        <v>20</v>
      </c>
      <c r="B312">
        <v>221</v>
      </c>
      <c r="E312" t="s">
        <v>14</v>
      </c>
      <c r="F312">
        <v>31</v>
      </c>
    </row>
    <row r="313" spans="1:6" x14ac:dyDescent="0.25">
      <c r="A313" t="s">
        <v>20</v>
      </c>
      <c r="B313">
        <v>126</v>
      </c>
      <c r="E313" t="s">
        <v>14</v>
      </c>
      <c r="F313">
        <v>35</v>
      </c>
    </row>
    <row r="314" spans="1:6" x14ac:dyDescent="0.25">
      <c r="A314" t="s">
        <v>20</v>
      </c>
      <c r="B314">
        <v>1022</v>
      </c>
      <c r="E314" t="s">
        <v>14</v>
      </c>
      <c r="F314">
        <v>63</v>
      </c>
    </row>
    <row r="315" spans="1:6" x14ac:dyDescent="0.25">
      <c r="A315" t="s">
        <v>20</v>
      </c>
      <c r="B315">
        <v>3177</v>
      </c>
      <c r="E315" t="s">
        <v>14</v>
      </c>
      <c r="F315">
        <v>526</v>
      </c>
    </row>
    <row r="316" spans="1:6" x14ac:dyDescent="0.25">
      <c r="A316" t="s">
        <v>20</v>
      </c>
      <c r="B316">
        <v>198</v>
      </c>
      <c r="E316" t="s">
        <v>14</v>
      </c>
      <c r="F316">
        <v>121</v>
      </c>
    </row>
    <row r="317" spans="1:6" x14ac:dyDescent="0.25">
      <c r="A317" t="s">
        <v>20</v>
      </c>
      <c r="B317">
        <v>85</v>
      </c>
      <c r="E317" t="s">
        <v>14</v>
      </c>
      <c r="F317">
        <v>67</v>
      </c>
    </row>
    <row r="318" spans="1:6" x14ac:dyDescent="0.25">
      <c r="A318" t="s">
        <v>20</v>
      </c>
      <c r="B318">
        <v>3596</v>
      </c>
      <c r="E318" t="s">
        <v>14</v>
      </c>
      <c r="F318">
        <v>57</v>
      </c>
    </row>
    <row r="319" spans="1:6" x14ac:dyDescent="0.25">
      <c r="A319" t="s">
        <v>20</v>
      </c>
      <c r="B319">
        <v>244</v>
      </c>
      <c r="E319" t="s">
        <v>14</v>
      </c>
      <c r="F319">
        <v>1229</v>
      </c>
    </row>
    <row r="320" spans="1:6" x14ac:dyDescent="0.25">
      <c r="A320" t="s">
        <v>20</v>
      </c>
      <c r="B320">
        <v>5180</v>
      </c>
      <c r="E320" t="s">
        <v>14</v>
      </c>
      <c r="F320">
        <v>12</v>
      </c>
    </row>
    <row r="321" spans="1:6" x14ac:dyDescent="0.25">
      <c r="A321" t="s">
        <v>20</v>
      </c>
      <c r="B321">
        <v>589</v>
      </c>
      <c r="E321" t="s">
        <v>14</v>
      </c>
      <c r="F321">
        <v>452</v>
      </c>
    </row>
    <row r="322" spans="1:6" x14ac:dyDescent="0.25">
      <c r="A322" t="s">
        <v>20</v>
      </c>
      <c r="B322">
        <v>2725</v>
      </c>
      <c r="E322" t="s">
        <v>14</v>
      </c>
      <c r="F322">
        <v>1886</v>
      </c>
    </row>
    <row r="323" spans="1:6" x14ac:dyDescent="0.25">
      <c r="A323" t="s">
        <v>20</v>
      </c>
      <c r="B323">
        <v>300</v>
      </c>
      <c r="E323" t="s">
        <v>14</v>
      </c>
      <c r="F323">
        <v>1825</v>
      </c>
    </row>
    <row r="324" spans="1:6" x14ac:dyDescent="0.25">
      <c r="A324" t="s">
        <v>20</v>
      </c>
      <c r="B324">
        <v>144</v>
      </c>
      <c r="E324" t="s">
        <v>14</v>
      </c>
      <c r="F324">
        <v>31</v>
      </c>
    </row>
    <row r="325" spans="1:6" x14ac:dyDescent="0.25">
      <c r="A325" t="s">
        <v>20</v>
      </c>
      <c r="B325">
        <v>87</v>
      </c>
      <c r="E325" t="s">
        <v>14</v>
      </c>
      <c r="F325">
        <v>107</v>
      </c>
    </row>
    <row r="326" spans="1:6" x14ac:dyDescent="0.25">
      <c r="A326" t="s">
        <v>20</v>
      </c>
      <c r="B326">
        <v>3116</v>
      </c>
      <c r="E326" t="s">
        <v>14</v>
      </c>
      <c r="F326">
        <v>27</v>
      </c>
    </row>
    <row r="327" spans="1:6" x14ac:dyDescent="0.25">
      <c r="A327" t="s">
        <v>20</v>
      </c>
      <c r="B327">
        <v>909</v>
      </c>
      <c r="E327" t="s">
        <v>14</v>
      </c>
      <c r="F327">
        <v>1221</v>
      </c>
    </row>
    <row r="328" spans="1:6" x14ac:dyDescent="0.25">
      <c r="A328" t="s">
        <v>20</v>
      </c>
      <c r="B328">
        <v>1613</v>
      </c>
      <c r="E328" t="s">
        <v>14</v>
      </c>
      <c r="F328">
        <v>1</v>
      </c>
    </row>
    <row r="329" spans="1:6" x14ac:dyDescent="0.25">
      <c r="A329" t="s">
        <v>20</v>
      </c>
      <c r="B329">
        <v>136</v>
      </c>
      <c r="E329" t="s">
        <v>14</v>
      </c>
      <c r="F329">
        <v>16</v>
      </c>
    </row>
    <row r="330" spans="1:6" x14ac:dyDescent="0.25">
      <c r="A330" t="s">
        <v>20</v>
      </c>
      <c r="B330">
        <v>130</v>
      </c>
      <c r="E330" t="s">
        <v>14</v>
      </c>
      <c r="F330">
        <v>41</v>
      </c>
    </row>
    <row r="331" spans="1:6" x14ac:dyDescent="0.25">
      <c r="A331" t="s">
        <v>20</v>
      </c>
      <c r="B331">
        <v>102</v>
      </c>
      <c r="E331" t="s">
        <v>14</v>
      </c>
      <c r="F331">
        <v>523</v>
      </c>
    </row>
    <row r="332" spans="1:6" x14ac:dyDescent="0.25">
      <c r="A332" t="s">
        <v>20</v>
      </c>
      <c r="B332">
        <v>4006</v>
      </c>
      <c r="E332" t="s">
        <v>14</v>
      </c>
      <c r="F332">
        <v>141</v>
      </c>
    </row>
    <row r="333" spans="1:6" x14ac:dyDescent="0.25">
      <c r="A333" t="s">
        <v>20</v>
      </c>
      <c r="B333">
        <v>1629</v>
      </c>
      <c r="E333" t="s">
        <v>14</v>
      </c>
      <c r="F333">
        <v>52</v>
      </c>
    </row>
    <row r="334" spans="1:6" x14ac:dyDescent="0.25">
      <c r="A334" t="s">
        <v>20</v>
      </c>
      <c r="B334">
        <v>2188</v>
      </c>
      <c r="E334" t="s">
        <v>14</v>
      </c>
      <c r="F334">
        <v>225</v>
      </c>
    </row>
    <row r="335" spans="1:6" x14ac:dyDescent="0.25">
      <c r="A335" t="s">
        <v>20</v>
      </c>
      <c r="B335">
        <v>2409</v>
      </c>
      <c r="E335" t="s">
        <v>14</v>
      </c>
      <c r="F335">
        <v>38</v>
      </c>
    </row>
    <row r="336" spans="1:6" x14ac:dyDescent="0.25">
      <c r="A336" t="s">
        <v>20</v>
      </c>
      <c r="B336">
        <v>194</v>
      </c>
      <c r="E336" t="s">
        <v>14</v>
      </c>
      <c r="F336">
        <v>15</v>
      </c>
    </row>
    <row r="337" spans="1:6" x14ac:dyDescent="0.25">
      <c r="A337" t="s">
        <v>20</v>
      </c>
      <c r="B337">
        <v>1140</v>
      </c>
      <c r="E337" t="s">
        <v>14</v>
      </c>
      <c r="F337">
        <v>37</v>
      </c>
    </row>
    <row r="338" spans="1:6" x14ac:dyDescent="0.25">
      <c r="A338" t="s">
        <v>20</v>
      </c>
      <c r="B338">
        <v>102</v>
      </c>
      <c r="E338" t="s">
        <v>14</v>
      </c>
      <c r="F338">
        <v>112</v>
      </c>
    </row>
    <row r="339" spans="1:6" x14ac:dyDescent="0.25">
      <c r="A339" t="s">
        <v>20</v>
      </c>
      <c r="B339">
        <v>2857</v>
      </c>
      <c r="E339" t="s">
        <v>14</v>
      </c>
      <c r="F339">
        <v>21</v>
      </c>
    </row>
    <row r="340" spans="1:6" x14ac:dyDescent="0.25">
      <c r="A340" t="s">
        <v>20</v>
      </c>
      <c r="B340">
        <v>107</v>
      </c>
      <c r="E340" t="s">
        <v>14</v>
      </c>
      <c r="F340">
        <v>67</v>
      </c>
    </row>
    <row r="341" spans="1:6" x14ac:dyDescent="0.25">
      <c r="A341" t="s">
        <v>20</v>
      </c>
      <c r="B341">
        <v>160</v>
      </c>
      <c r="E341" t="s">
        <v>14</v>
      </c>
      <c r="F341">
        <v>78</v>
      </c>
    </row>
    <row r="342" spans="1:6" x14ac:dyDescent="0.25">
      <c r="A342" t="s">
        <v>20</v>
      </c>
      <c r="B342">
        <v>2230</v>
      </c>
      <c r="E342" t="s">
        <v>14</v>
      </c>
      <c r="F342">
        <v>67</v>
      </c>
    </row>
    <row r="343" spans="1:6" x14ac:dyDescent="0.25">
      <c r="A343" t="s">
        <v>20</v>
      </c>
      <c r="B343">
        <v>316</v>
      </c>
      <c r="E343" t="s">
        <v>14</v>
      </c>
      <c r="F343">
        <v>263</v>
      </c>
    </row>
    <row r="344" spans="1:6" x14ac:dyDescent="0.25">
      <c r="A344" t="s">
        <v>20</v>
      </c>
      <c r="B344">
        <v>117</v>
      </c>
      <c r="E344" t="s">
        <v>14</v>
      </c>
      <c r="F344">
        <v>1691</v>
      </c>
    </row>
    <row r="345" spans="1:6" x14ac:dyDescent="0.25">
      <c r="A345" t="s">
        <v>20</v>
      </c>
      <c r="B345">
        <v>6406</v>
      </c>
      <c r="E345" t="s">
        <v>14</v>
      </c>
      <c r="F345">
        <v>181</v>
      </c>
    </row>
    <row r="346" spans="1:6" x14ac:dyDescent="0.25">
      <c r="A346" t="s">
        <v>20</v>
      </c>
      <c r="B346">
        <v>192</v>
      </c>
      <c r="E346" t="s">
        <v>14</v>
      </c>
      <c r="F346">
        <v>13</v>
      </c>
    </row>
    <row r="347" spans="1:6" x14ac:dyDescent="0.25">
      <c r="A347" t="s">
        <v>20</v>
      </c>
      <c r="B347">
        <v>26</v>
      </c>
      <c r="E347" t="s">
        <v>14</v>
      </c>
      <c r="F347">
        <v>1</v>
      </c>
    </row>
    <row r="348" spans="1:6" x14ac:dyDescent="0.25">
      <c r="A348" t="s">
        <v>20</v>
      </c>
      <c r="B348">
        <v>723</v>
      </c>
      <c r="E348" t="s">
        <v>14</v>
      </c>
      <c r="F348">
        <v>21</v>
      </c>
    </row>
    <row r="349" spans="1:6" x14ac:dyDescent="0.25">
      <c r="A349" t="s">
        <v>20</v>
      </c>
      <c r="B349">
        <v>170</v>
      </c>
      <c r="E349" t="s">
        <v>14</v>
      </c>
      <c r="F349">
        <v>830</v>
      </c>
    </row>
    <row r="350" spans="1:6" x14ac:dyDescent="0.25">
      <c r="A350" t="s">
        <v>20</v>
      </c>
      <c r="B350">
        <v>238</v>
      </c>
      <c r="E350" t="s">
        <v>14</v>
      </c>
      <c r="F350">
        <v>130</v>
      </c>
    </row>
    <row r="351" spans="1:6" x14ac:dyDescent="0.25">
      <c r="A351" t="s">
        <v>20</v>
      </c>
      <c r="B351">
        <v>55</v>
      </c>
      <c r="E351" t="s">
        <v>14</v>
      </c>
      <c r="F351">
        <v>55</v>
      </c>
    </row>
    <row r="352" spans="1:6" x14ac:dyDescent="0.25">
      <c r="A352" t="s">
        <v>20</v>
      </c>
      <c r="B352">
        <v>128</v>
      </c>
      <c r="E352" t="s">
        <v>14</v>
      </c>
      <c r="F352">
        <v>114</v>
      </c>
    </row>
    <row r="353" spans="1:6" x14ac:dyDescent="0.25">
      <c r="A353" t="s">
        <v>20</v>
      </c>
      <c r="B353">
        <v>2144</v>
      </c>
      <c r="E353" t="s">
        <v>14</v>
      </c>
      <c r="F353">
        <v>594</v>
      </c>
    </row>
    <row r="354" spans="1:6" x14ac:dyDescent="0.25">
      <c r="A354" t="s">
        <v>20</v>
      </c>
      <c r="B354">
        <v>2693</v>
      </c>
      <c r="E354" t="s">
        <v>14</v>
      </c>
      <c r="F354">
        <v>24</v>
      </c>
    </row>
    <row r="355" spans="1:6" x14ac:dyDescent="0.25">
      <c r="A355" t="s">
        <v>20</v>
      </c>
      <c r="B355">
        <v>432</v>
      </c>
      <c r="E355" t="s">
        <v>14</v>
      </c>
      <c r="F355">
        <v>252</v>
      </c>
    </row>
    <row r="356" spans="1:6" x14ac:dyDescent="0.25">
      <c r="A356" t="s">
        <v>20</v>
      </c>
      <c r="B356">
        <v>189</v>
      </c>
      <c r="E356" t="s">
        <v>14</v>
      </c>
      <c r="F356">
        <v>67</v>
      </c>
    </row>
    <row r="357" spans="1:6" x14ac:dyDescent="0.25">
      <c r="A357" t="s">
        <v>20</v>
      </c>
      <c r="B357">
        <v>154</v>
      </c>
      <c r="E357" t="s">
        <v>14</v>
      </c>
      <c r="F357">
        <v>742</v>
      </c>
    </row>
    <row r="358" spans="1:6" x14ac:dyDescent="0.25">
      <c r="A358" t="s">
        <v>20</v>
      </c>
      <c r="B358">
        <v>96</v>
      </c>
      <c r="E358" t="s">
        <v>14</v>
      </c>
      <c r="F358">
        <v>75</v>
      </c>
    </row>
    <row r="359" spans="1:6" x14ac:dyDescent="0.25">
      <c r="A359" t="s">
        <v>20</v>
      </c>
      <c r="B359">
        <v>3063</v>
      </c>
      <c r="E359" t="s">
        <v>14</v>
      </c>
      <c r="F359">
        <v>4405</v>
      </c>
    </row>
    <row r="360" spans="1:6" x14ac:dyDescent="0.25">
      <c r="A360" t="s">
        <v>20</v>
      </c>
      <c r="B360">
        <v>2266</v>
      </c>
      <c r="E360" t="s">
        <v>14</v>
      </c>
      <c r="F360">
        <v>92</v>
      </c>
    </row>
    <row r="361" spans="1:6" x14ac:dyDescent="0.25">
      <c r="A361" t="s">
        <v>20</v>
      </c>
      <c r="B361">
        <v>194</v>
      </c>
      <c r="E361" t="s">
        <v>14</v>
      </c>
      <c r="F361">
        <v>64</v>
      </c>
    </row>
    <row r="362" spans="1:6" x14ac:dyDescent="0.25">
      <c r="A362" t="s">
        <v>20</v>
      </c>
      <c r="B362">
        <v>129</v>
      </c>
      <c r="E362" t="s">
        <v>14</v>
      </c>
      <c r="F362">
        <v>64</v>
      </c>
    </row>
    <row r="363" spans="1:6" x14ac:dyDescent="0.25">
      <c r="A363" t="s">
        <v>20</v>
      </c>
      <c r="B363">
        <v>375</v>
      </c>
      <c r="E363" t="s">
        <v>14</v>
      </c>
      <c r="F363">
        <v>842</v>
      </c>
    </row>
    <row r="364" spans="1:6" x14ac:dyDescent="0.25">
      <c r="A364" t="s">
        <v>20</v>
      </c>
      <c r="B364">
        <v>409</v>
      </c>
      <c r="E364" t="s">
        <v>14</v>
      </c>
      <c r="F364">
        <v>112</v>
      </c>
    </row>
    <row r="365" spans="1:6" x14ac:dyDescent="0.25">
      <c r="A365" t="s">
        <v>20</v>
      </c>
      <c r="B365">
        <v>234</v>
      </c>
      <c r="E365" t="s">
        <v>14</v>
      </c>
      <c r="F365">
        <v>374</v>
      </c>
    </row>
    <row r="366" spans="1:6" x14ac:dyDescent="0.25">
      <c r="A366" t="s">
        <v>20</v>
      </c>
      <c r="B366">
        <v>3016</v>
      </c>
    </row>
    <row r="367" spans="1:6" x14ac:dyDescent="0.25">
      <c r="A367" t="s">
        <v>20</v>
      </c>
      <c r="B367">
        <v>264</v>
      </c>
    </row>
    <row r="368" spans="1:6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10481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566">
    <cfRule type="cellIs" dxfId="9" priority="7" operator="equal">
      <formula>"canceled"</formula>
    </cfRule>
    <cfRule type="cellIs" dxfId="8" priority="8" operator="equal">
      <formula>"live"</formula>
    </cfRule>
    <cfRule type="cellIs" dxfId="7" priority="9" operator="equal">
      <formula>"failed"</formula>
    </cfRule>
    <cfRule type="cellIs" dxfId="6" priority="10" operator="equal">
      <formula>"successful"</formula>
    </cfRule>
    <cfRule type="cellIs" dxfId="5" priority="11" operator="equal">
      <formula>"failed"</formula>
    </cfRule>
  </conditionalFormatting>
  <conditionalFormatting sqref="E1:E10479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65">
    <cfRule type="cellIs" dxfId="4" priority="1" operator="equal">
      <formula>"canceled"</formula>
    </cfRule>
    <cfRule type="cellIs" dxfId="3" priority="2" operator="equal">
      <formula>"live"</formula>
    </cfRule>
    <cfRule type="cellIs" dxfId="2" priority="3" operator="equal">
      <formula>"failed"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37A4B5-AD31-4933-AF2E-A233E81A17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Stacked-column Pivot</vt:lpstr>
      <vt:lpstr>count per Sub-Cat.</vt:lpstr>
      <vt:lpstr>chart line graph</vt:lpstr>
      <vt:lpstr>Goal amount Vs Outcome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Monica mbugua</cp:lastModifiedBy>
  <dcterms:created xsi:type="dcterms:W3CDTF">2021-09-29T18:52:28Z</dcterms:created>
  <dcterms:modified xsi:type="dcterms:W3CDTF">2023-12-21T04:21:29Z</dcterms:modified>
</cp:coreProperties>
</file>