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6.xml" ContentType="application/vnd.openxmlformats-officedocument.drawingml.chart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6.xml" ContentType="application/vnd.openxmlformats-officedocument.drawing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7.xml" ContentType="application/vnd.openxmlformats-officedocument.drawing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240" yWindow="75" windowWidth="20055" windowHeight="7935" tabRatio="810" firstSheet="8" activeTab="10"/>
  </bookViews>
  <sheets>
    <sheet name="Report" sheetId="29" r:id="rId1"/>
    <sheet name="Contents" sheetId="24" r:id="rId2"/>
    <sheet name="Financials&gt;" sheetId="2" r:id="rId3"/>
    <sheet name="Historical'FS" sheetId="3" r:id="rId4"/>
    <sheet name="Common Size Statement" sheetId="4" r:id="rId5"/>
    <sheet name="Ratio Analysis" sheetId="5" r:id="rId6"/>
    <sheet name="Intrinsic Growth" sheetId="6" r:id="rId7"/>
    <sheet name="Forcasting Growth Rate" sheetId="10" r:id="rId8"/>
    <sheet name="Forcasting" sheetId="11" r:id="rId9"/>
    <sheet name="WACC" sheetId="13" r:id="rId10"/>
    <sheet name="Beta - Regression" sheetId="14" r:id="rId11"/>
    <sheet name="RM" sheetId="17" r:id="rId12"/>
    <sheet name="DCF" sheetId="19" r:id="rId13"/>
    <sheet name="Football field Analysis" sheetId="22" r:id="rId14"/>
    <sheet name="Comps Valuation" sheetId="20" r:id="rId15"/>
    <sheet name="VAR-&gt;" sheetId="28" r:id="rId16"/>
    <sheet name="Historical approach" sheetId="25" r:id="rId17"/>
    <sheet name="Monte Carlo Simulation" sheetId="26" r:id="rId18"/>
    <sheet name="Data Room&gt;" sheetId="9" r:id="rId19"/>
    <sheet name="Data Sheet" sheetId="1" r:id="rId20"/>
    <sheet name="CF Data" sheetId="7" r:id="rId21"/>
    <sheet name="Raw Data" sheetId="8" r:id="rId22"/>
    <sheet name="DataBetaComps" sheetId="16" r:id="rId23"/>
    <sheet name="Sheet2" sheetId="15" state="hidden" r:id="rId24"/>
    <sheet name="Data Comps" sheetId="18" r:id="rId25"/>
    <sheet name="Sheet5" sheetId="21" state="hidden" r:id="rId26"/>
    <sheet name="List of Stocks" sheetId="23" r:id="rId27"/>
    <sheet name="VAR data" sheetId="27" r:id="rId28"/>
  </sheets>
  <externalReferences>
    <externalReference r:id="rId29"/>
    <externalReference r:id="rId30"/>
  </externalReferences>
  <definedNames>
    <definedName name="_xlnm._FilterDatabase" localSheetId="10" hidden="1">'Beta - Regression'!$DL$8:$DN$8</definedName>
    <definedName name="_xlnm._FilterDatabase" localSheetId="16" hidden="1">'Historical approach'!$B$5:$E$5</definedName>
    <definedName name="_xlnm._FilterDatabase" localSheetId="26" hidden="1">'List of Stocks'!$A$2:$D$5049</definedName>
    <definedName name="_xlnm._FilterDatabase" localSheetId="17" hidden="1">'Monte Carlo Simulation'!$B$5:$E$5</definedName>
    <definedName name="_xlnm._FilterDatabase" localSheetId="23" hidden="1">Sheet2!$B$2:$J$2</definedName>
    <definedName name="_xlnm._FilterDatabase" localSheetId="27" hidden="1">'VAR data'!$B$2:$C$2</definedName>
    <definedName name="_xlchart.0" hidden="1">'Monte Carlo Simulation'!$H$5</definedName>
    <definedName name="_xlchart.1" hidden="1">'Monte Carlo Simulation'!$H$6:$H$10005</definedName>
    <definedName name="_xlchart.2" hidden="1">'Historical approach'!$E$5</definedName>
    <definedName name="_xlchart.3" hidden="1">'Historical approach'!$E$6:$E$2147</definedName>
    <definedName name="_xlchart.4" hidden="1">'Historical approach'!$E$5</definedName>
    <definedName name="_xlchart.5" hidden="1">'Historical approach'!$E$6:$E$2147</definedName>
    <definedName name="_xlchart.6" hidden="1">'Historical approach'!$E$5</definedName>
    <definedName name="_xlchart.7" hidden="1">'Historical approach'!$E$6:$E$2147</definedName>
    <definedName name="_xlchart.8" hidden="1">'Monte Carlo Simulation'!$H$5</definedName>
    <definedName name="_xlchart.9" hidden="1">'Monte Carlo Simulation'!$H$6:$H$10005</definedName>
    <definedName name="BETA">[1]Sheet3!$C$4</definedName>
    <definedName name="COST_OF_DEBT">[1]Sheet3!$C$19</definedName>
    <definedName name="COST_OF_EQUITY">[1]Sheet3!$C$17</definedName>
    <definedName name="COSTOFDEBT">[1]Sheet3!$C$5</definedName>
    <definedName name="CURRENT_SALES">[1]Sheet3!$C$33</definedName>
    <definedName name="DEBT_FUNDING">[1]Sheet3!$C$26</definedName>
    <definedName name="DEBT_VALUE">[1]Sheet3!$C$24</definedName>
    <definedName name="DEBTVALUE">[1]Sheet3!$C$8</definedName>
    <definedName name="EQUITY_FUNDING">[1]Sheet3!$C$25</definedName>
    <definedName name="EQUITY_VALUE">[1]Sheet3!$C$23</definedName>
    <definedName name="EQUITYVALUE">[1]Sheet3!$C$7</definedName>
    <definedName name="GROSS_MARGINS">[1]Sheet3!$C$35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"04/29/2023 08:53:12"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MARKET_RETURN">[1]Sheet3!$C$14</definedName>
    <definedName name="MARKETRETURNS">[1]Sheet3!$C$3</definedName>
    <definedName name="POST_TAX_COST_OF_DEBT">[1]Sheet3!$C$21</definedName>
    <definedName name="_xlnm.Print_Area" localSheetId="16">'Historical approach'!$F$1:$L$2147</definedName>
    <definedName name="_xlnm.Print_Area" localSheetId="17">'Monte Carlo Simulation'!$I$1:$O$10005</definedName>
    <definedName name="RISK_FREE_RATE">[1]Sheet3!$C$13</definedName>
    <definedName name="RISKFREERATE">[1]Sheet3!$C$2</definedName>
    <definedName name="SALES_GROWTH">[1]Sheet3!$C$34</definedName>
    <definedName name="TAX_RATE">[1]Sheet3!$C$20</definedName>
    <definedName name="TAXRATE">[1]Sheet3!$C$6</definedName>
    <definedName name="UPDATE" localSheetId="26">'[2]Data Sheet'!$E$1</definedName>
    <definedName name="UPDATE">'Data Sheet'!$E$1</definedName>
  </definedNames>
  <calcPr calcId="162913"/>
</workbook>
</file>

<file path=xl/calcChain.xml><?xml version="1.0" encoding="utf-8"?>
<calcChain xmlns="http://schemas.openxmlformats.org/spreadsheetml/2006/main">
  <c r="L16" i="28" l="1"/>
  <c r="L15" i="28"/>
  <c r="L14" i="28"/>
  <c r="L13" i="28"/>
  <c r="F14" i="28"/>
  <c r="G14" i="28" s="1"/>
  <c r="H14" i="28" s="1"/>
  <c r="F15" i="28"/>
  <c r="G15" i="28" s="1"/>
  <c r="H15" i="28" s="1"/>
  <c r="F16" i="28"/>
  <c r="G16" i="28" s="1"/>
  <c r="H16" i="28" s="1"/>
  <c r="F13" i="28"/>
  <c r="G13" i="28" s="1"/>
  <c r="H13" i="28" s="1"/>
  <c r="H9" i="28"/>
  <c r="H8" i="28"/>
  <c r="H7" i="28"/>
  <c r="H6" i="28"/>
  <c r="E16" i="28"/>
  <c r="E15" i="28"/>
  <c r="E14" i="28"/>
  <c r="E13" i="28"/>
  <c r="B2" i="28"/>
  <c r="B2" i="26" l="1"/>
  <c r="B2" i="25"/>
  <c r="D3" i="27"/>
  <c r="D2147" i="26"/>
  <c r="D2146" i="26"/>
  <c r="D2145" i="26"/>
  <c r="D2144" i="26"/>
  <c r="D2143" i="26"/>
  <c r="D2142" i="26"/>
  <c r="D2141" i="26"/>
  <c r="D2140" i="26"/>
  <c r="D2139" i="26"/>
  <c r="D2138" i="26"/>
  <c r="D2137" i="26"/>
  <c r="D2136" i="26"/>
  <c r="D2135" i="26"/>
  <c r="D2134" i="26"/>
  <c r="D2133" i="26"/>
  <c r="D2132" i="26"/>
  <c r="D2131" i="26"/>
  <c r="D2130" i="26"/>
  <c r="D2129" i="26"/>
  <c r="D2128" i="26"/>
  <c r="D2127" i="26"/>
  <c r="D2126" i="26"/>
  <c r="D2125" i="26"/>
  <c r="D2124" i="26"/>
  <c r="D2123" i="26"/>
  <c r="D2122" i="26"/>
  <c r="D2121" i="26"/>
  <c r="D2120" i="26"/>
  <c r="D2119" i="26"/>
  <c r="D2118" i="26"/>
  <c r="D2117" i="26"/>
  <c r="D2116" i="26"/>
  <c r="D2115" i="26"/>
  <c r="D2114" i="26"/>
  <c r="D2113" i="26"/>
  <c r="D2112" i="26"/>
  <c r="D2111" i="26"/>
  <c r="D2110" i="26"/>
  <c r="D2109" i="26"/>
  <c r="D2108" i="26"/>
  <c r="D2107" i="26"/>
  <c r="D2106" i="26"/>
  <c r="D2105" i="26"/>
  <c r="D2104" i="26"/>
  <c r="D2103" i="26"/>
  <c r="D2102" i="26"/>
  <c r="D2101" i="26"/>
  <c r="D2100" i="26"/>
  <c r="D2099" i="26"/>
  <c r="D2098" i="26"/>
  <c r="D2097" i="26"/>
  <c r="D2096" i="26"/>
  <c r="D2095" i="26"/>
  <c r="D2094" i="26"/>
  <c r="D2093" i="26"/>
  <c r="D2092" i="26"/>
  <c r="D2091" i="26"/>
  <c r="D2090" i="26"/>
  <c r="D2089" i="26"/>
  <c r="D2088" i="26"/>
  <c r="D2087" i="26"/>
  <c r="D2086" i="26"/>
  <c r="D2085" i="26"/>
  <c r="D2084" i="26"/>
  <c r="D2083" i="26"/>
  <c r="D2082" i="26"/>
  <c r="D2081" i="26"/>
  <c r="D2080" i="26"/>
  <c r="D2079" i="26"/>
  <c r="D2078" i="26"/>
  <c r="D2077" i="26"/>
  <c r="D2076" i="26"/>
  <c r="D2075" i="26"/>
  <c r="D2074" i="26"/>
  <c r="D2073" i="26"/>
  <c r="D2072" i="26"/>
  <c r="D2071" i="26"/>
  <c r="D2070" i="26"/>
  <c r="D2069" i="26"/>
  <c r="D2068" i="26"/>
  <c r="D2067" i="26"/>
  <c r="D2066" i="26"/>
  <c r="D2065" i="26"/>
  <c r="D2064" i="26"/>
  <c r="D2063" i="26"/>
  <c r="D2062" i="26"/>
  <c r="D2061" i="26"/>
  <c r="D2060" i="26"/>
  <c r="D2059" i="26"/>
  <c r="D2058" i="26"/>
  <c r="D2057" i="26"/>
  <c r="D2056" i="26"/>
  <c r="D2055" i="26"/>
  <c r="D2054" i="26"/>
  <c r="D2053" i="26"/>
  <c r="D2052" i="26"/>
  <c r="D2051" i="26"/>
  <c r="D2050" i="26"/>
  <c r="D2049" i="26"/>
  <c r="D2048" i="26"/>
  <c r="D2047" i="26"/>
  <c r="D2046" i="26"/>
  <c r="D2045" i="26"/>
  <c r="D2044" i="26"/>
  <c r="D2043" i="26"/>
  <c r="D2042" i="26"/>
  <c r="D2041" i="26"/>
  <c r="D2040" i="26"/>
  <c r="D2039" i="26"/>
  <c r="D2038" i="26"/>
  <c r="D2037" i="26"/>
  <c r="D2036" i="26"/>
  <c r="D2035" i="26"/>
  <c r="D2034" i="26"/>
  <c r="D2033" i="26"/>
  <c r="D2032" i="26"/>
  <c r="D2031" i="26"/>
  <c r="D2030" i="26"/>
  <c r="D2029" i="26"/>
  <c r="D2028" i="26"/>
  <c r="D2027" i="26"/>
  <c r="D2026" i="26"/>
  <c r="D2025" i="26"/>
  <c r="D2024" i="26"/>
  <c r="D2023" i="26"/>
  <c r="D2022" i="26"/>
  <c r="D2021" i="26"/>
  <c r="D2020" i="26"/>
  <c r="D2019" i="26"/>
  <c r="D2018" i="26"/>
  <c r="D2017" i="26"/>
  <c r="D2016" i="26"/>
  <c r="D2015" i="26"/>
  <c r="D2014" i="26"/>
  <c r="D2013" i="26"/>
  <c r="D2012" i="26"/>
  <c r="D2011" i="26"/>
  <c r="D2010" i="26"/>
  <c r="D2009" i="26"/>
  <c r="D2008" i="26"/>
  <c r="D2007" i="26"/>
  <c r="D2006" i="26"/>
  <c r="D2005" i="26"/>
  <c r="D2004" i="26"/>
  <c r="D2003" i="26"/>
  <c r="D2002" i="26"/>
  <c r="D2001" i="26"/>
  <c r="D2000" i="26"/>
  <c r="D1999" i="26"/>
  <c r="D1998" i="26"/>
  <c r="D1997" i="26"/>
  <c r="D1996" i="26"/>
  <c r="D1995" i="26"/>
  <c r="D1994" i="26"/>
  <c r="D1993" i="26"/>
  <c r="D1992" i="26"/>
  <c r="D1991" i="26"/>
  <c r="D1990" i="26"/>
  <c r="D1989" i="26"/>
  <c r="D1988" i="26"/>
  <c r="D1987" i="26"/>
  <c r="D1986" i="26"/>
  <c r="D1985" i="26"/>
  <c r="D1984" i="26"/>
  <c r="D1983" i="26"/>
  <c r="D1982" i="26"/>
  <c r="D1981" i="26"/>
  <c r="D1980" i="26"/>
  <c r="D1979" i="26"/>
  <c r="D1978" i="26"/>
  <c r="D1977" i="26"/>
  <c r="D1976" i="26"/>
  <c r="D1975" i="26"/>
  <c r="D1974" i="26"/>
  <c r="D1973" i="26"/>
  <c r="D1972" i="26"/>
  <c r="D1971" i="26"/>
  <c r="D1970" i="26"/>
  <c r="D1969" i="26"/>
  <c r="D1968" i="26"/>
  <c r="D1967" i="26"/>
  <c r="D1966" i="26"/>
  <c r="D1965" i="26"/>
  <c r="D1964" i="26"/>
  <c r="D1963" i="26"/>
  <c r="D1962" i="26"/>
  <c r="D1961" i="26"/>
  <c r="D1960" i="26"/>
  <c r="D1959" i="26"/>
  <c r="D1958" i="26"/>
  <c r="D1957" i="26"/>
  <c r="D1956" i="26"/>
  <c r="D1955" i="26"/>
  <c r="D1954" i="26"/>
  <c r="D1953" i="26"/>
  <c r="D1952" i="26"/>
  <c r="D1951" i="26"/>
  <c r="D1950" i="26"/>
  <c r="D1949" i="26"/>
  <c r="D1948" i="26"/>
  <c r="D1947" i="26"/>
  <c r="D1946" i="26"/>
  <c r="D1945" i="26"/>
  <c r="D1944" i="26"/>
  <c r="D1943" i="26"/>
  <c r="D1942" i="26"/>
  <c r="D1941" i="26"/>
  <c r="D1940" i="26"/>
  <c r="D1939" i="26"/>
  <c r="D1938" i="26"/>
  <c r="D1937" i="26"/>
  <c r="D1936" i="26"/>
  <c r="D1935" i="26"/>
  <c r="D1934" i="26"/>
  <c r="D1933" i="26"/>
  <c r="D1932" i="26"/>
  <c r="D1931" i="26"/>
  <c r="D1930" i="26"/>
  <c r="D1929" i="26"/>
  <c r="D1928" i="26"/>
  <c r="D1927" i="26"/>
  <c r="D1926" i="26"/>
  <c r="D1925" i="26"/>
  <c r="D1924" i="26"/>
  <c r="D1923" i="26"/>
  <c r="D1922" i="26"/>
  <c r="D1921" i="26"/>
  <c r="D1920" i="26"/>
  <c r="D1919" i="26"/>
  <c r="D1918" i="26"/>
  <c r="D1917" i="26"/>
  <c r="D1916" i="26"/>
  <c r="D1915" i="26"/>
  <c r="D1914" i="26"/>
  <c r="D1913" i="26"/>
  <c r="D1912" i="26"/>
  <c r="D1911" i="26"/>
  <c r="D1910" i="26"/>
  <c r="D1909" i="26"/>
  <c r="D1908" i="26"/>
  <c r="D1907" i="26"/>
  <c r="D1906" i="26"/>
  <c r="D1905" i="26"/>
  <c r="D1904" i="26"/>
  <c r="D1903" i="26"/>
  <c r="D1902" i="26"/>
  <c r="D1901" i="26"/>
  <c r="D1900" i="26"/>
  <c r="D1899" i="26"/>
  <c r="D1898" i="26"/>
  <c r="D1897" i="26"/>
  <c r="D1896" i="26"/>
  <c r="D1895" i="26"/>
  <c r="D1894" i="26"/>
  <c r="D1893" i="26"/>
  <c r="D1892" i="26"/>
  <c r="D1891" i="26"/>
  <c r="D1890" i="26"/>
  <c r="D1889" i="26"/>
  <c r="D1888" i="26"/>
  <c r="D1887" i="26"/>
  <c r="D1886" i="26"/>
  <c r="D1885" i="26"/>
  <c r="D1884" i="26"/>
  <c r="D1883" i="26"/>
  <c r="D1882" i="26"/>
  <c r="D1881" i="26"/>
  <c r="D1880" i="26"/>
  <c r="D1879" i="26"/>
  <c r="D1878" i="26"/>
  <c r="D1877" i="26"/>
  <c r="D1876" i="26"/>
  <c r="D1875" i="26"/>
  <c r="D1874" i="26"/>
  <c r="D1873" i="26"/>
  <c r="D1872" i="26"/>
  <c r="D1871" i="26"/>
  <c r="D1870" i="26"/>
  <c r="D1869" i="26"/>
  <c r="D1868" i="26"/>
  <c r="D1867" i="26"/>
  <c r="D1866" i="26"/>
  <c r="D1865" i="26"/>
  <c r="D1864" i="26"/>
  <c r="D1863" i="26"/>
  <c r="D1862" i="26"/>
  <c r="D1861" i="26"/>
  <c r="D1860" i="26"/>
  <c r="D1859" i="26"/>
  <c r="D1858" i="26"/>
  <c r="D1857" i="26"/>
  <c r="D1856" i="26"/>
  <c r="D1855" i="26"/>
  <c r="D1854" i="26"/>
  <c r="D1853" i="26"/>
  <c r="D1852" i="26"/>
  <c r="D1851" i="26"/>
  <c r="D1850" i="26"/>
  <c r="D1849" i="26"/>
  <c r="D1848" i="26"/>
  <c r="D1847" i="26"/>
  <c r="D1846" i="26"/>
  <c r="D1845" i="26"/>
  <c r="D1844" i="26"/>
  <c r="D1843" i="26"/>
  <c r="D1842" i="26"/>
  <c r="D1841" i="26"/>
  <c r="D1840" i="26"/>
  <c r="D1839" i="26"/>
  <c r="D1838" i="26"/>
  <c r="D1837" i="26"/>
  <c r="D1836" i="26"/>
  <c r="D1835" i="26"/>
  <c r="D1834" i="26"/>
  <c r="D1833" i="26"/>
  <c r="D1832" i="26"/>
  <c r="D1831" i="26"/>
  <c r="D1830" i="26"/>
  <c r="D1829" i="26"/>
  <c r="D1828" i="26"/>
  <c r="D1827" i="26"/>
  <c r="D1826" i="26"/>
  <c r="D1825" i="26"/>
  <c r="D1824" i="26"/>
  <c r="D1823" i="26"/>
  <c r="D1822" i="26"/>
  <c r="D1821" i="26"/>
  <c r="D1820" i="26"/>
  <c r="D1819" i="26"/>
  <c r="D1818" i="26"/>
  <c r="D1817" i="26"/>
  <c r="D1816" i="26"/>
  <c r="D1815" i="26"/>
  <c r="D1814" i="26"/>
  <c r="D1813" i="26"/>
  <c r="D1812" i="26"/>
  <c r="D1811" i="26"/>
  <c r="D1810" i="26"/>
  <c r="D1809" i="26"/>
  <c r="D1808" i="26"/>
  <c r="D1807" i="26"/>
  <c r="D1806" i="26"/>
  <c r="D1805" i="26"/>
  <c r="D1804" i="26"/>
  <c r="D1803" i="26"/>
  <c r="D1802" i="26"/>
  <c r="D1801" i="26"/>
  <c r="D1800" i="26"/>
  <c r="D1799" i="26"/>
  <c r="D1798" i="26"/>
  <c r="D1797" i="26"/>
  <c r="D1796" i="26"/>
  <c r="D1795" i="26"/>
  <c r="D1794" i="26"/>
  <c r="D1793" i="26"/>
  <c r="D1792" i="26"/>
  <c r="D1791" i="26"/>
  <c r="D1790" i="26"/>
  <c r="D1789" i="26"/>
  <c r="D1788" i="26"/>
  <c r="D1787" i="26"/>
  <c r="D1786" i="26"/>
  <c r="D1785" i="26"/>
  <c r="D1784" i="26"/>
  <c r="D1783" i="26"/>
  <c r="D1782" i="26"/>
  <c r="D1781" i="26"/>
  <c r="D1780" i="26"/>
  <c r="D1779" i="26"/>
  <c r="D1778" i="26"/>
  <c r="D1777" i="26"/>
  <c r="D1776" i="26"/>
  <c r="D1775" i="26"/>
  <c r="D1774" i="26"/>
  <c r="D1773" i="26"/>
  <c r="D1772" i="26"/>
  <c r="D1771" i="26"/>
  <c r="D1770" i="26"/>
  <c r="D1769" i="26"/>
  <c r="D1768" i="26"/>
  <c r="D1767" i="26"/>
  <c r="D1766" i="26"/>
  <c r="D1765" i="26"/>
  <c r="D1764" i="26"/>
  <c r="D1763" i="26"/>
  <c r="D1762" i="26"/>
  <c r="D1761" i="26"/>
  <c r="D1760" i="26"/>
  <c r="D1759" i="26"/>
  <c r="D1758" i="26"/>
  <c r="D1757" i="26"/>
  <c r="D1756" i="26"/>
  <c r="D1755" i="26"/>
  <c r="D1754" i="26"/>
  <c r="D1753" i="26"/>
  <c r="D1752" i="26"/>
  <c r="D1751" i="26"/>
  <c r="D1750" i="26"/>
  <c r="D1749" i="26"/>
  <c r="D1748" i="26"/>
  <c r="D1747" i="26"/>
  <c r="D1746" i="26"/>
  <c r="D1745" i="26"/>
  <c r="D1744" i="26"/>
  <c r="D1743" i="26"/>
  <c r="D1742" i="26"/>
  <c r="D1741" i="26"/>
  <c r="D1740" i="26"/>
  <c r="D1739" i="26"/>
  <c r="D1738" i="26"/>
  <c r="D1737" i="26"/>
  <c r="D1736" i="26"/>
  <c r="D1735" i="26"/>
  <c r="D1734" i="26"/>
  <c r="D1733" i="26"/>
  <c r="D1732" i="26"/>
  <c r="D1731" i="26"/>
  <c r="D1730" i="26"/>
  <c r="D1729" i="26"/>
  <c r="D1728" i="26"/>
  <c r="D1727" i="26"/>
  <c r="D1726" i="26"/>
  <c r="D1725" i="26"/>
  <c r="D1724" i="26"/>
  <c r="D1723" i="26"/>
  <c r="D1722" i="26"/>
  <c r="D1721" i="26"/>
  <c r="D1720" i="26"/>
  <c r="D1719" i="26"/>
  <c r="D1718" i="26"/>
  <c r="D1717" i="26"/>
  <c r="D1716" i="26"/>
  <c r="D1715" i="26"/>
  <c r="D1714" i="26"/>
  <c r="D1713" i="26"/>
  <c r="D1712" i="26"/>
  <c r="D1711" i="26"/>
  <c r="D1710" i="26"/>
  <c r="D1709" i="26"/>
  <c r="D1708" i="26"/>
  <c r="D1707" i="26"/>
  <c r="D1706" i="26"/>
  <c r="D1705" i="26"/>
  <c r="D1704" i="26"/>
  <c r="D1703" i="26"/>
  <c r="D1702" i="26"/>
  <c r="D1701" i="26"/>
  <c r="D1700" i="26"/>
  <c r="D1699" i="26"/>
  <c r="D1698" i="26"/>
  <c r="D1697" i="26"/>
  <c r="D1696" i="26"/>
  <c r="D1695" i="26"/>
  <c r="D1694" i="26"/>
  <c r="D1693" i="26"/>
  <c r="D1692" i="26"/>
  <c r="D1691" i="26"/>
  <c r="D1690" i="26"/>
  <c r="D1689" i="26"/>
  <c r="D1688" i="26"/>
  <c r="D1687" i="26"/>
  <c r="D1686" i="26"/>
  <c r="D1685" i="26"/>
  <c r="D1684" i="26"/>
  <c r="D1683" i="26"/>
  <c r="D1682" i="26"/>
  <c r="D1681" i="26"/>
  <c r="D1680" i="26"/>
  <c r="D1679" i="26"/>
  <c r="D1678" i="26"/>
  <c r="D1677" i="26"/>
  <c r="D1676" i="26"/>
  <c r="D1675" i="26"/>
  <c r="D1674" i="26"/>
  <c r="D1673" i="26"/>
  <c r="D1672" i="26"/>
  <c r="D1671" i="26"/>
  <c r="D1670" i="26"/>
  <c r="D1669" i="26"/>
  <c r="D1668" i="26"/>
  <c r="D1667" i="26"/>
  <c r="D1666" i="26"/>
  <c r="D1665" i="26"/>
  <c r="D1664" i="26"/>
  <c r="D1663" i="26"/>
  <c r="D1662" i="26"/>
  <c r="D1661" i="26"/>
  <c r="D1660" i="26"/>
  <c r="D1659" i="26"/>
  <c r="D1658" i="26"/>
  <c r="D1657" i="26"/>
  <c r="D1656" i="26"/>
  <c r="D1655" i="26"/>
  <c r="D1654" i="26"/>
  <c r="D1653" i="26"/>
  <c r="D1652" i="26"/>
  <c r="D1651" i="26"/>
  <c r="D1650" i="26"/>
  <c r="D1649" i="26"/>
  <c r="D1648" i="26"/>
  <c r="D1647" i="26"/>
  <c r="D1646" i="26"/>
  <c r="D1645" i="26"/>
  <c r="D1644" i="26"/>
  <c r="D1643" i="26"/>
  <c r="D1642" i="26"/>
  <c r="D1641" i="26"/>
  <c r="D1640" i="26"/>
  <c r="D1639" i="26"/>
  <c r="D1638" i="26"/>
  <c r="D1637" i="26"/>
  <c r="D1636" i="26"/>
  <c r="D1635" i="26"/>
  <c r="D1634" i="26"/>
  <c r="D1633" i="26"/>
  <c r="D1632" i="26"/>
  <c r="D1631" i="26"/>
  <c r="D1630" i="26"/>
  <c r="D1629" i="26"/>
  <c r="D1628" i="26"/>
  <c r="D1627" i="26"/>
  <c r="D1626" i="26"/>
  <c r="D1625" i="26"/>
  <c r="D1624" i="26"/>
  <c r="D1623" i="26"/>
  <c r="D1622" i="26"/>
  <c r="D1621" i="26"/>
  <c r="D1620" i="26"/>
  <c r="D1619" i="26"/>
  <c r="D1618" i="26"/>
  <c r="D1617" i="26"/>
  <c r="D1616" i="26"/>
  <c r="D1615" i="26"/>
  <c r="D1614" i="26"/>
  <c r="D1613" i="26"/>
  <c r="D1612" i="26"/>
  <c r="D1611" i="26"/>
  <c r="D1610" i="26"/>
  <c r="D1609" i="26"/>
  <c r="D1608" i="26"/>
  <c r="D1607" i="26"/>
  <c r="D1606" i="26"/>
  <c r="D1605" i="26"/>
  <c r="D1604" i="26"/>
  <c r="D1603" i="26"/>
  <c r="D1602" i="26"/>
  <c r="D1601" i="26"/>
  <c r="D1600" i="26"/>
  <c r="D1599" i="26"/>
  <c r="D1598" i="26"/>
  <c r="D1597" i="26"/>
  <c r="D1596" i="26"/>
  <c r="D1595" i="26"/>
  <c r="D1594" i="26"/>
  <c r="D1593" i="26"/>
  <c r="D1592" i="26"/>
  <c r="D1591" i="26"/>
  <c r="D1590" i="26"/>
  <c r="D1589" i="26"/>
  <c r="D1588" i="26"/>
  <c r="D1587" i="26"/>
  <c r="D1586" i="26"/>
  <c r="D1585" i="26"/>
  <c r="D1584" i="26"/>
  <c r="D1583" i="26"/>
  <c r="D1582" i="26"/>
  <c r="D1581" i="26"/>
  <c r="D1580" i="26"/>
  <c r="D1579" i="26"/>
  <c r="D1578" i="26"/>
  <c r="D1577" i="26"/>
  <c r="D1576" i="26"/>
  <c r="D1575" i="26"/>
  <c r="D1574" i="26"/>
  <c r="D1573" i="26"/>
  <c r="D1572" i="26"/>
  <c r="D1571" i="26"/>
  <c r="D1570" i="26"/>
  <c r="D1569" i="26"/>
  <c r="D1568" i="26"/>
  <c r="D1567" i="26"/>
  <c r="D1566" i="26"/>
  <c r="D1565" i="26"/>
  <c r="D1564" i="26"/>
  <c r="D1563" i="26"/>
  <c r="D1562" i="26"/>
  <c r="D1561" i="26"/>
  <c r="D1560" i="26"/>
  <c r="D1559" i="26"/>
  <c r="D1558" i="26"/>
  <c r="D1557" i="26"/>
  <c r="D1556" i="26"/>
  <c r="D1555" i="26"/>
  <c r="D1554" i="26"/>
  <c r="D1553" i="26"/>
  <c r="D1552" i="26"/>
  <c r="D1551" i="26"/>
  <c r="D1550" i="26"/>
  <c r="D1549" i="26"/>
  <c r="D1548" i="26"/>
  <c r="D1547" i="26"/>
  <c r="D1546" i="26"/>
  <c r="D1545" i="26"/>
  <c r="D1544" i="26"/>
  <c r="D1543" i="26"/>
  <c r="D1542" i="26"/>
  <c r="D1541" i="26"/>
  <c r="D1540" i="26"/>
  <c r="D1539" i="26"/>
  <c r="D1538" i="26"/>
  <c r="D1537" i="26"/>
  <c r="D1536" i="26"/>
  <c r="D1535" i="26"/>
  <c r="D1534" i="26"/>
  <c r="D1533" i="26"/>
  <c r="D1532" i="26"/>
  <c r="D1531" i="26"/>
  <c r="D1530" i="26"/>
  <c r="D1529" i="26"/>
  <c r="D1528" i="26"/>
  <c r="D1527" i="26"/>
  <c r="D1526" i="26"/>
  <c r="D1525" i="26"/>
  <c r="D1524" i="26"/>
  <c r="D1523" i="26"/>
  <c r="D1522" i="26"/>
  <c r="D1521" i="26"/>
  <c r="D1520" i="26"/>
  <c r="D1519" i="26"/>
  <c r="D1518" i="26"/>
  <c r="D1517" i="26"/>
  <c r="D1516" i="26"/>
  <c r="D1515" i="26"/>
  <c r="D1514" i="26"/>
  <c r="D1513" i="26"/>
  <c r="D1512" i="26"/>
  <c r="D1511" i="26"/>
  <c r="D1510" i="26"/>
  <c r="D1509" i="26"/>
  <c r="D1508" i="26"/>
  <c r="D1507" i="26"/>
  <c r="D1506" i="26"/>
  <c r="D1505" i="26"/>
  <c r="D1504" i="26"/>
  <c r="D1503" i="26"/>
  <c r="D1502" i="26"/>
  <c r="D1501" i="26"/>
  <c r="D1500" i="26"/>
  <c r="D1499" i="26"/>
  <c r="D1498" i="26"/>
  <c r="D1497" i="26"/>
  <c r="D1496" i="26"/>
  <c r="D1495" i="26"/>
  <c r="D1494" i="26"/>
  <c r="D1493" i="26"/>
  <c r="D1492" i="26"/>
  <c r="D1491" i="26"/>
  <c r="D1490" i="26"/>
  <c r="D1489" i="26"/>
  <c r="D1488" i="26"/>
  <c r="D1487" i="26"/>
  <c r="D1486" i="26"/>
  <c r="D1485" i="26"/>
  <c r="D1484" i="26"/>
  <c r="D1483" i="26"/>
  <c r="D1482" i="26"/>
  <c r="D1481" i="26"/>
  <c r="D1480" i="26"/>
  <c r="D1479" i="26"/>
  <c r="D1478" i="26"/>
  <c r="D1477" i="26"/>
  <c r="D1476" i="26"/>
  <c r="D1475" i="26"/>
  <c r="D1474" i="26"/>
  <c r="D1473" i="26"/>
  <c r="D1472" i="26"/>
  <c r="D1471" i="26"/>
  <c r="D1470" i="26"/>
  <c r="D1469" i="26"/>
  <c r="D1468" i="26"/>
  <c r="D1467" i="26"/>
  <c r="D1466" i="26"/>
  <c r="D1465" i="26"/>
  <c r="D1464" i="26"/>
  <c r="D1463" i="26"/>
  <c r="D1462" i="26"/>
  <c r="D1461" i="26"/>
  <c r="D1460" i="26"/>
  <c r="D1459" i="26"/>
  <c r="D1458" i="26"/>
  <c r="D1457" i="26"/>
  <c r="D1456" i="26"/>
  <c r="D1455" i="26"/>
  <c r="D1454" i="26"/>
  <c r="D1453" i="26"/>
  <c r="D1452" i="26"/>
  <c r="D1451" i="26"/>
  <c r="D1450" i="26"/>
  <c r="D1449" i="26"/>
  <c r="D1448" i="26"/>
  <c r="D1447" i="26"/>
  <c r="D1446" i="26"/>
  <c r="D1445" i="26"/>
  <c r="D1444" i="26"/>
  <c r="D1443" i="26"/>
  <c r="D1442" i="26"/>
  <c r="D1441" i="26"/>
  <c r="D1440" i="26"/>
  <c r="D1439" i="26"/>
  <c r="D1438" i="26"/>
  <c r="D1437" i="26"/>
  <c r="D1436" i="26"/>
  <c r="D1435" i="26"/>
  <c r="D1434" i="26"/>
  <c r="D1433" i="26"/>
  <c r="D1432" i="26"/>
  <c r="D1431" i="26"/>
  <c r="D1430" i="26"/>
  <c r="D1429" i="26"/>
  <c r="D1428" i="26"/>
  <c r="D1427" i="26"/>
  <c r="D1426" i="26"/>
  <c r="D1425" i="26"/>
  <c r="D1424" i="26"/>
  <c r="D1423" i="26"/>
  <c r="D1422" i="26"/>
  <c r="D1421" i="26"/>
  <c r="D1420" i="26"/>
  <c r="D1419" i="26"/>
  <c r="D1418" i="26"/>
  <c r="D1417" i="26"/>
  <c r="D1416" i="26"/>
  <c r="D1415" i="26"/>
  <c r="D1414" i="26"/>
  <c r="D1413" i="26"/>
  <c r="D1412" i="26"/>
  <c r="D1411" i="26"/>
  <c r="D1410" i="26"/>
  <c r="D1409" i="26"/>
  <c r="D1408" i="26"/>
  <c r="D1407" i="26"/>
  <c r="D1406" i="26"/>
  <c r="D1405" i="26"/>
  <c r="D1404" i="26"/>
  <c r="D1403" i="26"/>
  <c r="D1402" i="26"/>
  <c r="D1401" i="26"/>
  <c r="D1400" i="26"/>
  <c r="D1399" i="26"/>
  <c r="D1398" i="26"/>
  <c r="D1397" i="26"/>
  <c r="D1396" i="26"/>
  <c r="D1395" i="26"/>
  <c r="D1394" i="26"/>
  <c r="D1393" i="26"/>
  <c r="D1392" i="26"/>
  <c r="D1391" i="26"/>
  <c r="D1390" i="26"/>
  <c r="D1389" i="26"/>
  <c r="D1388" i="26"/>
  <c r="D1387" i="26"/>
  <c r="D1386" i="26"/>
  <c r="D1385" i="26"/>
  <c r="D1384" i="26"/>
  <c r="D1383" i="26"/>
  <c r="D1382" i="26"/>
  <c r="D1381" i="26"/>
  <c r="D1380" i="26"/>
  <c r="D1379" i="26"/>
  <c r="D1378" i="26"/>
  <c r="D1377" i="26"/>
  <c r="D1376" i="26"/>
  <c r="D1375" i="26"/>
  <c r="D1374" i="26"/>
  <c r="D1373" i="26"/>
  <c r="D1372" i="26"/>
  <c r="D1371" i="26"/>
  <c r="D1370" i="26"/>
  <c r="D1369" i="26"/>
  <c r="D1368" i="26"/>
  <c r="D1367" i="26"/>
  <c r="D1366" i="26"/>
  <c r="D1365" i="26"/>
  <c r="D1364" i="26"/>
  <c r="D1363" i="26"/>
  <c r="D1362" i="26"/>
  <c r="D1361" i="26"/>
  <c r="D1360" i="26"/>
  <c r="D1359" i="26"/>
  <c r="D1358" i="26"/>
  <c r="D1357" i="26"/>
  <c r="D1356" i="26"/>
  <c r="D1355" i="26"/>
  <c r="D1354" i="26"/>
  <c r="D1353" i="26"/>
  <c r="D1352" i="26"/>
  <c r="D1351" i="26"/>
  <c r="D1350" i="26"/>
  <c r="D1349" i="26"/>
  <c r="D1348" i="26"/>
  <c r="D1347" i="26"/>
  <c r="D1346" i="26"/>
  <c r="D1345" i="26"/>
  <c r="D1344" i="26"/>
  <c r="D1343" i="26"/>
  <c r="D1342" i="26"/>
  <c r="D1341" i="26"/>
  <c r="D1340" i="26"/>
  <c r="D1339" i="26"/>
  <c r="D1338" i="26"/>
  <c r="D1337" i="26"/>
  <c r="D1336" i="26"/>
  <c r="D1335" i="26"/>
  <c r="D1334" i="26"/>
  <c r="D1333" i="26"/>
  <c r="D1332" i="26"/>
  <c r="D1331" i="26"/>
  <c r="D1330" i="26"/>
  <c r="D1329" i="26"/>
  <c r="D1328" i="26"/>
  <c r="D1327" i="26"/>
  <c r="D1326" i="26"/>
  <c r="D1325" i="26"/>
  <c r="D1324" i="26"/>
  <c r="D1323" i="26"/>
  <c r="D1322" i="26"/>
  <c r="D1321" i="26"/>
  <c r="D1320" i="26"/>
  <c r="D1319" i="26"/>
  <c r="D1318" i="26"/>
  <c r="D1317" i="26"/>
  <c r="D1316" i="26"/>
  <c r="D1315" i="26"/>
  <c r="D1314" i="26"/>
  <c r="D1313" i="26"/>
  <c r="D1312" i="26"/>
  <c r="D1311" i="26"/>
  <c r="D1310" i="26"/>
  <c r="D1309" i="26"/>
  <c r="D1308" i="26"/>
  <c r="D1307" i="26"/>
  <c r="D1306" i="26"/>
  <c r="D1305" i="26"/>
  <c r="D1304" i="26"/>
  <c r="D1303" i="26"/>
  <c r="D1302" i="26"/>
  <c r="D1301" i="26"/>
  <c r="D1300" i="26"/>
  <c r="D1299" i="26"/>
  <c r="D1298" i="26"/>
  <c r="D1297" i="26"/>
  <c r="D1296" i="26"/>
  <c r="D1295" i="26"/>
  <c r="D1294" i="26"/>
  <c r="D1293" i="26"/>
  <c r="D1292" i="26"/>
  <c r="D1291" i="26"/>
  <c r="D1290" i="26"/>
  <c r="D1289" i="26"/>
  <c r="D1288" i="26"/>
  <c r="D1287" i="26"/>
  <c r="D1286" i="26"/>
  <c r="D1285" i="26"/>
  <c r="D1284" i="26"/>
  <c r="D1283" i="26"/>
  <c r="D1282" i="26"/>
  <c r="D1281" i="26"/>
  <c r="D1280" i="26"/>
  <c r="D1279" i="26"/>
  <c r="D1278" i="26"/>
  <c r="D1277" i="26"/>
  <c r="D1276" i="26"/>
  <c r="D1275" i="26"/>
  <c r="D1274" i="26"/>
  <c r="D1273" i="26"/>
  <c r="D1272" i="26"/>
  <c r="D1271" i="26"/>
  <c r="D1270" i="26"/>
  <c r="D1269" i="26"/>
  <c r="D1268" i="26"/>
  <c r="D1267" i="26"/>
  <c r="D1266" i="26"/>
  <c r="D1265" i="26"/>
  <c r="D1264" i="26"/>
  <c r="D1263" i="26"/>
  <c r="D1262" i="26"/>
  <c r="D1261" i="26"/>
  <c r="D1260" i="26"/>
  <c r="D1259" i="26"/>
  <c r="D1258" i="26"/>
  <c r="D1257" i="26"/>
  <c r="D1256" i="26"/>
  <c r="D1255" i="26"/>
  <c r="D1254" i="26"/>
  <c r="D1253" i="26"/>
  <c r="D1252" i="26"/>
  <c r="D1251" i="26"/>
  <c r="D1250" i="26"/>
  <c r="D1249" i="26"/>
  <c r="D1248" i="26"/>
  <c r="D1247" i="26"/>
  <c r="D1246" i="26"/>
  <c r="D1245" i="26"/>
  <c r="D1244" i="26"/>
  <c r="D1243" i="26"/>
  <c r="D1242" i="26"/>
  <c r="D1241" i="26"/>
  <c r="D1240" i="26"/>
  <c r="D1239" i="26"/>
  <c r="D1238" i="26"/>
  <c r="D1237" i="26"/>
  <c r="D1236" i="26"/>
  <c r="D1235" i="26"/>
  <c r="D1234" i="26"/>
  <c r="D1233" i="26"/>
  <c r="D1232" i="26"/>
  <c r="D1231" i="26"/>
  <c r="D1230" i="26"/>
  <c r="D1229" i="26"/>
  <c r="D1228" i="26"/>
  <c r="D1227" i="26"/>
  <c r="D1226" i="26"/>
  <c r="D1225" i="26"/>
  <c r="D1224" i="26"/>
  <c r="D1223" i="26"/>
  <c r="D1222" i="26"/>
  <c r="D1221" i="26"/>
  <c r="D1220" i="26"/>
  <c r="D1219" i="26"/>
  <c r="D1218" i="26"/>
  <c r="D1217" i="26"/>
  <c r="D1216" i="26"/>
  <c r="D1215" i="26"/>
  <c r="D1214" i="26"/>
  <c r="D1213" i="26"/>
  <c r="D1212" i="26"/>
  <c r="D1211" i="26"/>
  <c r="D1210" i="26"/>
  <c r="D1209" i="26"/>
  <c r="D1208" i="26"/>
  <c r="D1207" i="26"/>
  <c r="D1206" i="26"/>
  <c r="D1205" i="26"/>
  <c r="D1204" i="26"/>
  <c r="D1203" i="26"/>
  <c r="D1202" i="26"/>
  <c r="D1201" i="26"/>
  <c r="D1200" i="26"/>
  <c r="D1199" i="26"/>
  <c r="D1198" i="26"/>
  <c r="D1197" i="26"/>
  <c r="D1196" i="26"/>
  <c r="D1195" i="26"/>
  <c r="D1194" i="26"/>
  <c r="D1193" i="26"/>
  <c r="D1192" i="26"/>
  <c r="D1191" i="26"/>
  <c r="D1190" i="26"/>
  <c r="D1189" i="26"/>
  <c r="D1188" i="26"/>
  <c r="D1187" i="26"/>
  <c r="D1186" i="26"/>
  <c r="D1185" i="26"/>
  <c r="D1184" i="26"/>
  <c r="D1183" i="26"/>
  <c r="D1182" i="26"/>
  <c r="D1181" i="26"/>
  <c r="D1180" i="26"/>
  <c r="D1179" i="26"/>
  <c r="D1178" i="26"/>
  <c r="D1177" i="26"/>
  <c r="D1176" i="26"/>
  <c r="D1175" i="26"/>
  <c r="D1174" i="26"/>
  <c r="D1173" i="26"/>
  <c r="D1172" i="26"/>
  <c r="D1171" i="26"/>
  <c r="D1170" i="26"/>
  <c r="D1169" i="26"/>
  <c r="D1168" i="26"/>
  <c r="D1167" i="26"/>
  <c r="D1166" i="26"/>
  <c r="D1165" i="26"/>
  <c r="D1164" i="26"/>
  <c r="D1163" i="26"/>
  <c r="D1162" i="26"/>
  <c r="D1161" i="26"/>
  <c r="D1160" i="26"/>
  <c r="D1159" i="26"/>
  <c r="D1158" i="26"/>
  <c r="D1157" i="26"/>
  <c r="D1156" i="26"/>
  <c r="D1155" i="26"/>
  <c r="D1154" i="26"/>
  <c r="D1153" i="26"/>
  <c r="D1152" i="26"/>
  <c r="D1151" i="26"/>
  <c r="D1150" i="26"/>
  <c r="D1149" i="26"/>
  <c r="D1148" i="26"/>
  <c r="D1147" i="26"/>
  <c r="D1146" i="26"/>
  <c r="D1145" i="26"/>
  <c r="D1144" i="26"/>
  <c r="D1143" i="26"/>
  <c r="D1142" i="26"/>
  <c r="D1141" i="26"/>
  <c r="D1140" i="26"/>
  <c r="D1139" i="26"/>
  <c r="D1138" i="26"/>
  <c r="D1137" i="26"/>
  <c r="D1136" i="26"/>
  <c r="D1135" i="26"/>
  <c r="D1134" i="26"/>
  <c r="D1133" i="26"/>
  <c r="D1132" i="26"/>
  <c r="D1131" i="26"/>
  <c r="D1130" i="26"/>
  <c r="D1129" i="26"/>
  <c r="D1128" i="26"/>
  <c r="D1127" i="26"/>
  <c r="D1126" i="26"/>
  <c r="D1125" i="26"/>
  <c r="D1124" i="26"/>
  <c r="D1123" i="26"/>
  <c r="D1122" i="26"/>
  <c r="D1121" i="26"/>
  <c r="D1120" i="26"/>
  <c r="D1119" i="26"/>
  <c r="D1118" i="26"/>
  <c r="D1117" i="26"/>
  <c r="D1116" i="26"/>
  <c r="D1115" i="26"/>
  <c r="D1114" i="26"/>
  <c r="D1113" i="26"/>
  <c r="D1112" i="26"/>
  <c r="D1111" i="26"/>
  <c r="D1110" i="26"/>
  <c r="D1109" i="26"/>
  <c r="D1108" i="26"/>
  <c r="D1107" i="26"/>
  <c r="D1106" i="26"/>
  <c r="D1105" i="26"/>
  <c r="D1104" i="26"/>
  <c r="D1103" i="26"/>
  <c r="D1102" i="26"/>
  <c r="D1101" i="26"/>
  <c r="D1100" i="26"/>
  <c r="D1099" i="26"/>
  <c r="D1098" i="26"/>
  <c r="D1097" i="26"/>
  <c r="D1096" i="26"/>
  <c r="D1095" i="26"/>
  <c r="D1094" i="26"/>
  <c r="D1093" i="26"/>
  <c r="D1092" i="26"/>
  <c r="D1091" i="26"/>
  <c r="D1090" i="26"/>
  <c r="D1089" i="26"/>
  <c r="D1088" i="26"/>
  <c r="D1087" i="26"/>
  <c r="D1086" i="26"/>
  <c r="D1085" i="26"/>
  <c r="D1084" i="26"/>
  <c r="D1083" i="26"/>
  <c r="D1082" i="26"/>
  <c r="D1081" i="26"/>
  <c r="D1080" i="26"/>
  <c r="D1079" i="26"/>
  <c r="D1078" i="26"/>
  <c r="D1077" i="26"/>
  <c r="D1076" i="26"/>
  <c r="D1075" i="26"/>
  <c r="D1074" i="26"/>
  <c r="D1073" i="26"/>
  <c r="D1072" i="26"/>
  <c r="D1071" i="26"/>
  <c r="D1070" i="26"/>
  <c r="D1069" i="26"/>
  <c r="D1068" i="26"/>
  <c r="D1067" i="26"/>
  <c r="D1066" i="26"/>
  <c r="D1065" i="26"/>
  <c r="D1064" i="26"/>
  <c r="D1063" i="26"/>
  <c r="D1062" i="26"/>
  <c r="D1061" i="26"/>
  <c r="D1060" i="26"/>
  <c r="D1059" i="26"/>
  <c r="D1058" i="26"/>
  <c r="D1057" i="26"/>
  <c r="D1056" i="26"/>
  <c r="D1055" i="26"/>
  <c r="D1054" i="26"/>
  <c r="D1053" i="26"/>
  <c r="D1052" i="26"/>
  <c r="D1051" i="26"/>
  <c r="D1050" i="26"/>
  <c r="D1049" i="26"/>
  <c r="D1048" i="26"/>
  <c r="D1047" i="26"/>
  <c r="D1046" i="26"/>
  <c r="D1045" i="26"/>
  <c r="D1044" i="26"/>
  <c r="D1043" i="26"/>
  <c r="D1042" i="26"/>
  <c r="D1041" i="26"/>
  <c r="D1040" i="26"/>
  <c r="D1039" i="26"/>
  <c r="D1038" i="26"/>
  <c r="D1037" i="26"/>
  <c r="D1036" i="26"/>
  <c r="D1035" i="26"/>
  <c r="D1034" i="26"/>
  <c r="D1033" i="26"/>
  <c r="D1032" i="26"/>
  <c r="D1031" i="26"/>
  <c r="D1030" i="26"/>
  <c r="D1029" i="26"/>
  <c r="D1028" i="26"/>
  <c r="D1027" i="26"/>
  <c r="D1026" i="26"/>
  <c r="D1025" i="26"/>
  <c r="D1024" i="26"/>
  <c r="D1023" i="26"/>
  <c r="D1022" i="26"/>
  <c r="D1021" i="26"/>
  <c r="D1020" i="26"/>
  <c r="D1019" i="26"/>
  <c r="D1018" i="26"/>
  <c r="D1017" i="26"/>
  <c r="D1016" i="26"/>
  <c r="D1015" i="26"/>
  <c r="D1014" i="26"/>
  <c r="D1013" i="26"/>
  <c r="D1012" i="26"/>
  <c r="D1011" i="26"/>
  <c r="D1010" i="26"/>
  <c r="D1009" i="26"/>
  <c r="D1008" i="26"/>
  <c r="D1007" i="26"/>
  <c r="D1006" i="26"/>
  <c r="D1005" i="26"/>
  <c r="D1004" i="26"/>
  <c r="D1003" i="26"/>
  <c r="D1002" i="26"/>
  <c r="D1001" i="26"/>
  <c r="D1000" i="26"/>
  <c r="D999" i="26"/>
  <c r="D998" i="26"/>
  <c r="D997" i="26"/>
  <c r="D996" i="26"/>
  <c r="D995" i="26"/>
  <c r="D994" i="26"/>
  <c r="D993" i="26"/>
  <c r="D992" i="26"/>
  <c r="D991" i="26"/>
  <c r="D990" i="26"/>
  <c r="D989" i="26"/>
  <c r="D988" i="26"/>
  <c r="D987" i="26"/>
  <c r="D986" i="26"/>
  <c r="D985" i="26"/>
  <c r="D984" i="26"/>
  <c r="D983" i="26"/>
  <c r="D982" i="26"/>
  <c r="D981" i="26"/>
  <c r="D980" i="26"/>
  <c r="D979" i="26"/>
  <c r="D978" i="26"/>
  <c r="D977" i="26"/>
  <c r="D976" i="26"/>
  <c r="D975" i="26"/>
  <c r="D974" i="26"/>
  <c r="D973" i="26"/>
  <c r="D972" i="26"/>
  <c r="D971" i="26"/>
  <c r="D970" i="26"/>
  <c r="D969" i="26"/>
  <c r="D968" i="26"/>
  <c r="D967" i="26"/>
  <c r="D966" i="26"/>
  <c r="D965" i="26"/>
  <c r="D964" i="26"/>
  <c r="D963" i="26"/>
  <c r="D962" i="26"/>
  <c r="D961" i="26"/>
  <c r="D960" i="26"/>
  <c r="D959" i="26"/>
  <c r="D958" i="26"/>
  <c r="D957" i="26"/>
  <c r="D956" i="26"/>
  <c r="D955" i="26"/>
  <c r="D954" i="26"/>
  <c r="D953" i="26"/>
  <c r="D952" i="26"/>
  <c r="D951" i="26"/>
  <c r="D950" i="26"/>
  <c r="D949" i="26"/>
  <c r="D948" i="26"/>
  <c r="D947" i="26"/>
  <c r="D946" i="26"/>
  <c r="D945" i="26"/>
  <c r="D944" i="26"/>
  <c r="D943" i="26"/>
  <c r="D942" i="26"/>
  <c r="D941" i="26"/>
  <c r="D940" i="26"/>
  <c r="D939" i="26"/>
  <c r="D938" i="26"/>
  <c r="D937" i="26"/>
  <c r="D936" i="26"/>
  <c r="D935" i="26"/>
  <c r="D934" i="26"/>
  <c r="D933" i="26"/>
  <c r="D932" i="26"/>
  <c r="D931" i="26"/>
  <c r="D930" i="26"/>
  <c r="D929" i="26"/>
  <c r="D928" i="26"/>
  <c r="D927" i="26"/>
  <c r="D926" i="26"/>
  <c r="D925" i="26"/>
  <c r="D924" i="26"/>
  <c r="D923" i="26"/>
  <c r="D922" i="26"/>
  <c r="D921" i="26"/>
  <c r="D920" i="26"/>
  <c r="D919" i="26"/>
  <c r="D918" i="26"/>
  <c r="D917" i="26"/>
  <c r="D916" i="26"/>
  <c r="D915" i="26"/>
  <c r="D914" i="26"/>
  <c r="D913" i="26"/>
  <c r="D912" i="26"/>
  <c r="D911" i="26"/>
  <c r="D910" i="26"/>
  <c r="D909" i="26"/>
  <c r="D908" i="26"/>
  <c r="D907" i="26"/>
  <c r="D906" i="26"/>
  <c r="D905" i="26"/>
  <c r="D904" i="26"/>
  <c r="D903" i="26"/>
  <c r="D902" i="26"/>
  <c r="D901" i="26"/>
  <c r="D900" i="26"/>
  <c r="D899" i="26"/>
  <c r="D898" i="26"/>
  <c r="D897" i="26"/>
  <c r="D896" i="26"/>
  <c r="D895" i="26"/>
  <c r="D894" i="26"/>
  <c r="D893" i="26"/>
  <c r="D892" i="26"/>
  <c r="D891" i="26"/>
  <c r="D890" i="26"/>
  <c r="D889" i="26"/>
  <c r="D888" i="26"/>
  <c r="D887" i="26"/>
  <c r="D886" i="26"/>
  <c r="D885" i="26"/>
  <c r="D884" i="26"/>
  <c r="D883" i="26"/>
  <c r="D882" i="26"/>
  <c r="D881" i="26"/>
  <c r="D880" i="26"/>
  <c r="D879" i="26"/>
  <c r="D878" i="26"/>
  <c r="D877" i="26"/>
  <c r="D876" i="26"/>
  <c r="D875" i="26"/>
  <c r="D874" i="26"/>
  <c r="D873" i="26"/>
  <c r="D872" i="26"/>
  <c r="D871" i="26"/>
  <c r="D870" i="26"/>
  <c r="D869" i="26"/>
  <c r="D868" i="26"/>
  <c r="D867" i="26"/>
  <c r="D866" i="26"/>
  <c r="D865" i="26"/>
  <c r="D864" i="26"/>
  <c r="D863" i="26"/>
  <c r="D862" i="26"/>
  <c r="D861" i="26"/>
  <c r="D860" i="26"/>
  <c r="D859" i="26"/>
  <c r="D858" i="26"/>
  <c r="D857" i="26"/>
  <c r="D856" i="26"/>
  <c r="D855" i="26"/>
  <c r="D854" i="26"/>
  <c r="D853" i="26"/>
  <c r="D852" i="26"/>
  <c r="D851" i="26"/>
  <c r="D850" i="26"/>
  <c r="D849" i="26"/>
  <c r="D848" i="26"/>
  <c r="D847" i="26"/>
  <c r="D846" i="26"/>
  <c r="D845" i="26"/>
  <c r="D844" i="26"/>
  <c r="D843" i="26"/>
  <c r="D842" i="26"/>
  <c r="D841" i="26"/>
  <c r="D840" i="26"/>
  <c r="D839" i="26"/>
  <c r="D838" i="26"/>
  <c r="D837" i="26"/>
  <c r="D836" i="26"/>
  <c r="D835" i="26"/>
  <c r="D834" i="26"/>
  <c r="D833" i="26"/>
  <c r="D832" i="26"/>
  <c r="D831" i="26"/>
  <c r="D830" i="26"/>
  <c r="D829" i="26"/>
  <c r="D828" i="26"/>
  <c r="D827" i="26"/>
  <c r="D826" i="26"/>
  <c r="D825" i="26"/>
  <c r="D824" i="26"/>
  <c r="D823" i="26"/>
  <c r="D822" i="26"/>
  <c r="D821" i="26"/>
  <c r="D820" i="26"/>
  <c r="D819" i="26"/>
  <c r="D818" i="26"/>
  <c r="D817" i="26"/>
  <c r="D816" i="26"/>
  <c r="D815" i="26"/>
  <c r="D814" i="26"/>
  <c r="D813" i="26"/>
  <c r="D812" i="26"/>
  <c r="D811" i="26"/>
  <c r="D810" i="26"/>
  <c r="D809" i="26"/>
  <c r="D808" i="26"/>
  <c r="D807" i="26"/>
  <c r="D806" i="26"/>
  <c r="D805" i="26"/>
  <c r="D804" i="26"/>
  <c r="D803" i="26"/>
  <c r="D802" i="26"/>
  <c r="D801" i="26"/>
  <c r="D800" i="26"/>
  <c r="D799" i="26"/>
  <c r="D798" i="26"/>
  <c r="D797" i="26"/>
  <c r="D796" i="26"/>
  <c r="D795" i="26"/>
  <c r="D794" i="26"/>
  <c r="D793" i="26"/>
  <c r="D792" i="26"/>
  <c r="D791" i="26"/>
  <c r="D790" i="26"/>
  <c r="D789" i="26"/>
  <c r="D788" i="26"/>
  <c r="D787" i="26"/>
  <c r="D786" i="26"/>
  <c r="D785" i="26"/>
  <c r="D784" i="26"/>
  <c r="D783" i="26"/>
  <c r="D782" i="26"/>
  <c r="D781" i="26"/>
  <c r="D780" i="26"/>
  <c r="D779" i="26"/>
  <c r="D778" i="26"/>
  <c r="D777" i="26"/>
  <c r="D776" i="26"/>
  <c r="D775" i="26"/>
  <c r="D774" i="26"/>
  <c r="D773" i="26"/>
  <c r="D772" i="26"/>
  <c r="D771" i="26"/>
  <c r="D770" i="26"/>
  <c r="D769" i="26"/>
  <c r="D768" i="26"/>
  <c r="D767" i="26"/>
  <c r="D766" i="26"/>
  <c r="D765" i="26"/>
  <c r="D764" i="26"/>
  <c r="D763" i="26"/>
  <c r="D762" i="26"/>
  <c r="D761" i="26"/>
  <c r="D760" i="26"/>
  <c r="D759" i="26"/>
  <c r="D758" i="26"/>
  <c r="D757" i="26"/>
  <c r="D756" i="26"/>
  <c r="D755" i="26"/>
  <c r="D754" i="26"/>
  <c r="D753" i="26"/>
  <c r="D752" i="26"/>
  <c r="D751" i="26"/>
  <c r="D750" i="26"/>
  <c r="D749" i="26"/>
  <c r="D748" i="26"/>
  <c r="D747" i="26"/>
  <c r="D746" i="26"/>
  <c r="D745" i="26"/>
  <c r="D744" i="26"/>
  <c r="D743" i="26"/>
  <c r="D742" i="26"/>
  <c r="D741" i="26"/>
  <c r="D740" i="26"/>
  <c r="D739" i="26"/>
  <c r="D738" i="26"/>
  <c r="D737" i="26"/>
  <c r="D736" i="26"/>
  <c r="D735" i="26"/>
  <c r="D734" i="26"/>
  <c r="D733" i="26"/>
  <c r="D732" i="26"/>
  <c r="D731" i="26"/>
  <c r="D730" i="26"/>
  <c r="D729" i="26"/>
  <c r="D728" i="26"/>
  <c r="D727" i="26"/>
  <c r="D726" i="26"/>
  <c r="D725" i="26"/>
  <c r="D724" i="26"/>
  <c r="D723" i="26"/>
  <c r="D722" i="26"/>
  <c r="D721" i="26"/>
  <c r="D720" i="26"/>
  <c r="D719" i="26"/>
  <c r="D718" i="26"/>
  <c r="D717" i="26"/>
  <c r="D716" i="26"/>
  <c r="D715" i="26"/>
  <c r="D714" i="26"/>
  <c r="D713" i="26"/>
  <c r="D712" i="26"/>
  <c r="D711" i="26"/>
  <c r="D710" i="26"/>
  <c r="D709" i="26"/>
  <c r="D708" i="26"/>
  <c r="D707" i="26"/>
  <c r="D706" i="26"/>
  <c r="D705" i="26"/>
  <c r="D704" i="26"/>
  <c r="D703" i="26"/>
  <c r="D702" i="26"/>
  <c r="D701" i="26"/>
  <c r="D700" i="26"/>
  <c r="D699" i="26"/>
  <c r="D698" i="26"/>
  <c r="D697" i="26"/>
  <c r="D696" i="26"/>
  <c r="D695" i="26"/>
  <c r="D694" i="26"/>
  <c r="D693" i="26"/>
  <c r="D692" i="26"/>
  <c r="D691" i="26"/>
  <c r="D690" i="26"/>
  <c r="D689" i="26"/>
  <c r="D688" i="26"/>
  <c r="D687" i="26"/>
  <c r="D686" i="26"/>
  <c r="D685" i="26"/>
  <c r="D684" i="26"/>
  <c r="D683" i="26"/>
  <c r="D682" i="26"/>
  <c r="D681" i="26"/>
  <c r="D680" i="26"/>
  <c r="D679" i="26"/>
  <c r="D678" i="26"/>
  <c r="D677" i="26"/>
  <c r="D676" i="26"/>
  <c r="D675" i="26"/>
  <c r="D674" i="26"/>
  <c r="D673" i="26"/>
  <c r="D672" i="26"/>
  <c r="D671" i="26"/>
  <c r="D670" i="26"/>
  <c r="D669" i="26"/>
  <c r="D668" i="26"/>
  <c r="D667" i="26"/>
  <c r="D666" i="26"/>
  <c r="D665" i="26"/>
  <c r="D664" i="26"/>
  <c r="D663" i="26"/>
  <c r="D662" i="26"/>
  <c r="D661" i="26"/>
  <c r="D660" i="26"/>
  <c r="D659" i="26"/>
  <c r="D658" i="26"/>
  <c r="D657" i="26"/>
  <c r="D656" i="26"/>
  <c r="D655" i="26"/>
  <c r="D654" i="26"/>
  <c r="D653" i="26"/>
  <c r="D652" i="26"/>
  <c r="D651" i="26"/>
  <c r="D650" i="26"/>
  <c r="D649" i="26"/>
  <c r="D648" i="26"/>
  <c r="D647" i="26"/>
  <c r="D646" i="26"/>
  <c r="D645" i="26"/>
  <c r="D644" i="26"/>
  <c r="D643" i="26"/>
  <c r="D642" i="26"/>
  <c r="D641" i="26"/>
  <c r="D640" i="26"/>
  <c r="D639" i="26"/>
  <c r="D638" i="26"/>
  <c r="D637" i="26"/>
  <c r="D636" i="26"/>
  <c r="D635" i="26"/>
  <c r="D634" i="26"/>
  <c r="D633" i="26"/>
  <c r="D632" i="26"/>
  <c r="D631" i="26"/>
  <c r="D630" i="26"/>
  <c r="D629" i="26"/>
  <c r="D628" i="26"/>
  <c r="D627" i="26"/>
  <c r="D626" i="26"/>
  <c r="D625" i="26"/>
  <c r="D624" i="26"/>
  <c r="D623" i="26"/>
  <c r="D622" i="26"/>
  <c r="D621" i="26"/>
  <c r="D620" i="26"/>
  <c r="D619" i="26"/>
  <c r="D618" i="26"/>
  <c r="D617" i="26"/>
  <c r="D616" i="26"/>
  <c r="D615" i="26"/>
  <c r="D614" i="26"/>
  <c r="D613" i="26"/>
  <c r="D612" i="26"/>
  <c r="D611" i="26"/>
  <c r="D610" i="26"/>
  <c r="D609" i="26"/>
  <c r="D608" i="26"/>
  <c r="D607" i="26"/>
  <c r="D606" i="26"/>
  <c r="D605" i="26"/>
  <c r="D604" i="26"/>
  <c r="D603" i="26"/>
  <c r="D602" i="26"/>
  <c r="D601" i="26"/>
  <c r="D600" i="26"/>
  <c r="D599" i="26"/>
  <c r="D598" i="26"/>
  <c r="D597" i="26"/>
  <c r="D596" i="26"/>
  <c r="D595" i="26"/>
  <c r="D594" i="26"/>
  <c r="D593" i="26"/>
  <c r="D592" i="26"/>
  <c r="D591" i="26"/>
  <c r="D590" i="26"/>
  <c r="D589" i="26"/>
  <c r="D588" i="26"/>
  <c r="D587" i="26"/>
  <c r="D586" i="26"/>
  <c r="D585" i="26"/>
  <c r="D584" i="26"/>
  <c r="D583" i="26"/>
  <c r="D582" i="26"/>
  <c r="D581" i="26"/>
  <c r="D580" i="26"/>
  <c r="D579" i="26"/>
  <c r="D578" i="26"/>
  <c r="D577" i="26"/>
  <c r="D576" i="26"/>
  <c r="D575" i="26"/>
  <c r="D574" i="26"/>
  <c r="D573" i="26"/>
  <c r="D572" i="26"/>
  <c r="D571" i="26"/>
  <c r="D570" i="26"/>
  <c r="D569" i="26"/>
  <c r="D568" i="26"/>
  <c r="D567" i="26"/>
  <c r="D566" i="26"/>
  <c r="D565" i="26"/>
  <c r="D564" i="26"/>
  <c r="D563" i="26"/>
  <c r="D562" i="26"/>
  <c r="D561" i="26"/>
  <c r="D560" i="26"/>
  <c r="D559" i="26"/>
  <c r="D558" i="26"/>
  <c r="D557" i="26"/>
  <c r="D556" i="26"/>
  <c r="D555" i="26"/>
  <c r="D554" i="26"/>
  <c r="D553" i="26"/>
  <c r="D552" i="26"/>
  <c r="D551" i="26"/>
  <c r="D550" i="26"/>
  <c r="D549" i="26"/>
  <c r="D548" i="26"/>
  <c r="D547" i="26"/>
  <c r="D546" i="26"/>
  <c r="D545" i="26"/>
  <c r="D544" i="26"/>
  <c r="D543" i="26"/>
  <c r="D542" i="26"/>
  <c r="D541" i="26"/>
  <c r="D540" i="26"/>
  <c r="D539" i="26"/>
  <c r="D538" i="26"/>
  <c r="D537" i="26"/>
  <c r="D536" i="26"/>
  <c r="D535" i="26"/>
  <c r="D534" i="26"/>
  <c r="D533" i="26"/>
  <c r="D532" i="26"/>
  <c r="D531" i="26"/>
  <c r="D530" i="26"/>
  <c r="D529" i="26"/>
  <c r="D528" i="26"/>
  <c r="D527" i="26"/>
  <c r="D526" i="26"/>
  <c r="D525" i="26"/>
  <c r="D524" i="26"/>
  <c r="D523" i="26"/>
  <c r="D522" i="26"/>
  <c r="D521" i="26"/>
  <c r="D520" i="26"/>
  <c r="D519" i="26"/>
  <c r="D518" i="26"/>
  <c r="D517" i="26"/>
  <c r="D516" i="26"/>
  <c r="D515" i="26"/>
  <c r="D514" i="26"/>
  <c r="D513" i="26"/>
  <c r="D512" i="26"/>
  <c r="D511" i="26"/>
  <c r="D510" i="26"/>
  <c r="D509" i="26"/>
  <c r="D508" i="26"/>
  <c r="D507" i="26"/>
  <c r="D506" i="26"/>
  <c r="D505" i="26"/>
  <c r="D504" i="26"/>
  <c r="D503" i="26"/>
  <c r="D502" i="26"/>
  <c r="D501" i="26"/>
  <c r="D500" i="26"/>
  <c r="D499" i="26"/>
  <c r="D498" i="26"/>
  <c r="D497" i="26"/>
  <c r="D496" i="26"/>
  <c r="D495" i="26"/>
  <c r="D494" i="26"/>
  <c r="D493" i="26"/>
  <c r="D492" i="26"/>
  <c r="D491" i="26"/>
  <c r="D490" i="26"/>
  <c r="D489" i="26"/>
  <c r="D488" i="26"/>
  <c r="D487" i="26"/>
  <c r="D486" i="26"/>
  <c r="D485" i="26"/>
  <c r="D484" i="26"/>
  <c r="D483" i="26"/>
  <c r="D482" i="26"/>
  <c r="D481" i="26"/>
  <c r="D480" i="26"/>
  <c r="D479" i="26"/>
  <c r="D478" i="26"/>
  <c r="D477" i="26"/>
  <c r="D476" i="26"/>
  <c r="D475" i="26"/>
  <c r="D474" i="26"/>
  <c r="D473" i="26"/>
  <c r="D472" i="26"/>
  <c r="D471" i="26"/>
  <c r="D470" i="26"/>
  <c r="D469" i="26"/>
  <c r="D468" i="26"/>
  <c r="D467" i="26"/>
  <c r="D466" i="26"/>
  <c r="D465" i="26"/>
  <c r="D464" i="26"/>
  <c r="D463" i="26"/>
  <c r="D462" i="26"/>
  <c r="D461" i="26"/>
  <c r="D460" i="26"/>
  <c r="D459" i="26"/>
  <c r="D458" i="26"/>
  <c r="D457" i="26"/>
  <c r="D456" i="26"/>
  <c r="D455" i="26"/>
  <c r="D454" i="26"/>
  <c r="D453" i="26"/>
  <c r="D452" i="26"/>
  <c r="D451" i="26"/>
  <c r="D450" i="26"/>
  <c r="D449" i="26"/>
  <c r="D448" i="26"/>
  <c r="D447" i="26"/>
  <c r="D446" i="26"/>
  <c r="D445" i="26"/>
  <c r="D444" i="26"/>
  <c r="D443" i="26"/>
  <c r="D442" i="26"/>
  <c r="D441" i="26"/>
  <c r="D440" i="26"/>
  <c r="D439" i="26"/>
  <c r="D438" i="26"/>
  <c r="D437" i="26"/>
  <c r="D436" i="26"/>
  <c r="D435" i="26"/>
  <c r="D434" i="26"/>
  <c r="D433" i="26"/>
  <c r="D432" i="26"/>
  <c r="D431" i="26"/>
  <c r="D430" i="26"/>
  <c r="D429" i="26"/>
  <c r="D428" i="26"/>
  <c r="D427" i="26"/>
  <c r="D426" i="26"/>
  <c r="D425" i="26"/>
  <c r="D424" i="26"/>
  <c r="D423" i="26"/>
  <c r="D422" i="26"/>
  <c r="D421" i="26"/>
  <c r="D420" i="26"/>
  <c r="D419" i="26"/>
  <c r="D418" i="26"/>
  <c r="D417" i="26"/>
  <c r="D416" i="26"/>
  <c r="D415" i="26"/>
  <c r="D414" i="26"/>
  <c r="D413" i="26"/>
  <c r="D412" i="26"/>
  <c r="D411" i="26"/>
  <c r="D410" i="26"/>
  <c r="D409" i="26"/>
  <c r="D408" i="26"/>
  <c r="D407" i="26"/>
  <c r="D406" i="26"/>
  <c r="D405" i="26"/>
  <c r="D404" i="26"/>
  <c r="D403" i="26"/>
  <c r="D402" i="26"/>
  <c r="D401" i="26"/>
  <c r="D400" i="26"/>
  <c r="D399" i="26"/>
  <c r="D398" i="26"/>
  <c r="D397" i="26"/>
  <c r="D396" i="26"/>
  <c r="D395" i="26"/>
  <c r="D394" i="26"/>
  <c r="D393" i="26"/>
  <c r="D392" i="26"/>
  <c r="D391" i="26"/>
  <c r="D390" i="26"/>
  <c r="D389" i="26"/>
  <c r="D388" i="26"/>
  <c r="D387" i="26"/>
  <c r="D386" i="26"/>
  <c r="D385" i="26"/>
  <c r="D384" i="26"/>
  <c r="D383" i="26"/>
  <c r="D382" i="26"/>
  <c r="D381" i="26"/>
  <c r="D380" i="26"/>
  <c r="D379" i="26"/>
  <c r="D378" i="26"/>
  <c r="D377" i="26"/>
  <c r="D376" i="26"/>
  <c r="D375" i="26"/>
  <c r="D374" i="26"/>
  <c r="D373" i="26"/>
  <c r="D372" i="26"/>
  <c r="D371" i="26"/>
  <c r="D370" i="26"/>
  <c r="D369" i="26"/>
  <c r="D368" i="26"/>
  <c r="D367" i="26"/>
  <c r="D366" i="26"/>
  <c r="D365" i="26"/>
  <c r="D364" i="26"/>
  <c r="D363" i="26"/>
  <c r="D362" i="26"/>
  <c r="D361" i="26"/>
  <c r="D360" i="26"/>
  <c r="D359" i="26"/>
  <c r="D358" i="26"/>
  <c r="D357" i="26"/>
  <c r="D356" i="26"/>
  <c r="D355" i="26"/>
  <c r="D354" i="26"/>
  <c r="D353" i="26"/>
  <c r="D352" i="26"/>
  <c r="D351" i="26"/>
  <c r="D350" i="26"/>
  <c r="D349" i="26"/>
  <c r="D348" i="26"/>
  <c r="D347" i="26"/>
  <c r="D346" i="26"/>
  <c r="D345" i="26"/>
  <c r="D344" i="26"/>
  <c r="D343" i="26"/>
  <c r="D342" i="26"/>
  <c r="D341" i="26"/>
  <c r="D340" i="26"/>
  <c r="D339" i="26"/>
  <c r="D338" i="26"/>
  <c r="D337" i="26"/>
  <c r="D336" i="26"/>
  <c r="D335" i="26"/>
  <c r="D334" i="26"/>
  <c r="D333" i="26"/>
  <c r="D332" i="26"/>
  <c r="D331" i="26"/>
  <c r="D330" i="26"/>
  <c r="D329" i="26"/>
  <c r="D328" i="26"/>
  <c r="D327" i="26"/>
  <c r="D326" i="26"/>
  <c r="D325" i="26"/>
  <c r="D324" i="26"/>
  <c r="D323" i="26"/>
  <c r="D322" i="26"/>
  <c r="D321" i="26"/>
  <c r="D320" i="26"/>
  <c r="D319" i="26"/>
  <c r="D318" i="26"/>
  <c r="D317" i="26"/>
  <c r="D316" i="26"/>
  <c r="D315" i="26"/>
  <c r="D314" i="26"/>
  <c r="D313" i="26"/>
  <c r="D312" i="26"/>
  <c r="D311" i="26"/>
  <c r="D310" i="26"/>
  <c r="D309" i="26"/>
  <c r="D308" i="26"/>
  <c r="D307" i="26"/>
  <c r="D306" i="26"/>
  <c r="D305" i="26"/>
  <c r="D304" i="26"/>
  <c r="D303" i="26"/>
  <c r="D302" i="26"/>
  <c r="D301" i="26"/>
  <c r="D300" i="26"/>
  <c r="D299" i="26"/>
  <c r="D298" i="26"/>
  <c r="D297" i="26"/>
  <c r="D296" i="26"/>
  <c r="D295" i="26"/>
  <c r="D294" i="26"/>
  <c r="D293" i="26"/>
  <c r="D292" i="26"/>
  <c r="D291" i="26"/>
  <c r="D290" i="26"/>
  <c r="D289" i="26"/>
  <c r="D288" i="26"/>
  <c r="D287" i="26"/>
  <c r="D286" i="26"/>
  <c r="D285" i="26"/>
  <c r="D284" i="26"/>
  <c r="D283" i="26"/>
  <c r="D282" i="26"/>
  <c r="D281" i="26"/>
  <c r="D280" i="26"/>
  <c r="D279" i="26"/>
  <c r="D278" i="26"/>
  <c r="D277" i="26"/>
  <c r="D276" i="26"/>
  <c r="D275" i="26"/>
  <c r="D274" i="26"/>
  <c r="D273" i="26"/>
  <c r="D272" i="26"/>
  <c r="D271" i="26"/>
  <c r="D270" i="26"/>
  <c r="D269" i="26"/>
  <c r="D268" i="26"/>
  <c r="D267" i="26"/>
  <c r="D266" i="26"/>
  <c r="D265" i="26"/>
  <c r="D264" i="26"/>
  <c r="D263" i="26"/>
  <c r="D262" i="26"/>
  <c r="D261" i="26"/>
  <c r="D260" i="26"/>
  <c r="D259" i="26"/>
  <c r="D258" i="26"/>
  <c r="D257" i="26"/>
  <c r="D256" i="26"/>
  <c r="D255" i="26"/>
  <c r="D254" i="26"/>
  <c r="D253" i="26"/>
  <c r="D252" i="26"/>
  <c r="D251" i="26"/>
  <c r="D250" i="26"/>
  <c r="D249" i="26"/>
  <c r="D248" i="26"/>
  <c r="D247" i="26"/>
  <c r="D246" i="26"/>
  <c r="D245" i="26"/>
  <c r="D244" i="26"/>
  <c r="D243" i="26"/>
  <c r="D242" i="26"/>
  <c r="D241" i="26"/>
  <c r="D240" i="26"/>
  <c r="D239" i="26"/>
  <c r="D238" i="26"/>
  <c r="D237" i="26"/>
  <c r="D236" i="26"/>
  <c r="D235" i="26"/>
  <c r="D234" i="26"/>
  <c r="D233" i="26"/>
  <c r="D232" i="26"/>
  <c r="D231" i="26"/>
  <c r="D230" i="26"/>
  <c r="D229" i="26"/>
  <c r="D228" i="26"/>
  <c r="D227" i="26"/>
  <c r="D226" i="26"/>
  <c r="D225" i="26"/>
  <c r="D224" i="26"/>
  <c r="D223" i="26"/>
  <c r="D222" i="26"/>
  <c r="D221" i="26"/>
  <c r="D220" i="26"/>
  <c r="D219" i="26"/>
  <c r="D218" i="26"/>
  <c r="D217" i="26"/>
  <c r="D216" i="26"/>
  <c r="D215" i="26"/>
  <c r="D214" i="26"/>
  <c r="D213" i="26"/>
  <c r="D212" i="26"/>
  <c r="D211" i="26"/>
  <c r="D210" i="26"/>
  <c r="D209" i="26"/>
  <c r="D208" i="26"/>
  <c r="D207" i="26"/>
  <c r="D206" i="26"/>
  <c r="D205" i="26"/>
  <c r="D204" i="26"/>
  <c r="D203" i="26"/>
  <c r="D202" i="26"/>
  <c r="D201" i="26"/>
  <c r="D200" i="26"/>
  <c r="D199" i="26"/>
  <c r="D198" i="26"/>
  <c r="D197" i="26"/>
  <c r="D196" i="26"/>
  <c r="D195" i="26"/>
  <c r="D194" i="26"/>
  <c r="D193" i="26"/>
  <c r="D192" i="26"/>
  <c r="D191" i="26"/>
  <c r="D190" i="26"/>
  <c r="D189" i="26"/>
  <c r="D188" i="26"/>
  <c r="D187" i="26"/>
  <c r="D186" i="26"/>
  <c r="D185" i="26"/>
  <c r="D184" i="26"/>
  <c r="D183" i="26"/>
  <c r="D182" i="26"/>
  <c r="D181" i="26"/>
  <c r="D180" i="26"/>
  <c r="D179" i="26"/>
  <c r="D178" i="26"/>
  <c r="D177" i="26"/>
  <c r="D176" i="26"/>
  <c r="D175" i="26"/>
  <c r="D174" i="26"/>
  <c r="D173" i="26"/>
  <c r="D172" i="26"/>
  <c r="D171" i="26"/>
  <c r="D170" i="26"/>
  <c r="D169" i="26"/>
  <c r="D168" i="26"/>
  <c r="D167" i="26"/>
  <c r="D166" i="26"/>
  <c r="D165" i="26"/>
  <c r="D164" i="26"/>
  <c r="D163" i="26"/>
  <c r="D162" i="26"/>
  <c r="D161" i="26"/>
  <c r="D160" i="26"/>
  <c r="D159" i="26"/>
  <c r="D158" i="26"/>
  <c r="D157" i="26"/>
  <c r="D156" i="26"/>
  <c r="D155" i="26"/>
  <c r="D154" i="26"/>
  <c r="D153" i="26"/>
  <c r="D152" i="26"/>
  <c r="D151" i="26"/>
  <c r="D150" i="26"/>
  <c r="D149" i="26"/>
  <c r="D148" i="26"/>
  <c r="D147" i="26"/>
  <c r="D146" i="26"/>
  <c r="D145" i="26"/>
  <c r="D144" i="26"/>
  <c r="D143" i="26"/>
  <c r="D142" i="26"/>
  <c r="D141" i="26"/>
  <c r="D140" i="26"/>
  <c r="D139" i="26"/>
  <c r="D138" i="26"/>
  <c r="D137" i="26"/>
  <c r="D136" i="26"/>
  <c r="D135" i="26"/>
  <c r="D134" i="26"/>
  <c r="D133" i="26"/>
  <c r="D132" i="26"/>
  <c r="D131" i="26"/>
  <c r="D130" i="26"/>
  <c r="D129" i="26"/>
  <c r="D128" i="26"/>
  <c r="D127" i="26"/>
  <c r="D126" i="26"/>
  <c r="D125" i="26"/>
  <c r="D124" i="26"/>
  <c r="D123" i="26"/>
  <c r="D122" i="26"/>
  <c r="D121" i="26"/>
  <c r="D120" i="26"/>
  <c r="D119" i="26"/>
  <c r="D118" i="26"/>
  <c r="D117" i="26"/>
  <c r="D116" i="26"/>
  <c r="D115" i="26"/>
  <c r="D114" i="26"/>
  <c r="D113" i="26"/>
  <c r="D112" i="26"/>
  <c r="D111" i="26"/>
  <c r="D110" i="26"/>
  <c r="D109" i="26"/>
  <c r="D108" i="26"/>
  <c r="D107" i="26"/>
  <c r="D106" i="26"/>
  <c r="D105" i="26"/>
  <c r="D104" i="26"/>
  <c r="D103" i="26"/>
  <c r="D102" i="26"/>
  <c r="D101" i="26"/>
  <c r="D100" i="26"/>
  <c r="D99" i="26"/>
  <c r="D98" i="26"/>
  <c r="D97" i="26"/>
  <c r="D96" i="26"/>
  <c r="D95" i="26"/>
  <c r="D94" i="26"/>
  <c r="D93" i="26"/>
  <c r="D92" i="26"/>
  <c r="D91" i="26"/>
  <c r="D90" i="26"/>
  <c r="D89" i="26"/>
  <c r="D88" i="26"/>
  <c r="D87" i="26"/>
  <c r="D86" i="26"/>
  <c r="D85" i="26"/>
  <c r="D84" i="26"/>
  <c r="D83" i="26"/>
  <c r="D82" i="26"/>
  <c r="D81" i="26"/>
  <c r="D80" i="26"/>
  <c r="D79" i="26"/>
  <c r="D78" i="26"/>
  <c r="D77" i="26"/>
  <c r="D76" i="26"/>
  <c r="D75" i="26"/>
  <c r="D74" i="26"/>
  <c r="D73" i="26"/>
  <c r="D72" i="26"/>
  <c r="D71" i="26"/>
  <c r="D70" i="26"/>
  <c r="D69" i="26"/>
  <c r="D68" i="26"/>
  <c r="D67" i="26"/>
  <c r="D66" i="26"/>
  <c r="D65" i="26"/>
  <c r="D64" i="26"/>
  <c r="D63" i="26"/>
  <c r="D62" i="26"/>
  <c r="D61" i="26"/>
  <c r="D60" i="26"/>
  <c r="D59" i="26"/>
  <c r="D58" i="26"/>
  <c r="D57" i="26"/>
  <c r="D56" i="26"/>
  <c r="D55" i="26"/>
  <c r="D54" i="26"/>
  <c r="D53" i="26"/>
  <c r="D52" i="26"/>
  <c r="D51" i="26"/>
  <c r="D50" i="26"/>
  <c r="D49" i="26"/>
  <c r="D48" i="26"/>
  <c r="D47" i="26"/>
  <c r="D46" i="26"/>
  <c r="D45" i="26"/>
  <c r="D44" i="26"/>
  <c r="D43" i="26"/>
  <c r="D42" i="26"/>
  <c r="D41" i="26"/>
  <c r="D40" i="26"/>
  <c r="D39" i="26"/>
  <c r="D38" i="26"/>
  <c r="D37" i="26"/>
  <c r="D36" i="26"/>
  <c r="D35" i="26"/>
  <c r="D34" i="26"/>
  <c r="D33" i="26"/>
  <c r="D32" i="26"/>
  <c r="D31" i="26"/>
  <c r="D30" i="26"/>
  <c r="D29" i="26"/>
  <c r="D28" i="26"/>
  <c r="D27" i="26"/>
  <c r="D26" i="26"/>
  <c r="K25" i="26"/>
  <c r="D25" i="26"/>
  <c r="K24" i="26"/>
  <c r="D24" i="26"/>
  <c r="K23" i="26"/>
  <c r="D23" i="26"/>
  <c r="K22" i="26"/>
  <c r="D22" i="26"/>
  <c r="D21" i="26"/>
  <c r="D20" i="26"/>
  <c r="D19" i="26"/>
  <c r="D18" i="26"/>
  <c r="D17" i="26"/>
  <c r="D16" i="26"/>
  <c r="D15" i="26"/>
  <c r="D14" i="26"/>
  <c r="D13" i="26"/>
  <c r="D12" i="26"/>
  <c r="N11" i="26"/>
  <c r="D11" i="26"/>
  <c r="N10" i="26"/>
  <c r="D10" i="26"/>
  <c r="N9" i="26"/>
  <c r="D9" i="26"/>
  <c r="N8" i="26"/>
  <c r="D8" i="26"/>
  <c r="D7" i="26"/>
  <c r="D6" i="26"/>
  <c r="D2147" i="25"/>
  <c r="D2146" i="25"/>
  <c r="D2145" i="25"/>
  <c r="D2144" i="25"/>
  <c r="D2143" i="25"/>
  <c r="D2142" i="25"/>
  <c r="D2141" i="25"/>
  <c r="D2140" i="25"/>
  <c r="D2139" i="25"/>
  <c r="D2138" i="25"/>
  <c r="D2137" i="25"/>
  <c r="D2136" i="25"/>
  <c r="D2135" i="25"/>
  <c r="D2134" i="25"/>
  <c r="D2133" i="25"/>
  <c r="D2132" i="25"/>
  <c r="D2131" i="25"/>
  <c r="D2130" i="25"/>
  <c r="D2129" i="25"/>
  <c r="D2128" i="25"/>
  <c r="D2127" i="25"/>
  <c r="D2126" i="25"/>
  <c r="D2125" i="25"/>
  <c r="D2124" i="25"/>
  <c r="D2123" i="25"/>
  <c r="D2122" i="25"/>
  <c r="D2121" i="25"/>
  <c r="D2120" i="25"/>
  <c r="D2119" i="25"/>
  <c r="D2118" i="25"/>
  <c r="D2117" i="25"/>
  <c r="D2116" i="25"/>
  <c r="D2115" i="25"/>
  <c r="D2114" i="25"/>
  <c r="D2113" i="25"/>
  <c r="D2112" i="25"/>
  <c r="D2111" i="25"/>
  <c r="D2110" i="25"/>
  <c r="D2109" i="25"/>
  <c r="D2108" i="25"/>
  <c r="D2107" i="25"/>
  <c r="D2106" i="25"/>
  <c r="D2105" i="25"/>
  <c r="D2104" i="25"/>
  <c r="D2103" i="25"/>
  <c r="D2102" i="25"/>
  <c r="D2101" i="25"/>
  <c r="D2100" i="25"/>
  <c r="D2099" i="25"/>
  <c r="D2098" i="25"/>
  <c r="D2097" i="25"/>
  <c r="D2096" i="25"/>
  <c r="D2095" i="25"/>
  <c r="D2094" i="25"/>
  <c r="D2093" i="25"/>
  <c r="D2092" i="25"/>
  <c r="D2091" i="25"/>
  <c r="D2090" i="25"/>
  <c r="D2089" i="25"/>
  <c r="D2088" i="25"/>
  <c r="D2087" i="25"/>
  <c r="D2086" i="25"/>
  <c r="D2085" i="25"/>
  <c r="D2084" i="25"/>
  <c r="D2083" i="25"/>
  <c r="D2082" i="25"/>
  <c r="D2081" i="25"/>
  <c r="D2080" i="25"/>
  <c r="D2079" i="25"/>
  <c r="D2078" i="25"/>
  <c r="D2077" i="25"/>
  <c r="D2076" i="25"/>
  <c r="D2075" i="25"/>
  <c r="D2074" i="25"/>
  <c r="D2073" i="25"/>
  <c r="D2072" i="25"/>
  <c r="D2071" i="25"/>
  <c r="D2070" i="25"/>
  <c r="D2069" i="25"/>
  <c r="D2068" i="25"/>
  <c r="D2067" i="25"/>
  <c r="D2066" i="25"/>
  <c r="D2065" i="25"/>
  <c r="D2064" i="25"/>
  <c r="D2063" i="25"/>
  <c r="D2062" i="25"/>
  <c r="D2061" i="25"/>
  <c r="D2060" i="25"/>
  <c r="D2059" i="25"/>
  <c r="D2058" i="25"/>
  <c r="D2057" i="25"/>
  <c r="D2056" i="25"/>
  <c r="D2055" i="25"/>
  <c r="D2054" i="25"/>
  <c r="D2053" i="25"/>
  <c r="D2052" i="25"/>
  <c r="D2051" i="25"/>
  <c r="D2050" i="25"/>
  <c r="D2049" i="25"/>
  <c r="D2048" i="25"/>
  <c r="D2047" i="25"/>
  <c r="D2046" i="25"/>
  <c r="D2045" i="25"/>
  <c r="D2044" i="25"/>
  <c r="D2043" i="25"/>
  <c r="D2042" i="25"/>
  <c r="D2041" i="25"/>
  <c r="D2040" i="25"/>
  <c r="D2039" i="25"/>
  <c r="D2038" i="25"/>
  <c r="D2037" i="25"/>
  <c r="D2036" i="25"/>
  <c r="D2035" i="25"/>
  <c r="D2034" i="25"/>
  <c r="D2033" i="25"/>
  <c r="D2032" i="25"/>
  <c r="D2031" i="25"/>
  <c r="D2030" i="25"/>
  <c r="D2029" i="25"/>
  <c r="D2028" i="25"/>
  <c r="D2027" i="25"/>
  <c r="D2026" i="25"/>
  <c r="D2025" i="25"/>
  <c r="D2024" i="25"/>
  <c r="D2023" i="25"/>
  <c r="D2022" i="25"/>
  <c r="D2021" i="25"/>
  <c r="D2020" i="25"/>
  <c r="D2019" i="25"/>
  <c r="D2018" i="25"/>
  <c r="D2017" i="25"/>
  <c r="D2016" i="25"/>
  <c r="D2015" i="25"/>
  <c r="D2014" i="25"/>
  <c r="D2013" i="25"/>
  <c r="D2012" i="25"/>
  <c r="D2011" i="25"/>
  <c r="D2010" i="25"/>
  <c r="D2009" i="25"/>
  <c r="D2008" i="25"/>
  <c r="D2007" i="25"/>
  <c r="D2006" i="25"/>
  <c r="D2005" i="25"/>
  <c r="D2004" i="25"/>
  <c r="D2003" i="25"/>
  <c r="D2002" i="25"/>
  <c r="D2001" i="25"/>
  <c r="D2000" i="25"/>
  <c r="D1999" i="25"/>
  <c r="D1998" i="25"/>
  <c r="D1997" i="25"/>
  <c r="D1996" i="25"/>
  <c r="D1995" i="25"/>
  <c r="D1994" i="25"/>
  <c r="D1993" i="25"/>
  <c r="D1992" i="25"/>
  <c r="D1991" i="25"/>
  <c r="D1990" i="25"/>
  <c r="D1989" i="25"/>
  <c r="D1988" i="25"/>
  <c r="D1987" i="25"/>
  <c r="D1986" i="25"/>
  <c r="D1985" i="25"/>
  <c r="D1984" i="25"/>
  <c r="D1983" i="25"/>
  <c r="D1982" i="25"/>
  <c r="D1981" i="25"/>
  <c r="D1980" i="25"/>
  <c r="D1979" i="25"/>
  <c r="D1978" i="25"/>
  <c r="D1977" i="25"/>
  <c r="D1976" i="25"/>
  <c r="D1975" i="25"/>
  <c r="D1974" i="25"/>
  <c r="D1973" i="25"/>
  <c r="D1972" i="25"/>
  <c r="D1971" i="25"/>
  <c r="D1970" i="25"/>
  <c r="D1969" i="25"/>
  <c r="D1968" i="25"/>
  <c r="D1967" i="25"/>
  <c r="D1966" i="25"/>
  <c r="D1965" i="25"/>
  <c r="D1964" i="25"/>
  <c r="D1963" i="25"/>
  <c r="D1962" i="25"/>
  <c r="D1961" i="25"/>
  <c r="D1960" i="25"/>
  <c r="D1959" i="25"/>
  <c r="D1958" i="25"/>
  <c r="D1957" i="25"/>
  <c r="D1956" i="25"/>
  <c r="D1955" i="25"/>
  <c r="D1954" i="25"/>
  <c r="D1953" i="25"/>
  <c r="D1952" i="25"/>
  <c r="D1951" i="25"/>
  <c r="D1950" i="25"/>
  <c r="D1949" i="25"/>
  <c r="D1948" i="25"/>
  <c r="D1947" i="25"/>
  <c r="D1946" i="25"/>
  <c r="D1945" i="25"/>
  <c r="D1944" i="25"/>
  <c r="D1943" i="25"/>
  <c r="D1942" i="25"/>
  <c r="D1941" i="25"/>
  <c r="D1940" i="25"/>
  <c r="D1939" i="25"/>
  <c r="D1938" i="25"/>
  <c r="D1937" i="25"/>
  <c r="D1936" i="25"/>
  <c r="D1935" i="25"/>
  <c r="D1934" i="25"/>
  <c r="D1933" i="25"/>
  <c r="D1932" i="25"/>
  <c r="D1931" i="25"/>
  <c r="D1930" i="25"/>
  <c r="D1929" i="25"/>
  <c r="D1928" i="25"/>
  <c r="D1927" i="25"/>
  <c r="D1926" i="25"/>
  <c r="D1925" i="25"/>
  <c r="D1924" i="25"/>
  <c r="D1923" i="25"/>
  <c r="D1922" i="25"/>
  <c r="D1921" i="25"/>
  <c r="D1920" i="25"/>
  <c r="D1919" i="25"/>
  <c r="D1918" i="25"/>
  <c r="D1917" i="25"/>
  <c r="D1916" i="25"/>
  <c r="D1915" i="25"/>
  <c r="D1914" i="25"/>
  <c r="D1913" i="25"/>
  <c r="D1912" i="25"/>
  <c r="D1911" i="25"/>
  <c r="D1910" i="25"/>
  <c r="D1909" i="25"/>
  <c r="D1908" i="25"/>
  <c r="D1907" i="25"/>
  <c r="D1906" i="25"/>
  <c r="D1905" i="25"/>
  <c r="D1904" i="25"/>
  <c r="D1903" i="25"/>
  <c r="D1902" i="25"/>
  <c r="D1901" i="25"/>
  <c r="D1900" i="25"/>
  <c r="D1899" i="25"/>
  <c r="D1898" i="25"/>
  <c r="D1897" i="25"/>
  <c r="D1896" i="25"/>
  <c r="D1895" i="25"/>
  <c r="D1894" i="25"/>
  <c r="D1893" i="25"/>
  <c r="D1892" i="25"/>
  <c r="D1891" i="25"/>
  <c r="D1890" i="25"/>
  <c r="D1889" i="25"/>
  <c r="D1888" i="25"/>
  <c r="D1887" i="25"/>
  <c r="D1886" i="25"/>
  <c r="D1885" i="25"/>
  <c r="D1884" i="25"/>
  <c r="D1883" i="25"/>
  <c r="D1882" i="25"/>
  <c r="D1881" i="25"/>
  <c r="D1880" i="25"/>
  <c r="D1879" i="25"/>
  <c r="D1878" i="25"/>
  <c r="D1877" i="25"/>
  <c r="D1876" i="25"/>
  <c r="D1875" i="25"/>
  <c r="D1874" i="25"/>
  <c r="D1873" i="25"/>
  <c r="D1872" i="25"/>
  <c r="D1871" i="25"/>
  <c r="D1870" i="25"/>
  <c r="D1869" i="25"/>
  <c r="D1868" i="25"/>
  <c r="D1867" i="25"/>
  <c r="D1866" i="25"/>
  <c r="D1865" i="25"/>
  <c r="D1864" i="25"/>
  <c r="D1863" i="25"/>
  <c r="D1862" i="25"/>
  <c r="D1861" i="25"/>
  <c r="D1860" i="25"/>
  <c r="D1859" i="25"/>
  <c r="D1858" i="25"/>
  <c r="D1857" i="25"/>
  <c r="D1856" i="25"/>
  <c r="D1855" i="25"/>
  <c r="D1854" i="25"/>
  <c r="D1853" i="25"/>
  <c r="D1852" i="25"/>
  <c r="D1851" i="25"/>
  <c r="D1850" i="25"/>
  <c r="D1849" i="25"/>
  <c r="D1848" i="25"/>
  <c r="D1847" i="25"/>
  <c r="D1846" i="25"/>
  <c r="D1845" i="25"/>
  <c r="D1844" i="25"/>
  <c r="D1843" i="25"/>
  <c r="D1842" i="25"/>
  <c r="D1841" i="25"/>
  <c r="D1840" i="25"/>
  <c r="D1839" i="25"/>
  <c r="D1838" i="25"/>
  <c r="D1837" i="25"/>
  <c r="D1836" i="25"/>
  <c r="D1835" i="25"/>
  <c r="D1834" i="25"/>
  <c r="D1833" i="25"/>
  <c r="D1832" i="25"/>
  <c r="D1831" i="25"/>
  <c r="D1830" i="25"/>
  <c r="D1829" i="25"/>
  <c r="D1828" i="25"/>
  <c r="D1827" i="25"/>
  <c r="D1826" i="25"/>
  <c r="D1825" i="25"/>
  <c r="D1824" i="25"/>
  <c r="D1823" i="25"/>
  <c r="D1822" i="25"/>
  <c r="D1821" i="25"/>
  <c r="D1820" i="25"/>
  <c r="D1819" i="25"/>
  <c r="D1818" i="25"/>
  <c r="D1817" i="25"/>
  <c r="D1816" i="25"/>
  <c r="D1815" i="25"/>
  <c r="D1814" i="25"/>
  <c r="D1813" i="25"/>
  <c r="D1812" i="25"/>
  <c r="D1811" i="25"/>
  <c r="D1810" i="25"/>
  <c r="D1809" i="25"/>
  <c r="D1808" i="25"/>
  <c r="D1807" i="25"/>
  <c r="D1806" i="25"/>
  <c r="D1805" i="25"/>
  <c r="D1804" i="25"/>
  <c r="D1803" i="25"/>
  <c r="D1802" i="25"/>
  <c r="D1801" i="25"/>
  <c r="D1800" i="25"/>
  <c r="D1799" i="25"/>
  <c r="D1798" i="25"/>
  <c r="D1797" i="25"/>
  <c r="D1796" i="25"/>
  <c r="D1795" i="25"/>
  <c r="D1794" i="25"/>
  <c r="D1793" i="25"/>
  <c r="D1792" i="25"/>
  <c r="D1791" i="25"/>
  <c r="D1790" i="25"/>
  <c r="D1789" i="25"/>
  <c r="D1788" i="25"/>
  <c r="D1787" i="25"/>
  <c r="D1786" i="25"/>
  <c r="D1785" i="25"/>
  <c r="D1784" i="25"/>
  <c r="D1783" i="25"/>
  <c r="D1782" i="25"/>
  <c r="D1781" i="25"/>
  <c r="D1780" i="25"/>
  <c r="D1779" i="25"/>
  <c r="D1778" i="25"/>
  <c r="D1777" i="25"/>
  <c r="D1776" i="25"/>
  <c r="D1775" i="25"/>
  <c r="D1774" i="25"/>
  <c r="D1773" i="25"/>
  <c r="D1772" i="25"/>
  <c r="D1771" i="25"/>
  <c r="D1770" i="25"/>
  <c r="D1769" i="25"/>
  <c r="D1768" i="25"/>
  <c r="D1767" i="25"/>
  <c r="D1766" i="25"/>
  <c r="D1765" i="25"/>
  <c r="D1764" i="25"/>
  <c r="D1763" i="25"/>
  <c r="D1762" i="25"/>
  <c r="D1761" i="25"/>
  <c r="D1760" i="25"/>
  <c r="D1759" i="25"/>
  <c r="D1758" i="25"/>
  <c r="D1757" i="25"/>
  <c r="D1756" i="25"/>
  <c r="D1755" i="25"/>
  <c r="D1754" i="25"/>
  <c r="D1753" i="25"/>
  <c r="D1752" i="25"/>
  <c r="D1751" i="25"/>
  <c r="D1750" i="25"/>
  <c r="D1749" i="25"/>
  <c r="D1748" i="25"/>
  <c r="D1747" i="25"/>
  <c r="D1746" i="25"/>
  <c r="D1745" i="25"/>
  <c r="D1744" i="25"/>
  <c r="D1743" i="25"/>
  <c r="D1742" i="25"/>
  <c r="D1741" i="25"/>
  <c r="D1740" i="25"/>
  <c r="D1739" i="25"/>
  <c r="D1738" i="25"/>
  <c r="D1737" i="25"/>
  <c r="D1736" i="25"/>
  <c r="D1735" i="25"/>
  <c r="D1734" i="25"/>
  <c r="D1733" i="25"/>
  <c r="D1732" i="25"/>
  <c r="D1731" i="25"/>
  <c r="D1730" i="25"/>
  <c r="D1729" i="25"/>
  <c r="D1728" i="25"/>
  <c r="D1727" i="25"/>
  <c r="D1726" i="25"/>
  <c r="D1725" i="25"/>
  <c r="D1724" i="25"/>
  <c r="D1723" i="25"/>
  <c r="D1722" i="25"/>
  <c r="D1721" i="25"/>
  <c r="D1720" i="25"/>
  <c r="D1719" i="25"/>
  <c r="D1718" i="25"/>
  <c r="D1717" i="25"/>
  <c r="D1716" i="25"/>
  <c r="D1715" i="25"/>
  <c r="D1714" i="25"/>
  <c r="D1713" i="25"/>
  <c r="D1712" i="25"/>
  <c r="D1711" i="25"/>
  <c r="D1710" i="25"/>
  <c r="D1709" i="25"/>
  <c r="D1708" i="25"/>
  <c r="D1707" i="25"/>
  <c r="D1706" i="25"/>
  <c r="D1705" i="25"/>
  <c r="D1704" i="25"/>
  <c r="D1703" i="25"/>
  <c r="D1702" i="25"/>
  <c r="D1701" i="25"/>
  <c r="D1700" i="25"/>
  <c r="D1699" i="25"/>
  <c r="D1698" i="25"/>
  <c r="D1697" i="25"/>
  <c r="D1696" i="25"/>
  <c r="D1695" i="25"/>
  <c r="D1694" i="25"/>
  <c r="D1693" i="25"/>
  <c r="D1692" i="25"/>
  <c r="D1691" i="25"/>
  <c r="D1690" i="25"/>
  <c r="D1689" i="25"/>
  <c r="D1688" i="25"/>
  <c r="D1687" i="25"/>
  <c r="D1686" i="25"/>
  <c r="D1685" i="25"/>
  <c r="D1684" i="25"/>
  <c r="D1683" i="25"/>
  <c r="D1682" i="25"/>
  <c r="D1681" i="25"/>
  <c r="D1680" i="25"/>
  <c r="D1679" i="25"/>
  <c r="D1678" i="25"/>
  <c r="D1677" i="25"/>
  <c r="D1676" i="25"/>
  <c r="D1675" i="25"/>
  <c r="D1674" i="25"/>
  <c r="D1673" i="25"/>
  <c r="D1672" i="25"/>
  <c r="D1671" i="25"/>
  <c r="D1670" i="25"/>
  <c r="D1669" i="25"/>
  <c r="D1668" i="25"/>
  <c r="D1667" i="25"/>
  <c r="D1666" i="25"/>
  <c r="D1665" i="25"/>
  <c r="D1664" i="25"/>
  <c r="D1663" i="25"/>
  <c r="D1662" i="25"/>
  <c r="D1661" i="25"/>
  <c r="D1660" i="25"/>
  <c r="D1659" i="25"/>
  <c r="D1658" i="25"/>
  <c r="D1657" i="25"/>
  <c r="D1656" i="25"/>
  <c r="D1655" i="25"/>
  <c r="D1654" i="25"/>
  <c r="D1653" i="25"/>
  <c r="D1652" i="25"/>
  <c r="D1651" i="25"/>
  <c r="D1650" i="25"/>
  <c r="D1649" i="25"/>
  <c r="D1648" i="25"/>
  <c r="D1647" i="25"/>
  <c r="D1646" i="25"/>
  <c r="D1645" i="25"/>
  <c r="D1644" i="25"/>
  <c r="D1643" i="25"/>
  <c r="D1642" i="25"/>
  <c r="D1641" i="25"/>
  <c r="D1640" i="25"/>
  <c r="D1639" i="25"/>
  <c r="D1638" i="25"/>
  <c r="D1637" i="25"/>
  <c r="D1636" i="25"/>
  <c r="D1635" i="25"/>
  <c r="D1634" i="25"/>
  <c r="D1633" i="25"/>
  <c r="D1632" i="25"/>
  <c r="D1631" i="25"/>
  <c r="D1630" i="25"/>
  <c r="D1629" i="25"/>
  <c r="D1628" i="25"/>
  <c r="D1627" i="25"/>
  <c r="D1626" i="25"/>
  <c r="D1625" i="25"/>
  <c r="D1624" i="25"/>
  <c r="D1623" i="25"/>
  <c r="D1622" i="25"/>
  <c r="D1621" i="25"/>
  <c r="D1620" i="25"/>
  <c r="D1619" i="25"/>
  <c r="D1618" i="25"/>
  <c r="D1617" i="25"/>
  <c r="D1616" i="25"/>
  <c r="D1615" i="25"/>
  <c r="D1614" i="25"/>
  <c r="D1613" i="25"/>
  <c r="D1612" i="25"/>
  <c r="D1611" i="25"/>
  <c r="D1610" i="25"/>
  <c r="D1609" i="25"/>
  <c r="D1608" i="25"/>
  <c r="D1607" i="25"/>
  <c r="D1606" i="25"/>
  <c r="D1605" i="25"/>
  <c r="D1604" i="25"/>
  <c r="D1603" i="25"/>
  <c r="D1602" i="25"/>
  <c r="D1601" i="25"/>
  <c r="D1600" i="25"/>
  <c r="D1599" i="25"/>
  <c r="D1598" i="25"/>
  <c r="D1597" i="25"/>
  <c r="D1596" i="25"/>
  <c r="D1595" i="25"/>
  <c r="D1594" i="25"/>
  <c r="D1593" i="25"/>
  <c r="D1592" i="25"/>
  <c r="D1591" i="25"/>
  <c r="D1590" i="25"/>
  <c r="D1589" i="25"/>
  <c r="D1588" i="25"/>
  <c r="D1587" i="25"/>
  <c r="D1586" i="25"/>
  <c r="D1585" i="25"/>
  <c r="D1584" i="25"/>
  <c r="D1583" i="25"/>
  <c r="D1582" i="25"/>
  <c r="D1581" i="25"/>
  <c r="D1580" i="25"/>
  <c r="D1579" i="25"/>
  <c r="D1578" i="25"/>
  <c r="D1577" i="25"/>
  <c r="D1576" i="25"/>
  <c r="D1575" i="25"/>
  <c r="D1574" i="25"/>
  <c r="D1573" i="25"/>
  <c r="D1572" i="25"/>
  <c r="D1571" i="25"/>
  <c r="D1570" i="25"/>
  <c r="D1569" i="25"/>
  <c r="D1568" i="25"/>
  <c r="D1567" i="25"/>
  <c r="D1566" i="25"/>
  <c r="D1565" i="25"/>
  <c r="D1564" i="25"/>
  <c r="D1563" i="25"/>
  <c r="D1562" i="25"/>
  <c r="D1561" i="25"/>
  <c r="D1560" i="25"/>
  <c r="D1559" i="25"/>
  <c r="D1558" i="25"/>
  <c r="D1557" i="25"/>
  <c r="D1556" i="25"/>
  <c r="D1555" i="25"/>
  <c r="D1554" i="25"/>
  <c r="D1553" i="25"/>
  <c r="D1552" i="25"/>
  <c r="D1551" i="25"/>
  <c r="D1550" i="25"/>
  <c r="D1549" i="25"/>
  <c r="D1548" i="25"/>
  <c r="D1547" i="25"/>
  <c r="D1546" i="25"/>
  <c r="D1545" i="25"/>
  <c r="D1544" i="25"/>
  <c r="D1543" i="25"/>
  <c r="D1542" i="25"/>
  <c r="D1541" i="25"/>
  <c r="D1540" i="25"/>
  <c r="D1539" i="25"/>
  <c r="D1538" i="25"/>
  <c r="D1537" i="25"/>
  <c r="D1536" i="25"/>
  <c r="D1535" i="25"/>
  <c r="D1534" i="25"/>
  <c r="D1533" i="25"/>
  <c r="D1532" i="25"/>
  <c r="D1531" i="25"/>
  <c r="D1530" i="25"/>
  <c r="D1529" i="25"/>
  <c r="D1528" i="25"/>
  <c r="D1527" i="25"/>
  <c r="D1526" i="25"/>
  <c r="D1525" i="25"/>
  <c r="D1524" i="25"/>
  <c r="D1523" i="25"/>
  <c r="D1522" i="25"/>
  <c r="D1521" i="25"/>
  <c r="D1520" i="25"/>
  <c r="D1519" i="25"/>
  <c r="D1518" i="25"/>
  <c r="D1517" i="25"/>
  <c r="D1516" i="25"/>
  <c r="D1515" i="25"/>
  <c r="D1514" i="25"/>
  <c r="D1513" i="25"/>
  <c r="D1512" i="25"/>
  <c r="D1511" i="25"/>
  <c r="D1510" i="25"/>
  <c r="D1509" i="25"/>
  <c r="D1508" i="25"/>
  <c r="D1507" i="25"/>
  <c r="D1506" i="25"/>
  <c r="D1505" i="25"/>
  <c r="D1504" i="25"/>
  <c r="D1503" i="25"/>
  <c r="D1502" i="25"/>
  <c r="D1501" i="25"/>
  <c r="D1500" i="25"/>
  <c r="D1499" i="25"/>
  <c r="D1498" i="25"/>
  <c r="D1497" i="25"/>
  <c r="D1496" i="25"/>
  <c r="D1495" i="25"/>
  <c r="D1494" i="25"/>
  <c r="D1493" i="25"/>
  <c r="D1492" i="25"/>
  <c r="D1491" i="25"/>
  <c r="D1490" i="25"/>
  <c r="D1489" i="25"/>
  <c r="D1488" i="25"/>
  <c r="D1487" i="25"/>
  <c r="D1486" i="25"/>
  <c r="D1485" i="25"/>
  <c r="D1484" i="25"/>
  <c r="D1483" i="25"/>
  <c r="D1482" i="25"/>
  <c r="D1481" i="25"/>
  <c r="D1480" i="25"/>
  <c r="D1479" i="25"/>
  <c r="D1478" i="25"/>
  <c r="D1477" i="25"/>
  <c r="D1476" i="25"/>
  <c r="D1475" i="25"/>
  <c r="D1474" i="25"/>
  <c r="D1473" i="25"/>
  <c r="D1472" i="25"/>
  <c r="D1471" i="25"/>
  <c r="D1470" i="25"/>
  <c r="D1469" i="25"/>
  <c r="D1468" i="25"/>
  <c r="D1467" i="25"/>
  <c r="D1466" i="25"/>
  <c r="D1465" i="25"/>
  <c r="D1464" i="25"/>
  <c r="D1463" i="25"/>
  <c r="D1462" i="25"/>
  <c r="D1461" i="25"/>
  <c r="D1460" i="25"/>
  <c r="D1459" i="25"/>
  <c r="D1458" i="25"/>
  <c r="D1457" i="25"/>
  <c r="D1456" i="25"/>
  <c r="D1455" i="25"/>
  <c r="D1454" i="25"/>
  <c r="D1453" i="25"/>
  <c r="D1452" i="25"/>
  <c r="D1451" i="25"/>
  <c r="D1450" i="25"/>
  <c r="D1449" i="25"/>
  <c r="D1448" i="25"/>
  <c r="D1447" i="25"/>
  <c r="D1446" i="25"/>
  <c r="D1445" i="25"/>
  <c r="D1444" i="25"/>
  <c r="D1443" i="25"/>
  <c r="D1442" i="25"/>
  <c r="D1441" i="25"/>
  <c r="D1440" i="25"/>
  <c r="D1439" i="25"/>
  <c r="D1438" i="25"/>
  <c r="D1437" i="25"/>
  <c r="D1436" i="25"/>
  <c r="D1435" i="25"/>
  <c r="D1434" i="25"/>
  <c r="D1433" i="25"/>
  <c r="D1432" i="25"/>
  <c r="D1431" i="25"/>
  <c r="D1430" i="25"/>
  <c r="D1429" i="25"/>
  <c r="D1428" i="25"/>
  <c r="D1427" i="25"/>
  <c r="D1426" i="25"/>
  <c r="D1425" i="25"/>
  <c r="D1424" i="25"/>
  <c r="D1423" i="25"/>
  <c r="D1422" i="25"/>
  <c r="D1421" i="25"/>
  <c r="D1420" i="25"/>
  <c r="D1419" i="25"/>
  <c r="D1418" i="25"/>
  <c r="D1417" i="25"/>
  <c r="D1416" i="25"/>
  <c r="D1415" i="25"/>
  <c r="D1414" i="25"/>
  <c r="D1413" i="25"/>
  <c r="D1412" i="25"/>
  <c r="D1411" i="25"/>
  <c r="D1410" i="25"/>
  <c r="D1409" i="25"/>
  <c r="D1408" i="25"/>
  <c r="D1407" i="25"/>
  <c r="D1406" i="25"/>
  <c r="D1405" i="25"/>
  <c r="D1404" i="25"/>
  <c r="D1403" i="25"/>
  <c r="D1402" i="25"/>
  <c r="D1401" i="25"/>
  <c r="D1400" i="25"/>
  <c r="D1399" i="25"/>
  <c r="D1398" i="25"/>
  <c r="D1397" i="25"/>
  <c r="D1396" i="25"/>
  <c r="D1395" i="25"/>
  <c r="D1394" i="25"/>
  <c r="D1393" i="25"/>
  <c r="D1392" i="25"/>
  <c r="D1391" i="25"/>
  <c r="D1390" i="25"/>
  <c r="D1389" i="25"/>
  <c r="D1388" i="25"/>
  <c r="D1387" i="25"/>
  <c r="D1386" i="25"/>
  <c r="D1385" i="25"/>
  <c r="D1384" i="25"/>
  <c r="D1383" i="25"/>
  <c r="D1382" i="25"/>
  <c r="D1381" i="25"/>
  <c r="D1380" i="25"/>
  <c r="D1379" i="25"/>
  <c r="D1378" i="25"/>
  <c r="D1377" i="25"/>
  <c r="D1376" i="25"/>
  <c r="D1375" i="25"/>
  <c r="D1374" i="25"/>
  <c r="D1373" i="25"/>
  <c r="D1372" i="25"/>
  <c r="D1371" i="25"/>
  <c r="D1370" i="25"/>
  <c r="D1369" i="25"/>
  <c r="D1368" i="25"/>
  <c r="D1367" i="25"/>
  <c r="D1366" i="25"/>
  <c r="D1365" i="25"/>
  <c r="D1364" i="25"/>
  <c r="D1363" i="25"/>
  <c r="D1362" i="25"/>
  <c r="D1361" i="25"/>
  <c r="D1360" i="25"/>
  <c r="D1359" i="25"/>
  <c r="D1358" i="25"/>
  <c r="D1357" i="25"/>
  <c r="D1356" i="25"/>
  <c r="D1355" i="25"/>
  <c r="D1354" i="25"/>
  <c r="D1353" i="25"/>
  <c r="D1352" i="25"/>
  <c r="D1351" i="25"/>
  <c r="D1350" i="25"/>
  <c r="D1349" i="25"/>
  <c r="D1348" i="25"/>
  <c r="D1347" i="25"/>
  <c r="D1346" i="25"/>
  <c r="D1345" i="25"/>
  <c r="D1344" i="25"/>
  <c r="D1343" i="25"/>
  <c r="D1342" i="25"/>
  <c r="D1341" i="25"/>
  <c r="D1340" i="25"/>
  <c r="D1339" i="25"/>
  <c r="D1338" i="25"/>
  <c r="D1337" i="25"/>
  <c r="D1336" i="25"/>
  <c r="D1335" i="25"/>
  <c r="D1334" i="25"/>
  <c r="D1333" i="25"/>
  <c r="D1332" i="25"/>
  <c r="D1331" i="25"/>
  <c r="D1330" i="25"/>
  <c r="D1329" i="25"/>
  <c r="D1328" i="25"/>
  <c r="D1327" i="25"/>
  <c r="D1326" i="25"/>
  <c r="D1325" i="25"/>
  <c r="D1324" i="25"/>
  <c r="D1323" i="25"/>
  <c r="D1322" i="25"/>
  <c r="D1321" i="25"/>
  <c r="D1320" i="25"/>
  <c r="D1319" i="25"/>
  <c r="D1318" i="25"/>
  <c r="D1317" i="25"/>
  <c r="D1316" i="25"/>
  <c r="D1315" i="25"/>
  <c r="D1314" i="25"/>
  <c r="D1313" i="25"/>
  <c r="D1312" i="25"/>
  <c r="D1311" i="25"/>
  <c r="D1310" i="25"/>
  <c r="D1309" i="25"/>
  <c r="D1308" i="25"/>
  <c r="D1307" i="25"/>
  <c r="D1306" i="25"/>
  <c r="D1305" i="25"/>
  <c r="D1304" i="25"/>
  <c r="D1303" i="25"/>
  <c r="D1302" i="25"/>
  <c r="D1301" i="25"/>
  <c r="D1300" i="25"/>
  <c r="D1299" i="25"/>
  <c r="D1298" i="25"/>
  <c r="D1297" i="25"/>
  <c r="D1296" i="25"/>
  <c r="D1295" i="25"/>
  <c r="D1294" i="25"/>
  <c r="D1293" i="25"/>
  <c r="D1292" i="25"/>
  <c r="D1291" i="25"/>
  <c r="D1290" i="25"/>
  <c r="D1289" i="25"/>
  <c r="D1288" i="25"/>
  <c r="D1287" i="25"/>
  <c r="D1286" i="25"/>
  <c r="D1285" i="25"/>
  <c r="D1284" i="25"/>
  <c r="D1283" i="25"/>
  <c r="D1282" i="25"/>
  <c r="D1281" i="25"/>
  <c r="D1280" i="25"/>
  <c r="D1279" i="25"/>
  <c r="D1278" i="25"/>
  <c r="D1277" i="25"/>
  <c r="D1276" i="25"/>
  <c r="D1275" i="25"/>
  <c r="D1274" i="25"/>
  <c r="D1273" i="25"/>
  <c r="D1272" i="25"/>
  <c r="D1271" i="25"/>
  <c r="D1270" i="25"/>
  <c r="D1269" i="25"/>
  <c r="D1268" i="25"/>
  <c r="D1267" i="25"/>
  <c r="D1266" i="25"/>
  <c r="D1265" i="25"/>
  <c r="D1264" i="25"/>
  <c r="D1263" i="25"/>
  <c r="D1262" i="25"/>
  <c r="D1261" i="25"/>
  <c r="D1260" i="25"/>
  <c r="D1259" i="25"/>
  <c r="D1258" i="25"/>
  <c r="D1257" i="25"/>
  <c r="D1256" i="25"/>
  <c r="D1255" i="25"/>
  <c r="D1254" i="25"/>
  <c r="D1253" i="25"/>
  <c r="D1252" i="25"/>
  <c r="D1251" i="25"/>
  <c r="D1250" i="25"/>
  <c r="D1249" i="25"/>
  <c r="D1248" i="25"/>
  <c r="D1247" i="25"/>
  <c r="D1246" i="25"/>
  <c r="D1245" i="25"/>
  <c r="D1244" i="25"/>
  <c r="D1243" i="25"/>
  <c r="D1242" i="25"/>
  <c r="D1241" i="25"/>
  <c r="D1240" i="25"/>
  <c r="D1239" i="25"/>
  <c r="D1238" i="25"/>
  <c r="D1237" i="25"/>
  <c r="D1236" i="25"/>
  <c r="D1235" i="25"/>
  <c r="D1234" i="25"/>
  <c r="D1233" i="25"/>
  <c r="D1232" i="25"/>
  <c r="D1231" i="25"/>
  <c r="D1230" i="25"/>
  <c r="D1229" i="25"/>
  <c r="D1228" i="25"/>
  <c r="D1227" i="25"/>
  <c r="D1226" i="25"/>
  <c r="D1225" i="25"/>
  <c r="D1224" i="25"/>
  <c r="D1223" i="25"/>
  <c r="D1222" i="25"/>
  <c r="D1221" i="25"/>
  <c r="D1220" i="25"/>
  <c r="D1219" i="25"/>
  <c r="D1218" i="25"/>
  <c r="D1217" i="25"/>
  <c r="D1216" i="25"/>
  <c r="D1215" i="25"/>
  <c r="D1214" i="25"/>
  <c r="D1213" i="25"/>
  <c r="D1212" i="25"/>
  <c r="D1211" i="25"/>
  <c r="D1210" i="25"/>
  <c r="D1209" i="25"/>
  <c r="D1208" i="25"/>
  <c r="D1207" i="25"/>
  <c r="D1206" i="25"/>
  <c r="D1205" i="25"/>
  <c r="D1204" i="25"/>
  <c r="D1203" i="25"/>
  <c r="D1202" i="25"/>
  <c r="D1201" i="25"/>
  <c r="D1200" i="25"/>
  <c r="D1199" i="25"/>
  <c r="D1198" i="25"/>
  <c r="D1197" i="25"/>
  <c r="D1196" i="25"/>
  <c r="D1195" i="25"/>
  <c r="D1194" i="25"/>
  <c r="D1193" i="25"/>
  <c r="D1192" i="25"/>
  <c r="D1191" i="25"/>
  <c r="D1190" i="25"/>
  <c r="D1189" i="25"/>
  <c r="D1188" i="25"/>
  <c r="D1187" i="25"/>
  <c r="D1186" i="25"/>
  <c r="D1185" i="25"/>
  <c r="D1184" i="25"/>
  <c r="D1183" i="25"/>
  <c r="D1182" i="25"/>
  <c r="D1181" i="25"/>
  <c r="D1180" i="25"/>
  <c r="D1179" i="25"/>
  <c r="D1178" i="25"/>
  <c r="D1177" i="25"/>
  <c r="D1176" i="25"/>
  <c r="D1175" i="25"/>
  <c r="D1174" i="25"/>
  <c r="D1173" i="25"/>
  <c r="D1172" i="25"/>
  <c r="D1171" i="25"/>
  <c r="D1170" i="25"/>
  <c r="D1169" i="25"/>
  <c r="D1168" i="25"/>
  <c r="D1167" i="25"/>
  <c r="D1166" i="25"/>
  <c r="D1165" i="25"/>
  <c r="D1164" i="25"/>
  <c r="D1163" i="25"/>
  <c r="D1162" i="25"/>
  <c r="D1161" i="25"/>
  <c r="D1160" i="25"/>
  <c r="D1159" i="25"/>
  <c r="D1158" i="25"/>
  <c r="D1157" i="25"/>
  <c r="D1156" i="25"/>
  <c r="D1155" i="25"/>
  <c r="D1154" i="25"/>
  <c r="D1153" i="25"/>
  <c r="D1152" i="25"/>
  <c r="D1151" i="25"/>
  <c r="D1150" i="25"/>
  <c r="D1149" i="25"/>
  <c r="D1148" i="25"/>
  <c r="D1147" i="25"/>
  <c r="D1146" i="25"/>
  <c r="D1145" i="25"/>
  <c r="D1144" i="25"/>
  <c r="D1143" i="25"/>
  <c r="D1142" i="25"/>
  <c r="D1141" i="25"/>
  <c r="D1140" i="25"/>
  <c r="D1139" i="25"/>
  <c r="D1138" i="25"/>
  <c r="D1137" i="25"/>
  <c r="D1136" i="25"/>
  <c r="D1135" i="25"/>
  <c r="D1134" i="25"/>
  <c r="D1133" i="25"/>
  <c r="D1132" i="25"/>
  <c r="D1131" i="25"/>
  <c r="D1130" i="25"/>
  <c r="D1129" i="25"/>
  <c r="D1128" i="25"/>
  <c r="D1127" i="25"/>
  <c r="D1126" i="25"/>
  <c r="D1125" i="25"/>
  <c r="D1124" i="25"/>
  <c r="D1123" i="25"/>
  <c r="D1122" i="25"/>
  <c r="D1121" i="25"/>
  <c r="D1120" i="25"/>
  <c r="D1119" i="25"/>
  <c r="D1118" i="25"/>
  <c r="D1117" i="25"/>
  <c r="D1116" i="25"/>
  <c r="D1115" i="25"/>
  <c r="D1114" i="25"/>
  <c r="D1113" i="25"/>
  <c r="D1112" i="25"/>
  <c r="D1111" i="25"/>
  <c r="D1110" i="25"/>
  <c r="D1109" i="25"/>
  <c r="D1108" i="25"/>
  <c r="D1107" i="25"/>
  <c r="D1106" i="25"/>
  <c r="D1105" i="25"/>
  <c r="D1104" i="25"/>
  <c r="D1103" i="25"/>
  <c r="D1102" i="25"/>
  <c r="D1101" i="25"/>
  <c r="D1100" i="25"/>
  <c r="D1099" i="25"/>
  <c r="D1098" i="25"/>
  <c r="D1097" i="25"/>
  <c r="D1096" i="25"/>
  <c r="D1095" i="25"/>
  <c r="D1094" i="25"/>
  <c r="D1093" i="25"/>
  <c r="D1092" i="25"/>
  <c r="D1091" i="25"/>
  <c r="D1090" i="25"/>
  <c r="D1089" i="25"/>
  <c r="D1088" i="25"/>
  <c r="D1087" i="25"/>
  <c r="D1086" i="25"/>
  <c r="D1085" i="25"/>
  <c r="D1084" i="25"/>
  <c r="D1083" i="25"/>
  <c r="D1082" i="25"/>
  <c r="D1081" i="25"/>
  <c r="D1080" i="25"/>
  <c r="D1079" i="25"/>
  <c r="D1078" i="25"/>
  <c r="D1077" i="25"/>
  <c r="D1076" i="25"/>
  <c r="D1075" i="25"/>
  <c r="D1074" i="25"/>
  <c r="D1073" i="25"/>
  <c r="D1072" i="25"/>
  <c r="D1071" i="25"/>
  <c r="D1070" i="25"/>
  <c r="D1069" i="25"/>
  <c r="D1068" i="25"/>
  <c r="D1067" i="25"/>
  <c r="D1066" i="25"/>
  <c r="D1065" i="25"/>
  <c r="D1064" i="25"/>
  <c r="D1063" i="25"/>
  <c r="D1062" i="25"/>
  <c r="D1061" i="25"/>
  <c r="D1060" i="25"/>
  <c r="D1059" i="25"/>
  <c r="D1058" i="25"/>
  <c r="D1057" i="25"/>
  <c r="D1056" i="25"/>
  <c r="D1055" i="25"/>
  <c r="D1054" i="25"/>
  <c r="D1053" i="25"/>
  <c r="D1052" i="25"/>
  <c r="D1051" i="25"/>
  <c r="D1050" i="25"/>
  <c r="D1049" i="25"/>
  <c r="D1048" i="25"/>
  <c r="D1047" i="25"/>
  <c r="D1046" i="25"/>
  <c r="D1045" i="25"/>
  <c r="D1044" i="25"/>
  <c r="D1043" i="25"/>
  <c r="D1042" i="25"/>
  <c r="D1041" i="25"/>
  <c r="D1040" i="25"/>
  <c r="D1039" i="25"/>
  <c r="D1038" i="25"/>
  <c r="D1037" i="25"/>
  <c r="D1036" i="25"/>
  <c r="D1035" i="25"/>
  <c r="D1034" i="25"/>
  <c r="D1033" i="25"/>
  <c r="D1032" i="25"/>
  <c r="D1031" i="25"/>
  <c r="D1030" i="25"/>
  <c r="D1029" i="25"/>
  <c r="D1028" i="25"/>
  <c r="D1027" i="25"/>
  <c r="D1026" i="25"/>
  <c r="D1025" i="25"/>
  <c r="D1024" i="25"/>
  <c r="D1023" i="25"/>
  <c r="D1022" i="25"/>
  <c r="D1021" i="25"/>
  <c r="D1020" i="25"/>
  <c r="D1019" i="25"/>
  <c r="D1018" i="25"/>
  <c r="D1017" i="25"/>
  <c r="D1016" i="25"/>
  <c r="D1015" i="25"/>
  <c r="D1014" i="25"/>
  <c r="D1013" i="25"/>
  <c r="D1012" i="25"/>
  <c r="D1011" i="25"/>
  <c r="D1010" i="25"/>
  <c r="D1009" i="25"/>
  <c r="D1008" i="25"/>
  <c r="D1007" i="25"/>
  <c r="D1006" i="25"/>
  <c r="D1005" i="25"/>
  <c r="D1004" i="25"/>
  <c r="D1003" i="25"/>
  <c r="D1002" i="25"/>
  <c r="D1001" i="25"/>
  <c r="D1000" i="25"/>
  <c r="D999" i="25"/>
  <c r="D998" i="25"/>
  <c r="D997" i="25"/>
  <c r="D996" i="25"/>
  <c r="D995" i="25"/>
  <c r="D994" i="25"/>
  <c r="D993" i="25"/>
  <c r="D992" i="25"/>
  <c r="D991" i="25"/>
  <c r="D990" i="25"/>
  <c r="D989" i="25"/>
  <c r="D988" i="25"/>
  <c r="D987" i="25"/>
  <c r="D986" i="25"/>
  <c r="D985" i="25"/>
  <c r="D984" i="25"/>
  <c r="D983" i="25"/>
  <c r="D982" i="25"/>
  <c r="D981" i="25"/>
  <c r="D980" i="25"/>
  <c r="D979" i="25"/>
  <c r="D978" i="25"/>
  <c r="D977" i="25"/>
  <c r="D976" i="25"/>
  <c r="D975" i="25"/>
  <c r="D974" i="25"/>
  <c r="D973" i="25"/>
  <c r="D972" i="25"/>
  <c r="D971" i="25"/>
  <c r="D970" i="25"/>
  <c r="D969" i="25"/>
  <c r="D968" i="25"/>
  <c r="D967" i="25"/>
  <c r="D966" i="25"/>
  <c r="D965" i="25"/>
  <c r="D964" i="25"/>
  <c r="D963" i="25"/>
  <c r="D962" i="25"/>
  <c r="D961" i="25"/>
  <c r="D960" i="25"/>
  <c r="D959" i="25"/>
  <c r="D958" i="25"/>
  <c r="D957" i="25"/>
  <c r="D956" i="25"/>
  <c r="D955" i="25"/>
  <c r="D954" i="25"/>
  <c r="D953" i="25"/>
  <c r="D952" i="25"/>
  <c r="D951" i="25"/>
  <c r="D950" i="25"/>
  <c r="D949" i="25"/>
  <c r="D948" i="25"/>
  <c r="D947" i="25"/>
  <c r="D946" i="25"/>
  <c r="D945" i="25"/>
  <c r="D944" i="25"/>
  <c r="D943" i="25"/>
  <c r="D942" i="25"/>
  <c r="D941" i="25"/>
  <c r="D940" i="25"/>
  <c r="D939" i="25"/>
  <c r="D938" i="25"/>
  <c r="D937" i="25"/>
  <c r="D936" i="25"/>
  <c r="D935" i="25"/>
  <c r="D934" i="25"/>
  <c r="D933" i="25"/>
  <c r="D932" i="25"/>
  <c r="D931" i="25"/>
  <c r="D930" i="25"/>
  <c r="D929" i="25"/>
  <c r="D928" i="25"/>
  <c r="D927" i="25"/>
  <c r="D926" i="25"/>
  <c r="D925" i="25"/>
  <c r="D924" i="25"/>
  <c r="D923" i="25"/>
  <c r="D922" i="25"/>
  <c r="D921" i="25"/>
  <c r="D920" i="25"/>
  <c r="D919" i="25"/>
  <c r="D918" i="25"/>
  <c r="D917" i="25"/>
  <c r="D916" i="25"/>
  <c r="D915" i="25"/>
  <c r="D914" i="25"/>
  <c r="D913" i="25"/>
  <c r="D912" i="25"/>
  <c r="D911" i="25"/>
  <c r="D910" i="25"/>
  <c r="D909" i="25"/>
  <c r="D908" i="25"/>
  <c r="D907" i="25"/>
  <c r="D906" i="25"/>
  <c r="D905" i="25"/>
  <c r="D904" i="25"/>
  <c r="D903" i="25"/>
  <c r="D902" i="25"/>
  <c r="D901" i="25"/>
  <c r="D900" i="25"/>
  <c r="D899" i="25"/>
  <c r="D898" i="25"/>
  <c r="D897" i="25"/>
  <c r="D896" i="25"/>
  <c r="D895" i="25"/>
  <c r="D894" i="25"/>
  <c r="D893" i="25"/>
  <c r="D892" i="25"/>
  <c r="D891" i="25"/>
  <c r="D890" i="25"/>
  <c r="D889" i="25"/>
  <c r="D888" i="25"/>
  <c r="D887" i="25"/>
  <c r="D886" i="25"/>
  <c r="D885" i="25"/>
  <c r="D884" i="25"/>
  <c r="D883" i="25"/>
  <c r="D882" i="25"/>
  <c r="D881" i="25"/>
  <c r="D880" i="25"/>
  <c r="D879" i="25"/>
  <c r="D878" i="25"/>
  <c r="D877" i="25"/>
  <c r="D876" i="25"/>
  <c r="D875" i="25"/>
  <c r="D874" i="25"/>
  <c r="D873" i="25"/>
  <c r="D872" i="25"/>
  <c r="D871" i="25"/>
  <c r="D870" i="25"/>
  <c r="D869" i="25"/>
  <c r="D868" i="25"/>
  <c r="D867" i="25"/>
  <c r="D866" i="25"/>
  <c r="D865" i="25"/>
  <c r="D864" i="25"/>
  <c r="D863" i="25"/>
  <c r="D862" i="25"/>
  <c r="D861" i="25"/>
  <c r="D860" i="25"/>
  <c r="D859" i="25"/>
  <c r="D858" i="25"/>
  <c r="D857" i="25"/>
  <c r="D856" i="25"/>
  <c r="D855" i="25"/>
  <c r="D854" i="25"/>
  <c r="D853" i="25"/>
  <c r="D852" i="25"/>
  <c r="D851" i="25"/>
  <c r="D850" i="25"/>
  <c r="D849" i="25"/>
  <c r="D848" i="25"/>
  <c r="D847" i="25"/>
  <c r="D846" i="25"/>
  <c r="D845" i="25"/>
  <c r="D844" i="25"/>
  <c r="D843" i="25"/>
  <c r="D842" i="25"/>
  <c r="D841" i="25"/>
  <c r="D840" i="25"/>
  <c r="D839" i="25"/>
  <c r="D838" i="25"/>
  <c r="D837" i="25"/>
  <c r="D836" i="25"/>
  <c r="D835" i="25"/>
  <c r="D834" i="25"/>
  <c r="D833" i="25"/>
  <c r="D832" i="25"/>
  <c r="D831" i="25"/>
  <c r="D830" i="25"/>
  <c r="D829" i="25"/>
  <c r="D828" i="25"/>
  <c r="D827" i="25"/>
  <c r="D826" i="25"/>
  <c r="D825" i="25"/>
  <c r="D824" i="25"/>
  <c r="D823" i="25"/>
  <c r="D822" i="25"/>
  <c r="D821" i="25"/>
  <c r="D820" i="25"/>
  <c r="D819" i="25"/>
  <c r="D818" i="25"/>
  <c r="D817" i="25"/>
  <c r="D816" i="25"/>
  <c r="D815" i="25"/>
  <c r="D814" i="25"/>
  <c r="D813" i="25"/>
  <c r="D812" i="25"/>
  <c r="D811" i="25"/>
  <c r="D810" i="25"/>
  <c r="D809" i="25"/>
  <c r="D808" i="25"/>
  <c r="D807" i="25"/>
  <c r="D806" i="25"/>
  <c r="D805" i="25"/>
  <c r="D804" i="25"/>
  <c r="D803" i="25"/>
  <c r="D802" i="25"/>
  <c r="D801" i="25"/>
  <c r="D800" i="25"/>
  <c r="D799" i="25"/>
  <c r="D798" i="25"/>
  <c r="D797" i="25"/>
  <c r="D796" i="25"/>
  <c r="D795" i="25"/>
  <c r="D794" i="25"/>
  <c r="D793" i="25"/>
  <c r="D792" i="25"/>
  <c r="D791" i="25"/>
  <c r="D790" i="25"/>
  <c r="D789" i="25"/>
  <c r="D788" i="25"/>
  <c r="D787" i="25"/>
  <c r="D786" i="25"/>
  <c r="D785" i="25"/>
  <c r="D784" i="25"/>
  <c r="D783" i="25"/>
  <c r="D782" i="25"/>
  <c r="D781" i="25"/>
  <c r="D780" i="25"/>
  <c r="D779" i="25"/>
  <c r="D778" i="25"/>
  <c r="D777" i="25"/>
  <c r="D776" i="25"/>
  <c r="D775" i="25"/>
  <c r="D774" i="25"/>
  <c r="D773" i="25"/>
  <c r="D772" i="25"/>
  <c r="D771" i="25"/>
  <c r="D770" i="25"/>
  <c r="D769" i="25"/>
  <c r="D768" i="25"/>
  <c r="D767" i="25"/>
  <c r="D766" i="25"/>
  <c r="D765" i="25"/>
  <c r="D764" i="25"/>
  <c r="D763" i="25"/>
  <c r="D762" i="25"/>
  <c r="D761" i="25"/>
  <c r="D760" i="25"/>
  <c r="D759" i="25"/>
  <c r="D758" i="25"/>
  <c r="D757" i="25"/>
  <c r="D756" i="25"/>
  <c r="D755" i="25"/>
  <c r="D754" i="25"/>
  <c r="D753" i="25"/>
  <c r="D752" i="25"/>
  <c r="D751" i="25"/>
  <c r="D750" i="25"/>
  <c r="D749" i="25"/>
  <c r="D748" i="25"/>
  <c r="D747" i="25"/>
  <c r="D746" i="25"/>
  <c r="D745" i="25"/>
  <c r="D744" i="25"/>
  <c r="D743" i="25"/>
  <c r="D742" i="25"/>
  <c r="D741" i="25"/>
  <c r="D740" i="25"/>
  <c r="D739" i="25"/>
  <c r="D738" i="25"/>
  <c r="D737" i="25"/>
  <c r="D736" i="25"/>
  <c r="D735" i="25"/>
  <c r="D734" i="25"/>
  <c r="D733" i="25"/>
  <c r="D732" i="25"/>
  <c r="D731" i="25"/>
  <c r="D730" i="25"/>
  <c r="D729" i="25"/>
  <c r="D728" i="25"/>
  <c r="D727" i="25"/>
  <c r="D726" i="25"/>
  <c r="D725" i="25"/>
  <c r="D724" i="25"/>
  <c r="D723" i="25"/>
  <c r="D722" i="25"/>
  <c r="D721" i="25"/>
  <c r="D720" i="25"/>
  <c r="D719" i="25"/>
  <c r="D718" i="25"/>
  <c r="D717" i="25"/>
  <c r="D716" i="25"/>
  <c r="D715" i="25"/>
  <c r="D714" i="25"/>
  <c r="D713" i="25"/>
  <c r="D712" i="25"/>
  <c r="D711" i="25"/>
  <c r="D710" i="25"/>
  <c r="D709" i="25"/>
  <c r="D708" i="25"/>
  <c r="D707" i="25"/>
  <c r="D706" i="25"/>
  <c r="D705" i="25"/>
  <c r="D704" i="25"/>
  <c r="D703" i="25"/>
  <c r="D702" i="25"/>
  <c r="D701" i="25"/>
  <c r="D700" i="25"/>
  <c r="D699" i="25"/>
  <c r="D698" i="25"/>
  <c r="D697" i="25"/>
  <c r="D696" i="25"/>
  <c r="D695" i="25"/>
  <c r="D694" i="25"/>
  <c r="D693" i="25"/>
  <c r="D692" i="25"/>
  <c r="D691" i="25"/>
  <c r="D690" i="25"/>
  <c r="D689" i="25"/>
  <c r="D688" i="25"/>
  <c r="D687" i="25"/>
  <c r="D686" i="25"/>
  <c r="D685" i="25"/>
  <c r="D684" i="25"/>
  <c r="D683" i="25"/>
  <c r="D682" i="25"/>
  <c r="D681" i="25"/>
  <c r="D680" i="25"/>
  <c r="D679" i="25"/>
  <c r="D678" i="25"/>
  <c r="D677" i="25"/>
  <c r="D676" i="25"/>
  <c r="D675" i="25"/>
  <c r="D674" i="25"/>
  <c r="D673" i="25"/>
  <c r="D672" i="25"/>
  <c r="D671" i="25"/>
  <c r="D670" i="25"/>
  <c r="D669" i="25"/>
  <c r="D668" i="25"/>
  <c r="D667" i="25"/>
  <c r="D666" i="25"/>
  <c r="D665" i="25"/>
  <c r="D664" i="25"/>
  <c r="D663" i="25"/>
  <c r="D662" i="25"/>
  <c r="D661" i="25"/>
  <c r="D660" i="25"/>
  <c r="D659" i="25"/>
  <c r="D658" i="25"/>
  <c r="D657" i="25"/>
  <c r="D656" i="25"/>
  <c r="D655" i="25"/>
  <c r="D654" i="25"/>
  <c r="D653" i="25"/>
  <c r="D652" i="25"/>
  <c r="D651" i="25"/>
  <c r="D650" i="25"/>
  <c r="D649" i="25"/>
  <c r="D648" i="25"/>
  <c r="D647" i="25"/>
  <c r="D646" i="25"/>
  <c r="D645" i="25"/>
  <c r="D644" i="25"/>
  <c r="D643" i="25"/>
  <c r="D642" i="25"/>
  <c r="D641" i="25"/>
  <c r="D640" i="25"/>
  <c r="D639" i="25"/>
  <c r="D638" i="25"/>
  <c r="D637" i="25"/>
  <c r="D636" i="25"/>
  <c r="D635" i="25"/>
  <c r="D634" i="25"/>
  <c r="D633" i="25"/>
  <c r="D632" i="25"/>
  <c r="D631" i="25"/>
  <c r="D630" i="25"/>
  <c r="D629" i="25"/>
  <c r="D628" i="25"/>
  <c r="D627" i="25"/>
  <c r="D626" i="25"/>
  <c r="D625" i="25"/>
  <c r="D624" i="25"/>
  <c r="D623" i="25"/>
  <c r="D622" i="25"/>
  <c r="D621" i="25"/>
  <c r="D620" i="25"/>
  <c r="D619" i="25"/>
  <c r="D618" i="25"/>
  <c r="D617" i="25"/>
  <c r="D616" i="25"/>
  <c r="D615" i="25"/>
  <c r="D614" i="25"/>
  <c r="D613" i="25"/>
  <c r="D612" i="25"/>
  <c r="D611" i="25"/>
  <c r="D610" i="25"/>
  <c r="D609" i="25"/>
  <c r="D608" i="25"/>
  <c r="D607" i="25"/>
  <c r="D606" i="25"/>
  <c r="D605" i="25"/>
  <c r="D604" i="25"/>
  <c r="D603" i="25"/>
  <c r="D602" i="25"/>
  <c r="D601" i="25"/>
  <c r="D600" i="25"/>
  <c r="D599" i="25"/>
  <c r="D598" i="25"/>
  <c r="D597" i="25"/>
  <c r="D596" i="25"/>
  <c r="D595" i="25"/>
  <c r="D594" i="25"/>
  <c r="D593" i="25"/>
  <c r="D592" i="25"/>
  <c r="D591" i="25"/>
  <c r="D590" i="25"/>
  <c r="D589" i="25"/>
  <c r="D588" i="25"/>
  <c r="D587" i="25"/>
  <c r="D586" i="25"/>
  <c r="D585" i="25"/>
  <c r="D584" i="25"/>
  <c r="D583" i="25"/>
  <c r="D582" i="25"/>
  <c r="D581" i="25"/>
  <c r="D580" i="25"/>
  <c r="D579" i="25"/>
  <c r="D578" i="25"/>
  <c r="D577" i="25"/>
  <c r="D576" i="25"/>
  <c r="D575" i="25"/>
  <c r="D574" i="25"/>
  <c r="D573" i="25"/>
  <c r="D572" i="25"/>
  <c r="D571" i="25"/>
  <c r="D570" i="25"/>
  <c r="D569" i="25"/>
  <c r="D568" i="25"/>
  <c r="D567" i="25"/>
  <c r="D566" i="25"/>
  <c r="D565" i="25"/>
  <c r="D564" i="25"/>
  <c r="D563" i="25"/>
  <c r="D562" i="25"/>
  <c r="D561" i="25"/>
  <c r="D560" i="25"/>
  <c r="D559" i="25"/>
  <c r="D558" i="25"/>
  <c r="D557" i="25"/>
  <c r="D556" i="25"/>
  <c r="D555" i="25"/>
  <c r="D554" i="25"/>
  <c r="D553" i="25"/>
  <c r="D552" i="25"/>
  <c r="D551" i="25"/>
  <c r="D550" i="25"/>
  <c r="D549" i="25"/>
  <c r="D548" i="25"/>
  <c r="D547" i="25"/>
  <c r="D546" i="25"/>
  <c r="D545" i="25"/>
  <c r="D544" i="25"/>
  <c r="D543" i="25"/>
  <c r="D542" i="25"/>
  <c r="D541" i="25"/>
  <c r="D540" i="25"/>
  <c r="D539" i="25"/>
  <c r="D538" i="25"/>
  <c r="D537" i="25"/>
  <c r="D536" i="25"/>
  <c r="D535" i="25"/>
  <c r="D534" i="25"/>
  <c r="D533" i="25"/>
  <c r="D532" i="25"/>
  <c r="D531" i="25"/>
  <c r="D530" i="25"/>
  <c r="D529" i="25"/>
  <c r="D528" i="25"/>
  <c r="D527" i="25"/>
  <c r="D526" i="25"/>
  <c r="D525" i="25"/>
  <c r="D524" i="25"/>
  <c r="D523" i="25"/>
  <c r="D522" i="25"/>
  <c r="D521" i="25"/>
  <c r="D520" i="25"/>
  <c r="D519" i="25"/>
  <c r="D518" i="25"/>
  <c r="D517" i="25"/>
  <c r="D516" i="25"/>
  <c r="D515" i="25"/>
  <c r="D514" i="25"/>
  <c r="D513" i="25"/>
  <c r="D512" i="25"/>
  <c r="D511" i="25"/>
  <c r="D510" i="25"/>
  <c r="D509" i="25"/>
  <c r="D508" i="25"/>
  <c r="D507" i="25"/>
  <c r="D506" i="25"/>
  <c r="D505" i="25"/>
  <c r="D504" i="25"/>
  <c r="D503" i="25"/>
  <c r="D502" i="25"/>
  <c r="D501" i="25"/>
  <c r="D500" i="25"/>
  <c r="D499" i="25"/>
  <c r="D498" i="25"/>
  <c r="D497" i="25"/>
  <c r="D496" i="25"/>
  <c r="D495" i="25"/>
  <c r="D494" i="25"/>
  <c r="D493" i="25"/>
  <c r="D492" i="25"/>
  <c r="D491" i="25"/>
  <c r="D490" i="25"/>
  <c r="D489" i="25"/>
  <c r="D488" i="25"/>
  <c r="D487" i="25"/>
  <c r="D486" i="25"/>
  <c r="D485" i="25"/>
  <c r="D484" i="25"/>
  <c r="D483" i="25"/>
  <c r="D482" i="25"/>
  <c r="D481" i="25"/>
  <c r="D480" i="25"/>
  <c r="D479" i="25"/>
  <c r="D478" i="25"/>
  <c r="D477" i="25"/>
  <c r="D476" i="25"/>
  <c r="D475" i="25"/>
  <c r="D474" i="25"/>
  <c r="D473" i="25"/>
  <c r="D472" i="25"/>
  <c r="D471" i="25"/>
  <c r="D470" i="25"/>
  <c r="D469" i="25"/>
  <c r="D468" i="25"/>
  <c r="D467" i="25"/>
  <c r="D466" i="25"/>
  <c r="D465" i="25"/>
  <c r="D464" i="25"/>
  <c r="D463" i="25"/>
  <c r="D462" i="25"/>
  <c r="D461" i="25"/>
  <c r="D460" i="25"/>
  <c r="D459" i="25"/>
  <c r="D458" i="25"/>
  <c r="D457" i="25"/>
  <c r="D456" i="25"/>
  <c r="D455" i="25"/>
  <c r="D454" i="25"/>
  <c r="D453" i="25"/>
  <c r="D452" i="25"/>
  <c r="D451" i="25"/>
  <c r="D450" i="25"/>
  <c r="D449" i="25"/>
  <c r="D448" i="25"/>
  <c r="D447" i="25"/>
  <c r="D446" i="25"/>
  <c r="D445" i="25"/>
  <c r="D444" i="25"/>
  <c r="D443" i="25"/>
  <c r="D442" i="25"/>
  <c r="D441" i="25"/>
  <c r="D440" i="25"/>
  <c r="D439" i="25"/>
  <c r="D438" i="25"/>
  <c r="D437" i="25"/>
  <c r="D436" i="25"/>
  <c r="D435" i="25"/>
  <c r="D434" i="25"/>
  <c r="D433" i="25"/>
  <c r="D432" i="25"/>
  <c r="D431" i="25"/>
  <c r="D430" i="25"/>
  <c r="D429" i="25"/>
  <c r="D428" i="25"/>
  <c r="D427" i="25"/>
  <c r="D426" i="25"/>
  <c r="D425" i="25"/>
  <c r="D424" i="25"/>
  <c r="D423" i="25"/>
  <c r="D422" i="25"/>
  <c r="D421" i="25"/>
  <c r="D420" i="25"/>
  <c r="D419" i="25"/>
  <c r="D418" i="25"/>
  <c r="D417" i="25"/>
  <c r="D416" i="25"/>
  <c r="D415" i="25"/>
  <c r="D414" i="25"/>
  <c r="D413" i="25"/>
  <c r="D412" i="25"/>
  <c r="D411" i="25"/>
  <c r="D410" i="25"/>
  <c r="D409" i="25"/>
  <c r="D408" i="25"/>
  <c r="D407" i="25"/>
  <c r="D406" i="25"/>
  <c r="D405" i="25"/>
  <c r="D404" i="25"/>
  <c r="D403" i="25"/>
  <c r="D402" i="25"/>
  <c r="D401" i="25"/>
  <c r="D400" i="25"/>
  <c r="D399" i="25"/>
  <c r="D398" i="25"/>
  <c r="D397" i="25"/>
  <c r="D396" i="25"/>
  <c r="D395" i="25"/>
  <c r="D394" i="25"/>
  <c r="D393" i="25"/>
  <c r="D392" i="25"/>
  <c r="D391" i="25"/>
  <c r="D390" i="25"/>
  <c r="D389" i="25"/>
  <c r="D388" i="25"/>
  <c r="D387" i="25"/>
  <c r="D386" i="25"/>
  <c r="D385" i="25"/>
  <c r="D384" i="25"/>
  <c r="D383" i="25"/>
  <c r="D382" i="25"/>
  <c r="D381" i="25"/>
  <c r="D380" i="25"/>
  <c r="D379" i="25"/>
  <c r="D378" i="25"/>
  <c r="D377" i="25"/>
  <c r="D376" i="25"/>
  <c r="D375" i="25"/>
  <c r="D374" i="25"/>
  <c r="D373" i="25"/>
  <c r="D372" i="25"/>
  <c r="D371" i="25"/>
  <c r="D370" i="25"/>
  <c r="D369" i="25"/>
  <c r="D368" i="25"/>
  <c r="D367" i="25"/>
  <c r="D366" i="25"/>
  <c r="D365" i="25"/>
  <c r="D364" i="25"/>
  <c r="D363" i="25"/>
  <c r="D362" i="25"/>
  <c r="D361" i="25"/>
  <c r="D360" i="25"/>
  <c r="D359" i="25"/>
  <c r="D358" i="25"/>
  <c r="D357" i="25"/>
  <c r="D356" i="25"/>
  <c r="D355" i="25"/>
  <c r="D354" i="25"/>
  <c r="D353" i="25"/>
  <c r="D352" i="25"/>
  <c r="D351" i="25"/>
  <c r="D350" i="25"/>
  <c r="D349" i="25"/>
  <c r="D348" i="25"/>
  <c r="D347" i="25"/>
  <c r="D346" i="25"/>
  <c r="D345" i="25"/>
  <c r="D344" i="25"/>
  <c r="D343" i="25"/>
  <c r="D342" i="25"/>
  <c r="D341" i="25"/>
  <c r="D340" i="25"/>
  <c r="D339" i="25"/>
  <c r="D338" i="25"/>
  <c r="D337" i="25"/>
  <c r="D336" i="25"/>
  <c r="D335" i="25"/>
  <c r="D334" i="25"/>
  <c r="D333" i="25"/>
  <c r="D332" i="25"/>
  <c r="D331" i="25"/>
  <c r="D330" i="25"/>
  <c r="D329" i="25"/>
  <c r="D328" i="25"/>
  <c r="D327" i="25"/>
  <c r="D326" i="25"/>
  <c r="D325" i="25"/>
  <c r="D324" i="25"/>
  <c r="D323" i="25"/>
  <c r="D322" i="25"/>
  <c r="D321" i="25"/>
  <c r="D320" i="25"/>
  <c r="D319" i="25"/>
  <c r="D318" i="25"/>
  <c r="D317" i="25"/>
  <c r="D316" i="25"/>
  <c r="D315" i="25"/>
  <c r="D314" i="25"/>
  <c r="D313" i="25"/>
  <c r="D312" i="25"/>
  <c r="D311" i="25"/>
  <c r="D310" i="25"/>
  <c r="D309" i="25"/>
  <c r="D308" i="25"/>
  <c r="D307" i="25"/>
  <c r="D306" i="25"/>
  <c r="D305" i="25"/>
  <c r="D304" i="25"/>
  <c r="D303" i="25"/>
  <c r="D302" i="25"/>
  <c r="D301" i="25"/>
  <c r="D300" i="25"/>
  <c r="D299" i="25"/>
  <c r="D298" i="25"/>
  <c r="D297" i="25"/>
  <c r="D296" i="25"/>
  <c r="D295" i="25"/>
  <c r="D294" i="25"/>
  <c r="D293" i="25"/>
  <c r="D292" i="25"/>
  <c r="D291" i="25"/>
  <c r="D290" i="25"/>
  <c r="D289" i="25"/>
  <c r="D288" i="25"/>
  <c r="D287" i="25"/>
  <c r="D286" i="25"/>
  <c r="D285" i="25"/>
  <c r="D284" i="25"/>
  <c r="D283" i="25"/>
  <c r="D282" i="25"/>
  <c r="D281" i="25"/>
  <c r="D280" i="25"/>
  <c r="D279" i="25"/>
  <c r="D278" i="25"/>
  <c r="D277" i="25"/>
  <c r="D276" i="25"/>
  <c r="D275" i="25"/>
  <c r="D274" i="25"/>
  <c r="D273" i="25"/>
  <c r="D272" i="25"/>
  <c r="D271" i="25"/>
  <c r="D270" i="25"/>
  <c r="D269" i="25"/>
  <c r="D268" i="25"/>
  <c r="D267" i="25"/>
  <c r="D266" i="25"/>
  <c r="D265" i="25"/>
  <c r="D264" i="25"/>
  <c r="D263" i="25"/>
  <c r="D262" i="25"/>
  <c r="D261" i="25"/>
  <c r="D260" i="25"/>
  <c r="D259" i="25"/>
  <c r="D258" i="25"/>
  <c r="D257" i="25"/>
  <c r="D256" i="25"/>
  <c r="D255" i="25"/>
  <c r="D254" i="25"/>
  <c r="D253" i="25"/>
  <c r="D252" i="25"/>
  <c r="D251" i="25"/>
  <c r="D250" i="25"/>
  <c r="D249" i="25"/>
  <c r="D248" i="25"/>
  <c r="D247" i="25"/>
  <c r="D246" i="25"/>
  <c r="D245" i="25"/>
  <c r="D244" i="25"/>
  <c r="D243" i="25"/>
  <c r="D242" i="25"/>
  <c r="D241" i="25"/>
  <c r="D240" i="25"/>
  <c r="D239" i="25"/>
  <c r="D238" i="25"/>
  <c r="D237" i="25"/>
  <c r="D236" i="25"/>
  <c r="D235" i="25"/>
  <c r="D234" i="25"/>
  <c r="D233" i="25"/>
  <c r="D232" i="25"/>
  <c r="D231" i="25"/>
  <c r="D230" i="25"/>
  <c r="D229" i="25"/>
  <c r="D228" i="25"/>
  <c r="D227" i="25"/>
  <c r="D226" i="25"/>
  <c r="D225" i="25"/>
  <c r="D224" i="25"/>
  <c r="D223" i="25"/>
  <c r="D222" i="25"/>
  <c r="D221" i="25"/>
  <c r="D220" i="25"/>
  <c r="D219" i="25"/>
  <c r="D218" i="25"/>
  <c r="D217" i="25"/>
  <c r="D216" i="25"/>
  <c r="D215" i="25"/>
  <c r="D214" i="25"/>
  <c r="D213" i="25"/>
  <c r="D212" i="25"/>
  <c r="D211" i="25"/>
  <c r="D210" i="25"/>
  <c r="D209" i="25"/>
  <c r="D208" i="25"/>
  <c r="D207" i="25"/>
  <c r="D206" i="25"/>
  <c r="D205" i="25"/>
  <c r="D204" i="25"/>
  <c r="D203" i="25"/>
  <c r="D202" i="25"/>
  <c r="D201" i="25"/>
  <c r="D200" i="25"/>
  <c r="D199" i="25"/>
  <c r="D198" i="25"/>
  <c r="D197" i="25"/>
  <c r="D196" i="25"/>
  <c r="D195" i="25"/>
  <c r="D194" i="25"/>
  <c r="D193" i="25"/>
  <c r="D192" i="25"/>
  <c r="D191" i="25"/>
  <c r="D190" i="25"/>
  <c r="D189" i="25"/>
  <c r="D188" i="25"/>
  <c r="D187" i="25"/>
  <c r="D186" i="25"/>
  <c r="D185" i="25"/>
  <c r="D184" i="25"/>
  <c r="D183" i="25"/>
  <c r="D182" i="25"/>
  <c r="D181" i="25"/>
  <c r="D180" i="25"/>
  <c r="D179" i="25"/>
  <c r="D178" i="25"/>
  <c r="D177" i="25"/>
  <c r="D176" i="25"/>
  <c r="D175" i="25"/>
  <c r="D174" i="25"/>
  <c r="D173" i="25"/>
  <c r="D172" i="25"/>
  <c r="D171" i="25"/>
  <c r="D170" i="25"/>
  <c r="D169" i="25"/>
  <c r="D168" i="25"/>
  <c r="D167" i="25"/>
  <c r="D166" i="25"/>
  <c r="D165" i="25"/>
  <c r="D164" i="25"/>
  <c r="D163" i="25"/>
  <c r="D162" i="25"/>
  <c r="D161" i="25"/>
  <c r="D160" i="25"/>
  <c r="D159" i="25"/>
  <c r="D158" i="25"/>
  <c r="D157" i="25"/>
  <c r="D156" i="25"/>
  <c r="D155" i="25"/>
  <c r="D154" i="25"/>
  <c r="D153" i="25"/>
  <c r="D152" i="25"/>
  <c r="D151" i="25"/>
  <c r="D150" i="25"/>
  <c r="D149" i="25"/>
  <c r="D148" i="25"/>
  <c r="D147" i="25"/>
  <c r="D146" i="25"/>
  <c r="D145" i="25"/>
  <c r="D144" i="25"/>
  <c r="D143" i="25"/>
  <c r="D142" i="25"/>
  <c r="D141" i="25"/>
  <c r="D140" i="25"/>
  <c r="D139" i="25"/>
  <c r="D138" i="25"/>
  <c r="D137" i="25"/>
  <c r="D136" i="25"/>
  <c r="D135" i="25"/>
  <c r="D134" i="25"/>
  <c r="D133" i="25"/>
  <c r="D132" i="25"/>
  <c r="D131" i="25"/>
  <c r="D130" i="25"/>
  <c r="D129" i="25"/>
  <c r="D128" i="25"/>
  <c r="D127" i="25"/>
  <c r="D126" i="25"/>
  <c r="D125" i="25"/>
  <c r="D124" i="25"/>
  <c r="D123" i="25"/>
  <c r="D122" i="25"/>
  <c r="D121" i="25"/>
  <c r="D120" i="25"/>
  <c r="D119" i="25"/>
  <c r="D118" i="25"/>
  <c r="D117" i="25"/>
  <c r="D116" i="25"/>
  <c r="D115" i="25"/>
  <c r="D114" i="25"/>
  <c r="D113" i="25"/>
  <c r="D112" i="25"/>
  <c r="D111" i="25"/>
  <c r="D110" i="25"/>
  <c r="D109" i="25"/>
  <c r="D108" i="25"/>
  <c r="D107" i="25"/>
  <c r="D106" i="25"/>
  <c r="D105" i="25"/>
  <c r="D104" i="25"/>
  <c r="D103" i="25"/>
  <c r="D102" i="25"/>
  <c r="D101" i="25"/>
  <c r="D100" i="25"/>
  <c r="D99" i="25"/>
  <c r="D98" i="25"/>
  <c r="D97" i="25"/>
  <c r="D96" i="25"/>
  <c r="D95" i="25"/>
  <c r="D94" i="25"/>
  <c r="D93" i="25"/>
  <c r="D92" i="25"/>
  <c r="D91" i="25"/>
  <c r="D90" i="25"/>
  <c r="D89" i="25"/>
  <c r="D88" i="25"/>
  <c r="D87" i="25"/>
  <c r="D86" i="25"/>
  <c r="D85" i="25"/>
  <c r="D84" i="25"/>
  <c r="D83" i="25"/>
  <c r="D82" i="25"/>
  <c r="D81" i="25"/>
  <c r="D80" i="25"/>
  <c r="D79" i="25"/>
  <c r="D78" i="25"/>
  <c r="D77" i="25"/>
  <c r="D76" i="25"/>
  <c r="D75" i="25"/>
  <c r="D74" i="25"/>
  <c r="D73" i="25"/>
  <c r="D72" i="25"/>
  <c r="D71" i="25"/>
  <c r="D70" i="25"/>
  <c r="D69" i="25"/>
  <c r="D68" i="25"/>
  <c r="D67" i="25"/>
  <c r="D66" i="25"/>
  <c r="D65" i="25"/>
  <c r="D64" i="25"/>
  <c r="D63" i="25"/>
  <c r="D62" i="25"/>
  <c r="D61" i="25"/>
  <c r="D60" i="25"/>
  <c r="D59" i="25"/>
  <c r="D58" i="25"/>
  <c r="D57" i="25"/>
  <c r="D56" i="25"/>
  <c r="D55" i="25"/>
  <c r="D54" i="25"/>
  <c r="D53" i="25"/>
  <c r="D52" i="25"/>
  <c r="D51" i="25"/>
  <c r="D50" i="25"/>
  <c r="D49" i="25"/>
  <c r="D48" i="25"/>
  <c r="D47" i="25"/>
  <c r="D46" i="25"/>
  <c r="D45" i="25"/>
  <c r="D44" i="25"/>
  <c r="D43" i="25"/>
  <c r="D42" i="25"/>
  <c r="D41" i="25"/>
  <c r="D40" i="25"/>
  <c r="D39" i="25"/>
  <c r="D38" i="25"/>
  <c r="D37" i="25"/>
  <c r="D36" i="25"/>
  <c r="D35" i="25"/>
  <c r="D34" i="25"/>
  <c r="D33" i="25"/>
  <c r="D32" i="25"/>
  <c r="D31" i="25"/>
  <c r="D30" i="25"/>
  <c r="D29" i="25"/>
  <c r="D28" i="25"/>
  <c r="D27" i="25"/>
  <c r="D26" i="25"/>
  <c r="D25" i="25"/>
  <c r="D24" i="25"/>
  <c r="D23" i="25"/>
  <c r="D22" i="25"/>
  <c r="D21" i="25"/>
  <c r="D20" i="25"/>
  <c r="D19" i="25"/>
  <c r="D18" i="25"/>
  <c r="D17" i="25"/>
  <c r="I16" i="25"/>
  <c r="J16" i="25" s="1"/>
  <c r="K16" i="25" s="1"/>
  <c r="H16" i="25"/>
  <c r="D16" i="25"/>
  <c r="J15" i="25"/>
  <c r="K15" i="25" s="1"/>
  <c r="I15" i="25"/>
  <c r="H15" i="25"/>
  <c r="D15" i="25"/>
  <c r="I14" i="25"/>
  <c r="J14" i="25" s="1"/>
  <c r="K14" i="25" s="1"/>
  <c r="H14" i="25"/>
  <c r="D14" i="25"/>
  <c r="I13" i="25"/>
  <c r="J13" i="25" s="1"/>
  <c r="K13" i="25" s="1"/>
  <c r="N12" i="25" s="1"/>
  <c r="H13" i="25"/>
  <c r="D13" i="25"/>
  <c r="D12" i="25"/>
  <c r="D11" i="25"/>
  <c r="D10" i="25"/>
  <c r="K9" i="25"/>
  <c r="D9" i="25"/>
  <c r="K8" i="25"/>
  <c r="D8" i="25"/>
  <c r="K7" i="25"/>
  <c r="D7" i="25"/>
  <c r="K6" i="25"/>
  <c r="D6" i="25"/>
  <c r="B2" i="20"/>
  <c r="B2" i="22"/>
  <c r="B2" i="19"/>
  <c r="B2" i="17"/>
  <c r="B2" i="14"/>
  <c r="B2" i="13"/>
  <c r="B2" i="11"/>
  <c r="B2" i="10"/>
  <c r="B2" i="6"/>
  <c r="B2" i="5"/>
  <c r="B2" i="4"/>
  <c r="B2" i="3"/>
  <c r="H10004" i="26" l="1"/>
  <c r="H10002" i="26"/>
  <c r="H10000" i="26"/>
  <c r="H9998" i="26"/>
  <c r="H9996" i="26"/>
  <c r="H9994" i="26"/>
  <c r="H9992" i="26"/>
  <c r="H9990" i="26"/>
  <c r="H9988" i="26"/>
  <c r="H9986" i="26"/>
  <c r="H9984" i="26"/>
  <c r="H9982" i="26"/>
  <c r="H9980" i="26"/>
  <c r="H9978" i="26"/>
  <c r="H9976" i="26"/>
  <c r="H9974" i="26"/>
  <c r="H9972" i="26"/>
  <c r="H9970" i="26"/>
  <c r="H9968" i="26"/>
  <c r="H9966" i="26"/>
  <c r="H9964" i="26"/>
  <c r="H9962" i="26"/>
  <c r="H9960" i="26"/>
  <c r="H9958" i="26"/>
  <c r="H9956" i="26"/>
  <c r="H9954" i="26"/>
  <c r="H9952" i="26"/>
  <c r="H9950" i="26"/>
  <c r="H9948" i="26"/>
  <c r="H9946" i="26"/>
  <c r="H9944" i="26"/>
  <c r="H9942" i="26"/>
  <c r="H9940" i="26"/>
  <c r="H9938" i="26"/>
  <c r="H9936" i="26"/>
  <c r="H9934" i="26"/>
  <c r="H9932" i="26"/>
  <c r="H9930" i="26"/>
  <c r="H9928" i="26"/>
  <c r="H9926" i="26"/>
  <c r="H9924" i="26"/>
  <c r="H9922" i="26"/>
  <c r="H9920" i="26"/>
  <c r="H9918" i="26"/>
  <c r="H9916" i="26"/>
  <c r="H9914" i="26"/>
  <c r="H9912" i="26"/>
  <c r="H9910" i="26"/>
  <c r="H9908" i="26"/>
  <c r="H9906" i="26"/>
  <c r="H9904" i="26"/>
  <c r="H9902" i="26"/>
  <c r="H9900" i="26"/>
  <c r="H9898" i="26"/>
  <c r="H9896" i="26"/>
  <c r="H9894" i="26"/>
  <c r="H9892" i="26"/>
  <c r="H9890" i="26"/>
  <c r="H9888" i="26"/>
  <c r="H9886" i="26"/>
  <c r="H9884" i="26"/>
  <c r="H9882" i="26"/>
  <c r="H9880" i="26"/>
  <c r="H9878" i="26"/>
  <c r="H9876" i="26"/>
  <c r="H9874" i="26"/>
  <c r="H9872" i="26"/>
  <c r="H9870" i="26"/>
  <c r="H9868" i="26"/>
  <c r="H9866" i="26"/>
  <c r="H9864" i="26"/>
  <c r="H9862" i="26"/>
  <c r="H9860" i="26"/>
  <c r="H9858" i="26"/>
  <c r="H9856" i="26"/>
  <c r="H9854" i="26"/>
  <c r="H9852" i="26"/>
  <c r="H9850" i="26"/>
  <c r="H9848" i="26"/>
  <c r="H9846" i="26"/>
  <c r="H9844" i="26"/>
  <c r="H9842" i="26"/>
  <c r="H9840" i="26"/>
  <c r="H9838" i="26"/>
  <c r="H9836" i="26"/>
  <c r="H10003" i="26"/>
  <c r="H9999" i="26"/>
  <c r="H9995" i="26"/>
  <c r="H9991" i="26"/>
  <c r="H9987" i="26"/>
  <c r="H9983" i="26"/>
  <c r="H9979" i="26"/>
  <c r="H9975" i="26"/>
  <c r="H9971" i="26"/>
  <c r="H9967" i="26"/>
  <c r="H9963" i="26"/>
  <c r="H9959" i="26"/>
  <c r="H9955" i="26"/>
  <c r="H9951" i="26"/>
  <c r="H9947" i="26"/>
  <c r="H9943" i="26"/>
  <c r="H9939" i="26"/>
  <c r="H9935" i="26"/>
  <c r="H9931" i="26"/>
  <c r="H9927" i="26"/>
  <c r="H9923" i="26"/>
  <c r="H9919" i="26"/>
  <c r="H9915" i="26"/>
  <c r="H9911" i="26"/>
  <c r="H9907" i="26"/>
  <c r="H9903" i="26"/>
  <c r="H9899" i="26"/>
  <c r="H9895" i="26"/>
  <c r="H9891" i="26"/>
  <c r="H9887" i="26"/>
  <c r="H9883" i="26"/>
  <c r="H9879" i="26"/>
  <c r="H9875" i="26"/>
  <c r="H9871" i="26"/>
  <c r="H9867" i="26"/>
  <c r="H9863" i="26"/>
  <c r="H9859" i="26"/>
  <c r="H9855" i="26"/>
  <c r="H9851" i="26"/>
  <c r="H9847" i="26"/>
  <c r="H9843" i="26"/>
  <c r="H9839" i="26"/>
  <c r="H9835" i="26"/>
  <c r="H9833" i="26"/>
  <c r="H9831" i="26"/>
  <c r="H9829" i="26"/>
  <c r="H9827" i="26"/>
  <c r="H9825" i="26"/>
  <c r="H9823" i="26"/>
  <c r="H9821" i="26"/>
  <c r="H9819" i="26"/>
  <c r="H9817" i="26"/>
  <c r="H9815" i="26"/>
  <c r="H9813" i="26"/>
  <c r="H9811" i="26"/>
  <c r="H9809" i="26"/>
  <c r="H9807" i="26"/>
  <c r="H9805" i="26"/>
  <c r="H9803" i="26"/>
  <c r="H9801" i="26"/>
  <c r="H9799" i="26"/>
  <c r="H9797" i="26"/>
  <c r="H9795" i="26"/>
  <c r="H9793" i="26"/>
  <c r="H9791" i="26"/>
  <c r="H9789" i="26"/>
  <c r="H9787" i="26"/>
  <c r="H9785" i="26"/>
  <c r="H9783" i="26"/>
  <c r="H9781" i="26"/>
  <c r="H9779" i="26"/>
  <c r="H9777" i="26"/>
  <c r="H9775" i="26"/>
  <c r="H9773" i="26"/>
  <c r="H9771" i="26"/>
  <c r="H9769" i="26"/>
  <c r="H9767" i="26"/>
  <c r="H9765" i="26"/>
  <c r="H9763" i="26"/>
  <c r="H9761" i="26"/>
  <c r="H9759" i="26"/>
  <c r="H9757" i="26"/>
  <c r="H9755" i="26"/>
  <c r="H9753" i="26"/>
  <c r="H9751" i="26"/>
  <c r="H9749" i="26"/>
  <c r="H9747" i="26"/>
  <c r="H9745" i="26"/>
  <c r="H9743" i="26"/>
  <c r="H9741" i="26"/>
  <c r="H9739" i="26"/>
  <c r="H9737" i="26"/>
  <c r="H9735" i="26"/>
  <c r="H9733" i="26"/>
  <c r="H9731" i="26"/>
  <c r="H9729" i="26"/>
  <c r="H9727" i="26"/>
  <c r="H9725" i="26"/>
  <c r="H9723" i="26"/>
  <c r="H9721" i="26"/>
  <c r="H9719" i="26"/>
  <c r="H9717" i="26"/>
  <c r="H9715" i="26"/>
  <c r="H9713" i="26"/>
  <c r="H9711" i="26"/>
  <c r="H9709" i="26"/>
  <c r="H9707" i="26"/>
  <c r="H9705" i="26"/>
  <c r="H9703" i="26"/>
  <c r="H9701" i="26"/>
  <c r="H9699" i="26"/>
  <c r="H9697" i="26"/>
  <c r="H9695" i="26"/>
  <c r="H9693" i="26"/>
  <c r="H9691" i="26"/>
  <c r="H9689" i="26"/>
  <c r="H9687" i="26"/>
  <c r="H9685" i="26"/>
  <c r="H9683" i="26"/>
  <c r="H9681" i="26"/>
  <c r="H9679" i="26"/>
  <c r="H9677" i="26"/>
  <c r="H9675" i="26"/>
  <c r="H9673" i="26"/>
  <c r="H9671" i="26"/>
  <c r="H9669" i="26"/>
  <c r="H9667" i="26"/>
  <c r="H9665" i="26"/>
  <c r="H9663" i="26"/>
  <c r="H9661" i="26"/>
  <c r="H9659" i="26"/>
  <c r="H9657" i="26"/>
  <c r="H9655" i="26"/>
  <c r="H9653" i="26"/>
  <c r="H9651" i="26"/>
  <c r="H9649" i="26"/>
  <c r="H9647" i="26"/>
  <c r="H9645" i="26"/>
  <c r="H9643" i="26"/>
  <c r="H9641" i="26"/>
  <c r="H9639" i="26"/>
  <c r="H9637" i="26"/>
  <c r="H9635" i="26"/>
  <c r="H9633" i="26"/>
  <c r="H9631" i="26"/>
  <c r="H9629" i="26"/>
  <c r="H9627" i="26"/>
  <c r="H9625" i="26"/>
  <c r="H9623" i="26"/>
  <c r="H9621" i="26"/>
  <c r="H9619" i="26"/>
  <c r="H9617" i="26"/>
  <c r="H9615" i="26"/>
  <c r="H9613" i="26"/>
  <c r="H9611" i="26"/>
  <c r="H9609" i="26"/>
  <c r="H9607" i="26"/>
  <c r="H9605" i="26"/>
  <c r="H9603" i="26"/>
  <c r="H9601" i="26"/>
  <c r="H9599" i="26"/>
  <c r="H9597" i="26"/>
  <c r="H9595" i="26"/>
  <c r="H9593" i="26"/>
  <c r="H9591" i="26"/>
  <c r="H9589" i="26"/>
  <c r="H9587" i="26"/>
  <c r="H9585" i="26"/>
  <c r="H9583" i="26"/>
  <c r="H9581" i="26"/>
  <c r="H10001" i="26"/>
  <c r="H9993" i="26"/>
  <c r="H9985" i="26"/>
  <c r="H9977" i="26"/>
  <c r="H9969" i="26"/>
  <c r="H9961" i="26"/>
  <c r="H9953" i="26"/>
  <c r="H9945" i="26"/>
  <c r="H9937" i="26"/>
  <c r="H9929" i="26"/>
  <c r="H9921" i="26"/>
  <c r="H9913" i="26"/>
  <c r="H9905" i="26"/>
  <c r="H9897" i="26"/>
  <c r="H9889" i="26"/>
  <c r="H9881" i="26"/>
  <c r="H9873" i="26"/>
  <c r="H9865" i="26"/>
  <c r="H9857" i="26"/>
  <c r="H9849" i="26"/>
  <c r="H9841" i="26"/>
  <c r="H9834" i="26"/>
  <c r="H9830" i="26"/>
  <c r="H9826" i="26"/>
  <c r="H9822" i="26"/>
  <c r="H9818" i="26"/>
  <c r="H9814" i="26"/>
  <c r="H9810" i="26"/>
  <c r="H9806" i="26"/>
  <c r="H9802" i="26"/>
  <c r="H9798" i="26"/>
  <c r="H9794" i="26"/>
  <c r="H9790" i="26"/>
  <c r="H9786" i="26"/>
  <c r="H9782" i="26"/>
  <c r="H9778" i="26"/>
  <c r="H9774" i="26"/>
  <c r="H9770" i="26"/>
  <c r="H9766" i="26"/>
  <c r="H9762" i="26"/>
  <c r="H9758" i="26"/>
  <c r="H9754" i="26"/>
  <c r="H9750" i="26"/>
  <c r="H9746" i="26"/>
  <c r="H9742" i="26"/>
  <c r="H9738" i="26"/>
  <c r="H9734" i="26"/>
  <c r="H9730" i="26"/>
  <c r="H9726" i="26"/>
  <c r="H9722" i="26"/>
  <c r="H9718" i="26"/>
  <c r="H9714" i="26"/>
  <c r="H9710" i="26"/>
  <c r="H9706" i="26"/>
  <c r="H9702" i="26"/>
  <c r="H9698" i="26"/>
  <c r="H9694" i="26"/>
  <c r="H9690" i="26"/>
  <c r="H9686" i="26"/>
  <c r="H9682" i="26"/>
  <c r="H9678" i="26"/>
  <c r="H9674" i="26"/>
  <c r="H9670" i="26"/>
  <c r="H9666" i="26"/>
  <c r="H9662" i="26"/>
  <c r="H9658" i="26"/>
  <c r="H9654" i="26"/>
  <c r="H9650" i="26"/>
  <c r="H9646" i="26"/>
  <c r="H9642" i="26"/>
  <c r="H9638" i="26"/>
  <c r="H9634" i="26"/>
  <c r="H9630" i="26"/>
  <c r="H9626" i="26"/>
  <c r="H9622" i="26"/>
  <c r="H9618" i="26"/>
  <c r="H9614" i="26"/>
  <c r="H9610" i="26"/>
  <c r="H9606" i="26"/>
  <c r="H9602" i="26"/>
  <c r="H9598" i="26"/>
  <c r="H9594" i="26"/>
  <c r="H9590" i="26"/>
  <c r="H9586" i="26"/>
  <c r="H9582" i="26"/>
  <c r="H9579" i="26"/>
  <c r="H9577" i="26"/>
  <c r="H9575" i="26"/>
  <c r="H9573" i="26"/>
  <c r="H9571" i="26"/>
  <c r="H9569" i="26"/>
  <c r="H9567" i="26"/>
  <c r="H9565" i="26"/>
  <c r="H9563" i="26"/>
  <c r="H9561" i="26"/>
  <c r="H9559" i="26"/>
  <c r="H9557" i="26"/>
  <c r="H9555" i="26"/>
  <c r="H9553" i="26"/>
  <c r="H9551" i="26"/>
  <c r="H9549" i="26"/>
  <c r="H9547" i="26"/>
  <c r="H9545" i="26"/>
  <c r="H9543" i="26"/>
  <c r="H9541" i="26"/>
  <c r="H9539" i="26"/>
  <c r="H9537" i="26"/>
  <c r="H9535" i="26"/>
  <c r="H9533" i="26"/>
  <c r="H9531" i="26"/>
  <c r="H9529" i="26"/>
  <c r="H9527" i="26"/>
  <c r="H9525" i="26"/>
  <c r="H9523" i="26"/>
  <c r="H9521" i="26"/>
  <c r="H9519" i="26"/>
  <c r="H9517" i="26"/>
  <c r="H9515" i="26"/>
  <c r="H9513" i="26"/>
  <c r="H9511" i="26"/>
  <c r="H9509" i="26"/>
  <c r="H9507" i="26"/>
  <c r="H9505" i="26"/>
  <c r="H9503" i="26"/>
  <c r="H9501" i="26"/>
  <c r="H9499" i="26"/>
  <c r="H9497" i="26"/>
  <c r="H9495" i="26"/>
  <c r="H9493" i="26"/>
  <c r="H9491" i="26"/>
  <c r="H9489" i="26"/>
  <c r="H9487" i="26"/>
  <c r="H9485" i="26"/>
  <c r="H9483" i="26"/>
  <c r="H9481" i="26"/>
  <c r="H9479" i="26"/>
  <c r="H9477" i="26"/>
  <c r="H9475" i="26"/>
  <c r="H9473" i="26"/>
  <c r="H9471" i="26"/>
  <c r="H9469" i="26"/>
  <c r="H9467" i="26"/>
  <c r="H9465" i="26"/>
  <c r="H9463" i="26"/>
  <c r="H9461" i="26"/>
  <c r="H9459" i="26"/>
  <c r="H9457" i="26"/>
  <c r="H9455" i="26"/>
  <c r="H9453" i="26"/>
  <c r="H9451" i="26"/>
  <c r="H9449" i="26"/>
  <c r="H9447" i="26"/>
  <c r="H9445" i="26"/>
  <c r="H9443" i="26"/>
  <c r="H9441" i="26"/>
  <c r="H9439" i="26"/>
  <c r="H9437" i="26"/>
  <c r="H9435" i="26"/>
  <c r="H9433" i="26"/>
  <c r="H9431" i="26"/>
  <c r="H9429" i="26"/>
  <c r="H9427" i="26"/>
  <c r="H9425" i="26"/>
  <c r="H9423" i="26"/>
  <c r="H9421" i="26"/>
  <c r="H9419" i="26"/>
  <c r="H9417" i="26"/>
  <c r="H9415" i="26"/>
  <c r="H9413" i="26"/>
  <c r="H9411" i="26"/>
  <c r="H9409" i="26"/>
  <c r="H9407" i="26"/>
  <c r="H9405" i="26"/>
  <c r="H9403" i="26"/>
  <c r="H9401" i="26"/>
  <c r="H9399" i="26"/>
  <c r="H9397" i="26"/>
  <c r="H9395" i="26"/>
  <c r="H9393" i="26"/>
  <c r="H9391" i="26"/>
  <c r="H9389" i="26"/>
  <c r="H9387" i="26"/>
  <c r="H9385" i="26"/>
  <c r="H9383" i="26"/>
  <c r="H9381" i="26"/>
  <c r="H9379" i="26"/>
  <c r="H9377" i="26"/>
  <c r="H9375" i="26"/>
  <c r="H9373" i="26"/>
  <c r="H9371" i="26"/>
  <c r="H9369" i="26"/>
  <c r="H9367" i="26"/>
  <c r="H9365" i="26"/>
  <c r="H9363" i="26"/>
  <c r="H9361" i="26"/>
  <c r="H9359" i="26"/>
  <c r="H9357" i="26"/>
  <c r="H9355" i="26"/>
  <c r="H9353" i="26"/>
  <c r="H9351" i="26"/>
  <c r="H9349" i="26"/>
  <c r="H9347" i="26"/>
  <c r="H9345" i="26"/>
  <c r="H9343" i="26"/>
  <c r="H9341" i="26"/>
  <c r="H9339" i="26"/>
  <c r="H9337" i="26"/>
  <c r="H9335" i="26"/>
  <c r="H9333" i="26"/>
  <c r="H9331" i="26"/>
  <c r="H9329" i="26"/>
  <c r="H9327" i="26"/>
  <c r="H9325" i="26"/>
  <c r="H9323" i="26"/>
  <c r="H9321" i="26"/>
  <c r="H9319" i="26"/>
  <c r="H9317" i="26"/>
  <c r="H9315" i="26"/>
  <c r="H9313" i="26"/>
  <c r="H9311" i="26"/>
  <c r="H9309" i="26"/>
  <c r="H9307" i="26"/>
  <c r="H9305" i="26"/>
  <c r="H9303" i="26"/>
  <c r="H9301" i="26"/>
  <c r="H9299" i="26"/>
  <c r="H9297" i="26"/>
  <c r="H9295" i="26"/>
  <c r="H9293" i="26"/>
  <c r="H9291" i="26"/>
  <c r="H9289" i="26"/>
  <c r="H9287" i="26"/>
  <c r="H9285" i="26"/>
  <c r="H9283" i="26"/>
  <c r="H9281" i="26"/>
  <c r="H9279" i="26"/>
  <c r="H9277" i="26"/>
  <c r="H9275" i="26"/>
  <c r="H9273" i="26"/>
  <c r="H9271" i="26"/>
  <c r="H9269" i="26"/>
  <c r="H9267" i="26"/>
  <c r="H9265" i="26"/>
  <c r="H9263" i="26"/>
  <c r="H9261" i="26"/>
  <c r="H9259" i="26"/>
  <c r="H9257" i="26"/>
  <c r="H9255" i="26"/>
  <c r="H9253" i="26"/>
  <c r="H9251" i="26"/>
  <c r="H9249" i="26"/>
  <c r="H9247" i="26"/>
  <c r="H9245" i="26"/>
  <c r="H9243" i="26"/>
  <c r="H9241" i="26"/>
  <c r="H9239" i="26"/>
  <c r="H9237" i="26"/>
  <c r="H9235" i="26"/>
  <c r="H9233" i="26"/>
  <c r="H9231" i="26"/>
  <c r="H9229" i="26"/>
  <c r="H9227" i="26"/>
  <c r="H9225" i="26"/>
  <c r="H9223" i="26"/>
  <c r="H9221" i="26"/>
  <c r="H9219" i="26"/>
  <c r="H9217" i="26"/>
  <c r="H9215" i="26"/>
  <c r="H9213" i="26"/>
  <c r="H9211" i="26"/>
  <c r="H9209" i="26"/>
  <c r="H9207" i="26"/>
  <c r="H9205" i="26"/>
  <c r="H9203" i="26"/>
  <c r="H9201" i="26"/>
  <c r="H9199" i="26"/>
  <c r="H9197" i="26"/>
  <c r="H9195" i="26"/>
  <c r="H9193" i="26"/>
  <c r="H9191" i="26"/>
  <c r="H9189" i="26"/>
  <c r="H9187" i="26"/>
  <c r="H9185" i="26"/>
  <c r="H9183" i="26"/>
  <c r="H9181" i="26"/>
  <c r="H9179" i="26"/>
  <c r="H9177" i="26"/>
  <c r="H9175" i="26"/>
  <c r="H9173" i="26"/>
  <c r="H9171" i="26"/>
  <c r="H9169" i="26"/>
  <c r="H9167" i="26"/>
  <c r="H9165" i="26"/>
  <c r="H9163" i="26"/>
  <c r="H9161" i="26"/>
  <c r="H9159" i="26"/>
  <c r="H9157" i="26"/>
  <c r="H9155" i="26"/>
  <c r="H9153" i="26"/>
  <c r="H9151" i="26"/>
  <c r="H9149" i="26"/>
  <c r="H9147" i="26"/>
  <c r="H9145" i="26"/>
  <c r="H9143" i="26"/>
  <c r="H9141" i="26"/>
  <c r="H9139" i="26"/>
  <c r="H9137" i="26"/>
  <c r="H9135" i="26"/>
  <c r="H9133" i="26"/>
  <c r="H9131" i="26"/>
  <c r="H9129" i="26"/>
  <c r="H9127" i="26"/>
  <c r="H9125" i="26"/>
  <c r="H9123" i="26"/>
  <c r="H9121" i="26"/>
  <c r="H9119" i="26"/>
  <c r="H9117" i="26"/>
  <c r="H9115" i="26"/>
  <c r="H9113" i="26"/>
  <c r="H9111" i="26"/>
  <c r="H9109" i="26"/>
  <c r="H9107" i="26"/>
  <c r="H9105" i="26"/>
  <c r="H9103" i="26"/>
  <c r="H9101" i="26"/>
  <c r="H9099" i="26"/>
  <c r="H9097" i="26"/>
  <c r="H9095" i="26"/>
  <c r="H9093" i="26"/>
  <c r="H9091" i="26"/>
  <c r="H9089" i="26"/>
  <c r="H9087" i="26"/>
  <c r="H9085" i="26"/>
  <c r="H9083" i="26"/>
  <c r="H9081" i="26"/>
  <c r="H9079" i="26"/>
  <c r="H9077" i="26"/>
  <c r="H9075" i="26"/>
  <c r="H9073" i="26"/>
  <c r="H9071" i="26"/>
  <c r="H9069" i="26"/>
  <c r="H9997" i="26"/>
  <c r="H9981" i="26"/>
  <c r="H9965" i="26"/>
  <c r="H9949" i="26"/>
  <c r="H9933" i="26"/>
  <c r="H9917" i="26"/>
  <c r="H9901" i="26"/>
  <c r="H9885" i="26"/>
  <c r="H9869" i="26"/>
  <c r="H9853" i="26"/>
  <c r="H9837" i="26"/>
  <c r="H9828" i="26"/>
  <c r="H9820" i="26"/>
  <c r="H9812" i="26"/>
  <c r="H9804" i="26"/>
  <c r="H9796" i="26"/>
  <c r="H9788" i="26"/>
  <c r="H9780" i="26"/>
  <c r="H9772" i="26"/>
  <c r="H9764" i="26"/>
  <c r="H9756" i="26"/>
  <c r="H9748" i="26"/>
  <c r="H9740" i="26"/>
  <c r="H9732" i="26"/>
  <c r="H9724" i="26"/>
  <c r="H9716" i="26"/>
  <c r="H9708" i="26"/>
  <c r="H9700" i="26"/>
  <c r="H9692" i="26"/>
  <c r="H9684" i="26"/>
  <c r="H9676" i="26"/>
  <c r="H9668" i="26"/>
  <c r="H9660" i="26"/>
  <c r="H9652" i="26"/>
  <c r="H9644" i="26"/>
  <c r="H9636" i="26"/>
  <c r="H9628" i="26"/>
  <c r="H9620" i="26"/>
  <c r="H9612" i="26"/>
  <c r="H9604" i="26"/>
  <c r="H9596" i="26"/>
  <c r="H9588" i="26"/>
  <c r="H9580" i="26"/>
  <c r="H9576" i="26"/>
  <c r="H9572" i="26"/>
  <c r="H9568" i="26"/>
  <c r="H9564" i="26"/>
  <c r="H9560" i="26"/>
  <c r="H9556" i="26"/>
  <c r="H9552" i="26"/>
  <c r="H9548" i="26"/>
  <c r="H9544" i="26"/>
  <c r="H9540" i="26"/>
  <c r="H9536" i="26"/>
  <c r="H9532" i="26"/>
  <c r="H9528" i="26"/>
  <c r="H9524" i="26"/>
  <c r="H9520" i="26"/>
  <c r="H9516" i="26"/>
  <c r="H9512" i="26"/>
  <c r="H9508" i="26"/>
  <c r="H9504" i="26"/>
  <c r="H9500" i="26"/>
  <c r="H9496" i="26"/>
  <c r="H9492" i="26"/>
  <c r="H9488" i="26"/>
  <c r="H9484" i="26"/>
  <c r="H9480" i="26"/>
  <c r="H9476" i="26"/>
  <c r="H9472" i="26"/>
  <c r="H9468" i="26"/>
  <c r="H9464" i="26"/>
  <c r="H9460" i="26"/>
  <c r="H9456" i="26"/>
  <c r="H9452" i="26"/>
  <c r="H9448" i="26"/>
  <c r="H9444" i="26"/>
  <c r="H9440" i="26"/>
  <c r="H9436" i="26"/>
  <c r="H9432" i="26"/>
  <c r="H9428" i="26"/>
  <c r="H9424" i="26"/>
  <c r="H9420" i="26"/>
  <c r="H9416" i="26"/>
  <c r="H9412" i="26"/>
  <c r="H9408" i="26"/>
  <c r="H9404" i="26"/>
  <c r="H9400" i="26"/>
  <c r="H9396" i="26"/>
  <c r="H9392" i="26"/>
  <c r="H9388" i="26"/>
  <c r="H9384" i="26"/>
  <c r="H9380" i="26"/>
  <c r="H9376" i="26"/>
  <c r="H9372" i="26"/>
  <c r="H9368" i="26"/>
  <c r="H9364" i="26"/>
  <c r="H9360" i="26"/>
  <c r="H9356" i="26"/>
  <c r="H9352" i="26"/>
  <c r="H9348" i="26"/>
  <c r="H9344" i="26"/>
  <c r="H9340" i="26"/>
  <c r="H9336" i="26"/>
  <c r="H9332" i="26"/>
  <c r="H9328" i="26"/>
  <c r="H9324" i="26"/>
  <c r="H9320" i="26"/>
  <c r="H9316" i="26"/>
  <c r="H9312" i="26"/>
  <c r="H9308" i="26"/>
  <c r="H9304" i="26"/>
  <c r="H9300" i="26"/>
  <c r="H9296" i="26"/>
  <c r="H9292" i="26"/>
  <c r="H9288" i="26"/>
  <c r="H9284" i="26"/>
  <c r="H9280" i="26"/>
  <c r="H9276" i="26"/>
  <c r="H9272" i="26"/>
  <c r="H9268" i="26"/>
  <c r="H9264" i="26"/>
  <c r="H9260" i="26"/>
  <c r="H9256" i="26"/>
  <c r="H9252" i="26"/>
  <c r="H9248" i="26"/>
  <c r="H9244" i="26"/>
  <c r="H9240" i="26"/>
  <c r="H9236" i="26"/>
  <c r="H9232" i="26"/>
  <c r="H9228" i="26"/>
  <c r="H9224" i="26"/>
  <c r="H9220" i="26"/>
  <c r="H9216" i="26"/>
  <c r="H9212" i="26"/>
  <c r="H9208" i="26"/>
  <c r="H9204" i="26"/>
  <c r="H9200" i="26"/>
  <c r="H9196" i="26"/>
  <c r="H9192" i="26"/>
  <c r="H9188" i="26"/>
  <c r="H9184" i="26"/>
  <c r="H9180" i="26"/>
  <c r="H9176" i="26"/>
  <c r="H9172" i="26"/>
  <c r="H9168" i="26"/>
  <c r="H9164" i="26"/>
  <c r="H9160" i="26"/>
  <c r="H9156" i="26"/>
  <c r="H9152" i="26"/>
  <c r="H9148" i="26"/>
  <c r="H9144" i="26"/>
  <c r="H9140" i="26"/>
  <c r="H9136" i="26"/>
  <c r="H9132" i="26"/>
  <c r="H9128" i="26"/>
  <c r="H9124" i="26"/>
  <c r="H9120" i="26"/>
  <c r="H9116" i="26"/>
  <c r="H9112" i="26"/>
  <c r="H9108" i="26"/>
  <c r="H9104" i="26"/>
  <c r="H9100" i="26"/>
  <c r="H9096" i="26"/>
  <c r="H9092" i="26"/>
  <c r="H9088" i="26"/>
  <c r="H9084" i="26"/>
  <c r="H9080" i="26"/>
  <c r="H9076" i="26"/>
  <c r="H9072" i="26"/>
  <c r="H9068" i="26"/>
  <c r="H9066" i="26"/>
  <c r="H9064" i="26"/>
  <c r="H9062" i="26"/>
  <c r="H9060" i="26"/>
  <c r="H9058" i="26"/>
  <c r="H9056" i="26"/>
  <c r="H9054" i="26"/>
  <c r="H9052" i="26"/>
  <c r="H9050" i="26"/>
  <c r="H9048" i="26"/>
  <c r="H9046" i="26"/>
  <c r="H9044" i="26"/>
  <c r="H9042" i="26"/>
  <c r="H9040" i="26"/>
  <c r="H9038" i="26"/>
  <c r="H9036" i="26"/>
  <c r="H9034" i="26"/>
  <c r="H9032" i="26"/>
  <c r="H9030" i="26"/>
  <c r="H9028" i="26"/>
  <c r="H9026" i="26"/>
  <c r="H9024" i="26"/>
  <c r="H9022" i="26"/>
  <c r="H9020" i="26"/>
  <c r="H9018" i="26"/>
  <c r="H9016" i="26"/>
  <c r="H9014" i="26"/>
  <c r="H9012" i="26"/>
  <c r="H9010" i="26"/>
  <c r="H9008" i="26"/>
  <c r="H9006" i="26"/>
  <c r="H9004" i="26"/>
  <c r="H9002" i="26"/>
  <c r="H9000" i="26"/>
  <c r="H8998" i="26"/>
  <c r="H8996" i="26"/>
  <c r="H8994" i="26"/>
  <c r="H8992" i="26"/>
  <c r="H8990" i="26"/>
  <c r="H8988" i="26"/>
  <c r="H8986" i="26"/>
  <c r="H8984" i="26"/>
  <c r="H8982" i="26"/>
  <c r="H8980" i="26"/>
  <c r="H8978" i="26"/>
  <c r="H8976" i="26"/>
  <c r="H8974" i="26"/>
  <c r="H8972" i="26"/>
  <c r="H8970" i="26"/>
  <c r="H8968" i="26"/>
  <c r="H8966" i="26"/>
  <c r="H8964" i="26"/>
  <c r="H8962" i="26"/>
  <c r="H8960" i="26"/>
  <c r="H8958" i="26"/>
  <c r="H8956" i="26"/>
  <c r="H8954" i="26"/>
  <c r="H8952" i="26"/>
  <c r="H8950" i="26"/>
  <c r="H8948" i="26"/>
  <c r="H8946" i="26"/>
  <c r="H8944" i="26"/>
  <c r="H8942" i="26"/>
  <c r="H8940" i="26"/>
  <c r="H8938" i="26"/>
  <c r="H8936" i="26"/>
  <c r="H8934" i="26"/>
  <c r="H8932" i="26"/>
  <c r="H8930" i="26"/>
  <c r="H8928" i="26"/>
  <c r="H8926" i="26"/>
  <c r="H8924" i="26"/>
  <c r="H8922" i="26"/>
  <c r="H8920" i="26"/>
  <c r="H8918" i="26"/>
  <c r="H8916" i="26"/>
  <c r="H8914" i="26"/>
  <c r="H8912" i="26"/>
  <c r="H8910" i="26"/>
  <c r="H8908" i="26"/>
  <c r="H8906" i="26"/>
  <c r="H8904" i="26"/>
  <c r="H8902" i="26"/>
  <c r="H8900" i="26"/>
  <c r="H8898" i="26"/>
  <c r="H8896" i="26"/>
  <c r="H8894" i="26"/>
  <c r="H8892" i="26"/>
  <c r="H8890" i="26"/>
  <c r="H8888" i="26"/>
  <c r="H8886" i="26"/>
  <c r="H8884" i="26"/>
  <c r="H8882" i="26"/>
  <c r="H8880" i="26"/>
  <c r="H8878" i="26"/>
  <c r="H8876" i="26"/>
  <c r="H8874" i="26"/>
  <c r="H8872" i="26"/>
  <c r="H8870" i="26"/>
  <c r="H8868" i="26"/>
  <c r="H8866" i="26"/>
  <c r="H8864" i="26"/>
  <c r="H8862" i="26"/>
  <c r="H8860" i="26"/>
  <c r="H8858" i="26"/>
  <c r="H8856" i="26"/>
  <c r="H8854" i="26"/>
  <c r="H8852" i="26"/>
  <c r="H8850" i="26"/>
  <c r="H8848" i="26"/>
  <c r="H8846" i="26"/>
  <c r="H8844" i="26"/>
  <c r="H8842" i="26"/>
  <c r="H8840" i="26"/>
  <c r="H8838" i="26"/>
  <c r="H8836" i="26"/>
  <c r="H8834" i="26"/>
  <c r="H8832" i="26"/>
  <c r="H8830" i="26"/>
  <c r="H8828" i="26"/>
  <c r="H8826" i="26"/>
  <c r="H8824" i="26"/>
  <c r="H8822" i="26"/>
  <c r="H8820" i="26"/>
  <c r="H8818" i="26"/>
  <c r="H8816" i="26"/>
  <c r="H8814" i="26"/>
  <c r="H8812" i="26"/>
  <c r="H8810" i="26"/>
  <c r="H8808" i="26"/>
  <c r="H8806" i="26"/>
  <c r="H8804" i="26"/>
  <c r="H8802" i="26"/>
  <c r="H8800" i="26"/>
  <c r="H8798" i="26"/>
  <c r="H8796" i="26"/>
  <c r="H8794" i="26"/>
  <c r="H8792" i="26"/>
  <c r="H8790" i="26"/>
  <c r="H8788" i="26"/>
  <c r="H8786" i="26"/>
  <c r="H8784" i="26"/>
  <c r="H8782" i="26"/>
  <c r="H8780" i="26"/>
  <c r="H8778" i="26"/>
  <c r="H8776" i="26"/>
  <c r="H8774" i="26"/>
  <c r="H8772" i="26"/>
  <c r="H8770" i="26"/>
  <c r="H8768" i="26"/>
  <c r="H8766" i="26"/>
  <c r="H8764" i="26"/>
  <c r="H8762" i="26"/>
  <c r="H8760" i="26"/>
  <c r="H8758" i="26"/>
  <c r="H8756" i="26"/>
  <c r="H8754" i="26"/>
  <c r="H8752" i="26"/>
  <c r="H8750" i="26"/>
  <c r="H8748" i="26"/>
  <c r="H8746" i="26"/>
  <c r="H8744" i="26"/>
  <c r="H8742" i="26"/>
  <c r="H8740" i="26"/>
  <c r="H8738" i="26"/>
  <c r="H8736" i="26"/>
  <c r="H8734" i="26"/>
  <c r="H8732" i="26"/>
  <c r="H8730" i="26"/>
  <c r="H8728" i="26"/>
  <c r="H8726" i="26"/>
  <c r="H8724" i="26"/>
  <c r="H8722" i="26"/>
  <c r="H8720" i="26"/>
  <c r="H8718" i="26"/>
  <c r="H8716" i="26"/>
  <c r="H8714" i="26"/>
  <c r="H8712" i="26"/>
  <c r="H8710" i="26"/>
  <c r="H8708" i="26"/>
  <c r="H8706" i="26"/>
  <c r="H8704" i="26"/>
  <c r="H8702" i="26"/>
  <c r="H8700" i="26"/>
  <c r="H8698" i="26"/>
  <c r="H8696" i="26"/>
  <c r="H8694" i="26"/>
  <c r="H8692" i="26"/>
  <c r="H8690" i="26"/>
  <c r="H8688" i="26"/>
  <c r="H8686" i="26"/>
  <c r="H8684" i="26"/>
  <c r="H8682" i="26"/>
  <c r="H8680" i="26"/>
  <c r="H8678" i="26"/>
  <c r="H8676" i="26"/>
  <c r="H8674" i="26"/>
  <c r="H8672" i="26"/>
  <c r="H8670" i="26"/>
  <c r="H8668" i="26"/>
  <c r="H8666" i="26"/>
  <c r="H8664" i="26"/>
  <c r="H8662" i="26"/>
  <c r="H8660" i="26"/>
  <c r="H8658" i="26"/>
  <c r="H8656" i="26"/>
  <c r="H8654" i="26"/>
  <c r="H8652" i="26"/>
  <c r="H8650" i="26"/>
  <c r="H8648" i="26"/>
  <c r="H8646" i="26"/>
  <c r="H8644" i="26"/>
  <c r="H8642" i="26"/>
  <c r="H8640" i="26"/>
  <c r="H8638" i="26"/>
  <c r="H8636" i="26"/>
  <c r="H8634" i="26"/>
  <c r="H8632" i="26"/>
  <c r="H8630" i="26"/>
  <c r="H8628" i="26"/>
  <c r="H8626" i="26"/>
  <c r="H8624" i="26"/>
  <c r="H8622" i="26"/>
  <c r="H8620" i="26"/>
  <c r="H8618" i="26"/>
  <c r="H8616" i="26"/>
  <c r="H8614" i="26"/>
  <c r="H8612" i="26"/>
  <c r="H8610" i="26"/>
  <c r="H8608" i="26"/>
  <c r="H8606" i="26"/>
  <c r="H8604" i="26"/>
  <c r="H8602" i="26"/>
  <c r="H8600" i="26"/>
  <c r="H8598" i="26"/>
  <c r="H8596" i="26"/>
  <c r="H8594" i="26"/>
  <c r="H8592" i="26"/>
  <c r="H8590" i="26"/>
  <c r="H8588" i="26"/>
  <c r="H8586" i="26"/>
  <c r="H8584" i="26"/>
  <c r="H8582" i="26"/>
  <c r="H8580" i="26"/>
  <c r="H8578" i="26"/>
  <c r="H8576" i="26"/>
  <c r="H8574" i="26"/>
  <c r="H8572" i="26"/>
  <c r="H8570" i="26"/>
  <c r="H8568" i="26"/>
  <c r="H8566" i="26"/>
  <c r="H8564" i="26"/>
  <c r="H8562" i="26"/>
  <c r="H8560" i="26"/>
  <c r="H8558" i="26"/>
  <c r="H8556" i="26"/>
  <c r="H8554" i="26"/>
  <c r="H8552" i="26"/>
  <c r="H8550" i="26"/>
  <c r="H8548" i="26"/>
  <c r="H8546" i="26"/>
  <c r="H8544" i="26"/>
  <c r="H8542" i="26"/>
  <c r="H8540" i="26"/>
  <c r="H8538" i="26"/>
  <c r="H8536" i="26"/>
  <c r="H8534" i="26"/>
  <c r="H8532" i="26"/>
  <c r="H8530" i="26"/>
  <c r="H8528" i="26"/>
  <c r="H8526" i="26"/>
  <c r="H8524" i="26"/>
  <c r="H8522" i="26"/>
  <c r="H8520" i="26"/>
  <c r="H8518" i="26"/>
  <c r="H8516" i="26"/>
  <c r="H8514" i="26"/>
  <c r="H8512" i="26"/>
  <c r="H8510" i="26"/>
  <c r="H8508" i="26"/>
  <c r="H8506" i="26"/>
  <c r="H8504" i="26"/>
  <c r="H8502" i="26"/>
  <c r="H8500" i="26"/>
  <c r="H8498" i="26"/>
  <c r="H8496" i="26"/>
  <c r="H8494" i="26"/>
  <c r="H8492" i="26"/>
  <c r="H8490" i="26"/>
  <c r="H8488" i="26"/>
  <c r="H8486" i="26"/>
  <c r="H8484" i="26"/>
  <c r="H8482" i="26"/>
  <c r="H8480" i="26"/>
  <c r="H8478" i="26"/>
  <c r="H8476" i="26"/>
  <c r="H8474" i="26"/>
  <c r="H8472" i="26"/>
  <c r="H8470" i="26"/>
  <c r="H8468" i="26"/>
  <c r="H8466" i="26"/>
  <c r="H8464" i="26"/>
  <c r="H8462" i="26"/>
  <c r="H8460" i="26"/>
  <c r="H8458" i="26"/>
  <c r="H8456" i="26"/>
  <c r="H8454" i="26"/>
  <c r="H8452" i="26"/>
  <c r="H8450" i="26"/>
  <c r="H8448" i="26"/>
  <c r="H8446" i="26"/>
  <c r="H8444" i="26"/>
  <c r="H8442" i="26"/>
  <c r="H8440" i="26"/>
  <c r="H8438" i="26"/>
  <c r="H8436" i="26"/>
  <c r="H8434" i="26"/>
  <c r="H8432" i="26"/>
  <c r="H8430" i="26"/>
  <c r="H8428" i="26"/>
  <c r="H8426" i="26"/>
  <c r="H8424" i="26"/>
  <c r="H8422" i="26"/>
  <c r="H8420" i="26"/>
  <c r="H8418" i="26"/>
  <c r="H8416" i="26"/>
  <c r="H8414" i="26"/>
  <c r="H8412" i="26"/>
  <c r="H8410" i="26"/>
  <c r="H8408" i="26"/>
  <c r="H8406" i="26"/>
  <c r="H8404" i="26"/>
  <c r="H8402" i="26"/>
  <c r="H8400" i="26"/>
  <c r="H8398" i="26"/>
  <c r="H8396" i="26"/>
  <c r="H8394" i="26"/>
  <c r="H8392" i="26"/>
  <c r="H8390" i="26"/>
  <c r="H8388" i="26"/>
  <c r="H8386" i="26"/>
  <c r="H8384" i="26"/>
  <c r="H8382" i="26"/>
  <c r="H8380" i="26"/>
  <c r="H8378" i="26"/>
  <c r="H8376" i="26"/>
  <c r="H8374" i="26"/>
  <c r="H8372" i="26"/>
  <c r="H8370" i="26"/>
  <c r="H8368" i="26"/>
  <c r="H8366" i="26"/>
  <c r="H8364" i="26"/>
  <c r="H8362" i="26"/>
  <c r="H8360" i="26"/>
  <c r="H8358" i="26"/>
  <c r="H8356" i="26"/>
  <c r="H8354" i="26"/>
  <c r="H8352" i="26"/>
  <c r="H8350" i="26"/>
  <c r="H8348" i="26"/>
  <c r="H8346" i="26"/>
  <c r="H8344" i="26"/>
  <c r="H8342" i="26"/>
  <c r="H8340" i="26"/>
  <c r="H8338" i="26"/>
  <c r="H8336" i="26"/>
  <c r="H8334" i="26"/>
  <c r="H8332" i="26"/>
  <c r="H8330" i="26"/>
  <c r="H8328" i="26"/>
  <c r="H8326" i="26"/>
  <c r="H8324" i="26"/>
  <c r="H8322" i="26"/>
  <c r="H8320" i="26"/>
  <c r="H8318" i="26"/>
  <c r="H8316" i="26"/>
  <c r="H8314" i="26"/>
  <c r="H8312" i="26"/>
  <c r="H8310" i="26"/>
  <c r="H8308" i="26"/>
  <c r="H8306" i="26"/>
  <c r="H8304" i="26"/>
  <c r="H8302" i="26"/>
  <c r="H8300" i="26"/>
  <c r="H8298" i="26"/>
  <c r="H8296" i="26"/>
  <c r="H8294" i="26"/>
  <c r="H8292" i="26"/>
  <c r="H8290" i="26"/>
  <c r="H8288" i="26"/>
  <c r="H8286" i="26"/>
  <c r="H8284" i="26"/>
  <c r="H8282" i="26"/>
  <c r="H8280" i="26"/>
  <c r="H8278" i="26"/>
  <c r="H8276" i="26"/>
  <c r="H8274" i="26"/>
  <c r="H8272" i="26"/>
  <c r="H8270" i="26"/>
  <c r="H8268" i="26"/>
  <c r="H8266" i="26"/>
  <c r="H8264" i="26"/>
  <c r="H8262" i="26"/>
  <c r="H8260" i="26"/>
  <c r="H8258" i="26"/>
  <c r="H8256" i="26"/>
  <c r="H8254" i="26"/>
  <c r="H8252" i="26"/>
  <c r="H8250" i="26"/>
  <c r="H8248" i="26"/>
  <c r="H8246" i="26"/>
  <c r="H8244" i="26"/>
  <c r="H8242" i="26"/>
  <c r="H8240" i="26"/>
  <c r="H8238" i="26"/>
  <c r="H8236" i="26"/>
  <c r="H8234" i="26"/>
  <c r="H8232" i="26"/>
  <c r="H8230" i="26"/>
  <c r="H8228" i="26"/>
  <c r="H8226" i="26"/>
  <c r="H8224" i="26"/>
  <c r="H8222" i="26"/>
  <c r="H8220" i="26"/>
  <c r="H8218" i="26"/>
  <c r="H8216" i="26"/>
  <c r="H8214" i="26"/>
  <c r="H8212" i="26"/>
  <c r="H8210" i="26"/>
  <c r="H8208" i="26"/>
  <c r="H8206" i="26"/>
  <c r="H8204" i="26"/>
  <c r="H8202" i="26"/>
  <c r="H8200" i="26"/>
  <c r="H8198" i="26"/>
  <c r="H8196" i="26"/>
  <c r="H8194" i="26"/>
  <c r="H8192" i="26"/>
  <c r="H8190" i="26"/>
  <c r="H8188" i="26"/>
  <c r="H8186" i="26"/>
  <c r="H8184" i="26"/>
  <c r="H8182" i="26"/>
  <c r="H8180" i="26"/>
  <c r="H8178" i="26"/>
  <c r="H8176" i="26"/>
  <c r="H8174" i="26"/>
  <c r="H8172" i="26"/>
  <c r="H8170" i="26"/>
  <c r="H8168" i="26"/>
  <c r="H8166" i="26"/>
  <c r="H8164" i="26"/>
  <c r="H8162" i="26"/>
  <c r="H8160" i="26"/>
  <c r="H8158" i="26"/>
  <c r="H8156" i="26"/>
  <c r="H8154" i="26"/>
  <c r="H8152" i="26"/>
  <c r="H8150" i="26"/>
  <c r="H8148" i="26"/>
  <c r="H8146" i="26"/>
  <c r="H8144" i="26"/>
  <c r="H8142" i="26"/>
  <c r="H8140" i="26"/>
  <c r="H8138" i="26"/>
  <c r="H8136" i="26"/>
  <c r="H8134" i="26"/>
  <c r="H8132" i="26"/>
  <c r="H8130" i="26"/>
  <c r="H8128" i="26"/>
  <c r="H8126" i="26"/>
  <c r="H8124" i="26"/>
  <c r="H8122" i="26"/>
  <c r="H8120" i="26"/>
  <c r="H8118" i="26"/>
  <c r="H8116" i="26"/>
  <c r="H8114" i="26"/>
  <c r="H8112" i="26"/>
  <c r="H8110" i="26"/>
  <c r="H8108" i="26"/>
  <c r="H8106" i="26"/>
  <c r="H8104" i="26"/>
  <c r="H8102" i="26"/>
  <c r="H8100" i="26"/>
  <c r="H8098" i="26"/>
  <c r="H8096" i="26"/>
  <c r="H8094" i="26"/>
  <c r="H8092" i="26"/>
  <c r="H8090" i="26"/>
  <c r="H8088" i="26"/>
  <c r="H8086" i="26"/>
  <c r="H8084" i="26"/>
  <c r="H8082" i="26"/>
  <c r="H8080" i="26"/>
  <c r="H8078" i="26"/>
  <c r="H8076" i="26"/>
  <c r="H8074" i="26"/>
  <c r="H8072" i="26"/>
  <c r="H8070" i="26"/>
  <c r="H8068" i="26"/>
  <c r="H8066" i="26"/>
  <c r="H8064" i="26"/>
  <c r="H8062" i="26"/>
  <c r="H8060" i="26"/>
  <c r="H8058" i="26"/>
  <c r="H8056" i="26"/>
  <c r="H8054" i="26"/>
  <c r="H8052" i="26"/>
  <c r="H8050" i="26"/>
  <c r="H8048" i="26"/>
  <c r="H8046" i="26"/>
  <c r="H9989" i="26"/>
  <c r="H9957" i="26"/>
  <c r="H9925" i="26"/>
  <c r="H9893" i="26"/>
  <c r="H9861" i="26"/>
  <c r="H9832" i="26"/>
  <c r="H9816" i="26"/>
  <c r="H9800" i="26"/>
  <c r="H9784" i="26"/>
  <c r="H9768" i="26"/>
  <c r="H9752" i="26"/>
  <c r="H9736" i="26"/>
  <c r="H9720" i="26"/>
  <c r="H9704" i="26"/>
  <c r="H9688" i="26"/>
  <c r="H9672" i="26"/>
  <c r="H9656" i="26"/>
  <c r="H9640" i="26"/>
  <c r="H9624" i="26"/>
  <c r="H9608" i="26"/>
  <c r="H9592" i="26"/>
  <c r="H9578" i="26"/>
  <c r="H9570" i="26"/>
  <c r="H9562" i="26"/>
  <c r="H9554" i="26"/>
  <c r="H9546" i="26"/>
  <c r="H9538" i="26"/>
  <c r="H9530" i="26"/>
  <c r="H9522" i="26"/>
  <c r="H9514" i="26"/>
  <c r="H9506" i="26"/>
  <c r="H9498" i="26"/>
  <c r="H9490" i="26"/>
  <c r="H9482" i="26"/>
  <c r="H9474" i="26"/>
  <c r="H9466" i="26"/>
  <c r="H9458" i="26"/>
  <c r="H9450" i="26"/>
  <c r="H9442" i="26"/>
  <c r="H9434" i="26"/>
  <c r="H9426" i="26"/>
  <c r="H9418" i="26"/>
  <c r="H9410" i="26"/>
  <c r="H9402" i="26"/>
  <c r="H9394" i="26"/>
  <c r="H9386" i="26"/>
  <c r="H9378" i="26"/>
  <c r="H9370" i="26"/>
  <c r="H9362" i="26"/>
  <c r="H9354" i="26"/>
  <c r="H9346" i="26"/>
  <c r="H9338" i="26"/>
  <c r="H9330" i="26"/>
  <c r="H9322" i="26"/>
  <c r="H9314" i="26"/>
  <c r="H9306" i="26"/>
  <c r="H9298" i="26"/>
  <c r="H9290" i="26"/>
  <c r="H9282" i="26"/>
  <c r="H9274" i="26"/>
  <c r="H9266" i="26"/>
  <c r="H9258" i="26"/>
  <c r="H9250" i="26"/>
  <c r="H9242" i="26"/>
  <c r="H9234" i="26"/>
  <c r="H9226" i="26"/>
  <c r="H9218" i="26"/>
  <c r="H9210" i="26"/>
  <c r="H9202" i="26"/>
  <c r="H9194" i="26"/>
  <c r="H9186" i="26"/>
  <c r="H9178" i="26"/>
  <c r="H9170" i="26"/>
  <c r="H9162" i="26"/>
  <c r="H9154" i="26"/>
  <c r="H9146" i="26"/>
  <c r="H9138" i="26"/>
  <c r="H9130" i="26"/>
  <c r="H9122" i="26"/>
  <c r="H9114" i="26"/>
  <c r="H9106" i="26"/>
  <c r="H9098" i="26"/>
  <c r="H9090" i="26"/>
  <c r="H9082" i="26"/>
  <c r="H9074" i="26"/>
  <c r="H9067" i="26"/>
  <c r="H9063" i="26"/>
  <c r="H9059" i="26"/>
  <c r="H9055" i="26"/>
  <c r="H9051" i="26"/>
  <c r="H9047" i="26"/>
  <c r="H9043" i="26"/>
  <c r="H9039" i="26"/>
  <c r="H9035" i="26"/>
  <c r="H9031" i="26"/>
  <c r="H9027" i="26"/>
  <c r="H9023" i="26"/>
  <c r="H9019" i="26"/>
  <c r="H9015" i="26"/>
  <c r="H9011" i="26"/>
  <c r="H9007" i="26"/>
  <c r="H9003" i="26"/>
  <c r="H8999" i="26"/>
  <c r="H8995" i="26"/>
  <c r="H8991" i="26"/>
  <c r="H8987" i="26"/>
  <c r="H8983" i="26"/>
  <c r="H8979" i="26"/>
  <c r="H8975" i="26"/>
  <c r="H8971" i="26"/>
  <c r="H8967" i="26"/>
  <c r="H8963" i="26"/>
  <c r="H8959" i="26"/>
  <c r="H8955" i="26"/>
  <c r="H8951" i="26"/>
  <c r="H8947" i="26"/>
  <c r="H8943" i="26"/>
  <c r="H8939" i="26"/>
  <c r="H8935" i="26"/>
  <c r="H8931" i="26"/>
  <c r="H8927" i="26"/>
  <c r="H8923" i="26"/>
  <c r="H8919" i="26"/>
  <c r="H8915" i="26"/>
  <c r="H8911" i="26"/>
  <c r="H8907" i="26"/>
  <c r="H8903" i="26"/>
  <c r="H8899" i="26"/>
  <c r="H8895" i="26"/>
  <c r="H8891" i="26"/>
  <c r="H8887" i="26"/>
  <c r="H8883" i="26"/>
  <c r="H8879" i="26"/>
  <c r="H8875" i="26"/>
  <c r="H8871" i="26"/>
  <c r="H8867" i="26"/>
  <c r="H8863" i="26"/>
  <c r="H8859" i="26"/>
  <c r="H8855" i="26"/>
  <c r="H8851" i="26"/>
  <c r="H8847" i="26"/>
  <c r="H8843" i="26"/>
  <c r="H8839" i="26"/>
  <c r="H8835" i="26"/>
  <c r="H8831" i="26"/>
  <c r="H8827" i="26"/>
  <c r="H8823" i="26"/>
  <c r="H8819" i="26"/>
  <c r="H8815" i="26"/>
  <c r="H8811" i="26"/>
  <c r="H8807" i="26"/>
  <c r="H8803" i="26"/>
  <c r="H8799" i="26"/>
  <c r="H8795" i="26"/>
  <c r="H8791" i="26"/>
  <c r="H8787" i="26"/>
  <c r="H8783" i="26"/>
  <c r="H8779" i="26"/>
  <c r="H8775" i="26"/>
  <c r="H8771" i="26"/>
  <c r="H8767" i="26"/>
  <c r="H8763" i="26"/>
  <c r="H8759" i="26"/>
  <c r="H8755" i="26"/>
  <c r="H8751" i="26"/>
  <c r="H8747" i="26"/>
  <c r="H8743" i="26"/>
  <c r="H8739" i="26"/>
  <c r="H8735" i="26"/>
  <c r="H8731" i="26"/>
  <c r="H8727" i="26"/>
  <c r="H8723" i="26"/>
  <c r="H8719" i="26"/>
  <c r="H8715" i="26"/>
  <c r="H8711" i="26"/>
  <c r="H8707" i="26"/>
  <c r="H8703" i="26"/>
  <c r="H8699" i="26"/>
  <c r="H8695" i="26"/>
  <c r="H8691" i="26"/>
  <c r="H8687" i="26"/>
  <c r="H8683" i="26"/>
  <c r="H8679" i="26"/>
  <c r="H8675" i="26"/>
  <c r="H8671" i="26"/>
  <c r="H8667" i="26"/>
  <c r="H8663" i="26"/>
  <c r="H8659" i="26"/>
  <c r="H8655" i="26"/>
  <c r="H8651" i="26"/>
  <c r="H8647" i="26"/>
  <c r="H8643" i="26"/>
  <c r="H8639" i="26"/>
  <c r="H8635" i="26"/>
  <c r="H8631" i="26"/>
  <c r="H8627" i="26"/>
  <c r="H8623" i="26"/>
  <c r="H8619" i="26"/>
  <c r="H8615" i="26"/>
  <c r="H8611" i="26"/>
  <c r="H8607" i="26"/>
  <c r="H8603" i="26"/>
  <c r="H8599" i="26"/>
  <c r="H8595" i="26"/>
  <c r="H8591" i="26"/>
  <c r="H8587" i="26"/>
  <c r="H8583" i="26"/>
  <c r="H8579" i="26"/>
  <c r="H8575" i="26"/>
  <c r="H8571" i="26"/>
  <c r="H8567" i="26"/>
  <c r="H8563" i="26"/>
  <c r="H8559" i="26"/>
  <c r="H8555" i="26"/>
  <c r="H8551" i="26"/>
  <c r="H8547" i="26"/>
  <c r="H8543" i="26"/>
  <c r="H8539" i="26"/>
  <c r="H8535" i="26"/>
  <c r="H8531" i="26"/>
  <c r="H8527" i="26"/>
  <c r="H8523" i="26"/>
  <c r="H8519" i="26"/>
  <c r="H8515" i="26"/>
  <c r="H8511" i="26"/>
  <c r="H8507" i="26"/>
  <c r="H8503" i="26"/>
  <c r="H8499" i="26"/>
  <c r="H8495" i="26"/>
  <c r="H8491" i="26"/>
  <c r="H8487" i="26"/>
  <c r="H8483" i="26"/>
  <c r="H8479" i="26"/>
  <c r="H8475" i="26"/>
  <c r="H8471" i="26"/>
  <c r="H8467" i="26"/>
  <c r="H8463" i="26"/>
  <c r="H8459" i="26"/>
  <c r="H8455" i="26"/>
  <c r="H8451" i="26"/>
  <c r="H8447" i="26"/>
  <c r="H8443" i="26"/>
  <c r="H8439" i="26"/>
  <c r="H8435" i="26"/>
  <c r="H8431" i="26"/>
  <c r="H8427" i="26"/>
  <c r="H8423" i="26"/>
  <c r="H8419" i="26"/>
  <c r="H8415" i="26"/>
  <c r="H8411" i="26"/>
  <c r="H8407" i="26"/>
  <c r="H8403" i="26"/>
  <c r="H8399" i="26"/>
  <c r="H8395" i="26"/>
  <c r="H8391" i="26"/>
  <c r="H8387" i="26"/>
  <c r="H8383" i="26"/>
  <c r="H8379" i="26"/>
  <c r="H8375" i="26"/>
  <c r="H8371" i="26"/>
  <c r="H8367" i="26"/>
  <c r="H8363" i="26"/>
  <c r="H8359" i="26"/>
  <c r="H8355" i="26"/>
  <c r="H8351" i="26"/>
  <c r="H8347" i="26"/>
  <c r="H8343" i="26"/>
  <c r="H8339" i="26"/>
  <c r="H8335" i="26"/>
  <c r="H8331" i="26"/>
  <c r="H8327" i="26"/>
  <c r="H8323" i="26"/>
  <c r="H8319" i="26"/>
  <c r="H8315" i="26"/>
  <c r="H8311" i="26"/>
  <c r="H8307" i="26"/>
  <c r="H8303" i="26"/>
  <c r="H8299" i="26"/>
  <c r="H8295" i="26"/>
  <c r="H8291" i="26"/>
  <c r="H8287" i="26"/>
  <c r="H8283" i="26"/>
  <c r="H8279" i="26"/>
  <c r="H8275" i="26"/>
  <c r="H8271" i="26"/>
  <c r="H8267" i="26"/>
  <c r="H8263" i="26"/>
  <c r="H8259" i="26"/>
  <c r="H8255" i="26"/>
  <c r="H8251" i="26"/>
  <c r="H8247" i="26"/>
  <c r="H8243" i="26"/>
  <c r="H8239" i="26"/>
  <c r="H8235" i="26"/>
  <c r="H8231" i="26"/>
  <c r="H8227" i="26"/>
  <c r="H8223" i="26"/>
  <c r="H8219" i="26"/>
  <c r="H8215" i="26"/>
  <c r="H8211" i="26"/>
  <c r="H8207" i="26"/>
  <c r="H8203" i="26"/>
  <c r="H8199" i="26"/>
  <c r="H8195" i="26"/>
  <c r="H8191" i="26"/>
  <c r="H8187" i="26"/>
  <c r="H8183" i="26"/>
  <c r="H8179" i="26"/>
  <c r="H8175" i="26"/>
  <c r="H8171" i="26"/>
  <c r="H8167" i="26"/>
  <c r="H8163" i="26"/>
  <c r="H8159" i="26"/>
  <c r="H8155" i="26"/>
  <c r="H8151" i="26"/>
  <c r="H8147" i="26"/>
  <c r="H8143" i="26"/>
  <c r="H8139" i="26"/>
  <c r="H8135" i="26"/>
  <c r="H8131" i="26"/>
  <c r="H8127" i="26"/>
  <c r="H8123" i="26"/>
  <c r="H8119" i="26"/>
  <c r="H8115" i="26"/>
  <c r="H8111" i="26"/>
  <c r="H8107" i="26"/>
  <c r="H8103" i="26"/>
  <c r="H8099" i="26"/>
  <c r="H8095" i="26"/>
  <c r="H8091" i="26"/>
  <c r="H8087" i="26"/>
  <c r="H8083" i="26"/>
  <c r="H8079" i="26"/>
  <c r="H8075" i="26"/>
  <c r="H8071" i="26"/>
  <c r="H8067" i="26"/>
  <c r="H8063" i="26"/>
  <c r="H8059" i="26"/>
  <c r="H8055" i="26"/>
  <c r="H8051" i="26"/>
  <c r="H8047" i="26"/>
  <c r="H8044" i="26"/>
  <c r="H8042" i="26"/>
  <c r="H8040" i="26"/>
  <c r="H8038" i="26"/>
  <c r="H8036" i="26"/>
  <c r="H8034" i="26"/>
  <c r="H8032" i="26"/>
  <c r="H8030" i="26"/>
  <c r="H8028" i="26"/>
  <c r="H8026" i="26"/>
  <c r="H8024" i="26"/>
  <c r="H8022" i="26"/>
  <c r="H8020" i="26"/>
  <c r="H8018" i="26"/>
  <c r="H8016" i="26"/>
  <c r="H8014" i="26"/>
  <c r="H8012" i="26"/>
  <c r="H8010" i="26"/>
  <c r="H8008" i="26"/>
  <c r="H8006" i="26"/>
  <c r="H8004" i="26"/>
  <c r="H8002" i="26"/>
  <c r="H8000" i="26"/>
  <c r="H7998" i="26"/>
  <c r="H7996" i="26"/>
  <c r="H7994" i="26"/>
  <c r="H7992" i="26"/>
  <c r="H7990" i="26"/>
  <c r="H7988" i="26"/>
  <c r="H7986" i="26"/>
  <c r="H7984" i="26"/>
  <c r="H7982" i="26"/>
  <c r="H7980" i="26"/>
  <c r="H7978" i="26"/>
  <c r="H7976" i="26"/>
  <c r="H7974" i="26"/>
  <c r="H7972" i="26"/>
  <c r="H7970" i="26"/>
  <c r="H7968" i="26"/>
  <c r="H7966" i="26"/>
  <c r="H7964" i="26"/>
  <c r="H7962" i="26"/>
  <c r="H7960" i="26"/>
  <c r="H7958" i="26"/>
  <c r="H7956" i="26"/>
  <c r="H7954" i="26"/>
  <c r="H7952" i="26"/>
  <c r="H7950" i="26"/>
  <c r="H7948" i="26"/>
  <c r="H7946" i="26"/>
  <c r="H7944" i="26"/>
  <c r="H7942" i="26"/>
  <c r="H7940" i="26"/>
  <c r="H7938" i="26"/>
  <c r="H7936" i="26"/>
  <c r="H7934" i="26"/>
  <c r="H7932" i="26"/>
  <c r="H7930" i="26"/>
  <c r="H7928" i="26"/>
  <c r="H7926" i="26"/>
  <c r="H7924" i="26"/>
  <c r="H7922" i="26"/>
  <c r="H7920" i="26"/>
  <c r="H7918" i="26"/>
  <c r="H7916" i="26"/>
  <c r="H7914" i="26"/>
  <c r="H7912" i="26"/>
  <c r="H7910" i="26"/>
  <c r="H7908" i="26"/>
  <c r="H7906" i="26"/>
  <c r="H7904" i="26"/>
  <c r="H7902" i="26"/>
  <c r="H7900" i="26"/>
  <c r="H7898" i="26"/>
  <c r="H7896" i="26"/>
  <c r="H7894" i="26"/>
  <c r="H7892" i="26"/>
  <c r="H7890" i="26"/>
  <c r="H7888" i="26"/>
  <c r="H7886" i="26"/>
  <c r="H7884" i="26"/>
  <c r="H7882" i="26"/>
  <c r="H7880" i="26"/>
  <c r="H7878" i="26"/>
  <c r="H7876" i="26"/>
  <c r="H7874" i="26"/>
  <c r="H7872" i="26"/>
  <c r="H7870" i="26"/>
  <c r="H7868" i="26"/>
  <c r="H7866" i="26"/>
  <c r="H7864" i="26"/>
  <c r="H7862" i="26"/>
  <c r="H7860" i="26"/>
  <c r="H7858" i="26"/>
  <c r="H7856" i="26"/>
  <c r="H7854" i="26"/>
  <c r="H7852" i="26"/>
  <c r="H7850" i="26"/>
  <c r="H7848" i="26"/>
  <c r="H7846" i="26"/>
  <c r="H7844" i="26"/>
  <c r="H7842" i="26"/>
  <c r="H7840" i="26"/>
  <c r="H7838" i="26"/>
  <c r="H7836" i="26"/>
  <c r="H7834" i="26"/>
  <c r="H7832" i="26"/>
  <c r="H7830" i="26"/>
  <c r="H7828" i="26"/>
  <c r="H7826" i="26"/>
  <c r="H7824" i="26"/>
  <c r="H7822" i="26"/>
  <c r="H7820" i="26"/>
  <c r="H7818" i="26"/>
  <c r="H7816" i="26"/>
  <c r="H7814" i="26"/>
  <c r="H7812" i="26"/>
  <c r="H7810" i="26"/>
  <c r="H7808" i="26"/>
  <c r="H7806" i="26"/>
  <c r="H7804" i="26"/>
  <c r="H7802" i="26"/>
  <c r="H7800" i="26"/>
  <c r="H7798" i="26"/>
  <c r="H7796" i="26"/>
  <c r="H7794" i="26"/>
  <c r="H7792" i="26"/>
  <c r="H7790" i="26"/>
  <c r="H7788" i="26"/>
  <c r="H7786" i="26"/>
  <c r="H7784" i="26"/>
  <c r="H7782" i="26"/>
  <c r="H7780" i="26"/>
  <c r="H7778" i="26"/>
  <c r="H7776" i="26"/>
  <c r="H7774" i="26"/>
  <c r="H7772" i="26"/>
  <c r="H7770" i="26"/>
  <c r="H7768" i="26"/>
  <c r="H7766" i="26"/>
  <c r="H7764" i="26"/>
  <c r="H7762" i="26"/>
  <c r="H7760" i="26"/>
  <c r="H7758" i="26"/>
  <c r="H7756" i="26"/>
  <c r="H7754" i="26"/>
  <c r="H7752" i="26"/>
  <c r="H7750" i="26"/>
  <c r="H7748" i="26"/>
  <c r="H7746" i="26"/>
  <c r="H7744" i="26"/>
  <c r="H7742" i="26"/>
  <c r="H7740" i="26"/>
  <c r="H7738" i="26"/>
  <c r="H7736" i="26"/>
  <c r="H7734" i="26"/>
  <c r="H7732" i="26"/>
  <c r="H7730" i="26"/>
  <c r="H7728" i="26"/>
  <c r="H7726" i="26"/>
  <c r="H7724" i="26"/>
  <c r="H7722" i="26"/>
  <c r="H7720" i="26"/>
  <c r="H7718" i="26"/>
  <c r="H7716" i="26"/>
  <c r="H7714" i="26"/>
  <c r="H7712" i="26"/>
  <c r="H7710" i="26"/>
  <c r="H7708" i="26"/>
  <c r="H7706" i="26"/>
  <c r="H7704" i="26"/>
  <c r="H7702" i="26"/>
  <c r="H7700" i="26"/>
  <c r="H7698" i="26"/>
  <c r="H7696" i="26"/>
  <c r="H7694" i="26"/>
  <c r="H7692" i="26"/>
  <c r="H7690" i="26"/>
  <c r="H7688" i="26"/>
  <c r="H7686" i="26"/>
  <c r="H7684" i="26"/>
  <c r="H7682" i="26"/>
  <c r="H7680" i="26"/>
  <c r="H7678" i="26"/>
  <c r="H7676" i="26"/>
  <c r="H7674" i="26"/>
  <c r="H7672" i="26"/>
  <c r="H7670" i="26"/>
  <c r="H7668" i="26"/>
  <c r="H7666" i="26"/>
  <c r="H7664" i="26"/>
  <c r="H7662" i="26"/>
  <c r="H7660" i="26"/>
  <c r="H7658" i="26"/>
  <c r="H7656" i="26"/>
  <c r="H7654" i="26"/>
  <c r="H7652" i="26"/>
  <c r="H7650" i="26"/>
  <c r="H7648" i="26"/>
  <c r="H7646" i="26"/>
  <c r="H7644" i="26"/>
  <c r="H7642" i="26"/>
  <c r="H7640" i="26"/>
  <c r="H7638" i="26"/>
  <c r="H7636" i="26"/>
  <c r="H7634" i="26"/>
  <c r="H7632" i="26"/>
  <c r="H7630" i="26"/>
  <c r="H7628" i="26"/>
  <c r="H7626" i="26"/>
  <c r="H7624" i="26"/>
  <c r="H7622" i="26"/>
  <c r="H7620" i="26"/>
  <c r="H7618" i="26"/>
  <c r="H7616" i="26"/>
  <c r="H7614" i="26"/>
  <c r="H7612" i="26"/>
  <c r="H7610" i="26"/>
  <c r="H7608" i="26"/>
  <c r="H7606" i="26"/>
  <c r="H7604" i="26"/>
  <c r="H7602" i="26"/>
  <c r="H7600" i="26"/>
  <c r="H7598" i="26"/>
  <c r="H7596" i="26"/>
  <c r="H7594" i="26"/>
  <c r="H7592" i="26"/>
  <c r="H7590" i="26"/>
  <c r="H7588" i="26"/>
  <c r="H7586" i="26"/>
  <c r="H7584" i="26"/>
  <c r="H7582" i="26"/>
  <c r="H7580" i="26"/>
  <c r="H7578" i="26"/>
  <c r="H7576" i="26"/>
  <c r="H7574" i="26"/>
  <c r="H7572" i="26"/>
  <c r="H7570" i="26"/>
  <c r="H7568" i="26"/>
  <c r="H7566" i="26"/>
  <c r="H7564" i="26"/>
  <c r="H7562" i="26"/>
  <c r="H7560" i="26"/>
  <c r="H7558" i="26"/>
  <c r="H7556" i="26"/>
  <c r="H7554" i="26"/>
  <c r="H7552" i="26"/>
  <c r="H7550" i="26"/>
  <c r="H7548" i="26"/>
  <c r="H7546" i="26"/>
  <c r="H7544" i="26"/>
  <c r="H7542" i="26"/>
  <c r="H7540" i="26"/>
  <c r="H7538" i="26"/>
  <c r="H7536" i="26"/>
  <c r="H7534" i="26"/>
  <c r="H7532" i="26"/>
  <c r="H7530" i="26"/>
  <c r="H7528" i="26"/>
  <c r="H7526" i="26"/>
  <c r="H7524" i="26"/>
  <c r="H7522" i="26"/>
  <c r="H7520" i="26"/>
  <c r="H7518" i="26"/>
  <c r="H7516" i="26"/>
  <c r="H7514" i="26"/>
  <c r="H7512" i="26"/>
  <c r="H7510" i="26"/>
  <c r="H7508" i="26"/>
  <c r="H7506" i="26"/>
  <c r="H7504" i="26"/>
  <c r="H7502" i="26"/>
  <c r="H7500" i="26"/>
  <c r="H7498" i="26"/>
  <c r="H7496" i="26"/>
  <c r="H7494" i="26"/>
  <c r="H7492" i="26"/>
  <c r="H7490" i="26"/>
  <c r="H7488" i="26"/>
  <c r="H7486" i="26"/>
  <c r="H7484" i="26"/>
  <c r="H7482" i="26"/>
  <c r="H7480" i="26"/>
  <c r="H7478" i="26"/>
  <c r="H7476" i="26"/>
  <c r="H7474" i="26"/>
  <c r="H7472" i="26"/>
  <c r="H7470" i="26"/>
  <c r="H7468" i="26"/>
  <c r="H7466" i="26"/>
  <c r="H7464" i="26"/>
  <c r="H7462" i="26"/>
  <c r="H7460" i="26"/>
  <c r="H7458" i="26"/>
  <c r="H7456" i="26"/>
  <c r="H7454" i="26"/>
  <c r="H7452" i="26"/>
  <c r="H7450" i="26"/>
  <c r="H7448" i="26"/>
  <c r="H7446" i="26"/>
  <c r="H7444" i="26"/>
  <c r="H7442" i="26"/>
  <c r="H7440" i="26"/>
  <c r="H7438" i="26"/>
  <c r="H7436" i="26"/>
  <c r="H7434" i="26"/>
  <c r="H7432" i="26"/>
  <c r="H7430" i="26"/>
  <c r="H7428" i="26"/>
  <c r="H7426" i="26"/>
  <c r="H7424" i="26"/>
  <c r="H7422" i="26"/>
  <c r="H7420" i="26"/>
  <c r="H7418" i="26"/>
  <c r="H7416" i="26"/>
  <c r="H7414" i="26"/>
  <c r="H7412" i="26"/>
  <c r="H7410" i="26"/>
  <c r="H7408" i="26"/>
  <c r="H7406" i="26"/>
  <c r="H7404" i="26"/>
  <c r="H7402" i="26"/>
  <c r="H7400" i="26"/>
  <c r="H7398" i="26"/>
  <c r="H7396" i="26"/>
  <c r="H7394" i="26"/>
  <c r="H7392" i="26"/>
  <c r="H7390" i="26"/>
  <c r="H7388" i="26"/>
  <c r="H7386" i="26"/>
  <c r="H7384" i="26"/>
  <c r="H7382" i="26"/>
  <c r="H7380" i="26"/>
  <c r="H7378" i="26"/>
  <c r="H7376" i="26"/>
  <c r="H7374" i="26"/>
  <c r="H7372" i="26"/>
  <c r="H7370" i="26"/>
  <c r="H7368" i="26"/>
  <c r="H7366" i="26"/>
  <c r="H7364" i="26"/>
  <c r="H7362" i="26"/>
  <c r="H7360" i="26"/>
  <c r="H7358" i="26"/>
  <c r="H7356" i="26"/>
  <c r="H7354" i="26"/>
  <c r="H7352" i="26"/>
  <c r="H7350" i="26"/>
  <c r="H7348" i="26"/>
  <c r="H7346" i="26"/>
  <c r="H7344" i="26"/>
  <c r="H7342" i="26"/>
  <c r="H7340" i="26"/>
  <c r="H7338" i="26"/>
  <c r="H7336" i="26"/>
  <c r="H7334" i="26"/>
  <c r="H7332" i="26"/>
  <c r="H7330" i="26"/>
  <c r="H7328" i="26"/>
  <c r="H7326" i="26"/>
  <c r="H7324" i="26"/>
  <c r="H7322" i="26"/>
  <c r="H7320" i="26"/>
  <c r="H7318" i="26"/>
  <c r="H7316" i="26"/>
  <c r="H7314" i="26"/>
  <c r="H7312" i="26"/>
  <c r="H7310" i="26"/>
  <c r="H7308" i="26"/>
  <c r="H7306" i="26"/>
  <c r="H7304" i="26"/>
  <c r="H7302" i="26"/>
  <c r="H7300" i="26"/>
  <c r="H7298" i="26"/>
  <c r="H7296" i="26"/>
  <c r="H7294" i="26"/>
  <c r="H7292" i="26"/>
  <c r="H7290" i="26"/>
  <c r="H7288" i="26"/>
  <c r="H7286" i="26"/>
  <c r="H7284" i="26"/>
  <c r="H7282" i="26"/>
  <c r="H7280" i="26"/>
  <c r="H7278" i="26"/>
  <c r="H7276" i="26"/>
  <c r="H7274" i="26"/>
  <c r="H7272" i="26"/>
  <c r="H7270" i="26"/>
  <c r="H7268" i="26"/>
  <c r="H7266" i="26"/>
  <c r="H7264" i="26"/>
  <c r="H7262" i="26"/>
  <c r="H7260" i="26"/>
  <c r="H7258" i="26"/>
  <c r="H7256" i="26"/>
  <c r="H7254" i="26"/>
  <c r="H7252" i="26"/>
  <c r="H7250" i="26"/>
  <c r="H7248" i="26"/>
  <c r="H7246" i="26"/>
  <c r="H7244" i="26"/>
  <c r="H7242" i="26"/>
  <c r="H7240" i="26"/>
  <c r="H7238" i="26"/>
  <c r="H7236" i="26"/>
  <c r="H7234" i="26"/>
  <c r="H7232" i="26"/>
  <c r="H7230" i="26"/>
  <c r="H7228" i="26"/>
  <c r="H7226" i="26"/>
  <c r="H7224" i="26"/>
  <c r="H7222" i="26"/>
  <c r="H7220" i="26"/>
  <c r="H7218" i="26"/>
  <c r="H7216" i="26"/>
  <c r="H7214" i="26"/>
  <c r="H7212" i="26"/>
  <c r="H7210" i="26"/>
  <c r="H7208" i="26"/>
  <c r="H7206" i="26"/>
  <c r="H7204" i="26"/>
  <c r="H7202" i="26"/>
  <c r="H7200" i="26"/>
  <c r="H7198" i="26"/>
  <c r="H7196" i="26"/>
  <c r="H7194" i="26"/>
  <c r="H7192" i="26"/>
  <c r="H7190" i="26"/>
  <c r="H7188" i="26"/>
  <c r="H7186" i="26"/>
  <c r="H7184" i="26"/>
  <c r="H7182" i="26"/>
  <c r="H7180" i="26"/>
  <c r="H7178" i="26"/>
  <c r="H7176" i="26"/>
  <c r="H7174" i="26"/>
  <c r="H7172" i="26"/>
  <c r="H7170" i="26"/>
  <c r="H7168" i="26"/>
  <c r="H7166" i="26"/>
  <c r="H7164" i="26"/>
  <c r="H7162" i="26"/>
  <c r="H7160" i="26"/>
  <c r="H7158" i="26"/>
  <c r="H7156" i="26"/>
  <c r="H7154" i="26"/>
  <c r="H7152" i="26"/>
  <c r="H7150" i="26"/>
  <c r="H7148" i="26"/>
  <c r="H7146" i="26"/>
  <c r="H7144" i="26"/>
  <c r="H7142" i="26"/>
  <c r="H7140" i="26"/>
  <c r="H7138" i="26"/>
  <c r="H7136" i="26"/>
  <c r="H7134" i="26"/>
  <c r="H7132" i="26"/>
  <c r="H7130" i="26"/>
  <c r="H7128" i="26"/>
  <c r="H7126" i="26"/>
  <c r="H7124" i="26"/>
  <c r="H7122" i="26"/>
  <c r="H7120" i="26"/>
  <c r="H7118" i="26"/>
  <c r="H7116" i="26"/>
  <c r="H7114" i="26"/>
  <c r="H7112" i="26"/>
  <c r="H7110" i="26"/>
  <c r="H7108" i="26"/>
  <c r="H7106" i="26"/>
  <c r="H7104" i="26"/>
  <c r="H7102" i="26"/>
  <c r="H7100" i="26"/>
  <c r="H7098" i="26"/>
  <c r="H7096" i="26"/>
  <c r="H7094" i="26"/>
  <c r="H7092" i="26"/>
  <c r="H7090" i="26"/>
  <c r="H7088" i="26"/>
  <c r="H7086" i="26"/>
  <c r="H7084" i="26"/>
  <c r="H7082" i="26"/>
  <c r="H7080" i="26"/>
  <c r="H7078" i="26"/>
  <c r="H7076" i="26"/>
  <c r="H7074" i="26"/>
  <c r="H7072" i="26"/>
  <c r="H7070" i="26"/>
  <c r="H7068" i="26"/>
  <c r="H7066" i="26"/>
  <c r="H7064" i="26"/>
  <c r="H7062" i="26"/>
  <c r="H7060" i="26"/>
  <c r="H7058" i="26"/>
  <c r="H7056" i="26"/>
  <c r="H7054" i="26"/>
  <c r="H7052" i="26"/>
  <c r="H7050" i="26"/>
  <c r="H7048" i="26"/>
  <c r="H7046" i="26"/>
  <c r="H7044" i="26"/>
  <c r="H7042" i="26"/>
  <c r="H7040" i="26"/>
  <c r="H7038" i="26"/>
  <c r="H7036" i="26"/>
  <c r="H7034" i="26"/>
  <c r="H7032" i="26"/>
  <c r="H7030" i="26"/>
  <c r="H7028" i="26"/>
  <c r="H7026" i="26"/>
  <c r="H7024" i="26"/>
  <c r="H7022" i="26"/>
  <c r="H7020" i="26"/>
  <c r="H7018" i="26"/>
  <c r="H7016" i="26"/>
  <c r="H7014" i="26"/>
  <c r="H7012" i="26"/>
  <c r="H7010" i="26"/>
  <c r="H7008" i="26"/>
  <c r="H7006" i="26"/>
  <c r="H7004" i="26"/>
  <c r="H7002" i="26"/>
  <c r="H7000" i="26"/>
  <c r="H6998" i="26"/>
  <c r="H6996" i="26"/>
  <c r="H6994" i="26"/>
  <c r="H6992" i="26"/>
  <c r="H6990" i="26"/>
  <c r="H6988" i="26"/>
  <c r="H6986" i="26"/>
  <c r="H6984" i="26"/>
  <c r="H6982" i="26"/>
  <c r="H6980" i="26"/>
  <c r="H6978" i="26"/>
  <c r="H6976" i="26"/>
  <c r="H6974" i="26"/>
  <c r="H6972" i="26"/>
  <c r="H6970" i="26"/>
  <c r="H6968" i="26"/>
  <c r="H6966" i="26"/>
  <c r="H6964" i="26"/>
  <c r="H6962" i="26"/>
  <c r="H6960" i="26"/>
  <c r="H6958" i="26"/>
  <c r="H6956" i="26"/>
  <c r="H6954" i="26"/>
  <c r="H6952" i="26"/>
  <c r="H6950" i="26"/>
  <c r="H6948" i="26"/>
  <c r="H6946" i="26"/>
  <c r="H6944" i="26"/>
  <c r="H6942" i="26"/>
  <c r="H6940" i="26"/>
  <c r="H6938" i="26"/>
  <c r="H6936" i="26"/>
  <c r="H6934" i="26"/>
  <c r="H6932" i="26"/>
  <c r="H6930" i="26"/>
  <c r="H6928" i="26"/>
  <c r="H6926" i="26"/>
  <c r="H6924" i="26"/>
  <c r="H6922" i="26"/>
  <c r="H6920" i="26"/>
  <c r="H6918" i="26"/>
  <c r="H6916" i="26"/>
  <c r="H6914" i="26"/>
  <c r="H6912" i="26"/>
  <c r="H6910" i="26"/>
  <c r="H6908" i="26"/>
  <c r="H6906" i="26"/>
  <c r="H6904" i="26"/>
  <c r="H6902" i="26"/>
  <c r="H6900" i="26"/>
  <c r="H6898" i="26"/>
  <c r="H6896" i="26"/>
  <c r="H6894" i="26"/>
  <c r="H6892" i="26"/>
  <c r="H6890" i="26"/>
  <c r="H6888" i="26"/>
  <c r="H6886" i="26"/>
  <c r="H6884" i="26"/>
  <c r="H6882" i="26"/>
  <c r="H6880" i="26"/>
  <c r="H6878" i="26"/>
  <c r="H6876" i="26"/>
  <c r="H6874" i="26"/>
  <c r="H6872" i="26"/>
  <c r="H6870" i="26"/>
  <c r="H6868" i="26"/>
  <c r="H6866" i="26"/>
  <c r="H6864" i="26"/>
  <c r="H6862" i="26"/>
  <c r="H6860" i="26"/>
  <c r="H6858" i="26"/>
  <c r="H6856" i="26"/>
  <c r="H6854" i="26"/>
  <c r="H6852" i="26"/>
  <c r="H6850" i="26"/>
  <c r="H6848" i="26"/>
  <c r="H6846" i="26"/>
  <c r="H6844" i="26"/>
  <c r="H6842" i="26"/>
  <c r="H6840" i="26"/>
  <c r="H6838" i="26"/>
  <c r="H6836" i="26"/>
  <c r="H6834" i="26"/>
  <c r="H6832" i="26"/>
  <c r="H6830" i="26"/>
  <c r="H6828" i="26"/>
  <c r="H6826" i="26"/>
  <c r="H6824" i="26"/>
  <c r="H6822" i="26"/>
  <c r="H6820" i="26"/>
  <c r="H6818" i="26"/>
  <c r="H6816" i="26"/>
  <c r="H6814" i="26"/>
  <c r="H6812" i="26"/>
  <c r="H6810" i="26"/>
  <c r="H6808" i="26"/>
  <c r="H6806" i="26"/>
  <c r="H6804" i="26"/>
  <c r="H6802" i="26"/>
  <c r="H6800" i="26"/>
  <c r="H6798" i="26"/>
  <c r="H6796" i="26"/>
  <c r="H6794" i="26"/>
  <c r="H6792" i="26"/>
  <c r="H6790" i="26"/>
  <c r="H6788" i="26"/>
  <c r="H6786" i="26"/>
  <c r="H6784" i="26"/>
  <c r="H6782" i="26"/>
  <c r="H6780" i="26"/>
  <c r="H6778" i="26"/>
  <c r="H6776" i="26"/>
  <c r="H6774" i="26"/>
  <c r="H6772" i="26"/>
  <c r="H6770" i="26"/>
  <c r="H6768" i="26"/>
  <c r="H6766" i="26"/>
  <c r="H6764" i="26"/>
  <c r="H6762" i="26"/>
  <c r="H6760" i="26"/>
  <c r="H6758" i="26"/>
  <c r="H6756" i="26"/>
  <c r="H6754" i="26"/>
  <c r="H6752" i="26"/>
  <c r="H6750" i="26"/>
  <c r="H6748" i="26"/>
  <c r="H6746" i="26"/>
  <c r="H6744" i="26"/>
  <c r="H6742" i="26"/>
  <c r="H6740" i="26"/>
  <c r="H6738" i="26"/>
  <c r="H6736" i="26"/>
  <c r="H6734" i="26"/>
  <c r="H6732" i="26"/>
  <c r="H6730" i="26"/>
  <c r="H6728" i="26"/>
  <c r="H6726" i="26"/>
  <c r="H6724" i="26"/>
  <c r="H6722" i="26"/>
  <c r="H6720" i="26"/>
  <c r="H6718" i="26"/>
  <c r="H6716" i="26"/>
  <c r="H6714" i="26"/>
  <c r="H6712" i="26"/>
  <c r="H6710" i="26"/>
  <c r="H6708" i="26"/>
  <c r="H6706" i="26"/>
  <c r="H6704" i="26"/>
  <c r="H6702" i="26"/>
  <c r="H6700" i="26"/>
  <c r="H6698" i="26"/>
  <c r="H6696" i="26"/>
  <c r="H6694" i="26"/>
  <c r="H6692" i="26"/>
  <c r="H6690" i="26"/>
  <c r="H6688" i="26"/>
  <c r="H6686" i="26"/>
  <c r="H6684" i="26"/>
  <c r="H6682" i="26"/>
  <c r="H6680" i="26"/>
  <c r="H6678" i="26"/>
  <c r="H6676" i="26"/>
  <c r="H6674" i="26"/>
  <c r="H6672" i="26"/>
  <c r="H6670" i="26"/>
  <c r="H6668" i="26"/>
  <c r="H6666" i="26"/>
  <c r="H6664" i="26"/>
  <c r="H6662" i="26"/>
  <c r="H6660" i="26"/>
  <c r="H6658" i="26"/>
  <c r="H6656" i="26"/>
  <c r="H6654" i="26"/>
  <c r="H6652" i="26"/>
  <c r="H6650" i="26"/>
  <c r="H6648" i="26"/>
  <c r="H6646" i="26"/>
  <c r="H6644" i="26"/>
  <c r="H6642" i="26"/>
  <c r="H6640" i="26"/>
  <c r="H6638" i="26"/>
  <c r="H6636" i="26"/>
  <c r="H6634" i="26"/>
  <c r="H6632" i="26"/>
  <c r="H6630" i="26"/>
  <c r="H6628" i="26"/>
  <c r="H6626" i="26"/>
  <c r="H6624" i="26"/>
  <c r="H6622" i="26"/>
  <c r="H6620" i="26"/>
  <c r="H6618" i="26"/>
  <c r="H6616" i="26"/>
  <c r="H6614" i="26"/>
  <c r="H6612" i="26"/>
  <c r="H6610" i="26"/>
  <c r="H6608" i="26"/>
  <c r="H6606" i="26"/>
  <c r="H6604" i="26"/>
  <c r="H6602" i="26"/>
  <c r="H6600" i="26"/>
  <c r="H6598" i="26"/>
  <c r="H6596" i="26"/>
  <c r="H6594" i="26"/>
  <c r="H6592" i="26"/>
  <c r="H6590" i="26"/>
  <c r="H6588" i="26"/>
  <c r="H6586" i="26"/>
  <c r="H6584" i="26"/>
  <c r="H6582" i="26"/>
  <c r="H6580" i="26"/>
  <c r="H6578" i="26"/>
  <c r="H6576" i="26"/>
  <c r="H6574" i="26"/>
  <c r="H6572" i="26"/>
  <c r="H6570" i="26"/>
  <c r="H6568" i="26"/>
  <c r="H6566" i="26"/>
  <c r="H6564" i="26"/>
  <c r="H6562" i="26"/>
  <c r="H6560" i="26"/>
  <c r="H6558" i="26"/>
  <c r="H6556" i="26"/>
  <c r="H6554" i="26"/>
  <c r="H6552" i="26"/>
  <c r="H6550" i="26"/>
  <c r="H6548" i="26"/>
  <c r="H6546" i="26"/>
  <c r="H6544" i="26"/>
  <c r="H6542" i="26"/>
  <c r="H6540" i="26"/>
  <c r="H6538" i="26"/>
  <c r="H6536" i="26"/>
  <c r="H6534" i="26"/>
  <c r="H6532" i="26"/>
  <c r="H6530" i="26"/>
  <c r="H6528" i="26"/>
  <c r="H6526" i="26"/>
  <c r="H6524" i="26"/>
  <c r="H6522" i="26"/>
  <c r="H6520" i="26"/>
  <c r="H6518" i="26"/>
  <c r="H6516" i="26"/>
  <c r="H6514" i="26"/>
  <c r="H6512" i="26"/>
  <c r="H6510" i="26"/>
  <c r="H6508" i="26"/>
  <c r="H6506" i="26"/>
  <c r="H6504" i="26"/>
  <c r="H6502" i="26"/>
  <c r="H6500" i="26"/>
  <c r="H6498" i="26"/>
  <c r="H6496" i="26"/>
  <c r="H6494" i="26"/>
  <c r="H6492" i="26"/>
  <c r="H6490" i="26"/>
  <c r="H6488" i="26"/>
  <c r="H6486" i="26"/>
  <c r="H6484" i="26"/>
  <c r="H6482" i="26"/>
  <c r="H6480" i="26"/>
  <c r="H6478" i="26"/>
  <c r="H6476" i="26"/>
  <c r="H6474" i="26"/>
  <c r="H6472" i="26"/>
  <c r="H6470" i="26"/>
  <c r="H6468" i="26"/>
  <c r="H6466" i="26"/>
  <c r="H6464" i="26"/>
  <c r="H6462" i="26"/>
  <c r="H6460" i="26"/>
  <c r="H6458" i="26"/>
  <c r="H6456" i="26"/>
  <c r="H6454" i="26"/>
  <c r="H6452" i="26"/>
  <c r="H6450" i="26"/>
  <c r="H6448" i="26"/>
  <c r="H6446" i="26"/>
  <c r="H6444" i="26"/>
  <c r="H6442" i="26"/>
  <c r="H6440" i="26"/>
  <c r="H6438" i="26"/>
  <c r="H6436" i="26"/>
  <c r="H6434" i="26"/>
  <c r="H6432" i="26"/>
  <c r="H6430" i="26"/>
  <c r="H6428" i="26"/>
  <c r="H6426" i="26"/>
  <c r="H6424" i="26"/>
  <c r="H6422" i="26"/>
  <c r="H6420" i="26"/>
  <c r="H6418" i="26"/>
  <c r="H6416" i="26"/>
  <c r="H6414" i="26"/>
  <c r="H6412" i="26"/>
  <c r="H6410" i="26"/>
  <c r="H6408" i="26"/>
  <c r="H6406" i="26"/>
  <c r="H6404" i="26"/>
  <c r="H6402" i="26"/>
  <c r="H6400" i="26"/>
  <c r="H6398" i="26"/>
  <c r="H6396" i="26"/>
  <c r="H6394" i="26"/>
  <c r="H6392" i="26"/>
  <c r="H6390" i="26"/>
  <c r="H6388" i="26"/>
  <c r="H6386" i="26"/>
  <c r="H6384" i="26"/>
  <c r="H6382" i="26"/>
  <c r="H6380" i="26"/>
  <c r="H6378" i="26"/>
  <c r="H6376" i="26"/>
  <c r="H6374" i="26"/>
  <c r="H6372" i="26"/>
  <c r="H6370" i="26"/>
  <c r="H6368" i="26"/>
  <c r="H6366" i="26"/>
  <c r="H6364" i="26"/>
  <c r="H6362" i="26"/>
  <c r="H6360" i="26"/>
  <c r="H6358" i="26"/>
  <c r="H6356" i="26"/>
  <c r="H6354" i="26"/>
  <c r="H6352" i="26"/>
  <c r="H6350" i="26"/>
  <c r="H6348" i="26"/>
  <c r="H6346" i="26"/>
  <c r="H6344" i="26"/>
  <c r="H6342" i="26"/>
  <c r="H6340" i="26"/>
  <c r="H6338" i="26"/>
  <c r="H6336" i="26"/>
  <c r="H6334" i="26"/>
  <c r="H6332" i="26"/>
  <c r="H6330" i="26"/>
  <c r="H6328" i="26"/>
  <c r="H6326" i="26"/>
  <c r="H6324" i="26"/>
  <c r="H6322" i="26"/>
  <c r="H6320" i="26"/>
  <c r="H6318" i="26"/>
  <c r="H6316" i="26"/>
  <c r="H6314" i="26"/>
  <c r="H6312" i="26"/>
  <c r="H6310" i="26"/>
  <c r="H6308" i="26"/>
  <c r="H6306" i="26"/>
  <c r="H6304" i="26"/>
  <c r="H6302" i="26"/>
  <c r="H6300" i="26"/>
  <c r="H6298" i="26"/>
  <c r="H6296" i="26"/>
  <c r="H6294" i="26"/>
  <c r="H6292" i="26"/>
  <c r="H6290" i="26"/>
  <c r="H6288" i="26"/>
  <c r="H6286" i="26"/>
  <c r="H6284" i="26"/>
  <c r="H6282" i="26"/>
  <c r="H6280" i="26"/>
  <c r="H6278" i="26"/>
  <c r="H6276" i="26"/>
  <c r="H6274" i="26"/>
  <c r="H6272" i="26"/>
  <c r="H6270" i="26"/>
  <c r="H6268" i="26"/>
  <c r="H6266" i="26"/>
  <c r="H6264" i="26"/>
  <c r="H6262" i="26"/>
  <c r="H6260" i="26"/>
  <c r="H6258" i="26"/>
  <c r="H6256" i="26"/>
  <c r="H6254" i="26"/>
  <c r="H6252" i="26"/>
  <c r="H6250" i="26"/>
  <c r="H6248" i="26"/>
  <c r="H6246" i="26"/>
  <c r="H6244" i="26"/>
  <c r="H6242" i="26"/>
  <c r="H6240" i="26"/>
  <c r="H6238" i="26"/>
  <c r="H6236" i="26"/>
  <c r="H6234" i="26"/>
  <c r="H6232" i="26"/>
  <c r="H6230" i="26"/>
  <c r="H6228" i="26"/>
  <c r="H6226" i="26"/>
  <c r="H6224" i="26"/>
  <c r="H6222" i="26"/>
  <c r="H6220" i="26"/>
  <c r="H6218" i="26"/>
  <c r="H6216" i="26"/>
  <c r="H6214" i="26"/>
  <c r="H6212" i="26"/>
  <c r="H6210" i="26"/>
  <c r="H6208" i="26"/>
  <c r="H6206" i="26"/>
  <c r="H6204" i="26"/>
  <c r="H6202" i="26"/>
  <c r="H6200" i="26"/>
  <c r="H6198" i="26"/>
  <c r="H6196" i="26"/>
  <c r="H6194" i="26"/>
  <c r="H6192" i="26"/>
  <c r="H6190" i="26"/>
  <c r="H6188" i="26"/>
  <c r="H6186" i="26"/>
  <c r="H6184" i="26"/>
  <c r="H6182" i="26"/>
  <c r="H6180" i="26"/>
  <c r="H6178" i="26"/>
  <c r="H6176" i="26"/>
  <c r="H6174" i="26"/>
  <c r="H6172" i="26"/>
  <c r="H6170" i="26"/>
  <c r="H6168" i="26"/>
  <c r="H6166" i="26"/>
  <c r="H6164" i="26"/>
  <c r="H6162" i="26"/>
  <c r="H6160" i="26"/>
  <c r="H6158" i="26"/>
  <c r="H6156" i="26"/>
  <c r="H6154" i="26"/>
  <c r="H6152" i="26"/>
  <c r="H6150" i="26"/>
  <c r="H6148" i="26"/>
  <c r="H6146" i="26"/>
  <c r="H6144" i="26"/>
  <c r="H6142" i="26"/>
  <c r="H6140" i="26"/>
  <c r="H6138" i="26"/>
  <c r="H6136" i="26"/>
  <c r="H6134" i="26"/>
  <c r="H6132" i="26"/>
  <c r="H6130" i="26"/>
  <c r="H6128" i="26"/>
  <c r="H6126" i="26"/>
  <c r="H6124" i="26"/>
  <c r="H6122" i="26"/>
  <c r="H6120" i="26"/>
  <c r="H6118" i="26"/>
  <c r="H6116" i="26"/>
  <c r="H6114" i="26"/>
  <c r="H6112" i="26"/>
  <c r="H6110" i="26"/>
  <c r="H6108" i="26"/>
  <c r="H6106" i="26"/>
  <c r="H6104" i="26"/>
  <c r="H6102" i="26"/>
  <c r="H6100" i="26"/>
  <c r="H6098" i="26"/>
  <c r="H6096" i="26"/>
  <c r="H6094" i="26"/>
  <c r="H6092" i="26"/>
  <c r="H6090" i="26"/>
  <c r="H6088" i="26"/>
  <c r="H6086" i="26"/>
  <c r="H6084" i="26"/>
  <c r="H6082" i="26"/>
  <c r="H6080" i="26"/>
  <c r="H6078" i="26"/>
  <c r="H6076" i="26"/>
  <c r="H6074" i="26"/>
  <c r="H6072" i="26"/>
  <c r="H6070" i="26"/>
  <c r="H6068" i="26"/>
  <c r="H6066" i="26"/>
  <c r="H6064" i="26"/>
  <c r="H6062" i="26"/>
  <c r="H6060" i="26"/>
  <c r="H6058" i="26"/>
  <c r="H6056" i="26"/>
  <c r="H6054" i="26"/>
  <c r="H6052" i="26"/>
  <c r="H6050" i="26"/>
  <c r="H6048" i="26"/>
  <c r="H6046" i="26"/>
  <c r="H6044" i="26"/>
  <c r="H6042" i="26"/>
  <c r="H6040" i="26"/>
  <c r="H6038" i="26"/>
  <c r="H6036" i="26"/>
  <c r="H6034" i="26"/>
  <c r="H6032" i="26"/>
  <c r="H6030" i="26"/>
  <c r="H6028" i="26"/>
  <c r="H6026" i="26"/>
  <c r="H6024" i="26"/>
  <c r="H6022" i="26"/>
  <c r="H6020" i="26"/>
  <c r="H6018" i="26"/>
  <c r="H6016" i="26"/>
  <c r="H6014" i="26"/>
  <c r="H6012" i="26"/>
  <c r="H6010" i="26"/>
  <c r="H6008" i="26"/>
  <c r="H6006" i="26"/>
  <c r="H6004" i="26"/>
  <c r="H6002" i="26"/>
  <c r="H6000" i="26"/>
  <c r="H5998" i="26"/>
  <c r="H9973" i="26"/>
  <c r="H9909" i="26"/>
  <c r="H9845" i="26"/>
  <c r="H9808" i="26"/>
  <c r="H9776" i="26"/>
  <c r="H9744" i="26"/>
  <c r="H9712" i="26"/>
  <c r="H9680" i="26"/>
  <c r="H9648" i="26"/>
  <c r="H9616" i="26"/>
  <c r="H9584" i="26"/>
  <c r="H9566" i="26"/>
  <c r="H9550" i="26"/>
  <c r="H9534" i="26"/>
  <c r="H9518" i="26"/>
  <c r="H9502" i="26"/>
  <c r="H9486" i="26"/>
  <c r="H9470" i="26"/>
  <c r="H9454" i="26"/>
  <c r="H9438" i="26"/>
  <c r="H9422" i="26"/>
  <c r="H9406" i="26"/>
  <c r="H9390" i="26"/>
  <c r="H9374" i="26"/>
  <c r="H9358" i="26"/>
  <c r="H9342" i="26"/>
  <c r="H9326" i="26"/>
  <c r="H9310" i="26"/>
  <c r="H9294" i="26"/>
  <c r="H9278" i="26"/>
  <c r="H9262" i="26"/>
  <c r="H9246" i="26"/>
  <c r="H9230" i="26"/>
  <c r="H9214" i="26"/>
  <c r="H9198" i="26"/>
  <c r="H9182" i="26"/>
  <c r="H9166" i="26"/>
  <c r="H9150" i="26"/>
  <c r="H9134" i="26"/>
  <c r="H9118" i="26"/>
  <c r="H9102" i="26"/>
  <c r="H9086" i="26"/>
  <c r="H9070" i="26"/>
  <c r="H9061" i="26"/>
  <c r="H9053" i="26"/>
  <c r="H9045" i="26"/>
  <c r="H9037" i="26"/>
  <c r="H9029" i="26"/>
  <c r="H9021" i="26"/>
  <c r="H9013" i="26"/>
  <c r="H9005" i="26"/>
  <c r="H8997" i="26"/>
  <c r="H8989" i="26"/>
  <c r="H8981" i="26"/>
  <c r="H8973" i="26"/>
  <c r="H8965" i="26"/>
  <c r="H8957" i="26"/>
  <c r="H8949" i="26"/>
  <c r="H8941" i="26"/>
  <c r="H8933" i="26"/>
  <c r="H8925" i="26"/>
  <c r="H8917" i="26"/>
  <c r="H8909" i="26"/>
  <c r="H8901" i="26"/>
  <c r="H8893" i="26"/>
  <c r="H8885" i="26"/>
  <c r="H8877" i="26"/>
  <c r="H8869" i="26"/>
  <c r="H8861" i="26"/>
  <c r="H8853" i="26"/>
  <c r="H8845" i="26"/>
  <c r="H8837" i="26"/>
  <c r="H8829" i="26"/>
  <c r="H8821" i="26"/>
  <c r="H8813" i="26"/>
  <c r="H8805" i="26"/>
  <c r="H8797" i="26"/>
  <c r="H8789" i="26"/>
  <c r="H8781" i="26"/>
  <c r="H8773" i="26"/>
  <c r="H8765" i="26"/>
  <c r="H8757" i="26"/>
  <c r="H8749" i="26"/>
  <c r="H8741" i="26"/>
  <c r="H8733" i="26"/>
  <c r="H8725" i="26"/>
  <c r="H8717" i="26"/>
  <c r="H8709" i="26"/>
  <c r="H8701" i="26"/>
  <c r="H8693" i="26"/>
  <c r="H8685" i="26"/>
  <c r="H8677" i="26"/>
  <c r="H8669" i="26"/>
  <c r="H8661" i="26"/>
  <c r="H8653" i="26"/>
  <c r="H8645" i="26"/>
  <c r="H8637" i="26"/>
  <c r="H8629" i="26"/>
  <c r="H8621" i="26"/>
  <c r="H8613" i="26"/>
  <c r="H8605" i="26"/>
  <c r="H8597" i="26"/>
  <c r="H8589" i="26"/>
  <c r="H8581" i="26"/>
  <c r="H8573" i="26"/>
  <c r="H8565" i="26"/>
  <c r="H8557" i="26"/>
  <c r="H8549" i="26"/>
  <c r="H8541" i="26"/>
  <c r="H8533" i="26"/>
  <c r="H8525" i="26"/>
  <c r="H8517" i="26"/>
  <c r="H8509" i="26"/>
  <c r="H8501" i="26"/>
  <c r="H8493" i="26"/>
  <c r="H8485" i="26"/>
  <c r="H8477" i="26"/>
  <c r="H8469" i="26"/>
  <c r="H8461" i="26"/>
  <c r="H8453" i="26"/>
  <c r="H8445" i="26"/>
  <c r="H8437" i="26"/>
  <c r="H8429" i="26"/>
  <c r="H8421" i="26"/>
  <c r="H8413" i="26"/>
  <c r="H8405" i="26"/>
  <c r="H8397" i="26"/>
  <c r="H8389" i="26"/>
  <c r="H8381" i="26"/>
  <c r="H8373" i="26"/>
  <c r="H8365" i="26"/>
  <c r="H8357" i="26"/>
  <c r="H8349" i="26"/>
  <c r="H8341" i="26"/>
  <c r="H8333" i="26"/>
  <c r="H8325" i="26"/>
  <c r="H8317" i="26"/>
  <c r="H8309" i="26"/>
  <c r="H8301" i="26"/>
  <c r="H8293" i="26"/>
  <c r="H8285" i="26"/>
  <c r="H8277" i="26"/>
  <c r="H8269" i="26"/>
  <c r="H8261" i="26"/>
  <c r="H8253" i="26"/>
  <c r="H8245" i="26"/>
  <c r="H8237" i="26"/>
  <c r="H8229" i="26"/>
  <c r="H8221" i="26"/>
  <c r="H8213" i="26"/>
  <c r="H8205" i="26"/>
  <c r="H8197" i="26"/>
  <c r="H8189" i="26"/>
  <c r="H8181" i="26"/>
  <c r="H8173" i="26"/>
  <c r="H8165" i="26"/>
  <c r="H8157" i="26"/>
  <c r="H8149" i="26"/>
  <c r="H8141" i="26"/>
  <c r="H8133" i="26"/>
  <c r="H8125" i="26"/>
  <c r="H8117" i="26"/>
  <c r="H8109" i="26"/>
  <c r="H8101" i="26"/>
  <c r="H8093" i="26"/>
  <c r="H8085" i="26"/>
  <c r="H8077" i="26"/>
  <c r="H8069" i="26"/>
  <c r="H8061" i="26"/>
  <c r="H8053" i="26"/>
  <c r="H8045" i="26"/>
  <c r="H8041" i="26"/>
  <c r="H8037" i="26"/>
  <c r="H8033" i="26"/>
  <c r="H8029" i="26"/>
  <c r="H8025" i="26"/>
  <c r="H8021" i="26"/>
  <c r="H8017" i="26"/>
  <c r="H8013" i="26"/>
  <c r="H8009" i="26"/>
  <c r="H8005" i="26"/>
  <c r="H8001" i="26"/>
  <c r="H7997" i="26"/>
  <c r="H7993" i="26"/>
  <c r="H7989" i="26"/>
  <c r="H7985" i="26"/>
  <c r="H7981" i="26"/>
  <c r="H7977" i="26"/>
  <c r="H7973" i="26"/>
  <c r="H7969" i="26"/>
  <c r="H7965" i="26"/>
  <c r="H7961" i="26"/>
  <c r="H7957" i="26"/>
  <c r="H7953" i="26"/>
  <c r="H7949" i="26"/>
  <c r="H7945" i="26"/>
  <c r="H7941" i="26"/>
  <c r="H7937" i="26"/>
  <c r="H7933" i="26"/>
  <c r="H7929" i="26"/>
  <c r="H7925" i="26"/>
  <c r="H7921" i="26"/>
  <c r="H7917" i="26"/>
  <c r="H7913" i="26"/>
  <c r="H7909" i="26"/>
  <c r="H7905" i="26"/>
  <c r="H7901" i="26"/>
  <c r="H7897" i="26"/>
  <c r="H7893" i="26"/>
  <c r="H7889" i="26"/>
  <c r="H7885" i="26"/>
  <c r="H7881" i="26"/>
  <c r="H7877" i="26"/>
  <c r="H7873" i="26"/>
  <c r="H7869" i="26"/>
  <c r="H7865" i="26"/>
  <c r="H7861" i="26"/>
  <c r="H7857" i="26"/>
  <c r="H7853" i="26"/>
  <c r="H7849" i="26"/>
  <c r="H7845" i="26"/>
  <c r="H7841" i="26"/>
  <c r="H7837" i="26"/>
  <c r="H7833" i="26"/>
  <c r="H7829" i="26"/>
  <c r="H7825" i="26"/>
  <c r="H7821" i="26"/>
  <c r="H7817" i="26"/>
  <c r="H7813" i="26"/>
  <c r="H7809" i="26"/>
  <c r="H7805" i="26"/>
  <c r="H7801" i="26"/>
  <c r="H7797" i="26"/>
  <c r="H7793" i="26"/>
  <c r="H7789" i="26"/>
  <c r="H7785" i="26"/>
  <c r="H7781" i="26"/>
  <c r="H7777" i="26"/>
  <c r="H7773" i="26"/>
  <c r="H7769" i="26"/>
  <c r="H7765" i="26"/>
  <c r="H7761" i="26"/>
  <c r="H7757" i="26"/>
  <c r="H7753" i="26"/>
  <c r="H7749" i="26"/>
  <c r="H7745" i="26"/>
  <c r="H7741" i="26"/>
  <c r="H7737" i="26"/>
  <c r="H7733" i="26"/>
  <c r="H7729" i="26"/>
  <c r="H7725" i="26"/>
  <c r="H7721" i="26"/>
  <c r="H7717" i="26"/>
  <c r="H7713" i="26"/>
  <c r="H7709" i="26"/>
  <c r="H7705" i="26"/>
  <c r="H7701" i="26"/>
  <c r="H7697" i="26"/>
  <c r="H7693" i="26"/>
  <c r="H7689" i="26"/>
  <c r="H7685" i="26"/>
  <c r="H7681" i="26"/>
  <c r="H7677" i="26"/>
  <c r="H7673" i="26"/>
  <c r="H7669" i="26"/>
  <c r="H7665" i="26"/>
  <c r="H7661" i="26"/>
  <c r="H7657" i="26"/>
  <c r="H7653" i="26"/>
  <c r="H7649" i="26"/>
  <c r="H7645" i="26"/>
  <c r="H7641" i="26"/>
  <c r="H7637" i="26"/>
  <c r="H7633" i="26"/>
  <c r="H7629" i="26"/>
  <c r="H7625" i="26"/>
  <c r="H7621" i="26"/>
  <c r="H7617" i="26"/>
  <c r="H7613" i="26"/>
  <c r="H7609" i="26"/>
  <c r="H7605" i="26"/>
  <c r="H7601" i="26"/>
  <c r="H7597" i="26"/>
  <c r="H7593" i="26"/>
  <c r="H7589" i="26"/>
  <c r="H7585" i="26"/>
  <c r="H7581" i="26"/>
  <c r="H7577" i="26"/>
  <c r="H7573" i="26"/>
  <c r="H7569" i="26"/>
  <c r="H7565" i="26"/>
  <c r="H7561" i="26"/>
  <c r="H7557" i="26"/>
  <c r="H7553" i="26"/>
  <c r="H7549" i="26"/>
  <c r="H7545" i="26"/>
  <c r="H7541" i="26"/>
  <c r="H7537" i="26"/>
  <c r="H7533" i="26"/>
  <c r="H7529" i="26"/>
  <c r="H7525" i="26"/>
  <c r="H7521" i="26"/>
  <c r="H7517" i="26"/>
  <c r="H7513" i="26"/>
  <c r="H7509" i="26"/>
  <c r="H7505" i="26"/>
  <c r="H7501" i="26"/>
  <c r="H7497" i="26"/>
  <c r="H7493" i="26"/>
  <c r="H7489" i="26"/>
  <c r="H7485" i="26"/>
  <c r="H7481" i="26"/>
  <c r="H7477" i="26"/>
  <c r="H7473" i="26"/>
  <c r="H7469" i="26"/>
  <c r="H7465" i="26"/>
  <c r="H7461" i="26"/>
  <c r="H7457" i="26"/>
  <c r="H7453" i="26"/>
  <c r="H7449" i="26"/>
  <c r="H7445" i="26"/>
  <c r="H7441" i="26"/>
  <c r="H7437" i="26"/>
  <c r="H7433" i="26"/>
  <c r="H7429" i="26"/>
  <c r="H7425" i="26"/>
  <c r="H7421" i="26"/>
  <c r="H7417" i="26"/>
  <c r="H7413" i="26"/>
  <c r="H7409" i="26"/>
  <c r="H7405" i="26"/>
  <c r="H7401" i="26"/>
  <c r="H7397" i="26"/>
  <c r="H7393" i="26"/>
  <c r="H7389" i="26"/>
  <c r="H7385" i="26"/>
  <c r="H7381" i="26"/>
  <c r="H7377" i="26"/>
  <c r="H7373" i="26"/>
  <c r="H7369" i="26"/>
  <c r="H7365" i="26"/>
  <c r="H7361" i="26"/>
  <c r="H7357" i="26"/>
  <c r="H7353" i="26"/>
  <c r="H7349" i="26"/>
  <c r="H7345" i="26"/>
  <c r="H7341" i="26"/>
  <c r="H7337" i="26"/>
  <c r="H7333" i="26"/>
  <c r="H7329" i="26"/>
  <c r="H7325" i="26"/>
  <c r="H7321" i="26"/>
  <c r="H7317" i="26"/>
  <c r="H7313" i="26"/>
  <c r="H7309" i="26"/>
  <c r="H7305" i="26"/>
  <c r="H7301" i="26"/>
  <c r="H7297" i="26"/>
  <c r="H7293" i="26"/>
  <c r="H7289" i="26"/>
  <c r="H7285" i="26"/>
  <c r="H7281" i="26"/>
  <c r="H7277" i="26"/>
  <c r="H7273" i="26"/>
  <c r="H7269" i="26"/>
  <c r="H7265" i="26"/>
  <c r="H7261" i="26"/>
  <c r="H7257" i="26"/>
  <c r="H7253" i="26"/>
  <c r="H7249" i="26"/>
  <c r="H7245" i="26"/>
  <c r="H7241" i="26"/>
  <c r="H7237" i="26"/>
  <c r="H7233" i="26"/>
  <c r="H7229" i="26"/>
  <c r="H7225" i="26"/>
  <c r="H7221" i="26"/>
  <c r="H7217" i="26"/>
  <c r="H7213" i="26"/>
  <c r="H7209" i="26"/>
  <c r="H7205" i="26"/>
  <c r="H7201" i="26"/>
  <c r="H7197" i="26"/>
  <c r="H7193" i="26"/>
  <c r="H7189" i="26"/>
  <c r="H7185" i="26"/>
  <c r="H7181" i="26"/>
  <c r="H7177" i="26"/>
  <c r="H7173" i="26"/>
  <c r="H7169" i="26"/>
  <c r="H7165" i="26"/>
  <c r="H7161" i="26"/>
  <c r="H7157" i="26"/>
  <c r="H7153" i="26"/>
  <c r="H7149" i="26"/>
  <c r="H7145" i="26"/>
  <c r="H7141" i="26"/>
  <c r="H7137" i="26"/>
  <c r="H7133" i="26"/>
  <c r="H7129" i="26"/>
  <c r="H7125" i="26"/>
  <c r="H7121" i="26"/>
  <c r="H7117" i="26"/>
  <c r="H7113" i="26"/>
  <c r="H7109" i="26"/>
  <c r="H7105" i="26"/>
  <c r="H7101" i="26"/>
  <c r="H7097" i="26"/>
  <c r="H7093" i="26"/>
  <c r="H7089" i="26"/>
  <c r="H7085" i="26"/>
  <c r="H7081" i="26"/>
  <c r="H7077" i="26"/>
  <c r="H7073" i="26"/>
  <c r="H7069" i="26"/>
  <c r="H7065" i="26"/>
  <c r="H7061" i="26"/>
  <c r="H7057" i="26"/>
  <c r="H7053" i="26"/>
  <c r="H7049" i="26"/>
  <c r="H7045" i="26"/>
  <c r="H7041" i="26"/>
  <c r="H7037" i="26"/>
  <c r="H7033" i="26"/>
  <c r="H7029" i="26"/>
  <c r="H7025" i="26"/>
  <c r="H7021" i="26"/>
  <c r="H7017" i="26"/>
  <c r="H7013" i="26"/>
  <c r="H7009" i="26"/>
  <c r="H7005" i="26"/>
  <c r="H7001" i="26"/>
  <c r="H6997" i="26"/>
  <c r="H6993" i="26"/>
  <c r="H6989" i="26"/>
  <c r="H6985" i="26"/>
  <c r="H6981" i="26"/>
  <c r="H6977" i="26"/>
  <c r="H6973" i="26"/>
  <c r="H6969" i="26"/>
  <c r="H6965" i="26"/>
  <c r="H6961" i="26"/>
  <c r="H6957" i="26"/>
  <c r="H6953" i="26"/>
  <c r="H6949" i="26"/>
  <c r="H6945" i="26"/>
  <c r="H6941" i="26"/>
  <c r="H6937" i="26"/>
  <c r="H6933" i="26"/>
  <c r="H6929" i="26"/>
  <c r="H6925" i="26"/>
  <c r="H6921" i="26"/>
  <c r="H6917" i="26"/>
  <c r="H6913" i="26"/>
  <c r="H6909" i="26"/>
  <c r="H6905" i="26"/>
  <c r="H6901" i="26"/>
  <c r="H6897" i="26"/>
  <c r="H6893" i="26"/>
  <c r="H6889" i="26"/>
  <c r="H6885" i="26"/>
  <c r="H6881" i="26"/>
  <c r="H6877" i="26"/>
  <c r="H6873" i="26"/>
  <c r="H6869" i="26"/>
  <c r="H6865" i="26"/>
  <c r="H6861" i="26"/>
  <c r="H6857" i="26"/>
  <c r="H6853" i="26"/>
  <c r="H6849" i="26"/>
  <c r="H6845" i="26"/>
  <c r="H6841" i="26"/>
  <c r="H6837" i="26"/>
  <c r="H6833" i="26"/>
  <c r="H6829" i="26"/>
  <c r="H6825" i="26"/>
  <c r="H6821" i="26"/>
  <c r="H6817" i="26"/>
  <c r="H6813" i="26"/>
  <c r="H6809" i="26"/>
  <c r="H6805" i="26"/>
  <c r="H6801" i="26"/>
  <c r="H6797" i="26"/>
  <c r="H6793" i="26"/>
  <c r="H6789" i="26"/>
  <c r="H6785" i="26"/>
  <c r="H6781" i="26"/>
  <c r="H6777" i="26"/>
  <c r="H6773" i="26"/>
  <c r="H6769" i="26"/>
  <c r="H6765" i="26"/>
  <c r="H6761" i="26"/>
  <c r="H6757" i="26"/>
  <c r="H6753" i="26"/>
  <c r="H6749" i="26"/>
  <c r="H6745" i="26"/>
  <c r="H6741" i="26"/>
  <c r="H6737" i="26"/>
  <c r="H6733" i="26"/>
  <c r="H6729" i="26"/>
  <c r="H6725" i="26"/>
  <c r="H6721" i="26"/>
  <c r="H6717" i="26"/>
  <c r="H6713" i="26"/>
  <c r="H6709" i="26"/>
  <c r="H6705" i="26"/>
  <c r="H6701" i="26"/>
  <c r="H6697" i="26"/>
  <c r="H6693" i="26"/>
  <c r="H6689" i="26"/>
  <c r="H6685" i="26"/>
  <c r="H6681" i="26"/>
  <c r="H6677" i="26"/>
  <c r="H6673" i="26"/>
  <c r="H6669" i="26"/>
  <c r="H6665" i="26"/>
  <c r="H6661" i="26"/>
  <c r="H6657" i="26"/>
  <c r="H6653" i="26"/>
  <c r="H6649" i="26"/>
  <c r="H6645" i="26"/>
  <c r="H6641" i="26"/>
  <c r="H6637" i="26"/>
  <c r="H6633" i="26"/>
  <c r="H6629" i="26"/>
  <c r="H6625" i="26"/>
  <c r="H6621" i="26"/>
  <c r="H6617" i="26"/>
  <c r="H6613" i="26"/>
  <c r="H6609" i="26"/>
  <c r="H6605" i="26"/>
  <c r="H6601" i="26"/>
  <c r="H6597" i="26"/>
  <c r="H6593" i="26"/>
  <c r="H6589" i="26"/>
  <c r="H6585" i="26"/>
  <c r="H6581" i="26"/>
  <c r="H6577" i="26"/>
  <c r="H6573" i="26"/>
  <c r="H6569" i="26"/>
  <c r="H6565" i="26"/>
  <c r="H6561" i="26"/>
  <c r="H6557" i="26"/>
  <c r="H6553" i="26"/>
  <c r="H6549" i="26"/>
  <c r="H6545" i="26"/>
  <c r="H6541" i="26"/>
  <c r="H6537" i="26"/>
  <c r="H6533" i="26"/>
  <c r="H6529" i="26"/>
  <c r="H6525" i="26"/>
  <c r="H6521" i="26"/>
  <c r="H6517" i="26"/>
  <c r="H6513" i="26"/>
  <c r="H6509" i="26"/>
  <c r="H6505" i="26"/>
  <c r="H6501" i="26"/>
  <c r="H6497" i="26"/>
  <c r="H6493" i="26"/>
  <c r="H6489" i="26"/>
  <c r="H6485" i="26"/>
  <c r="H6481" i="26"/>
  <c r="H6477" i="26"/>
  <c r="H6473" i="26"/>
  <c r="H6469" i="26"/>
  <c r="H6465" i="26"/>
  <c r="H6461" i="26"/>
  <c r="H6457" i="26"/>
  <c r="H6453" i="26"/>
  <c r="H6449" i="26"/>
  <c r="H6445" i="26"/>
  <c r="H6441" i="26"/>
  <c r="H6437" i="26"/>
  <c r="H6433" i="26"/>
  <c r="H6429" i="26"/>
  <c r="H6425" i="26"/>
  <c r="H6421" i="26"/>
  <c r="H6417" i="26"/>
  <c r="H6413" i="26"/>
  <c r="H6409" i="26"/>
  <c r="H6405" i="26"/>
  <c r="H6401" i="26"/>
  <c r="H6397" i="26"/>
  <c r="H6393" i="26"/>
  <c r="H6389" i="26"/>
  <c r="H6385" i="26"/>
  <c r="H6381" i="26"/>
  <c r="H6377" i="26"/>
  <c r="H6373" i="26"/>
  <c r="H6369" i="26"/>
  <c r="H6365" i="26"/>
  <c r="H6361" i="26"/>
  <c r="H6357" i="26"/>
  <c r="H6353" i="26"/>
  <c r="H6349" i="26"/>
  <c r="H6345" i="26"/>
  <c r="H6341" i="26"/>
  <c r="H6337" i="26"/>
  <c r="H6333" i="26"/>
  <c r="H6329" i="26"/>
  <c r="H6325" i="26"/>
  <c r="H6321" i="26"/>
  <c r="H6317" i="26"/>
  <c r="H6313" i="26"/>
  <c r="H6309" i="26"/>
  <c r="H6305" i="26"/>
  <c r="H6301" i="26"/>
  <c r="H6297" i="26"/>
  <c r="H6293" i="26"/>
  <c r="H6289" i="26"/>
  <c r="H6285" i="26"/>
  <c r="H6281" i="26"/>
  <c r="H6277" i="26"/>
  <c r="H6273" i="26"/>
  <c r="H6269" i="26"/>
  <c r="H10005" i="26"/>
  <c r="H9941" i="26"/>
  <c r="H9877" i="26"/>
  <c r="H9824" i="26"/>
  <c r="H9792" i="26"/>
  <c r="H9760" i="26"/>
  <c r="H9728" i="26"/>
  <c r="H9696" i="26"/>
  <c r="H9664" i="26"/>
  <c r="H9632" i="26"/>
  <c r="H9600" i="26"/>
  <c r="H9574" i="26"/>
  <c r="H9558" i="26"/>
  <c r="H9542" i="26"/>
  <c r="H9526" i="26"/>
  <c r="H9510" i="26"/>
  <c r="H9494" i="26"/>
  <c r="H9478" i="26"/>
  <c r="H9462" i="26"/>
  <c r="H9446" i="26"/>
  <c r="H9430" i="26"/>
  <c r="H9414" i="26"/>
  <c r="H9398" i="26"/>
  <c r="H9382" i="26"/>
  <c r="H9366" i="26"/>
  <c r="H9350" i="26"/>
  <c r="H9334" i="26"/>
  <c r="H9318" i="26"/>
  <c r="H9302" i="26"/>
  <c r="H9286" i="26"/>
  <c r="H9270" i="26"/>
  <c r="H9254" i="26"/>
  <c r="H9238" i="26"/>
  <c r="H9222" i="26"/>
  <c r="H9206" i="26"/>
  <c r="H9190" i="26"/>
  <c r="H9174" i="26"/>
  <c r="H9158" i="26"/>
  <c r="H9142" i="26"/>
  <c r="H9126" i="26"/>
  <c r="H9110" i="26"/>
  <c r="H9094" i="26"/>
  <c r="H9078" i="26"/>
  <c r="H9065" i="26"/>
  <c r="H9057" i="26"/>
  <c r="H9049" i="26"/>
  <c r="H9041" i="26"/>
  <c r="H9033" i="26"/>
  <c r="H9025" i="26"/>
  <c r="H9017" i="26"/>
  <c r="H9009" i="26"/>
  <c r="H9001" i="26"/>
  <c r="H8993" i="26"/>
  <c r="H8985" i="26"/>
  <c r="H8977" i="26"/>
  <c r="H8969" i="26"/>
  <c r="H8961" i="26"/>
  <c r="H8953" i="26"/>
  <c r="H8945" i="26"/>
  <c r="H8937" i="26"/>
  <c r="H8929" i="26"/>
  <c r="H8921" i="26"/>
  <c r="H8913" i="26"/>
  <c r="H8905" i="26"/>
  <c r="H8897" i="26"/>
  <c r="H8889" i="26"/>
  <c r="H8881" i="26"/>
  <c r="H8873" i="26"/>
  <c r="H8865" i="26"/>
  <c r="H8857" i="26"/>
  <c r="H8849" i="26"/>
  <c r="H8841" i="26"/>
  <c r="H8833" i="26"/>
  <c r="H8825" i="26"/>
  <c r="H8817" i="26"/>
  <c r="H8809" i="26"/>
  <c r="H8801" i="26"/>
  <c r="H8793" i="26"/>
  <c r="H8785" i="26"/>
  <c r="H8777" i="26"/>
  <c r="H8769" i="26"/>
  <c r="H8761" i="26"/>
  <c r="H8753" i="26"/>
  <c r="H8745" i="26"/>
  <c r="H8737" i="26"/>
  <c r="H8721" i="26"/>
  <c r="H8705" i="26"/>
  <c r="H8689" i="26"/>
  <c r="H8673" i="26"/>
  <c r="H8657" i="26"/>
  <c r="H8641" i="26"/>
  <c r="H8625" i="26"/>
  <c r="H8609" i="26"/>
  <c r="H8593" i="26"/>
  <c r="H8577" i="26"/>
  <c r="H8561" i="26"/>
  <c r="H8545" i="26"/>
  <c r="H8529" i="26"/>
  <c r="H8513" i="26"/>
  <c r="H8497" i="26"/>
  <c r="H8481" i="26"/>
  <c r="H8465" i="26"/>
  <c r="H8449" i="26"/>
  <c r="H8433" i="26"/>
  <c r="H8417" i="26"/>
  <c r="H8401" i="26"/>
  <c r="H8385" i="26"/>
  <c r="H8369" i="26"/>
  <c r="H8353" i="26"/>
  <c r="H8337" i="26"/>
  <c r="H8321" i="26"/>
  <c r="H8305" i="26"/>
  <c r="H8289" i="26"/>
  <c r="H8273" i="26"/>
  <c r="H8257" i="26"/>
  <c r="H8241" i="26"/>
  <c r="H8225" i="26"/>
  <c r="H8209" i="26"/>
  <c r="H8193" i="26"/>
  <c r="H8177" i="26"/>
  <c r="H8161" i="26"/>
  <c r="H8145" i="26"/>
  <c r="H8129" i="26"/>
  <c r="H8113" i="26"/>
  <c r="H8097" i="26"/>
  <c r="H8081" i="26"/>
  <c r="H8065" i="26"/>
  <c r="H8049" i="26"/>
  <c r="H8039" i="26"/>
  <c r="H8031" i="26"/>
  <c r="H8023" i="26"/>
  <c r="H8015" i="26"/>
  <c r="H8007" i="26"/>
  <c r="H7999" i="26"/>
  <c r="H7991" i="26"/>
  <c r="H7983" i="26"/>
  <c r="H7975" i="26"/>
  <c r="H7967" i="26"/>
  <c r="H7959" i="26"/>
  <c r="H7951" i="26"/>
  <c r="H7943" i="26"/>
  <c r="H7935" i="26"/>
  <c r="H7927" i="26"/>
  <c r="H7919" i="26"/>
  <c r="H7911" i="26"/>
  <c r="H7903" i="26"/>
  <c r="H7895" i="26"/>
  <c r="H7887" i="26"/>
  <c r="H7879" i="26"/>
  <c r="H7871" i="26"/>
  <c r="H7863" i="26"/>
  <c r="H7855" i="26"/>
  <c r="H7847" i="26"/>
  <c r="H7839" i="26"/>
  <c r="H7831" i="26"/>
  <c r="H7823" i="26"/>
  <c r="H7815" i="26"/>
  <c r="H7807" i="26"/>
  <c r="H7799" i="26"/>
  <c r="H7791" i="26"/>
  <c r="H7783" i="26"/>
  <c r="H7775" i="26"/>
  <c r="H7767" i="26"/>
  <c r="H7759" i="26"/>
  <c r="H7751" i="26"/>
  <c r="H7743" i="26"/>
  <c r="H7735" i="26"/>
  <c r="H7727" i="26"/>
  <c r="H7719" i="26"/>
  <c r="H7711" i="26"/>
  <c r="H7703" i="26"/>
  <c r="H7695" i="26"/>
  <c r="H7687" i="26"/>
  <c r="H7679" i="26"/>
  <c r="H7671" i="26"/>
  <c r="H7663" i="26"/>
  <c r="H7655" i="26"/>
  <c r="H7647" i="26"/>
  <c r="H7639" i="26"/>
  <c r="H7631" i="26"/>
  <c r="H7623" i="26"/>
  <c r="H7615" i="26"/>
  <c r="H7607" i="26"/>
  <c r="H7599" i="26"/>
  <c r="H7591" i="26"/>
  <c r="H7583" i="26"/>
  <c r="H7575" i="26"/>
  <c r="H7567" i="26"/>
  <c r="H7559" i="26"/>
  <c r="H7551" i="26"/>
  <c r="H7543" i="26"/>
  <c r="H7535" i="26"/>
  <c r="H7527" i="26"/>
  <c r="H7519" i="26"/>
  <c r="H7511" i="26"/>
  <c r="H7503" i="26"/>
  <c r="H7495" i="26"/>
  <c r="H7487" i="26"/>
  <c r="H7479" i="26"/>
  <c r="H7471" i="26"/>
  <c r="H7463" i="26"/>
  <c r="H7455" i="26"/>
  <c r="H7447" i="26"/>
  <c r="H7439" i="26"/>
  <c r="H7431" i="26"/>
  <c r="H7423" i="26"/>
  <c r="H7415" i="26"/>
  <c r="H7407" i="26"/>
  <c r="H7399" i="26"/>
  <c r="H7391" i="26"/>
  <c r="H7383" i="26"/>
  <c r="H7375" i="26"/>
  <c r="H7367" i="26"/>
  <c r="H7359" i="26"/>
  <c r="H7351" i="26"/>
  <c r="H7343" i="26"/>
  <c r="H7335" i="26"/>
  <c r="H7327" i="26"/>
  <c r="H7319" i="26"/>
  <c r="H7311" i="26"/>
  <c r="H7303" i="26"/>
  <c r="H7295" i="26"/>
  <c r="H7287" i="26"/>
  <c r="H7279" i="26"/>
  <c r="H7271" i="26"/>
  <c r="H7263" i="26"/>
  <c r="H7255" i="26"/>
  <c r="H7247" i="26"/>
  <c r="H7239" i="26"/>
  <c r="H7231" i="26"/>
  <c r="H7223" i="26"/>
  <c r="H7215" i="26"/>
  <c r="H7207" i="26"/>
  <c r="H7199" i="26"/>
  <c r="H7191" i="26"/>
  <c r="H7183" i="26"/>
  <c r="H7175" i="26"/>
  <c r="H7167" i="26"/>
  <c r="H7159" i="26"/>
  <c r="H7151" i="26"/>
  <c r="H7143" i="26"/>
  <c r="H7135" i="26"/>
  <c r="H7127" i="26"/>
  <c r="H7119" i="26"/>
  <c r="H7111" i="26"/>
  <c r="H7103" i="26"/>
  <c r="H7095" i="26"/>
  <c r="H7087" i="26"/>
  <c r="H7079" i="26"/>
  <c r="H7071" i="26"/>
  <c r="H7063" i="26"/>
  <c r="H7055" i="26"/>
  <c r="H7047" i="26"/>
  <c r="H7039" i="26"/>
  <c r="H7031" i="26"/>
  <c r="H7023" i="26"/>
  <c r="H7015" i="26"/>
  <c r="H7007" i="26"/>
  <c r="H6999" i="26"/>
  <c r="H6991" i="26"/>
  <c r="H6983" i="26"/>
  <c r="H6975" i="26"/>
  <c r="H8729" i="26"/>
  <c r="H8713" i="26"/>
  <c r="H8697" i="26"/>
  <c r="H8681" i="26"/>
  <c r="H8665" i="26"/>
  <c r="H8649" i="26"/>
  <c r="H8633" i="26"/>
  <c r="H8617" i="26"/>
  <c r="H8601" i="26"/>
  <c r="H8585" i="26"/>
  <c r="H8569" i="26"/>
  <c r="H8553" i="26"/>
  <c r="H8537" i="26"/>
  <c r="H8521" i="26"/>
  <c r="H8505" i="26"/>
  <c r="H8489" i="26"/>
  <c r="H8473" i="26"/>
  <c r="H8457" i="26"/>
  <c r="H8441" i="26"/>
  <c r="H8425" i="26"/>
  <c r="H8409" i="26"/>
  <c r="H8393" i="26"/>
  <c r="H8377" i="26"/>
  <c r="H8361" i="26"/>
  <c r="H8345" i="26"/>
  <c r="H8329" i="26"/>
  <c r="H8313" i="26"/>
  <c r="H8297" i="26"/>
  <c r="H8281" i="26"/>
  <c r="H8265" i="26"/>
  <c r="H8249" i="26"/>
  <c r="H8233" i="26"/>
  <c r="H8217" i="26"/>
  <c r="H8201" i="26"/>
  <c r="H8185" i="26"/>
  <c r="H8169" i="26"/>
  <c r="H8153" i="26"/>
  <c r="H8137" i="26"/>
  <c r="H8121" i="26"/>
  <c r="H8105" i="26"/>
  <c r="H8089" i="26"/>
  <c r="H8073" i="26"/>
  <c r="H8057" i="26"/>
  <c r="H8043" i="26"/>
  <c r="H8035" i="26"/>
  <c r="H8027" i="26"/>
  <c r="H8019" i="26"/>
  <c r="H8011" i="26"/>
  <c r="H8003" i="26"/>
  <c r="H7995" i="26"/>
  <c r="H7987" i="26"/>
  <c r="H7979" i="26"/>
  <c r="H7971" i="26"/>
  <c r="H7963" i="26"/>
  <c r="H7955" i="26"/>
  <c r="H7947" i="26"/>
  <c r="H7939" i="26"/>
  <c r="H7931" i="26"/>
  <c r="H7923" i="26"/>
  <c r="H7915" i="26"/>
  <c r="H7907" i="26"/>
  <c r="H7899" i="26"/>
  <c r="H7891" i="26"/>
  <c r="H7883" i="26"/>
  <c r="H7875" i="26"/>
  <c r="H7867" i="26"/>
  <c r="H7859" i="26"/>
  <c r="H7851" i="26"/>
  <c r="H7843" i="26"/>
  <c r="H7835" i="26"/>
  <c r="H7827" i="26"/>
  <c r="H7819" i="26"/>
  <c r="H7811" i="26"/>
  <c r="H7803" i="26"/>
  <c r="H7795" i="26"/>
  <c r="H7787" i="26"/>
  <c r="H7779" i="26"/>
  <c r="H7771" i="26"/>
  <c r="H7763" i="26"/>
  <c r="H7755" i="26"/>
  <c r="H7747" i="26"/>
  <c r="H7739" i="26"/>
  <c r="H7731" i="26"/>
  <c r="H7723" i="26"/>
  <c r="H7715" i="26"/>
  <c r="H7707" i="26"/>
  <c r="H7699" i="26"/>
  <c r="H7691" i="26"/>
  <c r="H7683" i="26"/>
  <c r="H7675" i="26"/>
  <c r="H7667" i="26"/>
  <c r="H7659" i="26"/>
  <c r="H7651" i="26"/>
  <c r="H7643" i="26"/>
  <c r="H7635" i="26"/>
  <c r="H7627" i="26"/>
  <c r="H7619" i="26"/>
  <c r="H7611" i="26"/>
  <c r="H7603" i="26"/>
  <c r="H7595" i="26"/>
  <c r="H7587" i="26"/>
  <c r="H7579" i="26"/>
  <c r="H7571" i="26"/>
  <c r="H7563" i="26"/>
  <c r="H7555" i="26"/>
  <c r="H7547" i="26"/>
  <c r="H7539" i="26"/>
  <c r="H7531" i="26"/>
  <c r="H7523" i="26"/>
  <c r="H7515" i="26"/>
  <c r="H7507" i="26"/>
  <c r="H7499" i="26"/>
  <c r="H7491" i="26"/>
  <c r="H7483" i="26"/>
  <c r="H7475" i="26"/>
  <c r="H7467" i="26"/>
  <c r="H7459" i="26"/>
  <c r="H7451" i="26"/>
  <c r="H7443" i="26"/>
  <c r="H7435" i="26"/>
  <c r="H7427" i="26"/>
  <c r="H7419" i="26"/>
  <c r="H7411" i="26"/>
  <c r="H7403" i="26"/>
  <c r="H7395" i="26"/>
  <c r="H7387" i="26"/>
  <c r="H7379" i="26"/>
  <c r="H7371" i="26"/>
  <c r="H7363" i="26"/>
  <c r="H7355" i="26"/>
  <c r="H7347" i="26"/>
  <c r="H7339" i="26"/>
  <c r="H7331" i="26"/>
  <c r="H7323" i="26"/>
  <c r="H7315" i="26"/>
  <c r="H7307" i="26"/>
  <c r="H7299" i="26"/>
  <c r="H7291" i="26"/>
  <c r="H7283" i="26"/>
  <c r="H7275" i="26"/>
  <c r="H7267" i="26"/>
  <c r="H7259" i="26"/>
  <c r="H7251" i="26"/>
  <c r="H7243" i="26"/>
  <c r="H7235" i="26"/>
  <c r="H7227" i="26"/>
  <c r="H7219" i="26"/>
  <c r="H7211" i="26"/>
  <c r="H7203" i="26"/>
  <c r="H7195" i="26"/>
  <c r="H7187" i="26"/>
  <c r="H7179" i="26"/>
  <c r="H7171" i="26"/>
  <c r="H7163" i="26"/>
  <c r="H7155" i="26"/>
  <c r="H7147" i="26"/>
  <c r="H7139" i="26"/>
  <c r="H7131" i="26"/>
  <c r="H7123" i="26"/>
  <c r="H7115" i="26"/>
  <c r="H7107" i="26"/>
  <c r="H7099" i="26"/>
  <c r="H7091" i="26"/>
  <c r="H7083" i="26"/>
  <c r="H7075" i="26"/>
  <c r="H7067" i="26"/>
  <c r="H7059" i="26"/>
  <c r="H7051" i="26"/>
  <c r="H7043" i="26"/>
  <c r="H7035" i="26"/>
  <c r="H7019" i="26"/>
  <c r="H7003" i="26"/>
  <c r="H6987" i="26"/>
  <c r="H6971" i="26"/>
  <c r="H6963" i="26"/>
  <c r="H6955" i="26"/>
  <c r="H6947" i="26"/>
  <c r="H6939" i="26"/>
  <c r="H6931" i="26"/>
  <c r="H6923" i="26"/>
  <c r="H6915" i="26"/>
  <c r="H6907" i="26"/>
  <c r="H6899" i="26"/>
  <c r="H6891" i="26"/>
  <c r="H6883" i="26"/>
  <c r="H6875" i="26"/>
  <c r="H6867" i="26"/>
  <c r="H6859" i="26"/>
  <c r="H6851" i="26"/>
  <c r="H6843" i="26"/>
  <c r="H6835" i="26"/>
  <c r="H6827" i="26"/>
  <c r="H6819" i="26"/>
  <c r="H6811" i="26"/>
  <c r="H6803" i="26"/>
  <c r="H6795" i="26"/>
  <c r="H6787" i="26"/>
  <c r="H6779" i="26"/>
  <c r="H6771" i="26"/>
  <c r="H6763" i="26"/>
  <c r="H6755" i="26"/>
  <c r="H6747" i="26"/>
  <c r="H6739" i="26"/>
  <c r="H6731" i="26"/>
  <c r="H6723" i="26"/>
  <c r="H6715" i="26"/>
  <c r="H6707" i="26"/>
  <c r="H6699" i="26"/>
  <c r="H6691" i="26"/>
  <c r="H6683" i="26"/>
  <c r="H6675" i="26"/>
  <c r="H6667" i="26"/>
  <c r="H6659" i="26"/>
  <c r="H6651" i="26"/>
  <c r="H6643" i="26"/>
  <c r="H6635" i="26"/>
  <c r="H6627" i="26"/>
  <c r="H6619" i="26"/>
  <c r="H6611" i="26"/>
  <c r="H6603" i="26"/>
  <c r="H6595" i="26"/>
  <c r="H6587" i="26"/>
  <c r="H6579" i="26"/>
  <c r="H6571" i="26"/>
  <c r="H6563" i="26"/>
  <c r="H6555" i="26"/>
  <c r="H6547" i="26"/>
  <c r="H6539" i="26"/>
  <c r="H6531" i="26"/>
  <c r="H6523" i="26"/>
  <c r="H6515" i="26"/>
  <c r="H6507" i="26"/>
  <c r="H6499" i="26"/>
  <c r="H6491" i="26"/>
  <c r="H6483" i="26"/>
  <c r="H6475" i="26"/>
  <c r="H6467" i="26"/>
  <c r="H6459" i="26"/>
  <c r="H6451" i="26"/>
  <c r="H6443" i="26"/>
  <c r="H6435" i="26"/>
  <c r="H6427" i="26"/>
  <c r="H6419" i="26"/>
  <c r="H6411" i="26"/>
  <c r="H6403" i="26"/>
  <c r="H6395" i="26"/>
  <c r="H6387" i="26"/>
  <c r="H6379" i="26"/>
  <c r="H6371" i="26"/>
  <c r="H6363" i="26"/>
  <c r="H6355" i="26"/>
  <c r="H6347" i="26"/>
  <c r="H6339" i="26"/>
  <c r="H6331" i="26"/>
  <c r="H6323" i="26"/>
  <c r="H6315" i="26"/>
  <c r="H6307" i="26"/>
  <c r="H6299" i="26"/>
  <c r="H6291" i="26"/>
  <c r="H6283" i="26"/>
  <c r="H6275" i="26"/>
  <c r="H6267" i="26"/>
  <c r="H6263" i="26"/>
  <c r="H6259" i="26"/>
  <c r="H6255" i="26"/>
  <c r="H6251" i="26"/>
  <c r="H6247" i="26"/>
  <c r="H6243" i="26"/>
  <c r="H6239" i="26"/>
  <c r="H6235" i="26"/>
  <c r="H6231" i="26"/>
  <c r="H6227" i="26"/>
  <c r="H6223" i="26"/>
  <c r="H6219" i="26"/>
  <c r="H6215" i="26"/>
  <c r="H6211" i="26"/>
  <c r="H6207" i="26"/>
  <c r="H6203" i="26"/>
  <c r="H6199" i="26"/>
  <c r="H6195" i="26"/>
  <c r="H6191" i="26"/>
  <c r="H6187" i="26"/>
  <c r="H6183" i="26"/>
  <c r="H6179" i="26"/>
  <c r="H6175" i="26"/>
  <c r="H6171" i="26"/>
  <c r="H6167" i="26"/>
  <c r="H6163" i="26"/>
  <c r="H6159" i="26"/>
  <c r="H6155" i="26"/>
  <c r="H6151" i="26"/>
  <c r="H6147" i="26"/>
  <c r="H6143" i="26"/>
  <c r="H6139" i="26"/>
  <c r="H6135" i="26"/>
  <c r="H6131" i="26"/>
  <c r="H6127" i="26"/>
  <c r="H6123" i="26"/>
  <c r="H6119" i="26"/>
  <c r="H6115" i="26"/>
  <c r="H6111" i="26"/>
  <c r="H6107" i="26"/>
  <c r="H6103" i="26"/>
  <c r="H6099" i="26"/>
  <c r="H6095" i="26"/>
  <c r="H6091" i="26"/>
  <c r="H6087" i="26"/>
  <c r="H6083" i="26"/>
  <c r="H6079" i="26"/>
  <c r="H6075" i="26"/>
  <c r="H6071" i="26"/>
  <c r="H6067" i="26"/>
  <c r="H6063" i="26"/>
  <c r="H6059" i="26"/>
  <c r="H6055" i="26"/>
  <c r="H6051" i="26"/>
  <c r="H6047" i="26"/>
  <c r="H6043" i="26"/>
  <c r="H6039" i="26"/>
  <c r="H6035" i="26"/>
  <c r="H6031" i="26"/>
  <c r="H6027" i="26"/>
  <c r="H6023" i="26"/>
  <c r="H6019" i="26"/>
  <c r="H6015" i="26"/>
  <c r="H6011" i="26"/>
  <c r="H6007" i="26"/>
  <c r="H6003" i="26"/>
  <c r="H5999" i="26"/>
  <c r="H5996" i="26"/>
  <c r="H5994" i="26"/>
  <c r="H5992" i="26"/>
  <c r="H5990" i="26"/>
  <c r="H5988" i="26"/>
  <c r="H5986" i="26"/>
  <c r="H5984" i="26"/>
  <c r="H5982" i="26"/>
  <c r="H5980" i="26"/>
  <c r="H5978" i="26"/>
  <c r="H5976" i="26"/>
  <c r="H5974" i="26"/>
  <c r="H5972" i="26"/>
  <c r="H5970" i="26"/>
  <c r="H5968" i="26"/>
  <c r="H5966" i="26"/>
  <c r="H5964" i="26"/>
  <c r="H5962" i="26"/>
  <c r="H5960" i="26"/>
  <c r="H5958" i="26"/>
  <c r="H5956" i="26"/>
  <c r="H5954" i="26"/>
  <c r="H5952" i="26"/>
  <c r="H5950" i="26"/>
  <c r="H5948" i="26"/>
  <c r="H5946" i="26"/>
  <c r="H5944" i="26"/>
  <c r="H5942" i="26"/>
  <c r="H5940" i="26"/>
  <c r="H5938" i="26"/>
  <c r="H5936" i="26"/>
  <c r="H5934" i="26"/>
  <c r="H5932" i="26"/>
  <c r="H5930" i="26"/>
  <c r="H5928" i="26"/>
  <c r="H5926" i="26"/>
  <c r="H5924" i="26"/>
  <c r="H5922" i="26"/>
  <c r="H5920" i="26"/>
  <c r="H5918" i="26"/>
  <c r="H5916" i="26"/>
  <c r="H5914" i="26"/>
  <c r="H5912" i="26"/>
  <c r="H5910" i="26"/>
  <c r="H5908" i="26"/>
  <c r="H5906" i="26"/>
  <c r="H5904" i="26"/>
  <c r="H5902" i="26"/>
  <c r="H5900" i="26"/>
  <c r="H5898" i="26"/>
  <c r="H5896" i="26"/>
  <c r="H5894" i="26"/>
  <c r="H5892" i="26"/>
  <c r="H5890" i="26"/>
  <c r="H5888" i="26"/>
  <c r="H5886" i="26"/>
  <c r="H5884" i="26"/>
  <c r="H5882" i="26"/>
  <c r="H5880" i="26"/>
  <c r="H5878" i="26"/>
  <c r="H5876" i="26"/>
  <c r="H5874" i="26"/>
  <c r="H5872" i="26"/>
  <c r="H5870" i="26"/>
  <c r="H5868" i="26"/>
  <c r="H5866" i="26"/>
  <c r="H5864" i="26"/>
  <c r="H5862" i="26"/>
  <c r="H5860" i="26"/>
  <c r="H5858" i="26"/>
  <c r="H5856" i="26"/>
  <c r="H5854" i="26"/>
  <c r="H5852" i="26"/>
  <c r="H5850" i="26"/>
  <c r="H5848" i="26"/>
  <c r="H5846" i="26"/>
  <c r="H5844" i="26"/>
  <c r="H5842" i="26"/>
  <c r="H5840" i="26"/>
  <c r="H5838" i="26"/>
  <c r="H5836" i="26"/>
  <c r="H5834" i="26"/>
  <c r="H5832" i="26"/>
  <c r="H5830" i="26"/>
  <c r="H5828" i="26"/>
  <c r="H5826" i="26"/>
  <c r="H5824" i="26"/>
  <c r="H5822" i="26"/>
  <c r="H5820" i="26"/>
  <c r="H5818" i="26"/>
  <c r="H5816" i="26"/>
  <c r="H5814" i="26"/>
  <c r="H5812" i="26"/>
  <c r="H5810" i="26"/>
  <c r="H5808" i="26"/>
  <c r="H5806" i="26"/>
  <c r="H5804" i="26"/>
  <c r="H5802" i="26"/>
  <c r="H5800" i="26"/>
  <c r="H5798" i="26"/>
  <c r="H5796" i="26"/>
  <c r="H5794" i="26"/>
  <c r="H5792" i="26"/>
  <c r="H5790" i="26"/>
  <c r="H5788" i="26"/>
  <c r="H5786" i="26"/>
  <c r="H5784" i="26"/>
  <c r="H5782" i="26"/>
  <c r="H5780" i="26"/>
  <c r="H5778" i="26"/>
  <c r="H5776" i="26"/>
  <c r="H5774" i="26"/>
  <c r="H5772" i="26"/>
  <c r="H5770" i="26"/>
  <c r="H5768" i="26"/>
  <c r="H5766" i="26"/>
  <c r="H5764" i="26"/>
  <c r="H5762" i="26"/>
  <c r="H5760" i="26"/>
  <c r="H5758" i="26"/>
  <c r="H5756" i="26"/>
  <c r="H5754" i="26"/>
  <c r="H5752" i="26"/>
  <c r="H5750" i="26"/>
  <c r="H5748" i="26"/>
  <c r="H5746" i="26"/>
  <c r="H5744" i="26"/>
  <c r="H5742" i="26"/>
  <c r="H5740" i="26"/>
  <c r="H5738" i="26"/>
  <c r="H5736" i="26"/>
  <c r="H5734" i="26"/>
  <c r="H5732" i="26"/>
  <c r="H5730" i="26"/>
  <c r="H5728" i="26"/>
  <c r="H5726" i="26"/>
  <c r="H5724" i="26"/>
  <c r="H5722" i="26"/>
  <c r="H5720" i="26"/>
  <c r="H5718" i="26"/>
  <c r="H5716" i="26"/>
  <c r="H5714" i="26"/>
  <c r="H5712" i="26"/>
  <c r="H5710" i="26"/>
  <c r="H5708" i="26"/>
  <c r="H5706" i="26"/>
  <c r="H5704" i="26"/>
  <c r="H5702" i="26"/>
  <c r="H5700" i="26"/>
  <c r="H5698" i="26"/>
  <c r="H5696" i="26"/>
  <c r="H5694" i="26"/>
  <c r="H5692" i="26"/>
  <c r="H5690" i="26"/>
  <c r="H5688" i="26"/>
  <c r="H5686" i="26"/>
  <c r="H5684" i="26"/>
  <c r="H5682" i="26"/>
  <c r="H5680" i="26"/>
  <c r="H5678" i="26"/>
  <c r="H5676" i="26"/>
  <c r="H5674" i="26"/>
  <c r="H5672" i="26"/>
  <c r="H5670" i="26"/>
  <c r="H5668" i="26"/>
  <c r="H5666" i="26"/>
  <c r="H5664" i="26"/>
  <c r="H5662" i="26"/>
  <c r="H5660" i="26"/>
  <c r="H5658" i="26"/>
  <c r="H5656" i="26"/>
  <c r="H5654" i="26"/>
  <c r="H5652" i="26"/>
  <c r="H5650" i="26"/>
  <c r="H5648" i="26"/>
  <c r="H5646" i="26"/>
  <c r="H5644" i="26"/>
  <c r="H5642" i="26"/>
  <c r="H5640" i="26"/>
  <c r="H5638" i="26"/>
  <c r="H5636" i="26"/>
  <c r="H5634" i="26"/>
  <c r="H7027" i="26"/>
  <c r="H7011" i="26"/>
  <c r="H6995" i="26"/>
  <c r="H6979" i="26"/>
  <c r="H6967" i="26"/>
  <c r="H6959" i="26"/>
  <c r="H6951" i="26"/>
  <c r="H6943" i="26"/>
  <c r="H6935" i="26"/>
  <c r="H6927" i="26"/>
  <c r="H6919" i="26"/>
  <c r="H6911" i="26"/>
  <c r="H6903" i="26"/>
  <c r="H6895" i="26"/>
  <c r="H6887" i="26"/>
  <c r="H6879" i="26"/>
  <c r="H6871" i="26"/>
  <c r="H6863" i="26"/>
  <c r="H6855" i="26"/>
  <c r="H6847" i="26"/>
  <c r="H6839" i="26"/>
  <c r="H6831" i="26"/>
  <c r="H6823" i="26"/>
  <c r="H6815" i="26"/>
  <c r="H6807" i="26"/>
  <c r="H6799" i="26"/>
  <c r="H6791" i="26"/>
  <c r="H6783" i="26"/>
  <c r="H6775" i="26"/>
  <c r="H6767" i="26"/>
  <c r="H6759" i="26"/>
  <c r="H6751" i="26"/>
  <c r="H6743" i="26"/>
  <c r="H6735" i="26"/>
  <c r="H6727" i="26"/>
  <c r="H6719" i="26"/>
  <c r="H6711" i="26"/>
  <c r="H6703" i="26"/>
  <c r="H6695" i="26"/>
  <c r="H6687" i="26"/>
  <c r="H6679" i="26"/>
  <c r="H6671" i="26"/>
  <c r="H6663" i="26"/>
  <c r="H6655" i="26"/>
  <c r="H6647" i="26"/>
  <c r="H6639" i="26"/>
  <c r="H6631" i="26"/>
  <c r="H6623" i="26"/>
  <c r="H6615" i="26"/>
  <c r="H6607" i="26"/>
  <c r="H6599" i="26"/>
  <c r="H6591" i="26"/>
  <c r="H6583" i="26"/>
  <c r="H6575" i="26"/>
  <c r="H6567" i="26"/>
  <c r="H6559" i="26"/>
  <c r="H6551" i="26"/>
  <c r="H6543" i="26"/>
  <c r="H6535" i="26"/>
  <c r="H6527" i="26"/>
  <c r="H6519" i="26"/>
  <c r="H6511" i="26"/>
  <c r="H6503" i="26"/>
  <c r="H6495" i="26"/>
  <c r="H6487" i="26"/>
  <c r="H6479" i="26"/>
  <c r="H6471" i="26"/>
  <c r="H6463" i="26"/>
  <c r="H6455" i="26"/>
  <c r="H6447" i="26"/>
  <c r="H6439" i="26"/>
  <c r="H6431" i="26"/>
  <c r="H6423" i="26"/>
  <c r="H6415" i="26"/>
  <c r="H6407" i="26"/>
  <c r="H6399" i="26"/>
  <c r="H6391" i="26"/>
  <c r="H6383" i="26"/>
  <c r="H6375" i="26"/>
  <c r="H6367" i="26"/>
  <c r="H6359" i="26"/>
  <c r="H6351" i="26"/>
  <c r="H6343" i="26"/>
  <c r="H6335" i="26"/>
  <c r="H6327" i="26"/>
  <c r="H6319" i="26"/>
  <c r="H6311" i="26"/>
  <c r="H6303" i="26"/>
  <c r="H6295" i="26"/>
  <c r="H6287" i="26"/>
  <c r="H6279" i="26"/>
  <c r="H6271" i="26"/>
  <c r="H6265" i="26"/>
  <c r="H6261" i="26"/>
  <c r="H6257" i="26"/>
  <c r="H6253" i="26"/>
  <c r="H6249" i="26"/>
  <c r="H6245" i="26"/>
  <c r="H6241" i="26"/>
  <c r="H6237" i="26"/>
  <c r="H6233" i="26"/>
  <c r="H6229" i="26"/>
  <c r="H6225" i="26"/>
  <c r="H6221" i="26"/>
  <c r="H6217" i="26"/>
  <c r="H6213" i="26"/>
  <c r="H6209" i="26"/>
  <c r="H6205" i="26"/>
  <c r="H6201" i="26"/>
  <c r="H6197" i="26"/>
  <c r="H6193" i="26"/>
  <c r="H6189" i="26"/>
  <c r="H6185" i="26"/>
  <c r="H6181" i="26"/>
  <c r="H6177" i="26"/>
  <c r="H6173" i="26"/>
  <c r="H6169" i="26"/>
  <c r="H6165" i="26"/>
  <c r="H6161" i="26"/>
  <c r="H6157" i="26"/>
  <c r="H6153" i="26"/>
  <c r="H6149" i="26"/>
  <c r="H6145" i="26"/>
  <c r="H6141" i="26"/>
  <c r="H6137" i="26"/>
  <c r="H6133" i="26"/>
  <c r="H6129" i="26"/>
  <c r="H6125" i="26"/>
  <c r="H6121" i="26"/>
  <c r="H6117" i="26"/>
  <c r="H6113" i="26"/>
  <c r="H6109" i="26"/>
  <c r="H6105" i="26"/>
  <c r="H6101" i="26"/>
  <c r="H6097" i="26"/>
  <c r="H6093" i="26"/>
  <c r="H6089" i="26"/>
  <c r="H6085" i="26"/>
  <c r="H6081" i="26"/>
  <c r="H6077" i="26"/>
  <c r="H6073" i="26"/>
  <c r="H6069" i="26"/>
  <c r="H6065" i="26"/>
  <c r="H6061" i="26"/>
  <c r="H6057" i="26"/>
  <c r="H6053" i="26"/>
  <c r="H6049" i="26"/>
  <c r="H6045" i="26"/>
  <c r="H6041" i="26"/>
  <c r="H6037" i="26"/>
  <c r="H6033" i="26"/>
  <c r="H6029" i="26"/>
  <c r="H6025" i="26"/>
  <c r="H6021" i="26"/>
  <c r="H6017" i="26"/>
  <c r="H6013" i="26"/>
  <c r="H6009" i="26"/>
  <c r="H6005" i="26"/>
  <c r="H6001" i="26"/>
  <c r="H5997" i="26"/>
  <c r="H5995" i="26"/>
  <c r="H5993" i="26"/>
  <c r="H5991" i="26"/>
  <c r="H5989" i="26"/>
  <c r="H5987" i="26"/>
  <c r="H5985" i="26"/>
  <c r="H5983" i="26"/>
  <c r="H5981" i="26"/>
  <c r="H5979" i="26"/>
  <c r="H5977" i="26"/>
  <c r="H5975" i="26"/>
  <c r="H5973" i="26"/>
  <c r="H5971" i="26"/>
  <c r="H5969" i="26"/>
  <c r="H5967" i="26"/>
  <c r="H5965" i="26"/>
  <c r="H5963" i="26"/>
  <c r="H5961" i="26"/>
  <c r="H5959" i="26"/>
  <c r="H5957" i="26"/>
  <c r="H5955" i="26"/>
  <c r="H5953" i="26"/>
  <c r="H5951" i="26"/>
  <c r="H5949" i="26"/>
  <c r="H5947" i="26"/>
  <c r="H5945" i="26"/>
  <c r="H5943" i="26"/>
  <c r="H5941" i="26"/>
  <c r="H5939" i="26"/>
  <c r="H5937" i="26"/>
  <c r="H5935" i="26"/>
  <c r="H5933" i="26"/>
  <c r="H5931" i="26"/>
  <c r="H5929" i="26"/>
  <c r="H5927" i="26"/>
  <c r="H5925" i="26"/>
  <c r="H5923" i="26"/>
  <c r="H5921" i="26"/>
  <c r="H5919" i="26"/>
  <c r="H5917" i="26"/>
  <c r="H5915" i="26"/>
  <c r="H5913" i="26"/>
  <c r="H5911" i="26"/>
  <c r="H5909" i="26"/>
  <c r="H5907" i="26"/>
  <c r="H5905" i="26"/>
  <c r="H5903" i="26"/>
  <c r="H5901" i="26"/>
  <c r="H5899" i="26"/>
  <c r="H5897" i="26"/>
  <c r="H5895" i="26"/>
  <c r="H5893" i="26"/>
  <c r="H5891" i="26"/>
  <c r="H5889" i="26"/>
  <c r="H5887" i="26"/>
  <c r="H5885" i="26"/>
  <c r="H5883" i="26"/>
  <c r="H5881" i="26"/>
  <c r="H5879" i="26"/>
  <c r="H5877" i="26"/>
  <c r="H5875" i="26"/>
  <c r="H5873" i="26"/>
  <c r="H5871" i="26"/>
  <c r="H5869" i="26"/>
  <c r="H5867" i="26"/>
  <c r="H5865" i="26"/>
  <c r="H5863" i="26"/>
  <c r="H5861" i="26"/>
  <c r="H5859" i="26"/>
  <c r="H5857" i="26"/>
  <c r="H5855" i="26"/>
  <c r="H5853" i="26"/>
  <c r="H5851" i="26"/>
  <c r="H5849" i="26"/>
  <c r="H5847" i="26"/>
  <c r="H5845" i="26"/>
  <c r="H5843" i="26"/>
  <c r="H5841" i="26"/>
  <c r="H5839" i="26"/>
  <c r="H5837" i="26"/>
  <c r="H5835" i="26"/>
  <c r="H5833" i="26"/>
  <c r="H5831" i="26"/>
  <c r="H5829" i="26"/>
  <c r="H5827" i="26"/>
  <c r="H5825" i="26"/>
  <c r="H5823" i="26"/>
  <c r="H5821" i="26"/>
  <c r="H5819" i="26"/>
  <c r="H5817" i="26"/>
  <c r="H5815" i="26"/>
  <c r="H5813" i="26"/>
  <c r="H5811" i="26"/>
  <c r="H5809" i="26"/>
  <c r="H5807" i="26"/>
  <c r="H5805" i="26"/>
  <c r="H5803" i="26"/>
  <c r="H5801" i="26"/>
  <c r="H5799" i="26"/>
  <c r="H5797" i="26"/>
  <c r="H5795" i="26"/>
  <c r="H5793" i="26"/>
  <c r="H5791" i="26"/>
  <c r="H5789" i="26"/>
  <c r="H5787" i="26"/>
  <c r="H5785" i="26"/>
  <c r="H5783" i="26"/>
  <c r="H5781" i="26"/>
  <c r="H5779" i="26"/>
  <c r="H5777" i="26"/>
  <c r="H5775" i="26"/>
  <c r="H5773" i="26"/>
  <c r="H5771" i="26"/>
  <c r="H5769" i="26"/>
  <c r="H5767" i="26"/>
  <c r="H5765" i="26"/>
  <c r="H5763" i="26"/>
  <c r="H5761" i="26"/>
  <c r="H5759" i="26"/>
  <c r="H5757" i="26"/>
  <c r="H5755" i="26"/>
  <c r="H5753" i="26"/>
  <c r="H5751" i="26"/>
  <c r="H5749" i="26"/>
  <c r="H5747" i="26"/>
  <c r="H5745" i="26"/>
  <c r="H5743" i="26"/>
  <c r="H5741" i="26"/>
  <c r="H5739" i="26"/>
  <c r="H5737" i="26"/>
  <c r="H5735" i="26"/>
  <c r="H5733" i="26"/>
  <c r="H5731" i="26"/>
  <c r="H5729" i="26"/>
  <c r="H5727" i="26"/>
  <c r="H5725" i="26"/>
  <c r="H5723" i="26"/>
  <c r="H5721" i="26"/>
  <c r="H5719" i="26"/>
  <c r="H5717" i="26"/>
  <c r="H5715" i="26"/>
  <c r="H5713" i="26"/>
  <c r="H5711" i="26"/>
  <c r="H5709" i="26"/>
  <c r="H5707" i="26"/>
  <c r="H5705" i="26"/>
  <c r="H5703" i="26"/>
  <c r="H5701" i="26"/>
  <c r="H5699" i="26"/>
  <c r="H5697" i="26"/>
  <c r="H5695" i="26"/>
  <c r="H5693" i="26"/>
  <c r="H5691" i="26"/>
  <c r="H5689" i="26"/>
  <c r="H5687" i="26"/>
  <c r="H5685" i="26"/>
  <c r="H5683" i="26"/>
  <c r="H5681" i="26"/>
  <c r="H5679" i="26"/>
  <c r="H5677" i="26"/>
  <c r="H5675" i="26"/>
  <c r="H5673" i="26"/>
  <c r="H5671" i="26"/>
  <c r="H5669" i="26"/>
  <c r="H5667" i="26"/>
  <c r="H5665" i="26"/>
  <c r="H5663" i="26"/>
  <c r="H5661" i="26"/>
  <c r="H5659" i="26"/>
  <c r="H5657" i="26"/>
  <c r="H5655" i="26"/>
  <c r="H5653" i="26"/>
  <c r="H5651" i="26"/>
  <c r="H5649" i="26"/>
  <c r="H5647" i="26"/>
  <c r="H5645" i="26"/>
  <c r="H5643" i="26"/>
  <c r="H5641" i="26"/>
  <c r="H5639" i="26"/>
  <c r="H5637" i="26"/>
  <c r="H5635" i="26"/>
  <c r="H5632" i="26"/>
  <c r="H5630" i="26"/>
  <c r="H5628" i="26"/>
  <c r="H5626" i="26"/>
  <c r="H5624" i="26"/>
  <c r="H5622" i="26"/>
  <c r="H5620" i="26"/>
  <c r="H5618" i="26"/>
  <c r="H5616" i="26"/>
  <c r="H5614" i="26"/>
  <c r="H5612" i="26"/>
  <c r="H5610" i="26"/>
  <c r="H5608" i="26"/>
  <c r="H5606" i="26"/>
  <c r="H5604" i="26"/>
  <c r="H5602" i="26"/>
  <c r="H5600" i="26"/>
  <c r="H5598" i="26"/>
  <c r="H5596" i="26"/>
  <c r="H5594" i="26"/>
  <c r="H5592" i="26"/>
  <c r="H5590" i="26"/>
  <c r="H5588" i="26"/>
  <c r="H5586" i="26"/>
  <c r="H5584" i="26"/>
  <c r="H5582" i="26"/>
  <c r="H5580" i="26"/>
  <c r="H5578" i="26"/>
  <c r="H5576" i="26"/>
  <c r="H5574" i="26"/>
  <c r="H5572" i="26"/>
  <c r="H5570" i="26"/>
  <c r="H5568" i="26"/>
  <c r="H5566" i="26"/>
  <c r="H5564" i="26"/>
  <c r="H5562" i="26"/>
  <c r="H5560" i="26"/>
  <c r="H5558" i="26"/>
  <c r="H5556" i="26"/>
  <c r="H5554" i="26"/>
  <c r="H5552" i="26"/>
  <c r="H5550" i="26"/>
  <c r="H5548" i="26"/>
  <c r="H5546" i="26"/>
  <c r="H5544" i="26"/>
  <c r="H5542" i="26"/>
  <c r="H5540" i="26"/>
  <c r="H5538" i="26"/>
  <c r="H5536" i="26"/>
  <c r="H5534" i="26"/>
  <c r="H5532" i="26"/>
  <c r="H5530" i="26"/>
  <c r="H5528" i="26"/>
  <c r="H5526" i="26"/>
  <c r="H5524" i="26"/>
  <c r="H5522" i="26"/>
  <c r="H5520" i="26"/>
  <c r="H5518" i="26"/>
  <c r="H5516" i="26"/>
  <c r="H5514" i="26"/>
  <c r="H5512" i="26"/>
  <c r="H5510" i="26"/>
  <c r="H5508" i="26"/>
  <c r="H5506" i="26"/>
  <c r="H5504" i="26"/>
  <c r="H5502" i="26"/>
  <c r="H5500" i="26"/>
  <c r="H5498" i="26"/>
  <c r="H5496" i="26"/>
  <c r="H5494" i="26"/>
  <c r="H5492" i="26"/>
  <c r="H5490" i="26"/>
  <c r="H5488" i="26"/>
  <c r="H5486" i="26"/>
  <c r="H5484" i="26"/>
  <c r="H5482" i="26"/>
  <c r="H5480" i="26"/>
  <c r="H5478" i="26"/>
  <c r="H5476" i="26"/>
  <c r="H5474" i="26"/>
  <c r="H5472" i="26"/>
  <c r="H5470" i="26"/>
  <c r="H5468" i="26"/>
  <c r="H5466" i="26"/>
  <c r="H5464" i="26"/>
  <c r="H5462" i="26"/>
  <c r="H5460" i="26"/>
  <c r="H5458" i="26"/>
  <c r="H5456" i="26"/>
  <c r="H5454" i="26"/>
  <c r="H5452" i="26"/>
  <c r="H5450" i="26"/>
  <c r="H5448" i="26"/>
  <c r="H5446" i="26"/>
  <c r="H5444" i="26"/>
  <c r="H5442" i="26"/>
  <c r="H5440" i="26"/>
  <c r="H5438" i="26"/>
  <c r="H5436" i="26"/>
  <c r="H5434" i="26"/>
  <c r="H5432" i="26"/>
  <c r="H5430" i="26"/>
  <c r="H5428" i="26"/>
  <c r="H5426" i="26"/>
  <c r="H5424" i="26"/>
  <c r="H5422" i="26"/>
  <c r="H5420" i="26"/>
  <c r="H5418" i="26"/>
  <c r="H5416" i="26"/>
  <c r="H5414" i="26"/>
  <c r="H5412" i="26"/>
  <c r="H5410" i="26"/>
  <c r="H5408" i="26"/>
  <c r="H5406" i="26"/>
  <c r="H5404" i="26"/>
  <c r="H5402" i="26"/>
  <c r="H5400" i="26"/>
  <c r="H5398" i="26"/>
  <c r="H5396" i="26"/>
  <c r="H5394" i="26"/>
  <c r="H5392" i="26"/>
  <c r="H5390" i="26"/>
  <c r="H5388" i="26"/>
  <c r="H5386" i="26"/>
  <c r="H5384" i="26"/>
  <c r="H5382" i="26"/>
  <c r="H5380" i="26"/>
  <c r="H5378" i="26"/>
  <c r="H5376" i="26"/>
  <c r="H5374" i="26"/>
  <c r="H5372" i="26"/>
  <c r="H5370" i="26"/>
  <c r="H5368" i="26"/>
  <c r="H5366" i="26"/>
  <c r="H5364" i="26"/>
  <c r="H5362" i="26"/>
  <c r="H5360" i="26"/>
  <c r="H5358" i="26"/>
  <c r="H5356" i="26"/>
  <c r="H5354" i="26"/>
  <c r="H5352" i="26"/>
  <c r="H5350" i="26"/>
  <c r="H5348" i="26"/>
  <c r="H5346" i="26"/>
  <c r="H5344" i="26"/>
  <c r="H5342" i="26"/>
  <c r="H5340" i="26"/>
  <c r="H5338" i="26"/>
  <c r="H5336" i="26"/>
  <c r="H5334" i="26"/>
  <c r="H5332" i="26"/>
  <c r="H5330" i="26"/>
  <c r="H5328" i="26"/>
  <c r="H5326" i="26"/>
  <c r="H5324" i="26"/>
  <c r="H5322" i="26"/>
  <c r="H5320" i="26"/>
  <c r="H5318" i="26"/>
  <c r="H5316" i="26"/>
  <c r="H5314" i="26"/>
  <c r="H5312" i="26"/>
  <c r="H5310" i="26"/>
  <c r="H5308" i="26"/>
  <c r="H5306" i="26"/>
  <c r="H5304" i="26"/>
  <c r="H5302" i="26"/>
  <c r="H5300" i="26"/>
  <c r="H5298" i="26"/>
  <c r="H5296" i="26"/>
  <c r="H5294" i="26"/>
  <c r="H5292" i="26"/>
  <c r="H5290" i="26"/>
  <c r="H5288" i="26"/>
  <c r="H5286" i="26"/>
  <c r="H5284" i="26"/>
  <c r="H5282" i="26"/>
  <c r="H5280" i="26"/>
  <c r="H5278" i="26"/>
  <c r="H5276" i="26"/>
  <c r="H5274" i="26"/>
  <c r="H5272" i="26"/>
  <c r="H5270" i="26"/>
  <c r="H5268" i="26"/>
  <c r="H5266" i="26"/>
  <c r="H5264" i="26"/>
  <c r="H5262" i="26"/>
  <c r="H5260" i="26"/>
  <c r="H5258" i="26"/>
  <c r="H5256" i="26"/>
  <c r="H5254" i="26"/>
  <c r="H5252" i="26"/>
  <c r="H5250" i="26"/>
  <c r="H5248" i="26"/>
  <c r="H5246" i="26"/>
  <c r="H5244" i="26"/>
  <c r="H5242" i="26"/>
  <c r="H5240" i="26"/>
  <c r="H5238" i="26"/>
  <c r="H5236" i="26"/>
  <c r="H5234" i="26"/>
  <c r="H5232" i="26"/>
  <c r="H5230" i="26"/>
  <c r="H5228" i="26"/>
  <c r="H5226" i="26"/>
  <c r="H5224" i="26"/>
  <c r="H5222" i="26"/>
  <c r="H5220" i="26"/>
  <c r="H5218" i="26"/>
  <c r="H5216" i="26"/>
  <c r="H5214" i="26"/>
  <c r="H5212" i="26"/>
  <c r="H5210" i="26"/>
  <c r="H5208" i="26"/>
  <c r="H5206" i="26"/>
  <c r="H5204" i="26"/>
  <c r="H5202" i="26"/>
  <c r="H5200" i="26"/>
  <c r="H5198" i="26"/>
  <c r="H5196" i="26"/>
  <c r="H5194" i="26"/>
  <c r="H5192" i="26"/>
  <c r="H5190" i="26"/>
  <c r="H5188" i="26"/>
  <c r="H5186" i="26"/>
  <c r="H5184" i="26"/>
  <c r="H5182" i="26"/>
  <c r="H5180" i="26"/>
  <c r="H5178" i="26"/>
  <c r="H5176" i="26"/>
  <c r="H5174" i="26"/>
  <c r="H5172" i="26"/>
  <c r="H5170" i="26"/>
  <c r="H5168" i="26"/>
  <c r="H5166" i="26"/>
  <c r="H5164" i="26"/>
  <c r="H5162" i="26"/>
  <c r="H5160" i="26"/>
  <c r="H5158" i="26"/>
  <c r="H5156" i="26"/>
  <c r="H5154" i="26"/>
  <c r="H5152" i="26"/>
  <c r="H5150" i="26"/>
  <c r="H5148" i="26"/>
  <c r="H5146" i="26"/>
  <c r="H5144" i="26"/>
  <c r="H5142" i="26"/>
  <c r="H5140" i="26"/>
  <c r="H5138" i="26"/>
  <c r="H5136" i="26"/>
  <c r="H5134" i="26"/>
  <c r="H5132" i="26"/>
  <c r="H5130" i="26"/>
  <c r="H5128" i="26"/>
  <c r="H5126" i="26"/>
  <c r="H5124" i="26"/>
  <c r="H5122" i="26"/>
  <c r="H5120" i="26"/>
  <c r="H5118" i="26"/>
  <c r="H5116" i="26"/>
  <c r="H5114" i="26"/>
  <c r="H5112" i="26"/>
  <c r="H5110" i="26"/>
  <c r="H5108" i="26"/>
  <c r="H5106" i="26"/>
  <c r="H5104" i="26"/>
  <c r="H5102" i="26"/>
  <c r="H5100" i="26"/>
  <c r="H5098" i="26"/>
  <c r="H5096" i="26"/>
  <c r="H5094" i="26"/>
  <c r="H5092" i="26"/>
  <c r="H5090" i="26"/>
  <c r="H5088" i="26"/>
  <c r="H5086" i="26"/>
  <c r="H5084" i="26"/>
  <c r="H5082" i="26"/>
  <c r="H5080" i="26"/>
  <c r="H5078" i="26"/>
  <c r="H5076" i="26"/>
  <c r="H5074" i="26"/>
  <c r="H5072" i="26"/>
  <c r="H5070" i="26"/>
  <c r="H5068" i="26"/>
  <c r="H5066" i="26"/>
  <c r="H5064" i="26"/>
  <c r="H5062" i="26"/>
  <c r="H5060" i="26"/>
  <c r="H5058" i="26"/>
  <c r="H5056" i="26"/>
  <c r="H5054" i="26"/>
  <c r="H5052" i="26"/>
  <c r="H5050" i="26"/>
  <c r="H5048" i="26"/>
  <c r="H5046" i="26"/>
  <c r="H5044" i="26"/>
  <c r="H5042" i="26"/>
  <c r="H5040" i="26"/>
  <c r="H5038" i="26"/>
  <c r="H5036" i="26"/>
  <c r="H5034" i="26"/>
  <c r="H5032" i="26"/>
  <c r="H5030" i="26"/>
  <c r="H5028" i="26"/>
  <c r="H5026" i="26"/>
  <c r="H5024" i="26"/>
  <c r="H5022" i="26"/>
  <c r="H5020" i="26"/>
  <c r="H5018" i="26"/>
  <c r="H5016" i="26"/>
  <c r="H5014" i="26"/>
  <c r="H5012" i="26"/>
  <c r="H5010" i="26"/>
  <c r="H5008" i="26"/>
  <c r="H5006" i="26"/>
  <c r="H5004" i="26"/>
  <c r="H5002" i="26"/>
  <c r="H5000" i="26"/>
  <c r="H4998" i="26"/>
  <c r="H4996" i="26"/>
  <c r="H4994" i="26"/>
  <c r="H4992" i="26"/>
  <c r="H4990" i="26"/>
  <c r="H4988" i="26"/>
  <c r="H4986" i="26"/>
  <c r="H4984" i="26"/>
  <c r="H4982" i="26"/>
  <c r="H4980" i="26"/>
  <c r="H4978" i="26"/>
  <c r="H4976" i="26"/>
  <c r="H4974" i="26"/>
  <c r="H4972" i="26"/>
  <c r="H4970" i="26"/>
  <c r="H4968" i="26"/>
  <c r="H4966" i="26"/>
  <c r="H4964" i="26"/>
  <c r="H4962" i="26"/>
  <c r="H4960" i="26"/>
  <c r="H4958" i="26"/>
  <c r="H4956" i="26"/>
  <c r="H4954" i="26"/>
  <c r="H4952" i="26"/>
  <c r="H4950" i="26"/>
  <c r="H4948" i="26"/>
  <c r="H4946" i="26"/>
  <c r="H4944" i="26"/>
  <c r="H4942" i="26"/>
  <c r="H4940" i="26"/>
  <c r="H4938" i="26"/>
  <c r="H4936" i="26"/>
  <c r="H4934" i="26"/>
  <c r="H4932" i="26"/>
  <c r="H4930" i="26"/>
  <c r="H4928" i="26"/>
  <c r="H4926" i="26"/>
  <c r="H4924" i="26"/>
  <c r="H4922" i="26"/>
  <c r="H4920" i="26"/>
  <c r="H4918" i="26"/>
  <c r="H4916" i="26"/>
  <c r="H4914" i="26"/>
  <c r="H4912" i="26"/>
  <c r="H4910" i="26"/>
  <c r="H4908" i="26"/>
  <c r="H4906" i="26"/>
  <c r="H4904" i="26"/>
  <c r="H4902" i="26"/>
  <c r="H4900" i="26"/>
  <c r="H4898" i="26"/>
  <c r="H4896" i="26"/>
  <c r="H4894" i="26"/>
  <c r="H4892" i="26"/>
  <c r="H4890" i="26"/>
  <c r="H4888" i="26"/>
  <c r="H4886" i="26"/>
  <c r="H4884" i="26"/>
  <c r="H4882" i="26"/>
  <c r="H4880" i="26"/>
  <c r="H4878" i="26"/>
  <c r="H4876" i="26"/>
  <c r="H4874" i="26"/>
  <c r="H4872" i="26"/>
  <c r="H4870" i="26"/>
  <c r="H4868" i="26"/>
  <c r="H4866" i="26"/>
  <c r="H4864" i="26"/>
  <c r="H4862" i="26"/>
  <c r="H4860" i="26"/>
  <c r="H4858" i="26"/>
  <c r="H4856" i="26"/>
  <c r="H4854" i="26"/>
  <c r="H4852" i="26"/>
  <c r="H4850" i="26"/>
  <c r="H4848" i="26"/>
  <c r="H4846" i="26"/>
  <c r="H4844" i="26"/>
  <c r="H4842" i="26"/>
  <c r="H4840" i="26"/>
  <c r="H4838" i="26"/>
  <c r="H4836" i="26"/>
  <c r="H4834" i="26"/>
  <c r="H4832" i="26"/>
  <c r="H4830" i="26"/>
  <c r="H4828" i="26"/>
  <c r="H4826" i="26"/>
  <c r="H4824" i="26"/>
  <c r="H4822" i="26"/>
  <c r="H4820" i="26"/>
  <c r="H4818" i="26"/>
  <c r="H4816" i="26"/>
  <c r="H4814" i="26"/>
  <c r="H4812" i="26"/>
  <c r="H4810" i="26"/>
  <c r="H4808" i="26"/>
  <c r="H4806" i="26"/>
  <c r="H4804" i="26"/>
  <c r="H4802" i="26"/>
  <c r="H4800" i="26"/>
  <c r="H4798" i="26"/>
  <c r="H4796" i="26"/>
  <c r="H4794" i="26"/>
  <c r="H4792" i="26"/>
  <c r="H4790" i="26"/>
  <c r="H4788" i="26"/>
  <c r="H4786" i="26"/>
  <c r="H4784" i="26"/>
  <c r="H4782" i="26"/>
  <c r="H4780" i="26"/>
  <c r="H4778" i="26"/>
  <c r="H4776" i="26"/>
  <c r="H4774" i="26"/>
  <c r="H4772" i="26"/>
  <c r="H4770" i="26"/>
  <c r="H4768" i="26"/>
  <c r="H4766" i="26"/>
  <c r="H4764" i="26"/>
  <c r="H4762" i="26"/>
  <c r="H4760" i="26"/>
  <c r="H4758" i="26"/>
  <c r="H4756" i="26"/>
  <c r="H4754" i="26"/>
  <c r="H4752" i="26"/>
  <c r="H4750" i="26"/>
  <c r="H4748" i="26"/>
  <c r="H4746" i="26"/>
  <c r="H4744" i="26"/>
  <c r="H4742" i="26"/>
  <c r="H4740" i="26"/>
  <c r="H4738" i="26"/>
  <c r="H4736" i="26"/>
  <c r="H4734" i="26"/>
  <c r="H4732" i="26"/>
  <c r="H4730" i="26"/>
  <c r="H4728" i="26"/>
  <c r="H4726" i="26"/>
  <c r="H4724" i="26"/>
  <c r="H4722" i="26"/>
  <c r="H4720" i="26"/>
  <c r="H4718" i="26"/>
  <c r="H4716" i="26"/>
  <c r="H4714" i="26"/>
  <c r="H4712" i="26"/>
  <c r="H4710" i="26"/>
  <c r="H4708" i="26"/>
  <c r="H4706" i="26"/>
  <c r="H4704" i="26"/>
  <c r="H4702" i="26"/>
  <c r="H4700" i="26"/>
  <c r="H4698" i="26"/>
  <c r="H4696" i="26"/>
  <c r="H4694" i="26"/>
  <c r="H4692" i="26"/>
  <c r="H4690" i="26"/>
  <c r="H4688" i="26"/>
  <c r="H4686" i="26"/>
  <c r="H4684" i="26"/>
  <c r="H4682" i="26"/>
  <c r="H4680" i="26"/>
  <c r="H4678" i="26"/>
  <c r="H4676" i="26"/>
  <c r="H4674" i="26"/>
  <c r="H4672" i="26"/>
  <c r="H4670" i="26"/>
  <c r="H4668" i="26"/>
  <c r="H4666" i="26"/>
  <c r="H4664" i="26"/>
  <c r="H4662" i="26"/>
  <c r="H4660" i="26"/>
  <c r="H4658" i="26"/>
  <c r="H4656" i="26"/>
  <c r="H4654" i="26"/>
  <c r="H4652" i="26"/>
  <c r="H4650" i="26"/>
  <c r="H4648" i="26"/>
  <c r="H4646" i="26"/>
  <c r="H4644" i="26"/>
  <c r="H4642" i="26"/>
  <c r="H4640" i="26"/>
  <c r="H4638" i="26"/>
  <c r="H4636" i="26"/>
  <c r="H4634" i="26"/>
  <c r="H4632" i="26"/>
  <c r="H4630" i="26"/>
  <c r="H4628" i="26"/>
  <c r="H4626" i="26"/>
  <c r="H4624" i="26"/>
  <c r="H4622" i="26"/>
  <c r="H4620" i="26"/>
  <c r="H4618" i="26"/>
  <c r="H4616" i="26"/>
  <c r="H4614" i="26"/>
  <c r="H4612" i="26"/>
  <c r="H4610" i="26"/>
  <c r="H4608" i="26"/>
  <c r="H4606" i="26"/>
  <c r="H4604" i="26"/>
  <c r="H4602" i="26"/>
  <c r="H4600" i="26"/>
  <c r="H4598" i="26"/>
  <c r="H4596" i="26"/>
  <c r="H4594" i="26"/>
  <c r="H4592" i="26"/>
  <c r="H4590" i="26"/>
  <c r="H4588" i="26"/>
  <c r="H4586" i="26"/>
  <c r="H4584" i="26"/>
  <c r="H4582" i="26"/>
  <c r="H4580" i="26"/>
  <c r="H4578" i="26"/>
  <c r="H4576" i="26"/>
  <c r="H4574" i="26"/>
  <c r="H4572" i="26"/>
  <c r="H4570" i="26"/>
  <c r="H4568" i="26"/>
  <c r="H4566" i="26"/>
  <c r="H4564" i="26"/>
  <c r="H4562" i="26"/>
  <c r="H4560" i="26"/>
  <c r="H4558" i="26"/>
  <c r="H4556" i="26"/>
  <c r="H4554" i="26"/>
  <c r="H4552" i="26"/>
  <c r="H4550" i="26"/>
  <c r="H4548" i="26"/>
  <c r="H4546" i="26"/>
  <c r="H4544" i="26"/>
  <c r="H4542" i="26"/>
  <c r="H4540" i="26"/>
  <c r="H4538" i="26"/>
  <c r="H4536" i="26"/>
  <c r="H4534" i="26"/>
  <c r="H4532" i="26"/>
  <c r="H4530" i="26"/>
  <c r="H4528" i="26"/>
  <c r="H4526" i="26"/>
  <c r="H4524" i="26"/>
  <c r="H4522" i="26"/>
  <c r="H4520" i="26"/>
  <c r="H4518" i="26"/>
  <c r="H4516" i="26"/>
  <c r="H4514" i="26"/>
  <c r="H4512" i="26"/>
  <c r="H4510" i="26"/>
  <c r="H4508" i="26"/>
  <c r="H4506" i="26"/>
  <c r="H4504" i="26"/>
  <c r="H4502" i="26"/>
  <c r="H4500" i="26"/>
  <c r="H4498" i="26"/>
  <c r="H4496" i="26"/>
  <c r="H4494" i="26"/>
  <c r="H4492" i="26"/>
  <c r="H4490" i="26"/>
  <c r="H4488" i="26"/>
  <c r="H4486" i="26"/>
  <c r="H4484" i="26"/>
  <c r="H4482" i="26"/>
  <c r="H4480" i="26"/>
  <c r="H4478" i="26"/>
  <c r="H4476" i="26"/>
  <c r="H4474" i="26"/>
  <c r="H4472" i="26"/>
  <c r="H4470" i="26"/>
  <c r="H4468" i="26"/>
  <c r="H4466" i="26"/>
  <c r="H4464" i="26"/>
  <c r="H4462" i="26"/>
  <c r="H4460" i="26"/>
  <c r="H4458" i="26"/>
  <c r="H4456" i="26"/>
  <c r="H4454" i="26"/>
  <c r="H4452" i="26"/>
  <c r="H4450" i="26"/>
  <c r="H4448" i="26"/>
  <c r="H4446" i="26"/>
  <c r="H4444" i="26"/>
  <c r="H4442" i="26"/>
  <c r="H4440" i="26"/>
  <c r="H4438" i="26"/>
  <c r="H4436" i="26"/>
  <c r="H4434" i="26"/>
  <c r="H4432" i="26"/>
  <c r="H4430" i="26"/>
  <c r="H4428" i="26"/>
  <c r="H4426" i="26"/>
  <c r="H4424" i="26"/>
  <c r="H4422" i="26"/>
  <c r="H4420" i="26"/>
  <c r="H4418" i="26"/>
  <c r="H4416" i="26"/>
  <c r="H4414" i="26"/>
  <c r="H4412" i="26"/>
  <c r="H4410" i="26"/>
  <c r="H4408" i="26"/>
  <c r="H4406" i="26"/>
  <c r="H4404" i="26"/>
  <c r="H4402" i="26"/>
  <c r="H4400" i="26"/>
  <c r="H4398" i="26"/>
  <c r="H4396" i="26"/>
  <c r="H4394" i="26"/>
  <c r="H4392" i="26"/>
  <c r="H4390" i="26"/>
  <c r="H4388" i="26"/>
  <c r="H4386" i="26"/>
  <c r="H4384" i="26"/>
  <c r="H4382" i="26"/>
  <c r="H4380" i="26"/>
  <c r="H4378" i="26"/>
  <c r="H4376" i="26"/>
  <c r="H4374" i="26"/>
  <c r="H4372" i="26"/>
  <c r="H4370" i="26"/>
  <c r="H4368" i="26"/>
  <c r="H4366" i="26"/>
  <c r="H4364" i="26"/>
  <c r="H4362" i="26"/>
  <c r="H4360" i="26"/>
  <c r="H4358" i="26"/>
  <c r="H4356" i="26"/>
  <c r="H4354" i="26"/>
  <c r="H4352" i="26"/>
  <c r="H4350" i="26"/>
  <c r="H4348" i="26"/>
  <c r="H4346" i="26"/>
  <c r="H4344" i="26"/>
  <c r="H4342" i="26"/>
  <c r="H4340" i="26"/>
  <c r="H4338" i="26"/>
  <c r="H4336" i="26"/>
  <c r="H4334" i="26"/>
  <c r="H4332" i="26"/>
  <c r="H4330" i="26"/>
  <c r="H4328" i="26"/>
  <c r="H4326" i="26"/>
  <c r="H4324" i="26"/>
  <c r="H4322" i="26"/>
  <c r="H4320" i="26"/>
  <c r="H4318" i="26"/>
  <c r="H4316" i="26"/>
  <c r="H4314" i="26"/>
  <c r="H4312" i="26"/>
  <c r="H4310" i="26"/>
  <c r="H4308" i="26"/>
  <c r="H4306" i="26"/>
  <c r="H4304" i="26"/>
  <c r="H4302" i="26"/>
  <c r="H4300" i="26"/>
  <c r="H4298" i="26"/>
  <c r="H4296" i="26"/>
  <c r="H4294" i="26"/>
  <c r="H4292" i="26"/>
  <c r="H4290" i="26"/>
  <c r="H4288" i="26"/>
  <c r="H4286" i="26"/>
  <c r="H4284" i="26"/>
  <c r="H4282" i="26"/>
  <c r="H4280" i="26"/>
  <c r="H4278" i="26"/>
  <c r="H4276" i="26"/>
  <c r="H4274" i="26"/>
  <c r="H4272" i="26"/>
  <c r="H4270" i="26"/>
  <c r="H4268" i="26"/>
  <c r="H4266" i="26"/>
  <c r="H4264" i="26"/>
  <c r="H4262" i="26"/>
  <c r="H4260" i="26"/>
  <c r="H4258" i="26"/>
  <c r="H4256" i="26"/>
  <c r="H4254" i="26"/>
  <c r="H4252" i="26"/>
  <c r="H4250" i="26"/>
  <c r="H4248" i="26"/>
  <c r="H4246" i="26"/>
  <c r="H4244" i="26"/>
  <c r="H4242" i="26"/>
  <c r="H4240" i="26"/>
  <c r="H4238" i="26"/>
  <c r="H4236" i="26"/>
  <c r="H4234" i="26"/>
  <c r="H4232" i="26"/>
  <c r="H4230" i="26"/>
  <c r="H4228" i="26"/>
  <c r="H4226" i="26"/>
  <c r="H4224" i="26"/>
  <c r="H4222" i="26"/>
  <c r="H4220" i="26"/>
  <c r="H4218" i="26"/>
  <c r="H4216" i="26"/>
  <c r="H4214" i="26"/>
  <c r="H4212" i="26"/>
  <c r="H4210" i="26"/>
  <c r="H4208" i="26"/>
  <c r="H5633" i="26"/>
  <c r="H5631" i="26"/>
  <c r="H5629" i="26"/>
  <c r="H5627" i="26"/>
  <c r="H5625" i="26"/>
  <c r="H5623" i="26"/>
  <c r="H5621" i="26"/>
  <c r="H5619" i="26"/>
  <c r="H5617" i="26"/>
  <c r="H5615" i="26"/>
  <c r="H5613" i="26"/>
  <c r="H5611" i="26"/>
  <c r="H5609" i="26"/>
  <c r="H5607" i="26"/>
  <c r="H5605" i="26"/>
  <c r="H5603" i="26"/>
  <c r="H5601" i="26"/>
  <c r="H5599" i="26"/>
  <c r="H5597" i="26"/>
  <c r="H5595" i="26"/>
  <c r="H5593" i="26"/>
  <c r="H5591" i="26"/>
  <c r="H5589" i="26"/>
  <c r="H5587" i="26"/>
  <c r="H5585" i="26"/>
  <c r="H5583" i="26"/>
  <c r="H5581" i="26"/>
  <c r="H5579" i="26"/>
  <c r="H5577" i="26"/>
  <c r="H5575" i="26"/>
  <c r="H5573" i="26"/>
  <c r="H5571" i="26"/>
  <c r="H5569" i="26"/>
  <c r="H5567" i="26"/>
  <c r="H5565" i="26"/>
  <c r="H5563" i="26"/>
  <c r="H5561" i="26"/>
  <c r="H5559" i="26"/>
  <c r="H5557" i="26"/>
  <c r="H5555" i="26"/>
  <c r="H5553" i="26"/>
  <c r="H5551" i="26"/>
  <c r="H5549" i="26"/>
  <c r="H5547" i="26"/>
  <c r="H5545" i="26"/>
  <c r="H5543" i="26"/>
  <c r="H5541" i="26"/>
  <c r="H5539" i="26"/>
  <c r="H5537" i="26"/>
  <c r="H5535" i="26"/>
  <c r="H5533" i="26"/>
  <c r="H5531" i="26"/>
  <c r="H5529" i="26"/>
  <c r="H5527" i="26"/>
  <c r="H5525" i="26"/>
  <c r="H5523" i="26"/>
  <c r="H5521" i="26"/>
  <c r="H5519" i="26"/>
  <c r="H5517" i="26"/>
  <c r="H5515" i="26"/>
  <c r="H5513" i="26"/>
  <c r="H5511" i="26"/>
  <c r="H5509" i="26"/>
  <c r="H5507" i="26"/>
  <c r="H5505" i="26"/>
  <c r="H5503" i="26"/>
  <c r="H5501" i="26"/>
  <c r="H5499" i="26"/>
  <c r="H5497" i="26"/>
  <c r="H5495" i="26"/>
  <c r="H5493" i="26"/>
  <c r="H5491" i="26"/>
  <c r="H5489" i="26"/>
  <c r="H5487" i="26"/>
  <c r="H5485" i="26"/>
  <c r="H5483" i="26"/>
  <c r="H5481" i="26"/>
  <c r="H5479" i="26"/>
  <c r="H5477" i="26"/>
  <c r="H5475" i="26"/>
  <c r="H5473" i="26"/>
  <c r="H5471" i="26"/>
  <c r="H5469" i="26"/>
  <c r="H5467" i="26"/>
  <c r="H5465" i="26"/>
  <c r="H5463" i="26"/>
  <c r="H5461" i="26"/>
  <c r="H5459" i="26"/>
  <c r="H5457" i="26"/>
  <c r="H5455" i="26"/>
  <c r="H5453" i="26"/>
  <c r="H5451" i="26"/>
  <c r="H5449" i="26"/>
  <c r="H5447" i="26"/>
  <c r="H5445" i="26"/>
  <c r="H5443" i="26"/>
  <c r="H5441" i="26"/>
  <c r="H5439" i="26"/>
  <c r="H5437" i="26"/>
  <c r="H5435" i="26"/>
  <c r="H5433" i="26"/>
  <c r="H5431" i="26"/>
  <c r="H5429" i="26"/>
  <c r="H5427" i="26"/>
  <c r="H5425" i="26"/>
  <c r="H5423" i="26"/>
  <c r="H5421" i="26"/>
  <c r="H5419" i="26"/>
  <c r="H5417" i="26"/>
  <c r="H5415" i="26"/>
  <c r="H5413" i="26"/>
  <c r="H5411" i="26"/>
  <c r="H5409" i="26"/>
  <c r="H5407" i="26"/>
  <c r="H5405" i="26"/>
  <c r="H5403" i="26"/>
  <c r="H5401" i="26"/>
  <c r="H5399" i="26"/>
  <c r="H5397" i="26"/>
  <c r="H5395" i="26"/>
  <c r="H5393" i="26"/>
  <c r="H5391" i="26"/>
  <c r="H5389" i="26"/>
  <c r="H5387" i="26"/>
  <c r="H5385" i="26"/>
  <c r="H5383" i="26"/>
  <c r="H5381" i="26"/>
  <c r="H5379" i="26"/>
  <c r="H5377" i="26"/>
  <c r="H5375" i="26"/>
  <c r="H5373" i="26"/>
  <c r="H5371" i="26"/>
  <c r="H5369" i="26"/>
  <c r="H5367" i="26"/>
  <c r="H5365" i="26"/>
  <c r="H5363" i="26"/>
  <c r="H5361" i="26"/>
  <c r="H5359" i="26"/>
  <c r="H5357" i="26"/>
  <c r="H5355" i="26"/>
  <c r="H5353" i="26"/>
  <c r="H5351" i="26"/>
  <c r="H5349" i="26"/>
  <c r="H5347" i="26"/>
  <c r="H5345" i="26"/>
  <c r="H5343" i="26"/>
  <c r="H5341" i="26"/>
  <c r="H5339" i="26"/>
  <c r="H5337" i="26"/>
  <c r="H5335" i="26"/>
  <c r="H5333" i="26"/>
  <c r="H5331" i="26"/>
  <c r="H5329" i="26"/>
  <c r="H5327" i="26"/>
  <c r="H5325" i="26"/>
  <c r="H5323" i="26"/>
  <c r="H5321" i="26"/>
  <c r="H5319" i="26"/>
  <c r="H5317" i="26"/>
  <c r="H5315" i="26"/>
  <c r="H5313" i="26"/>
  <c r="H5311" i="26"/>
  <c r="H5309" i="26"/>
  <c r="H5307" i="26"/>
  <c r="H5305" i="26"/>
  <c r="H5303" i="26"/>
  <c r="H5301" i="26"/>
  <c r="H5299" i="26"/>
  <c r="H5297" i="26"/>
  <c r="H5295" i="26"/>
  <c r="H5293" i="26"/>
  <c r="H5291" i="26"/>
  <c r="H5289" i="26"/>
  <c r="H5287" i="26"/>
  <c r="H5285" i="26"/>
  <c r="H5283" i="26"/>
  <c r="H5281" i="26"/>
  <c r="H5279" i="26"/>
  <c r="H5277" i="26"/>
  <c r="H5275" i="26"/>
  <c r="H5273" i="26"/>
  <c r="H5271" i="26"/>
  <c r="H5269" i="26"/>
  <c r="H5267" i="26"/>
  <c r="H5265" i="26"/>
  <c r="H5263" i="26"/>
  <c r="H5261" i="26"/>
  <c r="H5259" i="26"/>
  <c r="H5257" i="26"/>
  <c r="H5255" i="26"/>
  <c r="H5253" i="26"/>
  <c r="H5251" i="26"/>
  <c r="H5249" i="26"/>
  <c r="H5247" i="26"/>
  <c r="H5245" i="26"/>
  <c r="H5243" i="26"/>
  <c r="H5241" i="26"/>
  <c r="H5239" i="26"/>
  <c r="H5237" i="26"/>
  <c r="H5235" i="26"/>
  <c r="H5233" i="26"/>
  <c r="H5231" i="26"/>
  <c r="H5229" i="26"/>
  <c r="H5227" i="26"/>
  <c r="H5225" i="26"/>
  <c r="H5223" i="26"/>
  <c r="H5221" i="26"/>
  <c r="H5219" i="26"/>
  <c r="H5217" i="26"/>
  <c r="H5215" i="26"/>
  <c r="H5213" i="26"/>
  <c r="H5211" i="26"/>
  <c r="H5209" i="26"/>
  <c r="H5207" i="26"/>
  <c r="H5205" i="26"/>
  <c r="H5203" i="26"/>
  <c r="H5201" i="26"/>
  <c r="H5199" i="26"/>
  <c r="H5197" i="26"/>
  <c r="H5195" i="26"/>
  <c r="H5193" i="26"/>
  <c r="H5191" i="26"/>
  <c r="H5189" i="26"/>
  <c r="H5187" i="26"/>
  <c r="H5185" i="26"/>
  <c r="H5183" i="26"/>
  <c r="H5181" i="26"/>
  <c r="H5179" i="26"/>
  <c r="H5177" i="26"/>
  <c r="H5175" i="26"/>
  <c r="H5173" i="26"/>
  <c r="H5171" i="26"/>
  <c r="H5169" i="26"/>
  <c r="H5167" i="26"/>
  <c r="H5165" i="26"/>
  <c r="H5163" i="26"/>
  <c r="H5161" i="26"/>
  <c r="H5159" i="26"/>
  <c r="H5157" i="26"/>
  <c r="H5155" i="26"/>
  <c r="H5153" i="26"/>
  <c r="H5151" i="26"/>
  <c r="H5149" i="26"/>
  <c r="H5147" i="26"/>
  <c r="H5145" i="26"/>
  <c r="H5143" i="26"/>
  <c r="H5141" i="26"/>
  <c r="H5139" i="26"/>
  <c r="H5137" i="26"/>
  <c r="H5135" i="26"/>
  <c r="H5133" i="26"/>
  <c r="H5131" i="26"/>
  <c r="H5129" i="26"/>
  <c r="H5127" i="26"/>
  <c r="H5125" i="26"/>
  <c r="H5123" i="26"/>
  <c r="H5121" i="26"/>
  <c r="H5119" i="26"/>
  <c r="H5117" i="26"/>
  <c r="H5115" i="26"/>
  <c r="H5113" i="26"/>
  <c r="H5111" i="26"/>
  <c r="H5109" i="26"/>
  <c r="H5107" i="26"/>
  <c r="H5105" i="26"/>
  <c r="H5103" i="26"/>
  <c r="H5101" i="26"/>
  <c r="H5099" i="26"/>
  <c r="H5097" i="26"/>
  <c r="H5095" i="26"/>
  <c r="H5093" i="26"/>
  <c r="H5091" i="26"/>
  <c r="H5089" i="26"/>
  <c r="H5087" i="26"/>
  <c r="H5085" i="26"/>
  <c r="H5083" i="26"/>
  <c r="H5081" i="26"/>
  <c r="H5079" i="26"/>
  <c r="H5077" i="26"/>
  <c r="H5075" i="26"/>
  <c r="H5073" i="26"/>
  <c r="H5071" i="26"/>
  <c r="H5069" i="26"/>
  <c r="H5067" i="26"/>
  <c r="H5065" i="26"/>
  <c r="H5063" i="26"/>
  <c r="H5061" i="26"/>
  <c r="H5059" i="26"/>
  <c r="H5057" i="26"/>
  <c r="H5055" i="26"/>
  <c r="H5053" i="26"/>
  <c r="H5051" i="26"/>
  <c r="H5049" i="26"/>
  <c r="H5047" i="26"/>
  <c r="H5045" i="26"/>
  <c r="H5043" i="26"/>
  <c r="H5041" i="26"/>
  <c r="H5039" i="26"/>
  <c r="H5037" i="26"/>
  <c r="H5035" i="26"/>
  <c r="H5033" i="26"/>
  <c r="H5031" i="26"/>
  <c r="H5029" i="26"/>
  <c r="H5027" i="26"/>
  <c r="H5025" i="26"/>
  <c r="H5023" i="26"/>
  <c r="H5021" i="26"/>
  <c r="H5019" i="26"/>
  <c r="H5017" i="26"/>
  <c r="H5015" i="26"/>
  <c r="H5013" i="26"/>
  <c r="H5011" i="26"/>
  <c r="H5009" i="26"/>
  <c r="H5007" i="26"/>
  <c r="H5005" i="26"/>
  <c r="H5003" i="26"/>
  <c r="H5001" i="26"/>
  <c r="H4999" i="26"/>
  <c r="H4997" i="26"/>
  <c r="H4995" i="26"/>
  <c r="H4993" i="26"/>
  <c r="H4991" i="26"/>
  <c r="H4989" i="26"/>
  <c r="H4987" i="26"/>
  <c r="H4985" i="26"/>
  <c r="H4983" i="26"/>
  <c r="H4981" i="26"/>
  <c r="H4979" i="26"/>
  <c r="H4977" i="26"/>
  <c r="H4975" i="26"/>
  <c r="H4973" i="26"/>
  <c r="H4971" i="26"/>
  <c r="H4969" i="26"/>
  <c r="H4967" i="26"/>
  <c r="H4965" i="26"/>
  <c r="H4963" i="26"/>
  <c r="H4961" i="26"/>
  <c r="H4959" i="26"/>
  <c r="H4957" i="26"/>
  <c r="H4955" i="26"/>
  <c r="H4953" i="26"/>
  <c r="H4951" i="26"/>
  <c r="H4949" i="26"/>
  <c r="H4947" i="26"/>
  <c r="H4945" i="26"/>
  <c r="H4943" i="26"/>
  <c r="H4941" i="26"/>
  <c r="H4939" i="26"/>
  <c r="H4937" i="26"/>
  <c r="H4935" i="26"/>
  <c r="H4933" i="26"/>
  <c r="H4931" i="26"/>
  <c r="H4929" i="26"/>
  <c r="H4927" i="26"/>
  <c r="H4925" i="26"/>
  <c r="H4923" i="26"/>
  <c r="H4921" i="26"/>
  <c r="H4919" i="26"/>
  <c r="H4917" i="26"/>
  <c r="H4915" i="26"/>
  <c r="H4913" i="26"/>
  <c r="H4911" i="26"/>
  <c r="H4909" i="26"/>
  <c r="H4907" i="26"/>
  <c r="H4905" i="26"/>
  <c r="H4903" i="26"/>
  <c r="H4901" i="26"/>
  <c r="H4899" i="26"/>
  <c r="H4897" i="26"/>
  <c r="H4895" i="26"/>
  <c r="H4893" i="26"/>
  <c r="H4891" i="26"/>
  <c r="H4889" i="26"/>
  <c r="H4887" i="26"/>
  <c r="H4885" i="26"/>
  <c r="H4883" i="26"/>
  <c r="H4881" i="26"/>
  <c r="H4879" i="26"/>
  <c r="H4877" i="26"/>
  <c r="H4875" i="26"/>
  <c r="H4873" i="26"/>
  <c r="H4871" i="26"/>
  <c r="H4869" i="26"/>
  <c r="H4867" i="26"/>
  <c r="H4865" i="26"/>
  <c r="H4863" i="26"/>
  <c r="H4861" i="26"/>
  <c r="H4859" i="26"/>
  <c r="H4857" i="26"/>
  <c r="H4855" i="26"/>
  <c r="H4853" i="26"/>
  <c r="H4851" i="26"/>
  <c r="H4849" i="26"/>
  <c r="H4847" i="26"/>
  <c r="H4845" i="26"/>
  <c r="H4843" i="26"/>
  <c r="H4841" i="26"/>
  <c r="H4839" i="26"/>
  <c r="H4837" i="26"/>
  <c r="H4835" i="26"/>
  <c r="H4833" i="26"/>
  <c r="H4831" i="26"/>
  <c r="H4829" i="26"/>
  <c r="H4827" i="26"/>
  <c r="H4825" i="26"/>
  <c r="H4823" i="26"/>
  <c r="H4821" i="26"/>
  <c r="H4819" i="26"/>
  <c r="H4817" i="26"/>
  <c r="H4815" i="26"/>
  <c r="H4813" i="26"/>
  <c r="H4811" i="26"/>
  <c r="H4809" i="26"/>
  <c r="H4807" i="26"/>
  <c r="H4805" i="26"/>
  <c r="H4803" i="26"/>
  <c r="H4801" i="26"/>
  <c r="H4799" i="26"/>
  <c r="H4797" i="26"/>
  <c r="H4795" i="26"/>
  <c r="H4793" i="26"/>
  <c r="H4791" i="26"/>
  <c r="H4789" i="26"/>
  <c r="H4787" i="26"/>
  <c r="H4785" i="26"/>
  <c r="H4783" i="26"/>
  <c r="H4781" i="26"/>
  <c r="H4779" i="26"/>
  <c r="H4777" i="26"/>
  <c r="H4775" i="26"/>
  <c r="H4773" i="26"/>
  <c r="H4771" i="26"/>
  <c r="H4769" i="26"/>
  <c r="H4767" i="26"/>
  <c r="H4765" i="26"/>
  <c r="H4763" i="26"/>
  <c r="H4761" i="26"/>
  <c r="H4759" i="26"/>
  <c r="H4757" i="26"/>
  <c r="H4755" i="26"/>
  <c r="H4753" i="26"/>
  <c r="H4751" i="26"/>
  <c r="H4749" i="26"/>
  <c r="H4747" i="26"/>
  <c r="H4745" i="26"/>
  <c r="H4743" i="26"/>
  <c r="H4741" i="26"/>
  <c r="H4739" i="26"/>
  <c r="H4737" i="26"/>
  <c r="H4735" i="26"/>
  <c r="H4733" i="26"/>
  <c r="H4731" i="26"/>
  <c r="H4729" i="26"/>
  <c r="H4727" i="26"/>
  <c r="H4725" i="26"/>
  <c r="H4723" i="26"/>
  <c r="H4721" i="26"/>
  <c r="H4719" i="26"/>
  <c r="H4717" i="26"/>
  <c r="H4715" i="26"/>
  <c r="H4713" i="26"/>
  <c r="H4711" i="26"/>
  <c r="H4709" i="26"/>
  <c r="H4707" i="26"/>
  <c r="H4705" i="26"/>
  <c r="H4703" i="26"/>
  <c r="H4701" i="26"/>
  <c r="H4699" i="26"/>
  <c r="H4697" i="26"/>
  <c r="H4695" i="26"/>
  <c r="H4693" i="26"/>
  <c r="H4691" i="26"/>
  <c r="H4689" i="26"/>
  <c r="H4687" i="26"/>
  <c r="H4685" i="26"/>
  <c r="H4683" i="26"/>
  <c r="H4681" i="26"/>
  <c r="H4679" i="26"/>
  <c r="H4677" i="26"/>
  <c r="H4675" i="26"/>
  <c r="H4673" i="26"/>
  <c r="H4671" i="26"/>
  <c r="H4669" i="26"/>
  <c r="H4667" i="26"/>
  <c r="H4665" i="26"/>
  <c r="H4663" i="26"/>
  <c r="H4661" i="26"/>
  <c r="H4659" i="26"/>
  <c r="H4657" i="26"/>
  <c r="H4655" i="26"/>
  <c r="H4653" i="26"/>
  <c r="H4651" i="26"/>
  <c r="H4649" i="26"/>
  <c r="H4647" i="26"/>
  <c r="H4645" i="26"/>
  <c r="H4643" i="26"/>
  <c r="H4641" i="26"/>
  <c r="H4639" i="26"/>
  <c r="H4637" i="26"/>
  <c r="H4635" i="26"/>
  <c r="H4633" i="26"/>
  <c r="H4631" i="26"/>
  <c r="H4629" i="26"/>
  <c r="H4627" i="26"/>
  <c r="H4625" i="26"/>
  <c r="H4623" i="26"/>
  <c r="H4621" i="26"/>
  <c r="H4619" i="26"/>
  <c r="H4617" i="26"/>
  <c r="H4615" i="26"/>
  <c r="H4613" i="26"/>
  <c r="H4611" i="26"/>
  <c r="H4609" i="26"/>
  <c r="H4607" i="26"/>
  <c r="H4605" i="26"/>
  <c r="H4603" i="26"/>
  <c r="H4601" i="26"/>
  <c r="H4599" i="26"/>
  <c r="H4597" i="26"/>
  <c r="H4595" i="26"/>
  <c r="H4593" i="26"/>
  <c r="H4591" i="26"/>
  <c r="H4589" i="26"/>
  <c r="H4587" i="26"/>
  <c r="H4585" i="26"/>
  <c r="H4583" i="26"/>
  <c r="H4581" i="26"/>
  <c r="H4579" i="26"/>
  <c r="H4577" i="26"/>
  <c r="H4575" i="26"/>
  <c r="H4573" i="26"/>
  <c r="H4571" i="26"/>
  <c r="H4569" i="26"/>
  <c r="H4567" i="26"/>
  <c r="H4565" i="26"/>
  <c r="H4563" i="26"/>
  <c r="H4561" i="26"/>
  <c r="H4559" i="26"/>
  <c r="H4557" i="26"/>
  <c r="H4555" i="26"/>
  <c r="H4553" i="26"/>
  <c r="H4551" i="26"/>
  <c r="H4549" i="26"/>
  <c r="H4547" i="26"/>
  <c r="H4545" i="26"/>
  <c r="H4543" i="26"/>
  <c r="H4541" i="26"/>
  <c r="H4539" i="26"/>
  <c r="H4537" i="26"/>
  <c r="H4535" i="26"/>
  <c r="H4533" i="26"/>
  <c r="H4531" i="26"/>
  <c r="H4529" i="26"/>
  <c r="H4527" i="26"/>
  <c r="H4525" i="26"/>
  <c r="H4523" i="26"/>
  <c r="H4521" i="26"/>
  <c r="H4519" i="26"/>
  <c r="H4517" i="26"/>
  <c r="H4515" i="26"/>
  <c r="H4513" i="26"/>
  <c r="H4511" i="26"/>
  <c r="H4509" i="26"/>
  <c r="H4507" i="26"/>
  <c r="H4505" i="26"/>
  <c r="H4503" i="26"/>
  <c r="H4501" i="26"/>
  <c r="H4499" i="26"/>
  <c r="H4497" i="26"/>
  <c r="H4495" i="26"/>
  <c r="H4493" i="26"/>
  <c r="H4491" i="26"/>
  <c r="H4489" i="26"/>
  <c r="H4487" i="26"/>
  <c r="H4485" i="26"/>
  <c r="H4483" i="26"/>
  <c r="H4481" i="26"/>
  <c r="H4479" i="26"/>
  <c r="H4477" i="26"/>
  <c r="H4475" i="26"/>
  <c r="H4473" i="26"/>
  <c r="H4471" i="26"/>
  <c r="H4469" i="26"/>
  <c r="H4467" i="26"/>
  <c r="H4465" i="26"/>
  <c r="H4463" i="26"/>
  <c r="H4461" i="26"/>
  <c r="H4459" i="26"/>
  <c r="H4457" i="26"/>
  <c r="H4455" i="26"/>
  <c r="H4453" i="26"/>
  <c r="H4451" i="26"/>
  <c r="H4449" i="26"/>
  <c r="H4447" i="26"/>
  <c r="H4445" i="26"/>
  <c r="H4443" i="26"/>
  <c r="H4441" i="26"/>
  <c r="H4439" i="26"/>
  <c r="H4437" i="26"/>
  <c r="H4435" i="26"/>
  <c r="H4433" i="26"/>
  <c r="H4431" i="26"/>
  <c r="H4429" i="26"/>
  <c r="H4427" i="26"/>
  <c r="H4425" i="26"/>
  <c r="H4423" i="26"/>
  <c r="H4421" i="26"/>
  <c r="H4419" i="26"/>
  <c r="H4417" i="26"/>
  <c r="H4415" i="26"/>
  <c r="H4413" i="26"/>
  <c r="H4411" i="26"/>
  <c r="H4409" i="26"/>
  <c r="H4407" i="26"/>
  <c r="H4405" i="26"/>
  <c r="H4403" i="26"/>
  <c r="H4401" i="26"/>
  <c r="H4399" i="26"/>
  <c r="H4397" i="26"/>
  <c r="H4395" i="26"/>
  <c r="H4393" i="26"/>
  <c r="H4391" i="26"/>
  <c r="H4389" i="26"/>
  <c r="H4387" i="26"/>
  <c r="H4385" i="26"/>
  <c r="H4383" i="26"/>
  <c r="H4381" i="26"/>
  <c r="H4379" i="26"/>
  <c r="H4377" i="26"/>
  <c r="H4375" i="26"/>
  <c r="H4373" i="26"/>
  <c r="H4371" i="26"/>
  <c r="H4369" i="26"/>
  <c r="H4367" i="26"/>
  <c r="H4365" i="26"/>
  <c r="H4363" i="26"/>
  <c r="H4361" i="26"/>
  <c r="H4359" i="26"/>
  <c r="H4357" i="26"/>
  <c r="H4355" i="26"/>
  <c r="H4353" i="26"/>
  <c r="H4351" i="26"/>
  <c r="H4349" i="26"/>
  <c r="H4347" i="26"/>
  <c r="H4345" i="26"/>
  <c r="H4343" i="26"/>
  <c r="H4341" i="26"/>
  <c r="H4339" i="26"/>
  <c r="H4337" i="26"/>
  <c r="H4335" i="26"/>
  <c r="H4333" i="26"/>
  <c r="H4331" i="26"/>
  <c r="H4329" i="26"/>
  <c r="H4327" i="26"/>
  <c r="H4325" i="26"/>
  <c r="H4323" i="26"/>
  <c r="H4321" i="26"/>
  <c r="H4319" i="26"/>
  <c r="H4317" i="26"/>
  <c r="H4315" i="26"/>
  <c r="H4313" i="26"/>
  <c r="H4311" i="26"/>
  <c r="H4309" i="26"/>
  <c r="H4307" i="26"/>
  <c r="H4305" i="26"/>
  <c r="H4303" i="26"/>
  <c r="H4301" i="26"/>
  <c r="H4299" i="26"/>
  <c r="H4297" i="26"/>
  <c r="H4295" i="26"/>
  <c r="H4293" i="26"/>
  <c r="H4291" i="26"/>
  <c r="H4289" i="26"/>
  <c r="H4287" i="26"/>
  <c r="H4285" i="26"/>
  <c r="H4283" i="26"/>
  <c r="H4281" i="26"/>
  <c r="H4279" i="26"/>
  <c r="H4277" i="26"/>
  <c r="H4275" i="26"/>
  <c r="H4273" i="26"/>
  <c r="H4271" i="26"/>
  <c r="H4267" i="26"/>
  <c r="H4263" i="26"/>
  <c r="H4259" i="26"/>
  <c r="H4255" i="26"/>
  <c r="H4251" i="26"/>
  <c r="H4247" i="26"/>
  <c r="H4243" i="26"/>
  <c r="H4239" i="26"/>
  <c r="H4235" i="26"/>
  <c r="H4231" i="26"/>
  <c r="H4227" i="26"/>
  <c r="H4223" i="26"/>
  <c r="H4219" i="26"/>
  <c r="H4215" i="26"/>
  <c r="H4211" i="26"/>
  <c r="H4207" i="26"/>
  <c r="H4205" i="26"/>
  <c r="H4203" i="26"/>
  <c r="H4201" i="26"/>
  <c r="H4199" i="26"/>
  <c r="H4197" i="26"/>
  <c r="H4195" i="26"/>
  <c r="H4193" i="26"/>
  <c r="H4191" i="26"/>
  <c r="H4189" i="26"/>
  <c r="H4187" i="26"/>
  <c r="H4185" i="26"/>
  <c r="H4183" i="26"/>
  <c r="H4181" i="26"/>
  <c r="H4179" i="26"/>
  <c r="H4177" i="26"/>
  <c r="H4175" i="26"/>
  <c r="H4173" i="26"/>
  <c r="H4171" i="26"/>
  <c r="H4169" i="26"/>
  <c r="H4167" i="26"/>
  <c r="H4165" i="26"/>
  <c r="H4163" i="26"/>
  <c r="H4161" i="26"/>
  <c r="H4159" i="26"/>
  <c r="H4157" i="26"/>
  <c r="H4155" i="26"/>
  <c r="H4153" i="26"/>
  <c r="H4151" i="26"/>
  <c r="H4149" i="26"/>
  <c r="H4147" i="26"/>
  <c r="H4145" i="26"/>
  <c r="H4143" i="26"/>
  <c r="H4141" i="26"/>
  <c r="H4139" i="26"/>
  <c r="H4137" i="26"/>
  <c r="H4135" i="26"/>
  <c r="H4133" i="26"/>
  <c r="H4131" i="26"/>
  <c r="H4129" i="26"/>
  <c r="H4127" i="26"/>
  <c r="H4125" i="26"/>
  <c r="H4123" i="26"/>
  <c r="H4121" i="26"/>
  <c r="H4119" i="26"/>
  <c r="H4117" i="26"/>
  <c r="H4115" i="26"/>
  <c r="H4113" i="26"/>
  <c r="H4111" i="26"/>
  <c r="H4109" i="26"/>
  <c r="H4107" i="26"/>
  <c r="H4105" i="26"/>
  <c r="H4103" i="26"/>
  <c r="H4101" i="26"/>
  <c r="H4099" i="26"/>
  <c r="H4097" i="26"/>
  <c r="H4095" i="26"/>
  <c r="H4093" i="26"/>
  <c r="H4091" i="26"/>
  <c r="H4089" i="26"/>
  <c r="H4087" i="26"/>
  <c r="H4085" i="26"/>
  <c r="H4083" i="26"/>
  <c r="H4081" i="26"/>
  <c r="H4079" i="26"/>
  <c r="H4077" i="26"/>
  <c r="H4075" i="26"/>
  <c r="H4073" i="26"/>
  <c r="H4071" i="26"/>
  <c r="H4069" i="26"/>
  <c r="H4067" i="26"/>
  <c r="H4065" i="26"/>
  <c r="H4063" i="26"/>
  <c r="H4061" i="26"/>
  <c r="H4059" i="26"/>
  <c r="H4057" i="26"/>
  <c r="H4055" i="26"/>
  <c r="H4053" i="26"/>
  <c r="H4051" i="26"/>
  <c r="H4049" i="26"/>
  <c r="H4047" i="26"/>
  <c r="H4045" i="26"/>
  <c r="H4043" i="26"/>
  <c r="H4041" i="26"/>
  <c r="H4039" i="26"/>
  <c r="H4037" i="26"/>
  <c r="H4035" i="26"/>
  <c r="H4033" i="26"/>
  <c r="H4031" i="26"/>
  <c r="H4029" i="26"/>
  <c r="H4027" i="26"/>
  <c r="H4025" i="26"/>
  <c r="H4023" i="26"/>
  <c r="H4021" i="26"/>
  <c r="H4019" i="26"/>
  <c r="H4017" i="26"/>
  <c r="H4015" i="26"/>
  <c r="H4013" i="26"/>
  <c r="H4011" i="26"/>
  <c r="H4009" i="26"/>
  <c r="H4007" i="26"/>
  <c r="H4005" i="26"/>
  <c r="H4003" i="26"/>
  <c r="H4001" i="26"/>
  <c r="H3999" i="26"/>
  <c r="H3997" i="26"/>
  <c r="H3995" i="26"/>
  <c r="H3993" i="26"/>
  <c r="H3991" i="26"/>
  <c r="H3989" i="26"/>
  <c r="H3987" i="26"/>
  <c r="H3985" i="26"/>
  <c r="H3983" i="26"/>
  <c r="H3981" i="26"/>
  <c r="H3979" i="26"/>
  <c r="H3977" i="26"/>
  <c r="H3975" i="26"/>
  <c r="H3973" i="26"/>
  <c r="H3971" i="26"/>
  <c r="H3969" i="26"/>
  <c r="H3967" i="26"/>
  <c r="H3965" i="26"/>
  <c r="H3963" i="26"/>
  <c r="H3961" i="26"/>
  <c r="H3959" i="26"/>
  <c r="H3957" i="26"/>
  <c r="H3955" i="26"/>
  <c r="H3953" i="26"/>
  <c r="H3951" i="26"/>
  <c r="H3949" i="26"/>
  <c r="H3947" i="26"/>
  <c r="H3945" i="26"/>
  <c r="H3943" i="26"/>
  <c r="H3941" i="26"/>
  <c r="H3939" i="26"/>
  <c r="H3937" i="26"/>
  <c r="H3935" i="26"/>
  <c r="H3933" i="26"/>
  <c r="H3931" i="26"/>
  <c r="H3929" i="26"/>
  <c r="H3927" i="26"/>
  <c r="H3925" i="26"/>
  <c r="H3923" i="26"/>
  <c r="H3921" i="26"/>
  <c r="H3919" i="26"/>
  <c r="H3917" i="26"/>
  <c r="H3915" i="26"/>
  <c r="H3913" i="26"/>
  <c r="H3911" i="26"/>
  <c r="H3909" i="26"/>
  <c r="H3907" i="26"/>
  <c r="H3905" i="26"/>
  <c r="H3903" i="26"/>
  <c r="H3901" i="26"/>
  <c r="H3899" i="26"/>
  <c r="H3897" i="26"/>
  <c r="H3895" i="26"/>
  <c r="H3893" i="26"/>
  <c r="H3891" i="26"/>
  <c r="H3889" i="26"/>
  <c r="H3887" i="26"/>
  <c r="H3885" i="26"/>
  <c r="H3883" i="26"/>
  <c r="H3881" i="26"/>
  <c r="H3879" i="26"/>
  <c r="H3877" i="26"/>
  <c r="H3875" i="26"/>
  <c r="H3873" i="26"/>
  <c r="H3871" i="26"/>
  <c r="H3869" i="26"/>
  <c r="H3867" i="26"/>
  <c r="H3865" i="26"/>
  <c r="H3863" i="26"/>
  <c r="H3861" i="26"/>
  <c r="H3859" i="26"/>
  <c r="H3857" i="26"/>
  <c r="H3855" i="26"/>
  <c r="H3853" i="26"/>
  <c r="H3851" i="26"/>
  <c r="H3849" i="26"/>
  <c r="H3847" i="26"/>
  <c r="H3845" i="26"/>
  <c r="H3843" i="26"/>
  <c r="H3841" i="26"/>
  <c r="H3839" i="26"/>
  <c r="H3837" i="26"/>
  <c r="H3835" i="26"/>
  <c r="H3833" i="26"/>
  <c r="H3831" i="26"/>
  <c r="H3829" i="26"/>
  <c r="H3827" i="26"/>
  <c r="H3825" i="26"/>
  <c r="H3823" i="26"/>
  <c r="H3821" i="26"/>
  <c r="H3819" i="26"/>
  <c r="H3817" i="26"/>
  <c r="H3815" i="26"/>
  <c r="H3813" i="26"/>
  <c r="H3811" i="26"/>
  <c r="H3809" i="26"/>
  <c r="H3807" i="26"/>
  <c r="H3805" i="26"/>
  <c r="H3803" i="26"/>
  <c r="H3801" i="26"/>
  <c r="H3799" i="26"/>
  <c r="H3797" i="26"/>
  <c r="H3795" i="26"/>
  <c r="H3793" i="26"/>
  <c r="H3791" i="26"/>
  <c r="H3789" i="26"/>
  <c r="H3787" i="26"/>
  <c r="H3785" i="26"/>
  <c r="H3783" i="26"/>
  <c r="H3781" i="26"/>
  <c r="H3779" i="26"/>
  <c r="H3777" i="26"/>
  <c r="H3775" i="26"/>
  <c r="H3773" i="26"/>
  <c r="H3771" i="26"/>
  <c r="H3769" i="26"/>
  <c r="H3767" i="26"/>
  <c r="H3765" i="26"/>
  <c r="H3763" i="26"/>
  <c r="H3761" i="26"/>
  <c r="H3759" i="26"/>
  <c r="H3757" i="26"/>
  <c r="H3755" i="26"/>
  <c r="H3753" i="26"/>
  <c r="H3751" i="26"/>
  <c r="H3749" i="26"/>
  <c r="H3747" i="26"/>
  <c r="H3745" i="26"/>
  <c r="H3743" i="26"/>
  <c r="H3741" i="26"/>
  <c r="H3739" i="26"/>
  <c r="H3737" i="26"/>
  <c r="H3735" i="26"/>
  <c r="H3733" i="26"/>
  <c r="H3731" i="26"/>
  <c r="H3729" i="26"/>
  <c r="H3727" i="26"/>
  <c r="H3725" i="26"/>
  <c r="H3723" i="26"/>
  <c r="H3721" i="26"/>
  <c r="H3719" i="26"/>
  <c r="H3717" i="26"/>
  <c r="H3715" i="26"/>
  <c r="H3713" i="26"/>
  <c r="H3711" i="26"/>
  <c r="H3709" i="26"/>
  <c r="H3707" i="26"/>
  <c r="H3705" i="26"/>
  <c r="H3703" i="26"/>
  <c r="H3701" i="26"/>
  <c r="H3699" i="26"/>
  <c r="H3697" i="26"/>
  <c r="H3695" i="26"/>
  <c r="H3693" i="26"/>
  <c r="H3691" i="26"/>
  <c r="H3689" i="26"/>
  <c r="H3687" i="26"/>
  <c r="H3685" i="26"/>
  <c r="H3683" i="26"/>
  <c r="H3681" i="26"/>
  <c r="H3679" i="26"/>
  <c r="H3677" i="26"/>
  <c r="H3675" i="26"/>
  <c r="H3673" i="26"/>
  <c r="H3671" i="26"/>
  <c r="H3669" i="26"/>
  <c r="H3667" i="26"/>
  <c r="H3665" i="26"/>
  <c r="H3663" i="26"/>
  <c r="H3661" i="26"/>
  <c r="H3659" i="26"/>
  <c r="H3657" i="26"/>
  <c r="H3655" i="26"/>
  <c r="H3653" i="26"/>
  <c r="H3651" i="26"/>
  <c r="H3649" i="26"/>
  <c r="H3647" i="26"/>
  <c r="H3645" i="26"/>
  <c r="H3643" i="26"/>
  <c r="H3641" i="26"/>
  <c r="H3639" i="26"/>
  <c r="H3637" i="26"/>
  <c r="H3635" i="26"/>
  <c r="H3633" i="26"/>
  <c r="H3631" i="26"/>
  <c r="H3629" i="26"/>
  <c r="H3627" i="26"/>
  <c r="H3625" i="26"/>
  <c r="H3623" i="26"/>
  <c r="H3621" i="26"/>
  <c r="H3619" i="26"/>
  <c r="H3617" i="26"/>
  <c r="H3615" i="26"/>
  <c r="H3613" i="26"/>
  <c r="H3611" i="26"/>
  <c r="H3609" i="26"/>
  <c r="H3607" i="26"/>
  <c r="H3605" i="26"/>
  <c r="H3603" i="26"/>
  <c r="H3601" i="26"/>
  <c r="H3599" i="26"/>
  <c r="H3597" i="26"/>
  <c r="H3595" i="26"/>
  <c r="H3593" i="26"/>
  <c r="H3591" i="26"/>
  <c r="H3589" i="26"/>
  <c r="H3587" i="26"/>
  <c r="H3585" i="26"/>
  <c r="H3583" i="26"/>
  <c r="H3581" i="26"/>
  <c r="H3579" i="26"/>
  <c r="H3577" i="26"/>
  <c r="H3575" i="26"/>
  <c r="H3573" i="26"/>
  <c r="H3571" i="26"/>
  <c r="H3569" i="26"/>
  <c r="H3567" i="26"/>
  <c r="H3565" i="26"/>
  <c r="H3563" i="26"/>
  <c r="H3561" i="26"/>
  <c r="H3559" i="26"/>
  <c r="H3557" i="26"/>
  <c r="H3555" i="26"/>
  <c r="H3553" i="26"/>
  <c r="H3551" i="26"/>
  <c r="H3549" i="26"/>
  <c r="H3547" i="26"/>
  <c r="H3545" i="26"/>
  <c r="H3543" i="26"/>
  <c r="H3541" i="26"/>
  <c r="H3539" i="26"/>
  <c r="H3537" i="26"/>
  <c r="H3535" i="26"/>
  <c r="H3533" i="26"/>
  <c r="H3531" i="26"/>
  <c r="H3529" i="26"/>
  <c r="H3527" i="26"/>
  <c r="H3525" i="26"/>
  <c r="H3523" i="26"/>
  <c r="H3521" i="26"/>
  <c r="H3519" i="26"/>
  <c r="H3517" i="26"/>
  <c r="H3515" i="26"/>
  <c r="H3513" i="26"/>
  <c r="H3511" i="26"/>
  <c r="H3509" i="26"/>
  <c r="H3507" i="26"/>
  <c r="H3505" i="26"/>
  <c r="H3503" i="26"/>
  <c r="H3501" i="26"/>
  <c r="H3499" i="26"/>
  <c r="H3497" i="26"/>
  <c r="H3495" i="26"/>
  <c r="H3493" i="26"/>
  <c r="H3491" i="26"/>
  <c r="H3489" i="26"/>
  <c r="H3487" i="26"/>
  <c r="H3485" i="26"/>
  <c r="H3483" i="26"/>
  <c r="H3481" i="26"/>
  <c r="H3479" i="26"/>
  <c r="H3477" i="26"/>
  <c r="H3475" i="26"/>
  <c r="H3473" i="26"/>
  <c r="H3471" i="26"/>
  <c r="H3469" i="26"/>
  <c r="H3467" i="26"/>
  <c r="H3465" i="26"/>
  <c r="H3463" i="26"/>
  <c r="H3461" i="26"/>
  <c r="H3459" i="26"/>
  <c r="H3457" i="26"/>
  <c r="H3455" i="26"/>
  <c r="H3453" i="26"/>
  <c r="H3451" i="26"/>
  <c r="H3449" i="26"/>
  <c r="H3447" i="26"/>
  <c r="H3445" i="26"/>
  <c r="H3443" i="26"/>
  <c r="H3441" i="26"/>
  <c r="H3439" i="26"/>
  <c r="H3437" i="26"/>
  <c r="H3435" i="26"/>
  <c r="H3433" i="26"/>
  <c r="H3431" i="26"/>
  <c r="H3429" i="26"/>
  <c r="H3427" i="26"/>
  <c r="H3425" i="26"/>
  <c r="H3423" i="26"/>
  <c r="H3421" i="26"/>
  <c r="H3419" i="26"/>
  <c r="H3417" i="26"/>
  <c r="H3415" i="26"/>
  <c r="H3413" i="26"/>
  <c r="H3411" i="26"/>
  <c r="H3409" i="26"/>
  <c r="H3407" i="26"/>
  <c r="H3405" i="26"/>
  <c r="H3403" i="26"/>
  <c r="H3401" i="26"/>
  <c r="H3399" i="26"/>
  <c r="H3397" i="26"/>
  <c r="H3395" i="26"/>
  <c r="H3393" i="26"/>
  <c r="H3391" i="26"/>
  <c r="H3389" i="26"/>
  <c r="H3387" i="26"/>
  <c r="H3385" i="26"/>
  <c r="H3383" i="26"/>
  <c r="H3381" i="26"/>
  <c r="H3379" i="26"/>
  <c r="H3377" i="26"/>
  <c r="H3375" i="26"/>
  <c r="H3373" i="26"/>
  <c r="H3371" i="26"/>
  <c r="H3369" i="26"/>
  <c r="H3367" i="26"/>
  <c r="H3365" i="26"/>
  <c r="H3363" i="26"/>
  <c r="H3361" i="26"/>
  <c r="H3359" i="26"/>
  <c r="H3357" i="26"/>
  <c r="H3355" i="26"/>
  <c r="H3353" i="26"/>
  <c r="H3351" i="26"/>
  <c r="H3349" i="26"/>
  <c r="H3347" i="26"/>
  <c r="H3345" i="26"/>
  <c r="H3343" i="26"/>
  <c r="H3341" i="26"/>
  <c r="H3339" i="26"/>
  <c r="H3337" i="26"/>
  <c r="H3335" i="26"/>
  <c r="H3333" i="26"/>
  <c r="H3331" i="26"/>
  <c r="H3329" i="26"/>
  <c r="H3327" i="26"/>
  <c r="H3325" i="26"/>
  <c r="H3323" i="26"/>
  <c r="H3321" i="26"/>
  <c r="H3319" i="26"/>
  <c r="H3317" i="26"/>
  <c r="H3315" i="26"/>
  <c r="H3313" i="26"/>
  <c r="H3311" i="26"/>
  <c r="H3309" i="26"/>
  <c r="H3307" i="26"/>
  <c r="H3305" i="26"/>
  <c r="H3303" i="26"/>
  <c r="H3301" i="26"/>
  <c r="H3299" i="26"/>
  <c r="H3297" i="26"/>
  <c r="H3295" i="26"/>
  <c r="H3293" i="26"/>
  <c r="H3291" i="26"/>
  <c r="H3289" i="26"/>
  <c r="H3287" i="26"/>
  <c r="H3285" i="26"/>
  <c r="H3283" i="26"/>
  <c r="H3281" i="26"/>
  <c r="H3279" i="26"/>
  <c r="H3277" i="26"/>
  <c r="H3275" i="26"/>
  <c r="H3273" i="26"/>
  <c r="H3271" i="26"/>
  <c r="H3269" i="26"/>
  <c r="H3267" i="26"/>
  <c r="H3265" i="26"/>
  <c r="H3263" i="26"/>
  <c r="H3261" i="26"/>
  <c r="H3259" i="26"/>
  <c r="H3257" i="26"/>
  <c r="H3255" i="26"/>
  <c r="H3253" i="26"/>
  <c r="H3251" i="26"/>
  <c r="H3249" i="26"/>
  <c r="H3247" i="26"/>
  <c r="H3245" i="26"/>
  <c r="H3243" i="26"/>
  <c r="H3241" i="26"/>
  <c r="H3239" i="26"/>
  <c r="H3237" i="26"/>
  <c r="H3235" i="26"/>
  <c r="H3233" i="26"/>
  <c r="H3231" i="26"/>
  <c r="H3229" i="26"/>
  <c r="H3227" i="26"/>
  <c r="H3225" i="26"/>
  <c r="H3223" i="26"/>
  <c r="H3221" i="26"/>
  <c r="H3219" i="26"/>
  <c r="H3217" i="26"/>
  <c r="H3215" i="26"/>
  <c r="H3213" i="26"/>
  <c r="H3211" i="26"/>
  <c r="H3209" i="26"/>
  <c r="H3207" i="26"/>
  <c r="H3205" i="26"/>
  <c r="H3203" i="26"/>
  <c r="H3201" i="26"/>
  <c r="H3199" i="26"/>
  <c r="H3197" i="26"/>
  <c r="H3195" i="26"/>
  <c r="H3193" i="26"/>
  <c r="H3191" i="26"/>
  <c r="H3189" i="26"/>
  <c r="H3187" i="26"/>
  <c r="H3185" i="26"/>
  <c r="H3183" i="26"/>
  <c r="H3181" i="26"/>
  <c r="H3179" i="26"/>
  <c r="H3177" i="26"/>
  <c r="H3175" i="26"/>
  <c r="H3173" i="26"/>
  <c r="H3171" i="26"/>
  <c r="H3169" i="26"/>
  <c r="H3167" i="26"/>
  <c r="H3165" i="26"/>
  <c r="H3163" i="26"/>
  <c r="H3161" i="26"/>
  <c r="H3159" i="26"/>
  <c r="H3157" i="26"/>
  <c r="H3155" i="26"/>
  <c r="H3153" i="26"/>
  <c r="H3151" i="26"/>
  <c r="H3149" i="26"/>
  <c r="H3147" i="26"/>
  <c r="H3145" i="26"/>
  <c r="H3143" i="26"/>
  <c r="H3141" i="26"/>
  <c r="H3139" i="26"/>
  <c r="H3137" i="26"/>
  <c r="H3135" i="26"/>
  <c r="H3133" i="26"/>
  <c r="H3131" i="26"/>
  <c r="H3129" i="26"/>
  <c r="H3127" i="26"/>
  <c r="H3125" i="26"/>
  <c r="H3123" i="26"/>
  <c r="H3121" i="26"/>
  <c r="H3119" i="26"/>
  <c r="H3117" i="26"/>
  <c r="H3115" i="26"/>
  <c r="H3113" i="26"/>
  <c r="H3111" i="26"/>
  <c r="H3109" i="26"/>
  <c r="H3107" i="26"/>
  <c r="H3105" i="26"/>
  <c r="H3103" i="26"/>
  <c r="H3101" i="26"/>
  <c r="H3099" i="26"/>
  <c r="H3097" i="26"/>
  <c r="H3095" i="26"/>
  <c r="H3093" i="26"/>
  <c r="H3091" i="26"/>
  <c r="H3089" i="26"/>
  <c r="H3087" i="26"/>
  <c r="H3085" i="26"/>
  <c r="H3083" i="26"/>
  <c r="H3081" i="26"/>
  <c r="H3079" i="26"/>
  <c r="H3077" i="26"/>
  <c r="H3075" i="26"/>
  <c r="H3073" i="26"/>
  <c r="H3071" i="26"/>
  <c r="H3069" i="26"/>
  <c r="H3067" i="26"/>
  <c r="H3065" i="26"/>
  <c r="H3063" i="26"/>
  <c r="H3061" i="26"/>
  <c r="H3059" i="26"/>
  <c r="H3057" i="26"/>
  <c r="H3055" i="26"/>
  <c r="H3053" i="26"/>
  <c r="H3051" i="26"/>
  <c r="H3049" i="26"/>
  <c r="H3047" i="26"/>
  <c r="H3045" i="26"/>
  <c r="H3043" i="26"/>
  <c r="H3041" i="26"/>
  <c r="H3039" i="26"/>
  <c r="H3037" i="26"/>
  <c r="H3035" i="26"/>
  <c r="H3033" i="26"/>
  <c r="H3031" i="26"/>
  <c r="H3029" i="26"/>
  <c r="H3027" i="26"/>
  <c r="H3025" i="26"/>
  <c r="H3023" i="26"/>
  <c r="H3021" i="26"/>
  <c r="H3019" i="26"/>
  <c r="H3017" i="26"/>
  <c r="H3015" i="26"/>
  <c r="H3013" i="26"/>
  <c r="H3011" i="26"/>
  <c r="H3009" i="26"/>
  <c r="H3007" i="26"/>
  <c r="H3005" i="26"/>
  <c r="H3003" i="26"/>
  <c r="H3001" i="26"/>
  <c r="H2999" i="26"/>
  <c r="H2997" i="26"/>
  <c r="H2995" i="26"/>
  <c r="H2993" i="26"/>
  <c r="H2991" i="26"/>
  <c r="H2989" i="26"/>
  <c r="H2987" i="26"/>
  <c r="H2985" i="26"/>
  <c r="H2983" i="26"/>
  <c r="H2981" i="26"/>
  <c r="H2979" i="26"/>
  <c r="H2977" i="26"/>
  <c r="H2975" i="26"/>
  <c r="H2973" i="26"/>
  <c r="H2971" i="26"/>
  <c r="H2969" i="26"/>
  <c r="H2967" i="26"/>
  <c r="H2965" i="26"/>
  <c r="H2963" i="26"/>
  <c r="H2961" i="26"/>
  <c r="H2959" i="26"/>
  <c r="H2957" i="26"/>
  <c r="H2955" i="26"/>
  <c r="H2953" i="26"/>
  <c r="H2951" i="26"/>
  <c r="H2949" i="26"/>
  <c r="H2947" i="26"/>
  <c r="H2945" i="26"/>
  <c r="H2943" i="26"/>
  <c r="H2941" i="26"/>
  <c r="H2939" i="26"/>
  <c r="H2937" i="26"/>
  <c r="H2935" i="26"/>
  <c r="H2933" i="26"/>
  <c r="H2931" i="26"/>
  <c r="H2929" i="26"/>
  <c r="H2927" i="26"/>
  <c r="H2925" i="26"/>
  <c r="H2923" i="26"/>
  <c r="H2921" i="26"/>
  <c r="H2919" i="26"/>
  <c r="H2917" i="26"/>
  <c r="H2915" i="26"/>
  <c r="H2913" i="26"/>
  <c r="H2911" i="26"/>
  <c r="H2909" i="26"/>
  <c r="H2907" i="26"/>
  <c r="H2905" i="26"/>
  <c r="H2903" i="26"/>
  <c r="H2901" i="26"/>
  <c r="H2899" i="26"/>
  <c r="H2897" i="26"/>
  <c r="H2895" i="26"/>
  <c r="H2893" i="26"/>
  <c r="H2891" i="26"/>
  <c r="H2889" i="26"/>
  <c r="H2887" i="26"/>
  <c r="H2885" i="26"/>
  <c r="H2883" i="26"/>
  <c r="H2881" i="26"/>
  <c r="H2879" i="26"/>
  <c r="H2877" i="26"/>
  <c r="H2875" i="26"/>
  <c r="H2873" i="26"/>
  <c r="H2871" i="26"/>
  <c r="H2869" i="26"/>
  <c r="H2867" i="26"/>
  <c r="H2865" i="26"/>
  <c r="H2863" i="26"/>
  <c r="H2861" i="26"/>
  <c r="H2859" i="26"/>
  <c r="H2857" i="26"/>
  <c r="H2855" i="26"/>
  <c r="H2853" i="26"/>
  <c r="H2851" i="26"/>
  <c r="H2849" i="26"/>
  <c r="H2847" i="26"/>
  <c r="H2845" i="26"/>
  <c r="H2843" i="26"/>
  <c r="H2841" i="26"/>
  <c r="H2839" i="26"/>
  <c r="H2837" i="26"/>
  <c r="H2835" i="26"/>
  <c r="H2833" i="26"/>
  <c r="H2831" i="26"/>
  <c r="H2829" i="26"/>
  <c r="H2827" i="26"/>
  <c r="H2825" i="26"/>
  <c r="H2823" i="26"/>
  <c r="H2821" i="26"/>
  <c r="H2819" i="26"/>
  <c r="H2817" i="26"/>
  <c r="H2815" i="26"/>
  <c r="H2813" i="26"/>
  <c r="H2811" i="26"/>
  <c r="H2809" i="26"/>
  <c r="H2807" i="26"/>
  <c r="H2805" i="26"/>
  <c r="H2803" i="26"/>
  <c r="H2801" i="26"/>
  <c r="H2799" i="26"/>
  <c r="H2797" i="26"/>
  <c r="H2795" i="26"/>
  <c r="H2793" i="26"/>
  <c r="H2791" i="26"/>
  <c r="H2789" i="26"/>
  <c r="H2787" i="26"/>
  <c r="H2785" i="26"/>
  <c r="H2783" i="26"/>
  <c r="H2781" i="26"/>
  <c r="H2779" i="26"/>
  <c r="H2777" i="26"/>
  <c r="H2775" i="26"/>
  <c r="H2773" i="26"/>
  <c r="H2771" i="26"/>
  <c r="H2769" i="26"/>
  <c r="H2767" i="26"/>
  <c r="H2765" i="26"/>
  <c r="H2763" i="26"/>
  <c r="H2761" i="26"/>
  <c r="H2759" i="26"/>
  <c r="H2757" i="26"/>
  <c r="H2755" i="26"/>
  <c r="H2753" i="26"/>
  <c r="H2751" i="26"/>
  <c r="H2749" i="26"/>
  <c r="H2747" i="26"/>
  <c r="H2745" i="26"/>
  <c r="H2743" i="26"/>
  <c r="H2741" i="26"/>
  <c r="H2739" i="26"/>
  <c r="H2737" i="26"/>
  <c r="H2735" i="26"/>
  <c r="H2733" i="26"/>
  <c r="H2731" i="26"/>
  <c r="H2729" i="26"/>
  <c r="H2727" i="26"/>
  <c r="H2725" i="26"/>
  <c r="H2723" i="26"/>
  <c r="H2721" i="26"/>
  <c r="H2719" i="26"/>
  <c r="H2717" i="26"/>
  <c r="H2715" i="26"/>
  <c r="H2713" i="26"/>
  <c r="H2711" i="26"/>
  <c r="H2709" i="26"/>
  <c r="H2707" i="26"/>
  <c r="H2705" i="26"/>
  <c r="H2703" i="26"/>
  <c r="H2701" i="26"/>
  <c r="H2699" i="26"/>
  <c r="H2697" i="26"/>
  <c r="H2695" i="26"/>
  <c r="H2693" i="26"/>
  <c r="H2691" i="26"/>
  <c r="H2689" i="26"/>
  <c r="H2687" i="26"/>
  <c r="H2685" i="26"/>
  <c r="H2683" i="26"/>
  <c r="H2681" i="26"/>
  <c r="H2679" i="26"/>
  <c r="H2677" i="26"/>
  <c r="H2675" i="26"/>
  <c r="H2673" i="26"/>
  <c r="H2671" i="26"/>
  <c r="H2669" i="26"/>
  <c r="H2667" i="26"/>
  <c r="H2665" i="26"/>
  <c r="H2663" i="26"/>
  <c r="H2661" i="26"/>
  <c r="H2659" i="26"/>
  <c r="H2657" i="26"/>
  <c r="H2655" i="26"/>
  <c r="H2653" i="26"/>
  <c r="H2651" i="26"/>
  <c r="H2649" i="26"/>
  <c r="H2647" i="26"/>
  <c r="H2645" i="26"/>
  <c r="H2643" i="26"/>
  <c r="H2641" i="26"/>
  <c r="H2639" i="26"/>
  <c r="H2637" i="26"/>
  <c r="H2635" i="26"/>
  <c r="H2633" i="26"/>
  <c r="H2631" i="26"/>
  <c r="H2629" i="26"/>
  <c r="H2627" i="26"/>
  <c r="H2625" i="26"/>
  <c r="H2623" i="26"/>
  <c r="H2621" i="26"/>
  <c r="H2619" i="26"/>
  <c r="H2617" i="26"/>
  <c r="H2615" i="26"/>
  <c r="H2613" i="26"/>
  <c r="H2611" i="26"/>
  <c r="H2609" i="26"/>
  <c r="H2607" i="26"/>
  <c r="H2605" i="26"/>
  <c r="H2603" i="26"/>
  <c r="H2601" i="26"/>
  <c r="H2599" i="26"/>
  <c r="H2597" i="26"/>
  <c r="H2595" i="26"/>
  <c r="H2593" i="26"/>
  <c r="H2591" i="26"/>
  <c r="H2589" i="26"/>
  <c r="H2587" i="26"/>
  <c r="H2585" i="26"/>
  <c r="H2583" i="26"/>
  <c r="H2581" i="26"/>
  <c r="H2579" i="26"/>
  <c r="H2577" i="26"/>
  <c r="H2575" i="26"/>
  <c r="H2573" i="26"/>
  <c r="H2571" i="26"/>
  <c r="H2569" i="26"/>
  <c r="H2567" i="26"/>
  <c r="H2565" i="26"/>
  <c r="H2563" i="26"/>
  <c r="H2561" i="26"/>
  <c r="H2559" i="26"/>
  <c r="H2557" i="26"/>
  <c r="H2555" i="26"/>
  <c r="H2553" i="26"/>
  <c r="H2551" i="26"/>
  <c r="H2549" i="26"/>
  <c r="H2547" i="26"/>
  <c r="H2545" i="26"/>
  <c r="H2543" i="26"/>
  <c r="H2541" i="26"/>
  <c r="H2539" i="26"/>
  <c r="H2537" i="26"/>
  <c r="H2535" i="26"/>
  <c r="H2533" i="26"/>
  <c r="H2531" i="26"/>
  <c r="H2529" i="26"/>
  <c r="H2527" i="26"/>
  <c r="H2525" i="26"/>
  <c r="H2523" i="26"/>
  <c r="H2521" i="26"/>
  <c r="H2519" i="26"/>
  <c r="H2517" i="26"/>
  <c r="H2515" i="26"/>
  <c r="H2513" i="26"/>
  <c r="H2511" i="26"/>
  <c r="H2509" i="26"/>
  <c r="H2507" i="26"/>
  <c r="H2505" i="26"/>
  <c r="H2503" i="26"/>
  <c r="H2501" i="26"/>
  <c r="H2499" i="26"/>
  <c r="H2497" i="26"/>
  <c r="H2495" i="26"/>
  <c r="H2493" i="26"/>
  <c r="H2491" i="26"/>
  <c r="H2489" i="26"/>
  <c r="H2487" i="26"/>
  <c r="H2485" i="26"/>
  <c r="H2483" i="26"/>
  <c r="H2481" i="26"/>
  <c r="H2479" i="26"/>
  <c r="H2477" i="26"/>
  <c r="H2475" i="26"/>
  <c r="H2473" i="26"/>
  <c r="H2471" i="26"/>
  <c r="H2469" i="26"/>
  <c r="H2467" i="26"/>
  <c r="H2465" i="26"/>
  <c r="H2463" i="26"/>
  <c r="H2461" i="26"/>
  <c r="H2459" i="26"/>
  <c r="H2457" i="26"/>
  <c r="H2455" i="26"/>
  <c r="H2453" i="26"/>
  <c r="H2451" i="26"/>
  <c r="H2449" i="26"/>
  <c r="H2447" i="26"/>
  <c r="H2445" i="26"/>
  <c r="H2443" i="26"/>
  <c r="H2441" i="26"/>
  <c r="H2439" i="26"/>
  <c r="H2437" i="26"/>
  <c r="H2435" i="26"/>
  <c r="H2433" i="26"/>
  <c r="H2431" i="26"/>
  <c r="H2429" i="26"/>
  <c r="H2427" i="26"/>
  <c r="H2425" i="26"/>
  <c r="H2423" i="26"/>
  <c r="H2421" i="26"/>
  <c r="H2419" i="26"/>
  <c r="H2417" i="26"/>
  <c r="H2415" i="26"/>
  <c r="H2413" i="26"/>
  <c r="H2411" i="26"/>
  <c r="H2409" i="26"/>
  <c r="H2407" i="26"/>
  <c r="H2405" i="26"/>
  <c r="H2403" i="26"/>
  <c r="H2401" i="26"/>
  <c r="H2399" i="26"/>
  <c r="H2397" i="26"/>
  <c r="H2395" i="26"/>
  <c r="H2393" i="26"/>
  <c r="H2391" i="26"/>
  <c r="H2389" i="26"/>
  <c r="H2387" i="26"/>
  <c r="H2385" i="26"/>
  <c r="H2383" i="26"/>
  <c r="H2381" i="26"/>
  <c r="H2379" i="26"/>
  <c r="H2377" i="26"/>
  <c r="H2375" i="26"/>
  <c r="H2373" i="26"/>
  <c r="H2371" i="26"/>
  <c r="H2369" i="26"/>
  <c r="H2367" i="26"/>
  <c r="H2365" i="26"/>
  <c r="H2363" i="26"/>
  <c r="H2361" i="26"/>
  <c r="H2359" i="26"/>
  <c r="H2357" i="26"/>
  <c r="H2355" i="26"/>
  <c r="H2353" i="26"/>
  <c r="H2351" i="26"/>
  <c r="H2349" i="26"/>
  <c r="H2347" i="26"/>
  <c r="H2345" i="26"/>
  <c r="H2343" i="26"/>
  <c r="H2341" i="26"/>
  <c r="H2339" i="26"/>
  <c r="H2337" i="26"/>
  <c r="H2335" i="26"/>
  <c r="H2333" i="26"/>
  <c r="H2331" i="26"/>
  <c r="H2329" i="26"/>
  <c r="H2327" i="26"/>
  <c r="H2325" i="26"/>
  <c r="H2323" i="26"/>
  <c r="H2321" i="26"/>
  <c r="H2319" i="26"/>
  <c r="H2317" i="26"/>
  <c r="H2315" i="26"/>
  <c r="H2313" i="26"/>
  <c r="H2311" i="26"/>
  <c r="H2309" i="26"/>
  <c r="H2307" i="26"/>
  <c r="H2305" i="26"/>
  <c r="H2303" i="26"/>
  <c r="H2301" i="26"/>
  <c r="H2299" i="26"/>
  <c r="H2297" i="26"/>
  <c r="H2295" i="26"/>
  <c r="H2293" i="26"/>
  <c r="H2291" i="26"/>
  <c r="H2289" i="26"/>
  <c r="H2287" i="26"/>
  <c r="H2285" i="26"/>
  <c r="H2283" i="26"/>
  <c r="H2281" i="26"/>
  <c r="H2279" i="26"/>
  <c r="H2277" i="26"/>
  <c r="H2275" i="26"/>
  <c r="H2273" i="26"/>
  <c r="H2271" i="26"/>
  <c r="H2269" i="26"/>
  <c r="H2267" i="26"/>
  <c r="H2265" i="26"/>
  <c r="H2263" i="26"/>
  <c r="H2261" i="26"/>
  <c r="H2259" i="26"/>
  <c r="H2257" i="26"/>
  <c r="H2255" i="26"/>
  <c r="H2253" i="26"/>
  <c r="H2251" i="26"/>
  <c r="H2249" i="26"/>
  <c r="H2247" i="26"/>
  <c r="H2245" i="26"/>
  <c r="H2243" i="26"/>
  <c r="H2241" i="26"/>
  <c r="H2239" i="26"/>
  <c r="H2237" i="26"/>
  <c r="H2235" i="26"/>
  <c r="H2233" i="26"/>
  <c r="H2231" i="26"/>
  <c r="H2229" i="26"/>
  <c r="H2227" i="26"/>
  <c r="H2225" i="26"/>
  <c r="H2223" i="26"/>
  <c r="H2221" i="26"/>
  <c r="H2219" i="26"/>
  <c r="H2217" i="26"/>
  <c r="H2215" i="26"/>
  <c r="H2213" i="26"/>
  <c r="H2211" i="26"/>
  <c r="H2209" i="26"/>
  <c r="H2207" i="26"/>
  <c r="H2205" i="26"/>
  <c r="H2203" i="26"/>
  <c r="H2201" i="26"/>
  <c r="H2199" i="26"/>
  <c r="H2197" i="26"/>
  <c r="H2195" i="26"/>
  <c r="H2193" i="26"/>
  <c r="H2191" i="26"/>
  <c r="H2189" i="26"/>
  <c r="H2187" i="26"/>
  <c r="H2185" i="26"/>
  <c r="H2183" i="26"/>
  <c r="H2181" i="26"/>
  <c r="H2179" i="26"/>
  <c r="H2177" i="26"/>
  <c r="H2175" i="26"/>
  <c r="H2173" i="26"/>
  <c r="H2171" i="26"/>
  <c r="H2169" i="26"/>
  <c r="H2167" i="26"/>
  <c r="H2165" i="26"/>
  <c r="H2163" i="26"/>
  <c r="H2161" i="26"/>
  <c r="H2159" i="26"/>
  <c r="H2157" i="26"/>
  <c r="H2155" i="26"/>
  <c r="H2153" i="26"/>
  <c r="H2151" i="26"/>
  <c r="H2149" i="26"/>
  <c r="H2147" i="26"/>
  <c r="H2146" i="26"/>
  <c r="H2145" i="26"/>
  <c r="H2144" i="26"/>
  <c r="H2143" i="26"/>
  <c r="H2142" i="26"/>
  <c r="H2141" i="26"/>
  <c r="H2140" i="26"/>
  <c r="H2139" i="26"/>
  <c r="H2138" i="26"/>
  <c r="H2137" i="26"/>
  <c r="H2136" i="26"/>
  <c r="H2135" i="26"/>
  <c r="H2134" i="26"/>
  <c r="H2133" i="26"/>
  <c r="H2132" i="26"/>
  <c r="H2131" i="26"/>
  <c r="H2130" i="26"/>
  <c r="H2129" i="26"/>
  <c r="H2128" i="26"/>
  <c r="H2127" i="26"/>
  <c r="H2126" i="26"/>
  <c r="H2125" i="26"/>
  <c r="H2124" i="26"/>
  <c r="H2123" i="26"/>
  <c r="H2122" i="26"/>
  <c r="H2121" i="26"/>
  <c r="H2120" i="26"/>
  <c r="H2119" i="26"/>
  <c r="H2118" i="26"/>
  <c r="H2117" i="26"/>
  <c r="H2116" i="26"/>
  <c r="H2115" i="26"/>
  <c r="H2114" i="26"/>
  <c r="H2113" i="26"/>
  <c r="H2112" i="26"/>
  <c r="H2111" i="26"/>
  <c r="H2110" i="26"/>
  <c r="H2109" i="26"/>
  <c r="H2108" i="26"/>
  <c r="H2107" i="26"/>
  <c r="H2106" i="26"/>
  <c r="H2105" i="26"/>
  <c r="H2104" i="26"/>
  <c r="H2103" i="26"/>
  <c r="H2102" i="26"/>
  <c r="H2101" i="26"/>
  <c r="H2100" i="26"/>
  <c r="H2099" i="26"/>
  <c r="H2098" i="26"/>
  <c r="H2097" i="26"/>
  <c r="H2096" i="26"/>
  <c r="H2095" i="26"/>
  <c r="H2094" i="26"/>
  <c r="H2093" i="26"/>
  <c r="H2092" i="26"/>
  <c r="H2091" i="26"/>
  <c r="H2090" i="26"/>
  <c r="H2089" i="26"/>
  <c r="H2088" i="26"/>
  <c r="H2087" i="26"/>
  <c r="H2086" i="26"/>
  <c r="H2085" i="26"/>
  <c r="H2084" i="26"/>
  <c r="H2083" i="26"/>
  <c r="H2082" i="26"/>
  <c r="H2081" i="26"/>
  <c r="H2080" i="26"/>
  <c r="H2079" i="26"/>
  <c r="H2078" i="26"/>
  <c r="H2077" i="26"/>
  <c r="H2076" i="26"/>
  <c r="H2075" i="26"/>
  <c r="H2074" i="26"/>
  <c r="H2073" i="26"/>
  <c r="H2072" i="26"/>
  <c r="H2071" i="26"/>
  <c r="H2070" i="26"/>
  <c r="H2069" i="26"/>
  <c r="H2068" i="26"/>
  <c r="H2067" i="26"/>
  <c r="H2066" i="26"/>
  <c r="H2065" i="26"/>
  <c r="H2064" i="26"/>
  <c r="H2063" i="26"/>
  <c r="H2062" i="26"/>
  <c r="H2061" i="26"/>
  <c r="H2060" i="26"/>
  <c r="H2059" i="26"/>
  <c r="H2058" i="26"/>
  <c r="H2057" i="26"/>
  <c r="H2056" i="26"/>
  <c r="H2055" i="26"/>
  <c r="H2054" i="26"/>
  <c r="H2053" i="26"/>
  <c r="H2052" i="26"/>
  <c r="H2051" i="26"/>
  <c r="H2050" i="26"/>
  <c r="H2049" i="26"/>
  <c r="H2048" i="26"/>
  <c r="H2047" i="26"/>
  <c r="H2046" i="26"/>
  <c r="H2045" i="26"/>
  <c r="H2044" i="26"/>
  <c r="H2043" i="26"/>
  <c r="H2042" i="26"/>
  <c r="H2041" i="26"/>
  <c r="H2040" i="26"/>
  <c r="H2039" i="26"/>
  <c r="H2038" i="26"/>
  <c r="H2037" i="26"/>
  <c r="H2036" i="26"/>
  <c r="H2035" i="26"/>
  <c r="H2034" i="26"/>
  <c r="H2033" i="26"/>
  <c r="H2032" i="26"/>
  <c r="H2031" i="26"/>
  <c r="H2030" i="26"/>
  <c r="H2029" i="26"/>
  <c r="H2028" i="26"/>
  <c r="H2027" i="26"/>
  <c r="H2026" i="26"/>
  <c r="H2025" i="26"/>
  <c r="H2024" i="26"/>
  <c r="H2023" i="26"/>
  <c r="H2022" i="26"/>
  <c r="H2021" i="26"/>
  <c r="H2020" i="26"/>
  <c r="H2019" i="26"/>
  <c r="H2018" i="26"/>
  <c r="H2017" i="26"/>
  <c r="H2016" i="26"/>
  <c r="H2015" i="26"/>
  <c r="H2014" i="26"/>
  <c r="H2013" i="26"/>
  <c r="H2012" i="26"/>
  <c r="H2011" i="26"/>
  <c r="H2010" i="26"/>
  <c r="H2009" i="26"/>
  <c r="H2008" i="26"/>
  <c r="H2007" i="26"/>
  <c r="H2006" i="26"/>
  <c r="H2005" i="26"/>
  <c r="H2004" i="26"/>
  <c r="H2003" i="26"/>
  <c r="H2002" i="26"/>
  <c r="H2001" i="26"/>
  <c r="H2000" i="26"/>
  <c r="H1999" i="26"/>
  <c r="H1998" i="26"/>
  <c r="H1997" i="26"/>
  <c r="H1996" i="26"/>
  <c r="H1995" i="26"/>
  <c r="H1994" i="26"/>
  <c r="H1993" i="26"/>
  <c r="H1992" i="26"/>
  <c r="H1991" i="26"/>
  <c r="H1990" i="26"/>
  <c r="H1989" i="26"/>
  <c r="H1988" i="26"/>
  <c r="H1987" i="26"/>
  <c r="H1986" i="26"/>
  <c r="H1985" i="26"/>
  <c r="H1984" i="26"/>
  <c r="H1983" i="26"/>
  <c r="H1982" i="26"/>
  <c r="H1981" i="26"/>
  <c r="H1980" i="26"/>
  <c r="H1979" i="26"/>
  <c r="H1978" i="26"/>
  <c r="H1977" i="26"/>
  <c r="H1976" i="26"/>
  <c r="H1975" i="26"/>
  <c r="H1974" i="26"/>
  <c r="H1973" i="26"/>
  <c r="H1972" i="26"/>
  <c r="H1971" i="26"/>
  <c r="H1970" i="26"/>
  <c r="H1969" i="26"/>
  <c r="H1968" i="26"/>
  <c r="H1967" i="26"/>
  <c r="H1966" i="26"/>
  <c r="H1965" i="26"/>
  <c r="H1964" i="26"/>
  <c r="H1963" i="26"/>
  <c r="H1962" i="26"/>
  <c r="H1961" i="26"/>
  <c r="H1960" i="26"/>
  <c r="H1959" i="26"/>
  <c r="H1958" i="26"/>
  <c r="H1957" i="26"/>
  <c r="H1956" i="26"/>
  <c r="H1955" i="26"/>
  <c r="H1954" i="26"/>
  <c r="H1953" i="26"/>
  <c r="H1952" i="26"/>
  <c r="H1951" i="26"/>
  <c r="H1950" i="26"/>
  <c r="H1949" i="26"/>
  <c r="H1948" i="26"/>
  <c r="H1947" i="26"/>
  <c r="H1946" i="26"/>
  <c r="H1945" i="26"/>
  <c r="H1944" i="26"/>
  <c r="H1943" i="26"/>
  <c r="H1942" i="26"/>
  <c r="H1941" i="26"/>
  <c r="H1940" i="26"/>
  <c r="H1939" i="26"/>
  <c r="H1938" i="26"/>
  <c r="H1937" i="26"/>
  <c r="H1936" i="26"/>
  <c r="H1935" i="26"/>
  <c r="H1934" i="26"/>
  <c r="H1933" i="26"/>
  <c r="H1932" i="26"/>
  <c r="H1931" i="26"/>
  <c r="H1930" i="26"/>
  <c r="H1929" i="26"/>
  <c r="H1928" i="26"/>
  <c r="H1927" i="26"/>
  <c r="H1926" i="26"/>
  <c r="H1925" i="26"/>
  <c r="H1924" i="26"/>
  <c r="H1923" i="26"/>
  <c r="H1922" i="26"/>
  <c r="H1921" i="26"/>
  <c r="H1920" i="26"/>
  <c r="H1919" i="26"/>
  <c r="H1918" i="26"/>
  <c r="H1917" i="26"/>
  <c r="H1916" i="26"/>
  <c r="H1915" i="26"/>
  <c r="H1914" i="26"/>
  <c r="H1913" i="26"/>
  <c r="H1912" i="26"/>
  <c r="H1911" i="26"/>
  <c r="H1910" i="26"/>
  <c r="H1909" i="26"/>
  <c r="H1908" i="26"/>
  <c r="H1907" i="26"/>
  <c r="H1906" i="26"/>
  <c r="H1905" i="26"/>
  <c r="H1904" i="26"/>
  <c r="H1903" i="26"/>
  <c r="H1902" i="26"/>
  <c r="H1901" i="26"/>
  <c r="H1900" i="26"/>
  <c r="H1899" i="26"/>
  <c r="H1898" i="26"/>
  <c r="H1897" i="26"/>
  <c r="H1896" i="26"/>
  <c r="H1895" i="26"/>
  <c r="H1894" i="26"/>
  <c r="H1893" i="26"/>
  <c r="H1892" i="26"/>
  <c r="H1891" i="26"/>
  <c r="H1890" i="26"/>
  <c r="H1889" i="26"/>
  <c r="H1888" i="26"/>
  <c r="H1887" i="26"/>
  <c r="H1886" i="26"/>
  <c r="H1885" i="26"/>
  <c r="H1884" i="26"/>
  <c r="H1883" i="26"/>
  <c r="H1882" i="26"/>
  <c r="H1881" i="26"/>
  <c r="H1880" i="26"/>
  <c r="H1879" i="26"/>
  <c r="H1878" i="26"/>
  <c r="H1877" i="26"/>
  <c r="H1876" i="26"/>
  <c r="H1875" i="26"/>
  <c r="H1874" i="26"/>
  <c r="H1873" i="26"/>
  <c r="H1872" i="26"/>
  <c r="H1871" i="26"/>
  <c r="H1870" i="26"/>
  <c r="H1869" i="26"/>
  <c r="H1868" i="26"/>
  <c r="H1867" i="26"/>
  <c r="H1866" i="26"/>
  <c r="H1865" i="26"/>
  <c r="H1864" i="26"/>
  <c r="H1863" i="26"/>
  <c r="H1862" i="26"/>
  <c r="H1861" i="26"/>
  <c r="H1860" i="26"/>
  <c r="H1859" i="26"/>
  <c r="H1858" i="26"/>
  <c r="H1857" i="26"/>
  <c r="H1856" i="26"/>
  <c r="H1855" i="26"/>
  <c r="H1854" i="26"/>
  <c r="H1853" i="26"/>
  <c r="H1852" i="26"/>
  <c r="H1851" i="26"/>
  <c r="H1850" i="26"/>
  <c r="H1849" i="26"/>
  <c r="H1848" i="26"/>
  <c r="H1847" i="26"/>
  <c r="H1846" i="26"/>
  <c r="H1845" i="26"/>
  <c r="H1844" i="26"/>
  <c r="H1843" i="26"/>
  <c r="H1842" i="26"/>
  <c r="H1841" i="26"/>
  <c r="H1840" i="26"/>
  <c r="H1839" i="26"/>
  <c r="H1838" i="26"/>
  <c r="H1837" i="26"/>
  <c r="H1836" i="26"/>
  <c r="H1835" i="26"/>
  <c r="H1834" i="26"/>
  <c r="H1833" i="26"/>
  <c r="H1832" i="26"/>
  <c r="H1831" i="26"/>
  <c r="H1830" i="26"/>
  <c r="H1829" i="26"/>
  <c r="H1828" i="26"/>
  <c r="H1827" i="26"/>
  <c r="H1826" i="26"/>
  <c r="H1825" i="26"/>
  <c r="H1824" i="26"/>
  <c r="H1823" i="26"/>
  <c r="H1822" i="26"/>
  <c r="H1821" i="26"/>
  <c r="H1820" i="26"/>
  <c r="H1819" i="26"/>
  <c r="H1818" i="26"/>
  <c r="H1817" i="26"/>
  <c r="H1816" i="26"/>
  <c r="H1815" i="26"/>
  <c r="H1814" i="26"/>
  <c r="H1813" i="26"/>
  <c r="H1812" i="26"/>
  <c r="H1811" i="26"/>
  <c r="H1810" i="26"/>
  <c r="H1809" i="26"/>
  <c r="H1808" i="26"/>
  <c r="H1807" i="26"/>
  <c r="H1806" i="26"/>
  <c r="H1805" i="26"/>
  <c r="H1804" i="26"/>
  <c r="H1803" i="26"/>
  <c r="H1802" i="26"/>
  <c r="H1801" i="26"/>
  <c r="H1800" i="26"/>
  <c r="H1799" i="26"/>
  <c r="H1798" i="26"/>
  <c r="H1797" i="26"/>
  <c r="H1796" i="26"/>
  <c r="H1795" i="26"/>
  <c r="H1794" i="26"/>
  <c r="H1793" i="26"/>
  <c r="H1792" i="26"/>
  <c r="H1791" i="26"/>
  <c r="H1790" i="26"/>
  <c r="H1789" i="26"/>
  <c r="H1788" i="26"/>
  <c r="H1787" i="26"/>
  <c r="H1786" i="26"/>
  <c r="H1785" i="26"/>
  <c r="H1784" i="26"/>
  <c r="H1783" i="26"/>
  <c r="H1782" i="26"/>
  <c r="H1781" i="26"/>
  <c r="H1780" i="26"/>
  <c r="H1779" i="26"/>
  <c r="H1778" i="26"/>
  <c r="H1777" i="26"/>
  <c r="H1776" i="26"/>
  <c r="H1775" i="26"/>
  <c r="H1774" i="26"/>
  <c r="H1773" i="26"/>
  <c r="H1772" i="26"/>
  <c r="H1771" i="26"/>
  <c r="H1770" i="26"/>
  <c r="H1769" i="26"/>
  <c r="H1768" i="26"/>
  <c r="H1767" i="26"/>
  <c r="H1766" i="26"/>
  <c r="H1765" i="26"/>
  <c r="H1764" i="26"/>
  <c r="H1763" i="26"/>
  <c r="H1762" i="26"/>
  <c r="H1761" i="26"/>
  <c r="H1760" i="26"/>
  <c r="H1759" i="26"/>
  <c r="H1758" i="26"/>
  <c r="H1757" i="26"/>
  <c r="H1756" i="26"/>
  <c r="H1755" i="26"/>
  <c r="H1754" i="26"/>
  <c r="H1753" i="26"/>
  <c r="H1752" i="26"/>
  <c r="H1751" i="26"/>
  <c r="H1750" i="26"/>
  <c r="H1749" i="26"/>
  <c r="H1748" i="26"/>
  <c r="H1747" i="26"/>
  <c r="H1746" i="26"/>
  <c r="H1745" i="26"/>
  <c r="H1744" i="26"/>
  <c r="H1743" i="26"/>
  <c r="H1742" i="26"/>
  <c r="H1741" i="26"/>
  <c r="H1740" i="26"/>
  <c r="H1739" i="26"/>
  <c r="H1738" i="26"/>
  <c r="H1737" i="26"/>
  <c r="H1736" i="26"/>
  <c r="H1735" i="26"/>
  <c r="H1734" i="26"/>
  <c r="H1733" i="26"/>
  <c r="H1732" i="26"/>
  <c r="H1731" i="26"/>
  <c r="H1730" i="26"/>
  <c r="H1729" i="26"/>
  <c r="H1728" i="26"/>
  <c r="H1727" i="26"/>
  <c r="H1726" i="26"/>
  <c r="H1725" i="26"/>
  <c r="H1724" i="26"/>
  <c r="H1723" i="26"/>
  <c r="H1722" i="26"/>
  <c r="H1721" i="26"/>
  <c r="H1720" i="26"/>
  <c r="H1719" i="26"/>
  <c r="H1718" i="26"/>
  <c r="H1717" i="26"/>
  <c r="H1716" i="26"/>
  <c r="H1715" i="26"/>
  <c r="H1714" i="26"/>
  <c r="H1713" i="26"/>
  <c r="H1712" i="26"/>
  <c r="H1711" i="26"/>
  <c r="H1710" i="26"/>
  <c r="H1709" i="26"/>
  <c r="H1708" i="26"/>
  <c r="H1707" i="26"/>
  <c r="H1706" i="26"/>
  <c r="H1705" i="26"/>
  <c r="H1704" i="26"/>
  <c r="H1703" i="26"/>
  <c r="H1702" i="26"/>
  <c r="H1701" i="26"/>
  <c r="H1700" i="26"/>
  <c r="H1699" i="26"/>
  <c r="H1698" i="26"/>
  <c r="H1697" i="26"/>
  <c r="H1696" i="26"/>
  <c r="H1695" i="26"/>
  <c r="H1694" i="26"/>
  <c r="H1693" i="26"/>
  <c r="H1692" i="26"/>
  <c r="H1691" i="26"/>
  <c r="H1690" i="26"/>
  <c r="H1689" i="26"/>
  <c r="H1688" i="26"/>
  <c r="H1687" i="26"/>
  <c r="H1686" i="26"/>
  <c r="H1685" i="26"/>
  <c r="H1684" i="26"/>
  <c r="H1683" i="26"/>
  <c r="H1682" i="26"/>
  <c r="H1681" i="26"/>
  <c r="H1680" i="26"/>
  <c r="H1679" i="26"/>
  <c r="H1678" i="26"/>
  <c r="H1677" i="26"/>
  <c r="H1676" i="26"/>
  <c r="H1675" i="26"/>
  <c r="H1674" i="26"/>
  <c r="H1673" i="26"/>
  <c r="H1672" i="26"/>
  <c r="H1671" i="26"/>
  <c r="H1670" i="26"/>
  <c r="H1669" i="26"/>
  <c r="H1668" i="26"/>
  <c r="H1667" i="26"/>
  <c r="H1666" i="26"/>
  <c r="H1665" i="26"/>
  <c r="H1664" i="26"/>
  <c r="H1663" i="26"/>
  <c r="H1662" i="26"/>
  <c r="H1661" i="26"/>
  <c r="H1660" i="26"/>
  <c r="H1659" i="26"/>
  <c r="H1658" i="26"/>
  <c r="H1657" i="26"/>
  <c r="H1656" i="26"/>
  <c r="H1655" i="26"/>
  <c r="H1654" i="26"/>
  <c r="H1653" i="26"/>
  <c r="H1652" i="26"/>
  <c r="H1651" i="26"/>
  <c r="H1650" i="26"/>
  <c r="H1649" i="26"/>
  <c r="H1648" i="26"/>
  <c r="H1647" i="26"/>
  <c r="H1646" i="26"/>
  <c r="H1645" i="26"/>
  <c r="H1644" i="26"/>
  <c r="H1643" i="26"/>
  <c r="H1642" i="26"/>
  <c r="H1641" i="26"/>
  <c r="H1640" i="26"/>
  <c r="H1639" i="26"/>
  <c r="H1638" i="26"/>
  <c r="H1637" i="26"/>
  <c r="H1636" i="26"/>
  <c r="H1635" i="26"/>
  <c r="H1634" i="26"/>
  <c r="H1633" i="26"/>
  <c r="H1632" i="26"/>
  <c r="H1631" i="26"/>
  <c r="H1630" i="26"/>
  <c r="H1629" i="26"/>
  <c r="H1628" i="26"/>
  <c r="H1627" i="26"/>
  <c r="H1626" i="26"/>
  <c r="H1625" i="26"/>
  <c r="H1624" i="26"/>
  <c r="H1623" i="26"/>
  <c r="H1622" i="26"/>
  <c r="H1621" i="26"/>
  <c r="H1620" i="26"/>
  <c r="H1619" i="26"/>
  <c r="H1618" i="26"/>
  <c r="H1617" i="26"/>
  <c r="H1616" i="26"/>
  <c r="H1615" i="26"/>
  <c r="H1614" i="26"/>
  <c r="H1613" i="26"/>
  <c r="H1612" i="26"/>
  <c r="H1611" i="26"/>
  <c r="H1610" i="26"/>
  <c r="H1609" i="26"/>
  <c r="H1608" i="26"/>
  <c r="H1607" i="26"/>
  <c r="H1606" i="26"/>
  <c r="H1605" i="26"/>
  <c r="H1604" i="26"/>
  <c r="H1603" i="26"/>
  <c r="H1602" i="26"/>
  <c r="H1601" i="26"/>
  <c r="H1600" i="26"/>
  <c r="H1599" i="26"/>
  <c r="H1598" i="26"/>
  <c r="H1597" i="26"/>
  <c r="H1596" i="26"/>
  <c r="H1595" i="26"/>
  <c r="H1594" i="26"/>
  <c r="H1593" i="26"/>
  <c r="H1592" i="26"/>
  <c r="H1591" i="26"/>
  <c r="H1590" i="26"/>
  <c r="H1589" i="26"/>
  <c r="H1588" i="26"/>
  <c r="H1587" i="26"/>
  <c r="H1586" i="26"/>
  <c r="H1585" i="26"/>
  <c r="H1584" i="26"/>
  <c r="H1583" i="26"/>
  <c r="H1582" i="26"/>
  <c r="H1581" i="26"/>
  <c r="H1580" i="26"/>
  <c r="H1579" i="26"/>
  <c r="H1578" i="26"/>
  <c r="H1577" i="26"/>
  <c r="H1576" i="26"/>
  <c r="H1575" i="26"/>
  <c r="H1574" i="26"/>
  <c r="H1573" i="26"/>
  <c r="H1572" i="26"/>
  <c r="H1571" i="26"/>
  <c r="H1570" i="26"/>
  <c r="H1569" i="26"/>
  <c r="H1568" i="26"/>
  <c r="H1567" i="26"/>
  <c r="H1566" i="26"/>
  <c r="H1565" i="26"/>
  <c r="H1564" i="26"/>
  <c r="H1563" i="26"/>
  <c r="H1562" i="26"/>
  <c r="H1561" i="26"/>
  <c r="H1560" i="26"/>
  <c r="H1559" i="26"/>
  <c r="H1558" i="26"/>
  <c r="H1557" i="26"/>
  <c r="H1556" i="26"/>
  <c r="H1555" i="26"/>
  <c r="H1554" i="26"/>
  <c r="H1553" i="26"/>
  <c r="H1552" i="26"/>
  <c r="H1551" i="26"/>
  <c r="H1550" i="26"/>
  <c r="H1549" i="26"/>
  <c r="H1548" i="26"/>
  <c r="H1547" i="26"/>
  <c r="H1546" i="26"/>
  <c r="H1545" i="26"/>
  <c r="H1544" i="26"/>
  <c r="H1543" i="26"/>
  <c r="H1542" i="26"/>
  <c r="H1541" i="26"/>
  <c r="H1540" i="26"/>
  <c r="H1539" i="26"/>
  <c r="H1538" i="26"/>
  <c r="H1537" i="26"/>
  <c r="H1536" i="26"/>
  <c r="H1535" i="26"/>
  <c r="H1534" i="26"/>
  <c r="H1533" i="26"/>
  <c r="H1532" i="26"/>
  <c r="H1531" i="26"/>
  <c r="H1530" i="26"/>
  <c r="H1529" i="26"/>
  <c r="H1528" i="26"/>
  <c r="H1527" i="26"/>
  <c r="H1526" i="26"/>
  <c r="H1525" i="26"/>
  <c r="H1524" i="26"/>
  <c r="H1523" i="26"/>
  <c r="H1522" i="26"/>
  <c r="H1521" i="26"/>
  <c r="H1520" i="26"/>
  <c r="H1519" i="26"/>
  <c r="H1518" i="26"/>
  <c r="H1517" i="26"/>
  <c r="H1516" i="26"/>
  <c r="H1515" i="26"/>
  <c r="H1514" i="26"/>
  <c r="H1513" i="26"/>
  <c r="H1512" i="26"/>
  <c r="H1511" i="26"/>
  <c r="H1510" i="26"/>
  <c r="H1509" i="26"/>
  <c r="H1508" i="26"/>
  <c r="H1507" i="26"/>
  <c r="H1506" i="26"/>
  <c r="H1505" i="26"/>
  <c r="H1504" i="26"/>
  <c r="H1503" i="26"/>
  <c r="H1502" i="26"/>
  <c r="H1501" i="26"/>
  <c r="H1500" i="26"/>
  <c r="H1499" i="26"/>
  <c r="H1498" i="26"/>
  <c r="H1497" i="26"/>
  <c r="H1496" i="26"/>
  <c r="H1495" i="26"/>
  <c r="H1494" i="26"/>
  <c r="H1493" i="26"/>
  <c r="H1492" i="26"/>
  <c r="H1491" i="26"/>
  <c r="H1490" i="26"/>
  <c r="H1489" i="26"/>
  <c r="H1488" i="26"/>
  <c r="H1487" i="26"/>
  <c r="H1486" i="26"/>
  <c r="H1485" i="26"/>
  <c r="H1484" i="26"/>
  <c r="H1483" i="26"/>
  <c r="H1482" i="26"/>
  <c r="H1481" i="26"/>
  <c r="H1480" i="26"/>
  <c r="H1479" i="26"/>
  <c r="H1478" i="26"/>
  <c r="H1477" i="26"/>
  <c r="H1476" i="26"/>
  <c r="H1475" i="26"/>
  <c r="H1474" i="26"/>
  <c r="H1473" i="26"/>
  <c r="H1472" i="26"/>
  <c r="H1471" i="26"/>
  <c r="H1470" i="26"/>
  <c r="H1469" i="26"/>
  <c r="H1468" i="26"/>
  <c r="H1467" i="26"/>
  <c r="H1466" i="26"/>
  <c r="H1465" i="26"/>
  <c r="H1464" i="26"/>
  <c r="H1463" i="26"/>
  <c r="H1462" i="26"/>
  <c r="H1461" i="26"/>
  <c r="H1460" i="26"/>
  <c r="H1459" i="26"/>
  <c r="H1458" i="26"/>
  <c r="H1457" i="26"/>
  <c r="H1456" i="26"/>
  <c r="H1455" i="26"/>
  <c r="H1454" i="26"/>
  <c r="H1453" i="26"/>
  <c r="H1452" i="26"/>
  <c r="H1451" i="26"/>
  <c r="H1450" i="26"/>
  <c r="H1449" i="26"/>
  <c r="H1448" i="26"/>
  <c r="H1447" i="26"/>
  <c r="H1446" i="26"/>
  <c r="H1445" i="26"/>
  <c r="H1444" i="26"/>
  <c r="H1443" i="26"/>
  <c r="H1442" i="26"/>
  <c r="H1441" i="26"/>
  <c r="H1440" i="26"/>
  <c r="H1439" i="26"/>
  <c r="H1438" i="26"/>
  <c r="H1437" i="26"/>
  <c r="H1436" i="26"/>
  <c r="H1435" i="26"/>
  <c r="H1434" i="26"/>
  <c r="H1433" i="26"/>
  <c r="H1432" i="26"/>
  <c r="H1431" i="26"/>
  <c r="H1430" i="26"/>
  <c r="H1429" i="26"/>
  <c r="H1428" i="26"/>
  <c r="H1427" i="26"/>
  <c r="H1426" i="26"/>
  <c r="H1425" i="26"/>
  <c r="H1424" i="26"/>
  <c r="H1423" i="26"/>
  <c r="H1422" i="26"/>
  <c r="H1421" i="26"/>
  <c r="H1420" i="26"/>
  <c r="H1419" i="26"/>
  <c r="H1418" i="26"/>
  <c r="H1417" i="26"/>
  <c r="H1416" i="26"/>
  <c r="H1415" i="26"/>
  <c r="H1414" i="26"/>
  <c r="H1413" i="26"/>
  <c r="H1412" i="26"/>
  <c r="H1411" i="26"/>
  <c r="H1410" i="26"/>
  <c r="H1409" i="26"/>
  <c r="H1408" i="26"/>
  <c r="H1407" i="26"/>
  <c r="H1406" i="26"/>
  <c r="H1405" i="26"/>
  <c r="H1404" i="26"/>
  <c r="H1403" i="26"/>
  <c r="H1402" i="26"/>
  <c r="H1401" i="26"/>
  <c r="H1400" i="26"/>
  <c r="H1399" i="26"/>
  <c r="H1398" i="26"/>
  <c r="H1397" i="26"/>
  <c r="H1396" i="26"/>
  <c r="H1395" i="26"/>
  <c r="H1394" i="26"/>
  <c r="H1393" i="26"/>
  <c r="H1392" i="26"/>
  <c r="H1391" i="26"/>
  <c r="H1390" i="26"/>
  <c r="H1389" i="26"/>
  <c r="H1388" i="26"/>
  <c r="H1387" i="26"/>
  <c r="H1386" i="26"/>
  <c r="H1385" i="26"/>
  <c r="H1384" i="26"/>
  <c r="H1383" i="26"/>
  <c r="H1382" i="26"/>
  <c r="H1381" i="26"/>
  <c r="H1380" i="26"/>
  <c r="H1379" i="26"/>
  <c r="H1378" i="26"/>
  <c r="H1377" i="26"/>
  <c r="H1376" i="26"/>
  <c r="H1375" i="26"/>
  <c r="H1374" i="26"/>
  <c r="H1373" i="26"/>
  <c r="H1372" i="26"/>
  <c r="H1371" i="26"/>
  <c r="H1370" i="26"/>
  <c r="H1369" i="26"/>
  <c r="H1368" i="26"/>
  <c r="H1367" i="26"/>
  <c r="H1366" i="26"/>
  <c r="H1365" i="26"/>
  <c r="H1364" i="26"/>
  <c r="H1363" i="26"/>
  <c r="H1362" i="26"/>
  <c r="H1361" i="26"/>
  <c r="H1360" i="26"/>
  <c r="H1359" i="26"/>
  <c r="H1358" i="26"/>
  <c r="H1357" i="26"/>
  <c r="H1356" i="26"/>
  <c r="H1355" i="26"/>
  <c r="H1354" i="26"/>
  <c r="H1353" i="26"/>
  <c r="H1352" i="26"/>
  <c r="H1351" i="26"/>
  <c r="H1350" i="26"/>
  <c r="H1349" i="26"/>
  <c r="H1348" i="26"/>
  <c r="H1347" i="26"/>
  <c r="H1346" i="26"/>
  <c r="H1345" i="26"/>
  <c r="H1344" i="26"/>
  <c r="H1343" i="26"/>
  <c r="H1342" i="26"/>
  <c r="H1341" i="26"/>
  <c r="H1340" i="26"/>
  <c r="H1339" i="26"/>
  <c r="H1338" i="26"/>
  <c r="H1337" i="26"/>
  <c r="H1336" i="26"/>
  <c r="H1335" i="26"/>
  <c r="H1334" i="26"/>
  <c r="H1333" i="26"/>
  <c r="H1332" i="26"/>
  <c r="H1331" i="26"/>
  <c r="H1330" i="26"/>
  <c r="H1329" i="26"/>
  <c r="H1328" i="26"/>
  <c r="H1327" i="26"/>
  <c r="H1326" i="26"/>
  <c r="H1325" i="26"/>
  <c r="H1324" i="26"/>
  <c r="H1323" i="26"/>
  <c r="H1322" i="26"/>
  <c r="H1321" i="26"/>
  <c r="H1320" i="26"/>
  <c r="H1319" i="26"/>
  <c r="H1318" i="26"/>
  <c r="H1317" i="26"/>
  <c r="H1316" i="26"/>
  <c r="H1315" i="26"/>
  <c r="H1314" i="26"/>
  <c r="H1313" i="26"/>
  <c r="H1312" i="26"/>
  <c r="H1311" i="26"/>
  <c r="H1310" i="26"/>
  <c r="H1309" i="26"/>
  <c r="H1308" i="26"/>
  <c r="H1307" i="26"/>
  <c r="H1306" i="26"/>
  <c r="H1305" i="26"/>
  <c r="H1304" i="26"/>
  <c r="H1303" i="26"/>
  <c r="H1302" i="26"/>
  <c r="H1301" i="26"/>
  <c r="H1300" i="26"/>
  <c r="H1299" i="26"/>
  <c r="H1298" i="26"/>
  <c r="H1297" i="26"/>
  <c r="H1296" i="26"/>
  <c r="H1295" i="26"/>
  <c r="H1294" i="26"/>
  <c r="H1293" i="26"/>
  <c r="H1292" i="26"/>
  <c r="H1291" i="26"/>
  <c r="H1290" i="26"/>
  <c r="H1289" i="26"/>
  <c r="H1288" i="26"/>
  <c r="H1287" i="26"/>
  <c r="H1286" i="26"/>
  <c r="H1285" i="26"/>
  <c r="H1284" i="26"/>
  <c r="H1283" i="26"/>
  <c r="H1282" i="26"/>
  <c r="H1281" i="26"/>
  <c r="H1280" i="26"/>
  <c r="H1279" i="26"/>
  <c r="H1278" i="26"/>
  <c r="H1277" i="26"/>
  <c r="H1276" i="26"/>
  <c r="H1275" i="26"/>
  <c r="H1274" i="26"/>
  <c r="H1273" i="26"/>
  <c r="H1272" i="26"/>
  <c r="H1271" i="26"/>
  <c r="H1270" i="26"/>
  <c r="H1269" i="26"/>
  <c r="H1268" i="26"/>
  <c r="H1267" i="26"/>
  <c r="H1266" i="26"/>
  <c r="H1265" i="26"/>
  <c r="H1264" i="26"/>
  <c r="H1263" i="26"/>
  <c r="H1262" i="26"/>
  <c r="H1261" i="26"/>
  <c r="H1260" i="26"/>
  <c r="H1259" i="26"/>
  <c r="H1258" i="26"/>
  <c r="H1257" i="26"/>
  <c r="H1256" i="26"/>
  <c r="H1255" i="26"/>
  <c r="H1254" i="26"/>
  <c r="H1253" i="26"/>
  <c r="H1252" i="26"/>
  <c r="H1251" i="26"/>
  <c r="H1250" i="26"/>
  <c r="H1249" i="26"/>
  <c r="H1248" i="26"/>
  <c r="H1247" i="26"/>
  <c r="H1246" i="26"/>
  <c r="H1245" i="26"/>
  <c r="H1244" i="26"/>
  <c r="H1243" i="26"/>
  <c r="H1242" i="26"/>
  <c r="H1241" i="26"/>
  <c r="H1240" i="26"/>
  <c r="H1239" i="26"/>
  <c r="H1238" i="26"/>
  <c r="H1237" i="26"/>
  <c r="H1236" i="26"/>
  <c r="H1235" i="26"/>
  <c r="H1234" i="26"/>
  <c r="H1233" i="26"/>
  <c r="H1232" i="26"/>
  <c r="H1231" i="26"/>
  <c r="H1230" i="26"/>
  <c r="H1229" i="26"/>
  <c r="H1228" i="26"/>
  <c r="H1227" i="26"/>
  <c r="H1226" i="26"/>
  <c r="H1225" i="26"/>
  <c r="H1224" i="26"/>
  <c r="H1223" i="26"/>
  <c r="H1222" i="26"/>
  <c r="H1221" i="26"/>
  <c r="H1220" i="26"/>
  <c r="H1219" i="26"/>
  <c r="H1218" i="26"/>
  <c r="H1217" i="26"/>
  <c r="H1216" i="26"/>
  <c r="H1215" i="26"/>
  <c r="H1214" i="26"/>
  <c r="H1213" i="26"/>
  <c r="H1212" i="26"/>
  <c r="H1211" i="26"/>
  <c r="H1210" i="26"/>
  <c r="H1209" i="26"/>
  <c r="H1208" i="26"/>
  <c r="H1207" i="26"/>
  <c r="H1206" i="26"/>
  <c r="H1205" i="26"/>
  <c r="H1204" i="26"/>
  <c r="H1203" i="26"/>
  <c r="H1202" i="26"/>
  <c r="H1201" i="26"/>
  <c r="H1200" i="26"/>
  <c r="H1199" i="26"/>
  <c r="H1198" i="26"/>
  <c r="H1197" i="26"/>
  <c r="H1196" i="26"/>
  <c r="H1195" i="26"/>
  <c r="H1194" i="26"/>
  <c r="H1193" i="26"/>
  <c r="H1192" i="26"/>
  <c r="H1191" i="26"/>
  <c r="H1190" i="26"/>
  <c r="H1189" i="26"/>
  <c r="H1188" i="26"/>
  <c r="H1187" i="26"/>
  <c r="H1186" i="26"/>
  <c r="H1185" i="26"/>
  <c r="H1184" i="26"/>
  <c r="H1183" i="26"/>
  <c r="H1182" i="26"/>
  <c r="H1181" i="26"/>
  <c r="H1180" i="26"/>
  <c r="H1179" i="26"/>
  <c r="H1178" i="26"/>
  <c r="H1177" i="26"/>
  <c r="H1176" i="26"/>
  <c r="H1175" i="26"/>
  <c r="H1174" i="26"/>
  <c r="H1173" i="26"/>
  <c r="H1172" i="26"/>
  <c r="H1171" i="26"/>
  <c r="H1170" i="26"/>
  <c r="H1169" i="26"/>
  <c r="H1168" i="26"/>
  <c r="H1167" i="26"/>
  <c r="H1166" i="26"/>
  <c r="H1165" i="26"/>
  <c r="H1164" i="26"/>
  <c r="H1163" i="26"/>
  <c r="H1162" i="26"/>
  <c r="H1161" i="26"/>
  <c r="H1160" i="26"/>
  <c r="H1159" i="26"/>
  <c r="H1158" i="26"/>
  <c r="H1157" i="26"/>
  <c r="H1156" i="26"/>
  <c r="H1155" i="26"/>
  <c r="H1154" i="26"/>
  <c r="H1153" i="26"/>
  <c r="H1152" i="26"/>
  <c r="H1151" i="26"/>
  <c r="H1150" i="26"/>
  <c r="H1149" i="26"/>
  <c r="H1148" i="26"/>
  <c r="H1147" i="26"/>
  <c r="H1146" i="26"/>
  <c r="H1145" i="26"/>
  <c r="H1144" i="26"/>
  <c r="H1143" i="26"/>
  <c r="H1142" i="26"/>
  <c r="H1141" i="26"/>
  <c r="H1140" i="26"/>
  <c r="H1139" i="26"/>
  <c r="H1138" i="26"/>
  <c r="H1137" i="26"/>
  <c r="H1136" i="26"/>
  <c r="H1135" i="26"/>
  <c r="H1134" i="26"/>
  <c r="H1133" i="26"/>
  <c r="H1132" i="26"/>
  <c r="H1131" i="26"/>
  <c r="H1130" i="26"/>
  <c r="H1129" i="26"/>
  <c r="H1128" i="26"/>
  <c r="H1127" i="26"/>
  <c r="H1126" i="26"/>
  <c r="H1125" i="26"/>
  <c r="H1124" i="26"/>
  <c r="H1123" i="26"/>
  <c r="H1122" i="26"/>
  <c r="H1121" i="26"/>
  <c r="H1120" i="26"/>
  <c r="H1119" i="26"/>
  <c r="H1118" i="26"/>
  <c r="H1117" i="26"/>
  <c r="H1116" i="26"/>
  <c r="H1115" i="26"/>
  <c r="H1114" i="26"/>
  <c r="H1113" i="26"/>
  <c r="H1112" i="26"/>
  <c r="H1111" i="26"/>
  <c r="H1110" i="26"/>
  <c r="H1109" i="26"/>
  <c r="H1108" i="26"/>
  <c r="H1107" i="26"/>
  <c r="H1106" i="26"/>
  <c r="H1105" i="26"/>
  <c r="H1104" i="26"/>
  <c r="H1103" i="26"/>
  <c r="H1102" i="26"/>
  <c r="H1101" i="26"/>
  <c r="H1100" i="26"/>
  <c r="H1099" i="26"/>
  <c r="H1098" i="26"/>
  <c r="H1097" i="26"/>
  <c r="H1096" i="26"/>
  <c r="H1095" i="26"/>
  <c r="H1094" i="26"/>
  <c r="H1093" i="26"/>
  <c r="H1092" i="26"/>
  <c r="H1091" i="26"/>
  <c r="H1090" i="26"/>
  <c r="H1089" i="26"/>
  <c r="H1088" i="26"/>
  <c r="H1087" i="26"/>
  <c r="H1086" i="26"/>
  <c r="H1085" i="26"/>
  <c r="H1084" i="26"/>
  <c r="H1083" i="26"/>
  <c r="H1082" i="26"/>
  <c r="H1081" i="26"/>
  <c r="H1080" i="26"/>
  <c r="H1079" i="26"/>
  <c r="H1078" i="26"/>
  <c r="H1077" i="26"/>
  <c r="H1076" i="26"/>
  <c r="H1075" i="26"/>
  <c r="H1074" i="26"/>
  <c r="H1073" i="26"/>
  <c r="H1072" i="26"/>
  <c r="H1071" i="26"/>
  <c r="H1070" i="26"/>
  <c r="H1069" i="26"/>
  <c r="H1068" i="26"/>
  <c r="H1067" i="26"/>
  <c r="H1066" i="26"/>
  <c r="H1065" i="26"/>
  <c r="H1064" i="26"/>
  <c r="H1063" i="26"/>
  <c r="H1062" i="26"/>
  <c r="H1061" i="26"/>
  <c r="H1060" i="26"/>
  <c r="H1059" i="26"/>
  <c r="H1058" i="26"/>
  <c r="H1057" i="26"/>
  <c r="H1056" i="26"/>
  <c r="H1055" i="26"/>
  <c r="H1054" i="26"/>
  <c r="H1053" i="26"/>
  <c r="H1052" i="26"/>
  <c r="H1051" i="26"/>
  <c r="H1050" i="26"/>
  <c r="H1049" i="26"/>
  <c r="H1048" i="26"/>
  <c r="H1047" i="26"/>
  <c r="H1046" i="26"/>
  <c r="H1045" i="26"/>
  <c r="H1044" i="26"/>
  <c r="H1043" i="26"/>
  <c r="H1042" i="26"/>
  <c r="H1041" i="26"/>
  <c r="H1040" i="26"/>
  <c r="H1039" i="26"/>
  <c r="H1038" i="26"/>
  <c r="H1037" i="26"/>
  <c r="H1036" i="26"/>
  <c r="H1035" i="26"/>
  <c r="H1034" i="26"/>
  <c r="H1033" i="26"/>
  <c r="H1032" i="26"/>
  <c r="H1031" i="26"/>
  <c r="H1030" i="26"/>
  <c r="H1029" i="26"/>
  <c r="H1028" i="26"/>
  <c r="H1027" i="26"/>
  <c r="H1026" i="26"/>
  <c r="H1025" i="26"/>
  <c r="H1024" i="26"/>
  <c r="H1023" i="26"/>
  <c r="H1022" i="26"/>
  <c r="H1021" i="26"/>
  <c r="H1020" i="26"/>
  <c r="H1019" i="26"/>
  <c r="H1018" i="26"/>
  <c r="H1017" i="26"/>
  <c r="H1016" i="26"/>
  <c r="H1015" i="26"/>
  <c r="H1014" i="26"/>
  <c r="H1013" i="26"/>
  <c r="H1012" i="26"/>
  <c r="H1011" i="26"/>
  <c r="H1010" i="26"/>
  <c r="H1009" i="26"/>
  <c r="H1008" i="26"/>
  <c r="H1007" i="26"/>
  <c r="H1006" i="26"/>
  <c r="H1005" i="26"/>
  <c r="H1004" i="26"/>
  <c r="H1003" i="26"/>
  <c r="H1002" i="26"/>
  <c r="H1001" i="26"/>
  <c r="H1000" i="26"/>
  <c r="H999" i="26"/>
  <c r="H998" i="26"/>
  <c r="H997" i="26"/>
  <c r="H996" i="26"/>
  <c r="H995" i="26"/>
  <c r="H994" i="26"/>
  <c r="H993" i="26"/>
  <c r="H992" i="26"/>
  <c r="H991" i="26"/>
  <c r="H990" i="26"/>
  <c r="H989" i="26"/>
  <c r="H988" i="26"/>
  <c r="H987" i="26"/>
  <c r="H986" i="26"/>
  <c r="H985" i="26"/>
  <c r="H984" i="26"/>
  <c r="H983" i="26"/>
  <c r="H982" i="26"/>
  <c r="H981" i="26"/>
  <c r="H980" i="26"/>
  <c r="H979" i="26"/>
  <c r="H978" i="26"/>
  <c r="H977" i="26"/>
  <c r="H976" i="26"/>
  <c r="H975" i="26"/>
  <c r="H974" i="26"/>
  <c r="H973" i="26"/>
  <c r="H972" i="26"/>
  <c r="H971" i="26"/>
  <c r="H970" i="26"/>
  <c r="H969" i="26"/>
  <c r="H968" i="26"/>
  <c r="H967" i="26"/>
  <c r="H966" i="26"/>
  <c r="H965" i="26"/>
  <c r="H964" i="26"/>
  <c r="H963" i="26"/>
  <c r="H962" i="26"/>
  <c r="H961" i="26"/>
  <c r="H960" i="26"/>
  <c r="H959" i="26"/>
  <c r="H958" i="26"/>
  <c r="H957" i="26"/>
  <c r="H956" i="26"/>
  <c r="H955" i="26"/>
  <c r="H954" i="26"/>
  <c r="H953" i="26"/>
  <c r="H952" i="26"/>
  <c r="H951" i="26"/>
  <c r="H950" i="26"/>
  <c r="H949" i="26"/>
  <c r="H948" i="26"/>
  <c r="H947" i="26"/>
  <c r="H946" i="26"/>
  <c r="H945" i="26"/>
  <c r="H944" i="26"/>
  <c r="H943" i="26"/>
  <c r="H942" i="26"/>
  <c r="H941" i="26"/>
  <c r="H940" i="26"/>
  <c r="H939" i="26"/>
  <c r="H938" i="26"/>
  <c r="H937" i="26"/>
  <c r="H936" i="26"/>
  <c r="H935" i="26"/>
  <c r="H934" i="26"/>
  <c r="H933" i="26"/>
  <c r="H932" i="26"/>
  <c r="H931" i="26"/>
  <c r="H930" i="26"/>
  <c r="H929" i="26"/>
  <c r="H928" i="26"/>
  <c r="H927" i="26"/>
  <c r="H926" i="26"/>
  <c r="H925" i="26"/>
  <c r="H924" i="26"/>
  <c r="H923" i="26"/>
  <c r="H922" i="26"/>
  <c r="H921" i="26"/>
  <c r="H920" i="26"/>
  <c r="H919" i="26"/>
  <c r="H918" i="26"/>
  <c r="H917" i="26"/>
  <c r="H916" i="26"/>
  <c r="H915" i="26"/>
  <c r="H914" i="26"/>
  <c r="H913" i="26"/>
  <c r="H912" i="26"/>
  <c r="H911" i="26"/>
  <c r="H910" i="26"/>
  <c r="H909" i="26"/>
  <c r="H908" i="26"/>
  <c r="H907" i="26"/>
  <c r="H906" i="26"/>
  <c r="H905" i="26"/>
  <c r="H904" i="26"/>
  <c r="H903" i="26"/>
  <c r="H902" i="26"/>
  <c r="H901" i="26"/>
  <c r="H900" i="26"/>
  <c r="H899" i="26"/>
  <c r="H898" i="26"/>
  <c r="H897" i="26"/>
  <c r="H896" i="26"/>
  <c r="H895" i="26"/>
  <c r="H894" i="26"/>
  <c r="H893" i="26"/>
  <c r="H892" i="26"/>
  <c r="H891" i="26"/>
  <c r="H890" i="26"/>
  <c r="H889" i="26"/>
  <c r="H888" i="26"/>
  <c r="H887" i="26"/>
  <c r="H886" i="26"/>
  <c r="H885" i="26"/>
  <c r="H884" i="26"/>
  <c r="H883" i="26"/>
  <c r="H882" i="26"/>
  <c r="H881" i="26"/>
  <c r="H880" i="26"/>
  <c r="H879" i="26"/>
  <c r="H878" i="26"/>
  <c r="H877" i="26"/>
  <c r="H876" i="26"/>
  <c r="H875" i="26"/>
  <c r="H874" i="26"/>
  <c r="H873" i="26"/>
  <c r="H872" i="26"/>
  <c r="H871" i="26"/>
  <c r="H870" i="26"/>
  <c r="H869" i="26"/>
  <c r="H868" i="26"/>
  <c r="H867" i="26"/>
  <c r="H866" i="26"/>
  <c r="H865" i="26"/>
  <c r="H864" i="26"/>
  <c r="H863" i="26"/>
  <c r="H862" i="26"/>
  <c r="H861" i="26"/>
  <c r="H860" i="26"/>
  <c r="H859" i="26"/>
  <c r="H858" i="26"/>
  <c r="H857" i="26"/>
  <c r="H856" i="26"/>
  <c r="H855" i="26"/>
  <c r="H854" i="26"/>
  <c r="H853" i="26"/>
  <c r="H852" i="26"/>
  <c r="H851" i="26"/>
  <c r="H850" i="26"/>
  <c r="H849" i="26"/>
  <c r="H848" i="26"/>
  <c r="H847" i="26"/>
  <c r="H846" i="26"/>
  <c r="H845" i="26"/>
  <c r="H844" i="26"/>
  <c r="H843" i="26"/>
  <c r="H842" i="26"/>
  <c r="H841" i="26"/>
  <c r="H840" i="26"/>
  <c r="H839" i="26"/>
  <c r="H838" i="26"/>
  <c r="H837" i="26"/>
  <c r="H836" i="26"/>
  <c r="H835" i="26"/>
  <c r="H834" i="26"/>
  <c r="H833" i="26"/>
  <c r="H832" i="26"/>
  <c r="H831" i="26"/>
  <c r="H830" i="26"/>
  <c r="H829" i="26"/>
  <c r="H828" i="26"/>
  <c r="H827" i="26"/>
  <c r="H826" i="26"/>
  <c r="H825" i="26"/>
  <c r="H824" i="26"/>
  <c r="H823" i="26"/>
  <c r="H822" i="26"/>
  <c r="H821" i="26"/>
  <c r="H820" i="26"/>
  <c r="H819" i="26"/>
  <c r="H818" i="26"/>
  <c r="H817" i="26"/>
  <c r="H816" i="26"/>
  <c r="H815" i="26"/>
  <c r="H814" i="26"/>
  <c r="H813" i="26"/>
  <c r="H812" i="26"/>
  <c r="H811" i="26"/>
  <c r="H810" i="26"/>
  <c r="H809" i="26"/>
  <c r="H808" i="26"/>
  <c r="H807" i="26"/>
  <c r="H806" i="26"/>
  <c r="H805" i="26"/>
  <c r="H804" i="26"/>
  <c r="H803" i="26"/>
  <c r="H802" i="26"/>
  <c r="H801" i="26"/>
  <c r="H800" i="26"/>
  <c r="H799" i="26"/>
  <c r="H798" i="26"/>
  <c r="H797" i="26"/>
  <c r="H796" i="26"/>
  <c r="H795" i="26"/>
  <c r="H794" i="26"/>
  <c r="H793" i="26"/>
  <c r="H792" i="26"/>
  <c r="H791" i="26"/>
  <c r="H790" i="26"/>
  <c r="H789" i="26"/>
  <c r="H788" i="26"/>
  <c r="H787" i="26"/>
  <c r="H786" i="26"/>
  <c r="H785" i="26"/>
  <c r="H784" i="26"/>
  <c r="H783" i="26"/>
  <c r="H782" i="26"/>
  <c r="H781" i="26"/>
  <c r="H780" i="26"/>
  <c r="H779" i="26"/>
  <c r="H778" i="26"/>
  <c r="H777" i="26"/>
  <c r="H776" i="26"/>
  <c r="H775" i="26"/>
  <c r="H774" i="26"/>
  <c r="H773" i="26"/>
  <c r="H772" i="26"/>
  <c r="H771" i="26"/>
  <c r="H770" i="26"/>
  <c r="H769" i="26"/>
  <c r="H768" i="26"/>
  <c r="H767" i="26"/>
  <c r="H766" i="26"/>
  <c r="H765" i="26"/>
  <c r="H764" i="26"/>
  <c r="H763" i="26"/>
  <c r="H762" i="26"/>
  <c r="H761" i="26"/>
  <c r="H760" i="26"/>
  <c r="H759" i="26"/>
  <c r="H758" i="26"/>
  <c r="H757" i="26"/>
  <c r="H756" i="26"/>
  <c r="H755" i="26"/>
  <c r="H754" i="26"/>
  <c r="H753" i="26"/>
  <c r="H752" i="26"/>
  <c r="H751" i="26"/>
  <c r="H750" i="26"/>
  <c r="H749" i="26"/>
  <c r="H748" i="26"/>
  <c r="H747" i="26"/>
  <c r="H746" i="26"/>
  <c r="H745" i="26"/>
  <c r="H744" i="26"/>
  <c r="H743" i="26"/>
  <c r="H742" i="26"/>
  <c r="H741" i="26"/>
  <c r="H740" i="26"/>
  <c r="H739" i="26"/>
  <c r="H738" i="26"/>
  <c r="H737" i="26"/>
  <c r="H736" i="26"/>
  <c r="H735" i="26"/>
  <c r="H734" i="26"/>
  <c r="H733" i="26"/>
  <c r="H732" i="26"/>
  <c r="H731" i="26"/>
  <c r="H730" i="26"/>
  <c r="H729" i="26"/>
  <c r="H728" i="26"/>
  <c r="H727" i="26"/>
  <c r="H726" i="26"/>
  <c r="H725" i="26"/>
  <c r="H724" i="26"/>
  <c r="H723" i="26"/>
  <c r="H722" i="26"/>
  <c r="H721" i="26"/>
  <c r="H720" i="26"/>
  <c r="H719" i="26"/>
  <c r="H718" i="26"/>
  <c r="H717" i="26"/>
  <c r="H716" i="26"/>
  <c r="H715" i="26"/>
  <c r="H714" i="26"/>
  <c r="H713" i="26"/>
  <c r="H712" i="26"/>
  <c r="H711" i="26"/>
  <c r="H710" i="26"/>
  <c r="H709" i="26"/>
  <c r="H708" i="26"/>
  <c r="H707" i="26"/>
  <c r="H706" i="26"/>
  <c r="H705" i="26"/>
  <c r="H704" i="26"/>
  <c r="H703" i="26"/>
  <c r="H702" i="26"/>
  <c r="H701" i="26"/>
  <c r="H700" i="26"/>
  <c r="H699" i="26"/>
  <c r="H698" i="26"/>
  <c r="H697" i="26"/>
  <c r="H696" i="26"/>
  <c r="H695" i="26"/>
  <c r="H694" i="26"/>
  <c r="H693" i="26"/>
  <c r="H692" i="26"/>
  <c r="H691" i="26"/>
  <c r="H690" i="26"/>
  <c r="H689" i="26"/>
  <c r="H688" i="26"/>
  <c r="H687" i="26"/>
  <c r="H686" i="26"/>
  <c r="H685" i="26"/>
  <c r="H684" i="26"/>
  <c r="H683" i="26"/>
  <c r="H682" i="26"/>
  <c r="H681" i="26"/>
  <c r="H680" i="26"/>
  <c r="H679" i="26"/>
  <c r="H678" i="26"/>
  <c r="H677" i="26"/>
  <c r="H676" i="26"/>
  <c r="H675" i="26"/>
  <c r="H674" i="26"/>
  <c r="H673" i="26"/>
  <c r="H672" i="26"/>
  <c r="H671" i="26"/>
  <c r="H670" i="26"/>
  <c r="H669" i="26"/>
  <c r="H668" i="26"/>
  <c r="H667" i="26"/>
  <c r="H666" i="26"/>
  <c r="H665" i="26"/>
  <c r="H664" i="26"/>
  <c r="H663" i="26"/>
  <c r="H662" i="26"/>
  <c r="H661" i="26"/>
  <c r="H660" i="26"/>
  <c r="H659" i="26"/>
  <c r="H658" i="26"/>
  <c r="H657" i="26"/>
  <c r="H656" i="26"/>
  <c r="H655" i="26"/>
  <c r="H654" i="26"/>
  <c r="H653" i="26"/>
  <c r="H652" i="26"/>
  <c r="H651" i="26"/>
  <c r="H650" i="26"/>
  <c r="H649" i="26"/>
  <c r="H648" i="26"/>
  <c r="H647" i="26"/>
  <c r="H646" i="26"/>
  <c r="H645" i="26"/>
  <c r="H644" i="26"/>
  <c r="H643" i="26"/>
  <c r="H642" i="26"/>
  <c r="H641" i="26"/>
  <c r="H640" i="26"/>
  <c r="H639" i="26"/>
  <c r="H638" i="26"/>
  <c r="H637" i="26"/>
  <c r="H636" i="26"/>
  <c r="H635" i="26"/>
  <c r="H634" i="26"/>
  <c r="H633" i="26"/>
  <c r="H632" i="26"/>
  <c r="H631" i="26"/>
  <c r="H630" i="26"/>
  <c r="H629" i="26"/>
  <c r="H628" i="26"/>
  <c r="H627" i="26"/>
  <c r="H626" i="26"/>
  <c r="H625" i="26"/>
  <c r="H624" i="26"/>
  <c r="H623" i="26"/>
  <c r="H622" i="26"/>
  <c r="H621" i="26"/>
  <c r="H620" i="26"/>
  <c r="H619" i="26"/>
  <c r="H618" i="26"/>
  <c r="H617" i="26"/>
  <c r="H616" i="26"/>
  <c r="H615" i="26"/>
  <c r="H614" i="26"/>
  <c r="H613" i="26"/>
  <c r="H612" i="26"/>
  <c r="H611" i="26"/>
  <c r="H610" i="26"/>
  <c r="H609" i="26"/>
  <c r="H608" i="26"/>
  <c r="H607" i="26"/>
  <c r="H606" i="26"/>
  <c r="H605" i="26"/>
  <c r="H604" i="26"/>
  <c r="H603" i="26"/>
  <c r="H602" i="26"/>
  <c r="H601" i="26"/>
  <c r="H600" i="26"/>
  <c r="H599" i="26"/>
  <c r="H598" i="26"/>
  <c r="H597" i="26"/>
  <c r="H596" i="26"/>
  <c r="H595" i="26"/>
  <c r="H594" i="26"/>
  <c r="H593" i="26"/>
  <c r="H592" i="26"/>
  <c r="H591" i="26"/>
  <c r="H590" i="26"/>
  <c r="H589" i="26"/>
  <c r="H588" i="26"/>
  <c r="H587" i="26"/>
  <c r="H586" i="26"/>
  <c r="H585" i="26"/>
  <c r="H584" i="26"/>
  <c r="H583" i="26"/>
  <c r="H582" i="26"/>
  <c r="H581" i="26"/>
  <c r="H580" i="26"/>
  <c r="H579" i="26"/>
  <c r="H578" i="26"/>
  <c r="H577" i="26"/>
  <c r="H576" i="26"/>
  <c r="H575" i="26"/>
  <c r="H574" i="26"/>
  <c r="H573" i="26"/>
  <c r="H572" i="26"/>
  <c r="H571" i="26"/>
  <c r="H570" i="26"/>
  <c r="H569" i="26"/>
  <c r="H568" i="26"/>
  <c r="H567" i="26"/>
  <c r="H566" i="26"/>
  <c r="H565" i="26"/>
  <c r="H564" i="26"/>
  <c r="H563" i="26"/>
  <c r="H562" i="26"/>
  <c r="H561" i="26"/>
  <c r="H560" i="26"/>
  <c r="H559" i="26"/>
  <c r="H558" i="26"/>
  <c r="H557" i="26"/>
  <c r="H556" i="26"/>
  <c r="H555" i="26"/>
  <c r="H554" i="26"/>
  <c r="H553" i="26"/>
  <c r="H552" i="26"/>
  <c r="H551" i="26"/>
  <c r="H550" i="26"/>
  <c r="H549" i="26"/>
  <c r="H548" i="26"/>
  <c r="H547" i="26"/>
  <c r="H546" i="26"/>
  <c r="H545" i="26"/>
  <c r="H544" i="26"/>
  <c r="H543" i="26"/>
  <c r="H542" i="26"/>
  <c r="H541" i="26"/>
  <c r="H540" i="26"/>
  <c r="H539" i="26"/>
  <c r="H538" i="26"/>
  <c r="H537" i="26"/>
  <c r="H536" i="26"/>
  <c r="H535" i="26"/>
  <c r="H534" i="26"/>
  <c r="H533" i="26"/>
  <c r="H532" i="26"/>
  <c r="H531" i="26"/>
  <c r="H530" i="26"/>
  <c r="H529" i="26"/>
  <c r="H528" i="26"/>
  <c r="H527" i="26"/>
  <c r="H526" i="26"/>
  <c r="H525" i="26"/>
  <c r="H524" i="26"/>
  <c r="H523" i="26"/>
  <c r="H522" i="26"/>
  <c r="H521" i="26"/>
  <c r="H520" i="26"/>
  <c r="H519" i="26"/>
  <c r="H518" i="26"/>
  <c r="H517" i="26"/>
  <c r="H516" i="26"/>
  <c r="H515" i="26"/>
  <c r="H514" i="26"/>
  <c r="H513" i="26"/>
  <c r="H512" i="26"/>
  <c r="H511" i="26"/>
  <c r="H510" i="26"/>
  <c r="H509" i="26"/>
  <c r="H508" i="26"/>
  <c r="H507" i="26"/>
  <c r="H506" i="26"/>
  <c r="H505" i="26"/>
  <c r="H504" i="26"/>
  <c r="H503" i="26"/>
  <c r="H502" i="26"/>
  <c r="H501" i="26"/>
  <c r="H500" i="26"/>
  <c r="H499" i="26"/>
  <c r="H498" i="26"/>
  <c r="H497" i="26"/>
  <c r="H496" i="26"/>
  <c r="H495" i="26"/>
  <c r="H494" i="26"/>
  <c r="H493" i="26"/>
  <c r="H492" i="26"/>
  <c r="H491" i="26"/>
  <c r="H490" i="26"/>
  <c r="H489" i="26"/>
  <c r="H488" i="26"/>
  <c r="H487" i="26"/>
  <c r="H486" i="26"/>
  <c r="H485" i="26"/>
  <c r="H484" i="26"/>
  <c r="H483" i="26"/>
  <c r="H482" i="26"/>
  <c r="H481" i="26"/>
  <c r="H480" i="26"/>
  <c r="H479" i="26"/>
  <c r="H478" i="26"/>
  <c r="H477" i="26"/>
  <c r="H476" i="26"/>
  <c r="H475" i="26"/>
  <c r="H474" i="26"/>
  <c r="H473" i="26"/>
  <c r="H472" i="26"/>
  <c r="H471" i="26"/>
  <c r="H470" i="26"/>
  <c r="H469" i="26"/>
  <c r="H468" i="26"/>
  <c r="H467" i="26"/>
  <c r="H466" i="26"/>
  <c r="H465" i="26"/>
  <c r="H464" i="26"/>
  <c r="H463" i="26"/>
  <c r="H4269" i="26"/>
  <c r="H4265" i="26"/>
  <c r="H4261" i="26"/>
  <c r="H4257" i="26"/>
  <c r="H4253" i="26"/>
  <c r="H4249" i="26"/>
  <c r="H4245" i="26"/>
  <c r="H4241" i="26"/>
  <c r="H4237" i="26"/>
  <c r="H4233" i="26"/>
  <c r="H4229" i="26"/>
  <c r="H4225" i="26"/>
  <c r="H4221" i="26"/>
  <c r="H4217" i="26"/>
  <c r="H4213" i="26"/>
  <c r="H4209" i="26"/>
  <c r="H4206" i="26"/>
  <c r="H4204" i="26"/>
  <c r="H4202" i="26"/>
  <c r="H4200" i="26"/>
  <c r="H4198" i="26"/>
  <c r="H4196" i="26"/>
  <c r="H4194" i="26"/>
  <c r="H4192" i="26"/>
  <c r="H4190" i="26"/>
  <c r="H4188" i="26"/>
  <c r="H4186" i="26"/>
  <c r="H4184" i="26"/>
  <c r="H4182" i="26"/>
  <c r="H4180" i="26"/>
  <c r="H4178" i="26"/>
  <c r="H4176" i="26"/>
  <c r="H4174" i="26"/>
  <c r="H4172" i="26"/>
  <c r="H4170" i="26"/>
  <c r="H4168" i="26"/>
  <c r="H4166" i="26"/>
  <c r="H4164" i="26"/>
  <c r="H4162" i="26"/>
  <c r="H4160" i="26"/>
  <c r="H4158" i="26"/>
  <c r="H4156" i="26"/>
  <c r="H4154" i="26"/>
  <c r="H4152" i="26"/>
  <c r="H4150" i="26"/>
  <c r="H4148" i="26"/>
  <c r="H4146" i="26"/>
  <c r="H4144" i="26"/>
  <c r="H4142" i="26"/>
  <c r="H4140" i="26"/>
  <c r="H4138" i="26"/>
  <c r="H4136" i="26"/>
  <c r="H4134" i="26"/>
  <c r="H4132" i="26"/>
  <c r="H4130" i="26"/>
  <c r="H4128" i="26"/>
  <c r="H4126" i="26"/>
  <c r="H4124" i="26"/>
  <c r="H4122" i="26"/>
  <c r="H4120" i="26"/>
  <c r="H4118" i="26"/>
  <c r="H4116" i="26"/>
  <c r="H4114" i="26"/>
  <c r="H4112" i="26"/>
  <c r="H4110" i="26"/>
  <c r="H4108" i="26"/>
  <c r="H4106" i="26"/>
  <c r="H4104" i="26"/>
  <c r="H4102" i="26"/>
  <c r="H4100" i="26"/>
  <c r="H4098" i="26"/>
  <c r="H4096" i="26"/>
  <c r="H4094" i="26"/>
  <c r="H4092" i="26"/>
  <c r="H4090" i="26"/>
  <c r="H4088" i="26"/>
  <c r="H4086" i="26"/>
  <c r="H4084" i="26"/>
  <c r="H4082" i="26"/>
  <c r="H4080" i="26"/>
  <c r="H4078" i="26"/>
  <c r="H4076" i="26"/>
  <c r="H4074" i="26"/>
  <c r="H4072" i="26"/>
  <c r="H4070" i="26"/>
  <c r="H4068" i="26"/>
  <c r="H4066" i="26"/>
  <c r="H4064" i="26"/>
  <c r="H4062" i="26"/>
  <c r="H4060" i="26"/>
  <c r="H4058" i="26"/>
  <c r="H4056" i="26"/>
  <c r="H4054" i="26"/>
  <c r="H4052" i="26"/>
  <c r="H4050" i="26"/>
  <c r="H4048" i="26"/>
  <c r="H4046" i="26"/>
  <c r="H4044" i="26"/>
  <c r="H4042" i="26"/>
  <c r="H4040" i="26"/>
  <c r="H4038" i="26"/>
  <c r="H4036" i="26"/>
  <c r="H4034" i="26"/>
  <c r="H4032" i="26"/>
  <c r="H4030" i="26"/>
  <c r="H4028" i="26"/>
  <c r="H4026" i="26"/>
  <c r="H4024" i="26"/>
  <c r="H4022" i="26"/>
  <c r="H4020" i="26"/>
  <c r="H4018" i="26"/>
  <c r="H4016" i="26"/>
  <c r="H4014" i="26"/>
  <c r="H4012" i="26"/>
  <c r="H4010" i="26"/>
  <c r="H4008" i="26"/>
  <c r="H4006" i="26"/>
  <c r="H4004" i="26"/>
  <c r="H4002" i="26"/>
  <c r="H4000" i="26"/>
  <c r="H3998" i="26"/>
  <c r="H3996" i="26"/>
  <c r="H3994" i="26"/>
  <c r="H3992" i="26"/>
  <c r="H3990" i="26"/>
  <c r="H3988" i="26"/>
  <c r="H3986" i="26"/>
  <c r="H3984" i="26"/>
  <c r="H3982" i="26"/>
  <c r="H3980" i="26"/>
  <c r="H3978" i="26"/>
  <c r="H3976" i="26"/>
  <c r="H3974" i="26"/>
  <c r="H3972" i="26"/>
  <c r="H3970" i="26"/>
  <c r="H3968" i="26"/>
  <c r="H3966" i="26"/>
  <c r="H3964" i="26"/>
  <c r="H3962" i="26"/>
  <c r="H3960" i="26"/>
  <c r="H3958" i="26"/>
  <c r="H3956" i="26"/>
  <c r="H3954" i="26"/>
  <c r="H3952" i="26"/>
  <c r="H3950" i="26"/>
  <c r="H3948" i="26"/>
  <c r="H3946" i="26"/>
  <c r="H3944" i="26"/>
  <c r="H3942" i="26"/>
  <c r="H3940" i="26"/>
  <c r="H3938" i="26"/>
  <c r="H3936" i="26"/>
  <c r="H3934" i="26"/>
  <c r="H3932" i="26"/>
  <c r="H3930" i="26"/>
  <c r="H3928" i="26"/>
  <c r="H3926" i="26"/>
  <c r="H3924" i="26"/>
  <c r="H3922" i="26"/>
  <c r="H3920" i="26"/>
  <c r="H3918" i="26"/>
  <c r="H3916" i="26"/>
  <c r="H3914" i="26"/>
  <c r="H3912" i="26"/>
  <c r="H3910" i="26"/>
  <c r="H3908" i="26"/>
  <c r="H3906" i="26"/>
  <c r="H3904" i="26"/>
  <c r="H3902" i="26"/>
  <c r="H3900" i="26"/>
  <c r="H3898" i="26"/>
  <c r="H3896" i="26"/>
  <c r="H3894" i="26"/>
  <c r="H3892" i="26"/>
  <c r="H3890" i="26"/>
  <c r="H3888" i="26"/>
  <c r="H3886" i="26"/>
  <c r="H3884" i="26"/>
  <c r="H3882" i="26"/>
  <c r="H3880" i="26"/>
  <c r="H3878" i="26"/>
  <c r="H3876" i="26"/>
  <c r="H3874" i="26"/>
  <c r="H3872" i="26"/>
  <c r="H3870" i="26"/>
  <c r="H3868" i="26"/>
  <c r="H3866" i="26"/>
  <c r="H3864" i="26"/>
  <c r="H3862" i="26"/>
  <c r="H3860" i="26"/>
  <c r="H3858" i="26"/>
  <c r="H3856" i="26"/>
  <c r="H3854" i="26"/>
  <c r="H3852" i="26"/>
  <c r="H3850" i="26"/>
  <c r="H3848" i="26"/>
  <c r="H3846" i="26"/>
  <c r="H3844" i="26"/>
  <c r="H3842" i="26"/>
  <c r="H3840" i="26"/>
  <c r="H3838" i="26"/>
  <c r="H3836" i="26"/>
  <c r="H3834" i="26"/>
  <c r="H3832" i="26"/>
  <c r="H3830" i="26"/>
  <c r="H3828" i="26"/>
  <c r="H3826" i="26"/>
  <c r="H3824" i="26"/>
  <c r="H3822" i="26"/>
  <c r="H3820" i="26"/>
  <c r="H3818" i="26"/>
  <c r="H3816" i="26"/>
  <c r="H3814" i="26"/>
  <c r="H3812" i="26"/>
  <c r="H3810" i="26"/>
  <c r="H3808" i="26"/>
  <c r="H3806" i="26"/>
  <c r="H3804" i="26"/>
  <c r="H3802" i="26"/>
  <c r="H3800" i="26"/>
  <c r="H3798" i="26"/>
  <c r="H3796" i="26"/>
  <c r="H3794" i="26"/>
  <c r="H3792" i="26"/>
  <c r="H3790" i="26"/>
  <c r="H3788" i="26"/>
  <c r="H3786" i="26"/>
  <c r="H3784" i="26"/>
  <c r="H3782" i="26"/>
  <c r="H3780" i="26"/>
  <c r="H3778" i="26"/>
  <c r="H3776" i="26"/>
  <c r="H3774" i="26"/>
  <c r="H3772" i="26"/>
  <c r="H3770" i="26"/>
  <c r="H3768" i="26"/>
  <c r="H3766" i="26"/>
  <c r="H3764" i="26"/>
  <c r="H3762" i="26"/>
  <c r="H3760" i="26"/>
  <c r="H3758" i="26"/>
  <c r="H3756" i="26"/>
  <c r="H3754" i="26"/>
  <c r="H3752" i="26"/>
  <c r="H3750" i="26"/>
  <c r="H3748" i="26"/>
  <c r="H3746" i="26"/>
  <c r="H3744" i="26"/>
  <c r="H3742" i="26"/>
  <c r="H3740" i="26"/>
  <c r="H3738" i="26"/>
  <c r="H3736" i="26"/>
  <c r="H3734" i="26"/>
  <c r="H3732" i="26"/>
  <c r="H3730" i="26"/>
  <c r="H3728" i="26"/>
  <c r="H3726" i="26"/>
  <c r="H3724" i="26"/>
  <c r="H3722" i="26"/>
  <c r="H3720" i="26"/>
  <c r="H3718" i="26"/>
  <c r="H3716" i="26"/>
  <c r="H3714" i="26"/>
  <c r="H3712" i="26"/>
  <c r="H3710" i="26"/>
  <c r="H3708" i="26"/>
  <c r="H3706" i="26"/>
  <c r="H3704" i="26"/>
  <c r="H3702" i="26"/>
  <c r="H3700" i="26"/>
  <c r="H3698" i="26"/>
  <c r="H3696" i="26"/>
  <c r="H3694" i="26"/>
  <c r="H3692" i="26"/>
  <c r="H3690" i="26"/>
  <c r="H3688" i="26"/>
  <c r="H3686" i="26"/>
  <c r="H3684" i="26"/>
  <c r="H3682" i="26"/>
  <c r="H3680" i="26"/>
  <c r="H3678" i="26"/>
  <c r="H3676" i="26"/>
  <c r="H3674" i="26"/>
  <c r="H3672" i="26"/>
  <c r="H3670" i="26"/>
  <c r="H3668" i="26"/>
  <c r="H3666" i="26"/>
  <c r="H3664" i="26"/>
  <c r="H3662" i="26"/>
  <c r="H3660" i="26"/>
  <c r="H3658" i="26"/>
  <c r="H3656" i="26"/>
  <c r="H3654" i="26"/>
  <c r="H3652" i="26"/>
  <c r="H3650" i="26"/>
  <c r="H3648" i="26"/>
  <c r="H3646" i="26"/>
  <c r="H3644" i="26"/>
  <c r="H3642" i="26"/>
  <c r="H3640" i="26"/>
  <c r="H3638" i="26"/>
  <c r="H3636" i="26"/>
  <c r="H3634" i="26"/>
  <c r="H3632" i="26"/>
  <c r="H3630" i="26"/>
  <c r="H3628" i="26"/>
  <c r="H3626" i="26"/>
  <c r="H3624" i="26"/>
  <c r="H3622" i="26"/>
  <c r="H3620" i="26"/>
  <c r="H3618" i="26"/>
  <c r="H3616" i="26"/>
  <c r="H3614" i="26"/>
  <c r="H3612" i="26"/>
  <c r="H3610" i="26"/>
  <c r="H3608" i="26"/>
  <c r="H3606" i="26"/>
  <c r="H3604" i="26"/>
  <c r="H3602" i="26"/>
  <c r="H3600" i="26"/>
  <c r="H3598" i="26"/>
  <c r="H3596" i="26"/>
  <c r="H3594" i="26"/>
  <c r="H3592" i="26"/>
  <c r="H3590" i="26"/>
  <c r="H3588" i="26"/>
  <c r="H3586" i="26"/>
  <c r="H3584" i="26"/>
  <c r="H3582" i="26"/>
  <c r="H3580" i="26"/>
  <c r="H3578" i="26"/>
  <c r="H3576" i="26"/>
  <c r="H3574" i="26"/>
  <c r="H3572" i="26"/>
  <c r="H3570" i="26"/>
  <c r="H3568" i="26"/>
  <c r="H3566" i="26"/>
  <c r="H3564" i="26"/>
  <c r="H3562" i="26"/>
  <c r="H3560" i="26"/>
  <c r="H3558" i="26"/>
  <c r="H3556" i="26"/>
  <c r="H3554" i="26"/>
  <c r="H3552" i="26"/>
  <c r="H3550" i="26"/>
  <c r="H3548" i="26"/>
  <c r="H3546" i="26"/>
  <c r="H3544" i="26"/>
  <c r="H3542" i="26"/>
  <c r="H3540" i="26"/>
  <c r="H3538" i="26"/>
  <c r="H3536" i="26"/>
  <c r="H3534" i="26"/>
  <c r="H3532" i="26"/>
  <c r="H3530" i="26"/>
  <c r="H3528" i="26"/>
  <c r="H3526" i="26"/>
  <c r="H3524" i="26"/>
  <c r="H3522" i="26"/>
  <c r="H3520" i="26"/>
  <c r="H3518" i="26"/>
  <c r="H3516" i="26"/>
  <c r="H3514" i="26"/>
  <c r="H3512" i="26"/>
  <c r="H3510" i="26"/>
  <c r="H3508" i="26"/>
  <c r="H3506" i="26"/>
  <c r="H3504" i="26"/>
  <c r="H3502" i="26"/>
  <c r="H3500" i="26"/>
  <c r="H3498" i="26"/>
  <c r="H3496" i="26"/>
  <c r="H3494" i="26"/>
  <c r="H3492" i="26"/>
  <c r="H3490" i="26"/>
  <c r="H3488" i="26"/>
  <c r="H3486" i="26"/>
  <c r="H3484" i="26"/>
  <c r="H3482" i="26"/>
  <c r="H3480" i="26"/>
  <c r="H3478" i="26"/>
  <c r="H3476" i="26"/>
  <c r="H3474" i="26"/>
  <c r="H3472" i="26"/>
  <c r="H3470" i="26"/>
  <c r="H3468" i="26"/>
  <c r="H3466" i="26"/>
  <c r="H3464" i="26"/>
  <c r="H3462" i="26"/>
  <c r="H3460" i="26"/>
  <c r="H3458" i="26"/>
  <c r="H3456" i="26"/>
  <c r="H3454" i="26"/>
  <c r="H3452" i="26"/>
  <c r="H3450" i="26"/>
  <c r="H3448" i="26"/>
  <c r="H3446" i="26"/>
  <c r="H3444" i="26"/>
  <c r="H3442" i="26"/>
  <c r="H3440" i="26"/>
  <c r="H3438" i="26"/>
  <c r="H3436" i="26"/>
  <c r="H3434" i="26"/>
  <c r="H3432" i="26"/>
  <c r="H3430" i="26"/>
  <c r="H3428" i="26"/>
  <c r="H3426" i="26"/>
  <c r="H3424" i="26"/>
  <c r="H3422" i="26"/>
  <c r="H3420" i="26"/>
  <c r="H3418" i="26"/>
  <c r="H3416" i="26"/>
  <c r="H3414" i="26"/>
  <c r="H3412" i="26"/>
  <c r="H3410" i="26"/>
  <c r="H3408" i="26"/>
  <c r="H3406" i="26"/>
  <c r="H3404" i="26"/>
  <c r="H3402" i="26"/>
  <c r="H3400" i="26"/>
  <c r="H3398" i="26"/>
  <c r="H3396" i="26"/>
  <c r="H3394" i="26"/>
  <c r="H3392" i="26"/>
  <c r="H3390" i="26"/>
  <c r="H3388" i="26"/>
  <c r="H3386" i="26"/>
  <c r="H3384" i="26"/>
  <c r="H3382" i="26"/>
  <c r="H3380" i="26"/>
  <c r="H3378" i="26"/>
  <c r="H3376" i="26"/>
  <c r="H3374" i="26"/>
  <c r="H3372" i="26"/>
  <c r="H3370" i="26"/>
  <c r="H3368" i="26"/>
  <c r="H3366" i="26"/>
  <c r="H3364" i="26"/>
  <c r="H3362" i="26"/>
  <c r="H3360" i="26"/>
  <c r="H3358" i="26"/>
  <c r="H3356" i="26"/>
  <c r="H3354" i="26"/>
  <c r="H3352" i="26"/>
  <c r="H3350" i="26"/>
  <c r="H3348" i="26"/>
  <c r="H3346" i="26"/>
  <c r="H3344" i="26"/>
  <c r="H3342" i="26"/>
  <c r="H3340" i="26"/>
  <c r="H3338" i="26"/>
  <c r="H3336" i="26"/>
  <c r="H3334" i="26"/>
  <c r="H3332" i="26"/>
  <c r="H3330" i="26"/>
  <c r="H3328" i="26"/>
  <c r="H3326" i="26"/>
  <c r="H3324" i="26"/>
  <c r="H3322" i="26"/>
  <c r="H3320" i="26"/>
  <c r="H3318" i="26"/>
  <c r="H3316" i="26"/>
  <c r="H3314" i="26"/>
  <c r="H3312" i="26"/>
  <c r="H3310" i="26"/>
  <c r="H3308" i="26"/>
  <c r="H3306" i="26"/>
  <c r="H3304" i="26"/>
  <c r="H3302" i="26"/>
  <c r="H3300" i="26"/>
  <c r="H3298" i="26"/>
  <c r="H3296" i="26"/>
  <c r="H3294" i="26"/>
  <c r="H3292" i="26"/>
  <c r="H3290" i="26"/>
  <c r="H3288" i="26"/>
  <c r="H3286" i="26"/>
  <c r="H3284" i="26"/>
  <c r="H3282" i="26"/>
  <c r="H3280" i="26"/>
  <c r="H3278" i="26"/>
  <c r="H3276" i="26"/>
  <c r="H3274" i="26"/>
  <c r="H3272" i="26"/>
  <c r="H3270" i="26"/>
  <c r="H3268" i="26"/>
  <c r="H3266" i="26"/>
  <c r="H3264" i="26"/>
  <c r="H3262" i="26"/>
  <c r="H3260" i="26"/>
  <c r="H3258" i="26"/>
  <c r="H3256" i="26"/>
  <c r="H3254" i="26"/>
  <c r="H3252" i="26"/>
  <c r="H3250" i="26"/>
  <c r="H3248" i="26"/>
  <c r="H3246" i="26"/>
  <c r="H3244" i="26"/>
  <c r="H3242" i="26"/>
  <c r="H3240" i="26"/>
  <c r="H3238" i="26"/>
  <c r="H3236" i="26"/>
  <c r="H3234" i="26"/>
  <c r="H3232" i="26"/>
  <c r="H3230" i="26"/>
  <c r="H3228" i="26"/>
  <c r="H3226" i="26"/>
  <c r="H3224" i="26"/>
  <c r="H3222" i="26"/>
  <c r="H3220" i="26"/>
  <c r="H3218" i="26"/>
  <c r="H3216" i="26"/>
  <c r="H3214" i="26"/>
  <c r="H3212" i="26"/>
  <c r="H3210" i="26"/>
  <c r="H3208" i="26"/>
  <c r="H3206" i="26"/>
  <c r="H3204" i="26"/>
  <c r="H3202" i="26"/>
  <c r="H3200" i="26"/>
  <c r="H3198" i="26"/>
  <c r="H3196" i="26"/>
  <c r="H3194" i="26"/>
  <c r="H3192" i="26"/>
  <c r="H3190" i="26"/>
  <c r="H3188" i="26"/>
  <c r="H3186" i="26"/>
  <c r="H3184" i="26"/>
  <c r="H3182" i="26"/>
  <c r="H3180" i="26"/>
  <c r="H3178" i="26"/>
  <c r="H3176" i="26"/>
  <c r="H3174" i="26"/>
  <c r="H3172" i="26"/>
  <c r="H3170" i="26"/>
  <c r="H3168" i="26"/>
  <c r="H3166" i="26"/>
  <c r="H3164" i="26"/>
  <c r="H3162" i="26"/>
  <c r="H3160" i="26"/>
  <c r="H3158" i="26"/>
  <c r="H3156" i="26"/>
  <c r="H3154" i="26"/>
  <c r="H3152" i="26"/>
  <c r="H3150" i="26"/>
  <c r="H3148" i="26"/>
  <c r="H3146" i="26"/>
  <c r="H3144" i="26"/>
  <c r="H3142" i="26"/>
  <c r="H3140" i="26"/>
  <c r="H3138" i="26"/>
  <c r="H3136" i="26"/>
  <c r="H3134" i="26"/>
  <c r="H3132" i="26"/>
  <c r="H3130" i="26"/>
  <c r="H3128" i="26"/>
  <c r="H3126" i="26"/>
  <c r="H3124" i="26"/>
  <c r="H3122" i="26"/>
  <c r="H3120" i="26"/>
  <c r="H3118" i="26"/>
  <c r="H3116" i="26"/>
  <c r="H3114" i="26"/>
  <c r="H3112" i="26"/>
  <c r="H3110" i="26"/>
  <c r="H3108" i="26"/>
  <c r="H3106" i="26"/>
  <c r="H3104" i="26"/>
  <c r="H3102" i="26"/>
  <c r="H3100" i="26"/>
  <c r="H3098" i="26"/>
  <c r="H3096" i="26"/>
  <c r="H3094" i="26"/>
  <c r="H3092" i="26"/>
  <c r="H3090" i="26"/>
  <c r="H3088" i="26"/>
  <c r="H3086" i="26"/>
  <c r="H3084" i="26"/>
  <c r="H3082" i="26"/>
  <c r="H3080" i="26"/>
  <c r="H3078" i="26"/>
  <c r="H3076" i="26"/>
  <c r="H3074" i="26"/>
  <c r="H3072" i="26"/>
  <c r="H3070" i="26"/>
  <c r="H3068" i="26"/>
  <c r="H3066" i="26"/>
  <c r="H3064" i="26"/>
  <c r="H3062" i="26"/>
  <c r="H3060" i="26"/>
  <c r="H3058" i="26"/>
  <c r="H3056" i="26"/>
  <c r="H3054" i="26"/>
  <c r="H3052" i="26"/>
  <c r="H3050" i="26"/>
  <c r="H3048" i="26"/>
  <c r="H3046" i="26"/>
  <c r="H3044" i="26"/>
  <c r="H3042" i="26"/>
  <c r="H3040" i="26"/>
  <c r="H3038" i="26"/>
  <c r="H3036" i="26"/>
  <c r="H3034" i="26"/>
  <c r="H3032" i="26"/>
  <c r="H3030" i="26"/>
  <c r="H3028" i="26"/>
  <c r="H3026" i="26"/>
  <c r="H3024" i="26"/>
  <c r="H3022" i="26"/>
  <c r="H3020" i="26"/>
  <c r="H3018" i="26"/>
  <c r="H3016" i="26"/>
  <c r="H3014" i="26"/>
  <c r="H3012" i="26"/>
  <c r="H3010" i="26"/>
  <c r="H3008" i="26"/>
  <c r="H3006" i="26"/>
  <c r="H3004" i="26"/>
  <c r="H3002" i="26"/>
  <c r="H3000" i="26"/>
  <c r="H2998" i="26"/>
  <c r="H2996" i="26"/>
  <c r="H2994" i="26"/>
  <c r="H2992" i="26"/>
  <c r="H2990" i="26"/>
  <c r="H2988" i="26"/>
  <c r="H2986" i="26"/>
  <c r="H2984" i="26"/>
  <c r="H2982" i="26"/>
  <c r="H2980" i="26"/>
  <c r="H2978" i="26"/>
  <c r="H2976" i="26"/>
  <c r="H2974" i="26"/>
  <c r="H2972" i="26"/>
  <c r="H2970" i="26"/>
  <c r="H2968" i="26"/>
  <c r="H2966" i="26"/>
  <c r="H2964" i="26"/>
  <c r="H2962" i="26"/>
  <c r="H2960" i="26"/>
  <c r="H2958" i="26"/>
  <c r="H2956" i="26"/>
  <c r="H2954" i="26"/>
  <c r="H2952" i="26"/>
  <c r="H2950" i="26"/>
  <c r="H2948" i="26"/>
  <c r="H2946" i="26"/>
  <c r="H2944" i="26"/>
  <c r="H2942" i="26"/>
  <c r="H2940" i="26"/>
  <c r="H2938" i="26"/>
  <c r="H2936" i="26"/>
  <c r="H2934" i="26"/>
  <c r="H2932" i="26"/>
  <c r="H2930" i="26"/>
  <c r="H2928" i="26"/>
  <c r="H2926" i="26"/>
  <c r="H2924" i="26"/>
  <c r="H2922" i="26"/>
  <c r="H2920" i="26"/>
  <c r="H2918" i="26"/>
  <c r="H2916" i="26"/>
  <c r="H2914" i="26"/>
  <c r="H2912" i="26"/>
  <c r="H2910" i="26"/>
  <c r="H2908" i="26"/>
  <c r="H2906" i="26"/>
  <c r="H2904" i="26"/>
  <c r="H2902" i="26"/>
  <c r="H2900" i="26"/>
  <c r="H2898" i="26"/>
  <c r="H2896" i="26"/>
  <c r="H2894" i="26"/>
  <c r="H2892" i="26"/>
  <c r="H2890" i="26"/>
  <c r="H2888" i="26"/>
  <c r="H2886" i="26"/>
  <c r="H2884" i="26"/>
  <c r="H2882" i="26"/>
  <c r="H2880" i="26"/>
  <c r="H2878" i="26"/>
  <c r="H2876" i="26"/>
  <c r="H2874" i="26"/>
  <c r="H2872" i="26"/>
  <c r="H2870" i="26"/>
  <c r="H2868" i="26"/>
  <c r="H2866" i="26"/>
  <c r="H2864" i="26"/>
  <c r="H2862" i="26"/>
  <c r="H2860" i="26"/>
  <c r="H2858" i="26"/>
  <c r="H2856" i="26"/>
  <c r="H2854" i="26"/>
  <c r="H2852" i="26"/>
  <c r="H2850" i="26"/>
  <c r="H2848" i="26"/>
  <c r="H2846" i="26"/>
  <c r="H2844" i="26"/>
  <c r="H2842" i="26"/>
  <c r="H2840" i="26"/>
  <c r="H2838" i="26"/>
  <c r="H2836" i="26"/>
  <c r="H2834" i="26"/>
  <c r="H2832" i="26"/>
  <c r="H2830" i="26"/>
  <c r="H2828" i="26"/>
  <c r="H2826" i="26"/>
  <c r="H2824" i="26"/>
  <c r="H2822" i="26"/>
  <c r="H2820" i="26"/>
  <c r="H2818" i="26"/>
  <c r="H2816" i="26"/>
  <c r="H2814" i="26"/>
  <c r="H2812" i="26"/>
  <c r="H2810" i="26"/>
  <c r="H2808" i="26"/>
  <c r="H2806" i="26"/>
  <c r="H2804" i="26"/>
  <c r="H2802" i="26"/>
  <c r="H2800" i="26"/>
  <c r="H2798" i="26"/>
  <c r="H2796" i="26"/>
  <c r="H2794" i="26"/>
  <c r="H2792" i="26"/>
  <c r="H2790" i="26"/>
  <c r="H2788" i="26"/>
  <c r="H2786" i="26"/>
  <c r="H2784" i="26"/>
  <c r="H2782" i="26"/>
  <c r="H2780" i="26"/>
  <c r="H2778" i="26"/>
  <c r="H2776" i="26"/>
  <c r="H2774" i="26"/>
  <c r="H2772" i="26"/>
  <c r="H2770" i="26"/>
  <c r="H2768" i="26"/>
  <c r="H2766" i="26"/>
  <c r="H2764" i="26"/>
  <c r="H2762" i="26"/>
  <c r="H2760" i="26"/>
  <c r="H2758" i="26"/>
  <c r="H2756" i="26"/>
  <c r="H2754" i="26"/>
  <c r="H2752" i="26"/>
  <c r="H2750" i="26"/>
  <c r="H2748" i="26"/>
  <c r="H2746" i="26"/>
  <c r="H2744" i="26"/>
  <c r="H2742" i="26"/>
  <c r="H2740" i="26"/>
  <c r="H2738" i="26"/>
  <c r="H2736" i="26"/>
  <c r="H2734" i="26"/>
  <c r="H2732" i="26"/>
  <c r="H2730" i="26"/>
  <c r="H2728" i="26"/>
  <c r="H2726" i="26"/>
  <c r="H2724" i="26"/>
  <c r="H2722" i="26"/>
  <c r="H2720" i="26"/>
  <c r="H2718" i="26"/>
  <c r="H2716" i="26"/>
  <c r="H2714" i="26"/>
  <c r="H2712" i="26"/>
  <c r="H2710" i="26"/>
  <c r="H2708" i="26"/>
  <c r="H2706" i="26"/>
  <c r="H2704" i="26"/>
  <c r="H2702" i="26"/>
  <c r="H2700" i="26"/>
  <c r="H2698" i="26"/>
  <c r="H2696" i="26"/>
  <c r="H2694" i="26"/>
  <c r="H2692" i="26"/>
  <c r="H2690" i="26"/>
  <c r="H2688" i="26"/>
  <c r="H2686" i="26"/>
  <c r="H2684" i="26"/>
  <c r="H2682" i="26"/>
  <c r="H2680" i="26"/>
  <c r="H2678" i="26"/>
  <c r="H2676" i="26"/>
  <c r="H2674" i="26"/>
  <c r="H2672" i="26"/>
  <c r="H2670" i="26"/>
  <c r="H2668" i="26"/>
  <c r="H2666" i="26"/>
  <c r="H2664" i="26"/>
  <c r="H2662" i="26"/>
  <c r="H2660" i="26"/>
  <c r="H2658" i="26"/>
  <c r="H2656" i="26"/>
  <c r="H2654" i="26"/>
  <c r="H2652" i="26"/>
  <c r="H2650" i="26"/>
  <c r="H2648" i="26"/>
  <c r="H2646" i="26"/>
  <c r="H2644" i="26"/>
  <c r="H2642" i="26"/>
  <c r="H2640" i="26"/>
  <c r="H2638" i="26"/>
  <c r="H2636" i="26"/>
  <c r="H2634" i="26"/>
  <c r="H2632" i="26"/>
  <c r="H2630" i="26"/>
  <c r="H2628" i="26"/>
  <c r="H2626" i="26"/>
  <c r="H2624" i="26"/>
  <c r="H2622" i="26"/>
  <c r="H2620" i="26"/>
  <c r="H2618" i="26"/>
  <c r="H2616" i="26"/>
  <c r="H2614" i="26"/>
  <c r="H2612" i="26"/>
  <c r="H2610" i="26"/>
  <c r="H2608" i="26"/>
  <c r="H2606" i="26"/>
  <c r="H2604" i="26"/>
  <c r="H2602" i="26"/>
  <c r="H2600" i="26"/>
  <c r="H2598" i="26"/>
  <c r="H2596" i="26"/>
  <c r="H2594" i="26"/>
  <c r="H2592" i="26"/>
  <c r="H2590" i="26"/>
  <c r="H2588" i="26"/>
  <c r="H2586" i="26"/>
  <c r="H2584" i="26"/>
  <c r="H2582" i="26"/>
  <c r="H2580" i="26"/>
  <c r="H2578" i="26"/>
  <c r="H2576" i="26"/>
  <c r="H2574" i="26"/>
  <c r="H2572" i="26"/>
  <c r="H2570" i="26"/>
  <c r="H2568" i="26"/>
  <c r="H2566" i="26"/>
  <c r="H2564" i="26"/>
  <c r="H2562" i="26"/>
  <c r="H2560" i="26"/>
  <c r="H2558" i="26"/>
  <c r="H2556" i="26"/>
  <c r="H2554" i="26"/>
  <c r="H2552" i="26"/>
  <c r="H2550" i="26"/>
  <c r="H2548" i="26"/>
  <c r="H2546" i="26"/>
  <c r="H2544" i="26"/>
  <c r="H2542" i="26"/>
  <c r="H2540" i="26"/>
  <c r="H2538" i="26"/>
  <c r="H2536" i="26"/>
  <c r="H2534" i="26"/>
  <c r="H2532" i="26"/>
  <c r="H2530" i="26"/>
  <c r="H2528" i="26"/>
  <c r="H2526" i="26"/>
  <c r="H2524" i="26"/>
  <c r="H2522" i="26"/>
  <c r="H2520" i="26"/>
  <c r="H2518" i="26"/>
  <c r="H2516" i="26"/>
  <c r="H2514" i="26"/>
  <c r="H2512" i="26"/>
  <c r="H2510" i="26"/>
  <c r="H2508" i="26"/>
  <c r="H2506" i="26"/>
  <c r="H2504" i="26"/>
  <c r="H2502" i="26"/>
  <c r="H2500" i="26"/>
  <c r="H2498" i="26"/>
  <c r="H2496" i="26"/>
  <c r="H2494" i="26"/>
  <c r="H2492" i="26"/>
  <c r="H2490" i="26"/>
  <c r="H2488" i="26"/>
  <c r="H2486" i="26"/>
  <c r="H2484" i="26"/>
  <c r="H2482" i="26"/>
  <c r="H2480" i="26"/>
  <c r="H2478" i="26"/>
  <c r="H2476" i="26"/>
  <c r="H2474" i="26"/>
  <c r="H2472" i="26"/>
  <c r="H2470" i="26"/>
  <c r="H2468" i="26"/>
  <c r="H2466" i="26"/>
  <c r="H2464" i="26"/>
  <c r="H2462" i="26"/>
  <c r="H2460" i="26"/>
  <c r="H2458" i="26"/>
  <c r="H2456" i="26"/>
  <c r="H2454" i="26"/>
  <c r="H2452" i="26"/>
  <c r="H2450" i="26"/>
  <c r="H2448" i="26"/>
  <c r="H2446" i="26"/>
  <c r="H2444" i="26"/>
  <c r="H2442" i="26"/>
  <c r="H2440" i="26"/>
  <c r="H2438" i="26"/>
  <c r="H2436" i="26"/>
  <c r="H2434" i="26"/>
  <c r="H2432" i="26"/>
  <c r="H2430" i="26"/>
  <c r="H2428" i="26"/>
  <c r="H2426" i="26"/>
  <c r="H2424" i="26"/>
  <c r="H2422" i="26"/>
  <c r="H2420" i="26"/>
  <c r="H2418" i="26"/>
  <c r="H2416" i="26"/>
  <c r="H2414" i="26"/>
  <c r="H2412" i="26"/>
  <c r="H2410" i="26"/>
  <c r="H2408" i="26"/>
  <c r="H2406" i="26"/>
  <c r="H2404" i="26"/>
  <c r="H2402" i="26"/>
  <c r="H2400" i="26"/>
  <c r="H2398" i="26"/>
  <c r="H2396" i="26"/>
  <c r="H2394" i="26"/>
  <c r="H2392" i="26"/>
  <c r="H2390" i="26"/>
  <c r="H2388" i="26"/>
  <c r="H2386" i="26"/>
  <c r="H2384" i="26"/>
  <c r="H2382" i="26"/>
  <c r="H2380" i="26"/>
  <c r="H2378" i="26"/>
  <c r="H2376" i="26"/>
  <c r="H2374" i="26"/>
  <c r="H2372" i="26"/>
  <c r="H2370" i="26"/>
  <c r="H2368" i="26"/>
  <c r="H2366" i="26"/>
  <c r="H2364" i="26"/>
  <c r="H2362" i="26"/>
  <c r="H2360" i="26"/>
  <c r="H2358" i="26"/>
  <c r="H2356" i="26"/>
  <c r="H2354" i="26"/>
  <c r="H2352" i="26"/>
  <c r="H2350" i="26"/>
  <c r="H2348" i="26"/>
  <c r="H2346" i="26"/>
  <c r="H2344" i="26"/>
  <c r="H2342" i="26"/>
  <c r="H2340" i="26"/>
  <c r="H2338" i="26"/>
  <c r="H2336" i="26"/>
  <c r="H2334" i="26"/>
  <c r="H2332" i="26"/>
  <c r="H2330" i="26"/>
  <c r="H2328" i="26"/>
  <c r="H2326" i="26"/>
  <c r="H2324" i="26"/>
  <c r="H2322" i="26"/>
  <c r="H2320" i="26"/>
  <c r="H2318" i="26"/>
  <c r="H2316" i="26"/>
  <c r="H2314" i="26"/>
  <c r="H2312" i="26"/>
  <c r="H2310" i="26"/>
  <c r="H2308" i="26"/>
  <c r="H2306" i="26"/>
  <c r="H2304" i="26"/>
  <c r="H2302" i="26"/>
  <c r="H2300" i="26"/>
  <c r="H2298" i="26"/>
  <c r="H2296" i="26"/>
  <c r="H2294" i="26"/>
  <c r="H2292" i="26"/>
  <c r="H2290" i="26"/>
  <c r="H2288" i="26"/>
  <c r="H2286" i="26"/>
  <c r="H2284" i="26"/>
  <c r="H2282" i="26"/>
  <c r="H2280" i="26"/>
  <c r="H2278" i="26"/>
  <c r="H2276" i="26"/>
  <c r="H2274" i="26"/>
  <c r="H2272" i="26"/>
  <c r="H2270" i="26"/>
  <c r="H2268" i="26"/>
  <c r="H2266" i="26"/>
  <c r="H2264" i="26"/>
  <c r="H2262" i="26"/>
  <c r="H2260" i="26"/>
  <c r="H2258" i="26"/>
  <c r="H2256" i="26"/>
  <c r="H2254" i="26"/>
  <c r="H2252" i="26"/>
  <c r="H2250" i="26"/>
  <c r="H2248" i="26"/>
  <c r="H2246" i="26"/>
  <c r="H2244" i="26"/>
  <c r="H2242" i="26"/>
  <c r="H2240" i="26"/>
  <c r="H2238" i="26"/>
  <c r="H2236" i="26"/>
  <c r="H2234" i="26"/>
  <c r="H2232" i="26"/>
  <c r="H2230" i="26"/>
  <c r="H2228" i="26"/>
  <c r="H2226" i="26"/>
  <c r="H2224" i="26"/>
  <c r="H2222" i="26"/>
  <c r="H2220" i="26"/>
  <c r="H2218" i="26"/>
  <c r="H2216" i="26"/>
  <c r="H2214" i="26"/>
  <c r="H2212" i="26"/>
  <c r="H2210" i="26"/>
  <c r="H2208" i="26"/>
  <c r="H2206" i="26"/>
  <c r="H2204" i="26"/>
  <c r="H2202" i="26"/>
  <c r="H2200" i="26"/>
  <c r="H2198" i="26"/>
  <c r="H2196" i="26"/>
  <c r="H2194" i="26"/>
  <c r="H2192" i="26"/>
  <c r="H2190" i="26"/>
  <c r="H2188" i="26"/>
  <c r="H2186" i="26"/>
  <c r="H2184" i="26"/>
  <c r="H2182" i="26"/>
  <c r="H2180" i="26"/>
  <c r="H2178" i="26"/>
  <c r="H2176" i="26"/>
  <c r="H2174" i="26"/>
  <c r="H2172" i="26"/>
  <c r="H2170" i="26"/>
  <c r="H2168" i="26"/>
  <c r="H2166" i="26"/>
  <c r="H2164" i="26"/>
  <c r="H2162" i="26"/>
  <c r="H2160" i="26"/>
  <c r="H2158" i="26"/>
  <c r="H2156" i="26"/>
  <c r="H2154" i="26"/>
  <c r="H2152" i="26"/>
  <c r="H2150" i="26"/>
  <c r="H2148" i="26"/>
  <c r="H9" i="26"/>
  <c r="H11" i="26"/>
  <c r="H16" i="26"/>
  <c r="H18" i="26"/>
  <c r="H6" i="26"/>
  <c r="H7" i="26"/>
  <c r="H8" i="26"/>
  <c r="H10" i="26"/>
  <c r="H12" i="26"/>
  <c r="H13" i="26"/>
  <c r="H14" i="26"/>
  <c r="H15" i="26"/>
  <c r="H17" i="26"/>
  <c r="H19" i="26"/>
  <c r="H20" i="26"/>
  <c r="H21" i="26"/>
  <c r="H22" i="26"/>
  <c r="H23" i="26"/>
  <c r="H24" i="26"/>
  <c r="H25" i="26"/>
  <c r="H26" i="26"/>
  <c r="H27" i="26"/>
  <c r="H28" i="26"/>
  <c r="H29" i="26"/>
  <c r="H30" i="26"/>
  <c r="H31" i="26"/>
  <c r="H32" i="26"/>
  <c r="H33" i="26"/>
  <c r="H34" i="26"/>
  <c r="H35" i="26"/>
  <c r="H36" i="26"/>
  <c r="H37" i="26"/>
  <c r="H38" i="26"/>
  <c r="H39" i="26"/>
  <c r="H40" i="26"/>
  <c r="H41" i="26"/>
  <c r="H42" i="26"/>
  <c r="H43" i="26"/>
  <c r="H44" i="26"/>
  <c r="H45" i="26"/>
  <c r="H46" i="26"/>
  <c r="H47" i="26"/>
  <c r="H48" i="26"/>
  <c r="H49" i="26"/>
  <c r="H50" i="26"/>
  <c r="H51" i="26"/>
  <c r="H52" i="26"/>
  <c r="H53" i="26"/>
  <c r="H54" i="26"/>
  <c r="H55" i="26"/>
  <c r="H56" i="26"/>
  <c r="H57" i="26"/>
  <c r="H58" i="26"/>
  <c r="H59" i="26"/>
  <c r="H60" i="26"/>
  <c r="H61" i="26"/>
  <c r="H62" i="26"/>
  <c r="H63" i="26"/>
  <c r="H64" i="26"/>
  <c r="H65" i="26"/>
  <c r="H66" i="26"/>
  <c r="H67" i="26"/>
  <c r="H68" i="26"/>
  <c r="H69" i="26"/>
  <c r="H70" i="26"/>
  <c r="H71" i="26"/>
  <c r="H72" i="26"/>
  <c r="H73" i="26"/>
  <c r="H74" i="26"/>
  <c r="H75" i="26"/>
  <c r="H76" i="26"/>
  <c r="H77" i="26"/>
  <c r="H78" i="26"/>
  <c r="H79" i="26"/>
  <c r="H80" i="26"/>
  <c r="H81" i="26"/>
  <c r="H82" i="26"/>
  <c r="H83" i="26"/>
  <c r="H84" i="26"/>
  <c r="H85" i="26"/>
  <c r="H86" i="26"/>
  <c r="H87" i="26"/>
  <c r="H88" i="26"/>
  <c r="H89" i="26"/>
  <c r="H90" i="26"/>
  <c r="H91" i="26"/>
  <c r="H92" i="26"/>
  <c r="H93" i="26"/>
  <c r="H94" i="26"/>
  <c r="H95" i="26"/>
  <c r="H96" i="26"/>
  <c r="H97" i="26"/>
  <c r="H98" i="26"/>
  <c r="H99" i="26"/>
  <c r="H100" i="26"/>
  <c r="H101" i="26"/>
  <c r="H102" i="26"/>
  <c r="H103" i="26"/>
  <c r="H104" i="26"/>
  <c r="H105" i="26"/>
  <c r="H106" i="26"/>
  <c r="H107" i="26"/>
  <c r="H108" i="26"/>
  <c r="H109" i="26"/>
  <c r="H110" i="26"/>
  <c r="H111" i="26"/>
  <c r="H112" i="26"/>
  <c r="H113" i="26"/>
  <c r="H114" i="26"/>
  <c r="H115" i="26"/>
  <c r="H116" i="26"/>
  <c r="H117" i="26"/>
  <c r="H118" i="26"/>
  <c r="H119" i="26"/>
  <c r="H120" i="26"/>
  <c r="H121" i="26"/>
  <c r="H122" i="26"/>
  <c r="H123" i="26"/>
  <c r="H124" i="26"/>
  <c r="H125" i="26"/>
  <c r="H126" i="26"/>
  <c r="H127" i="26"/>
  <c r="H128" i="26"/>
  <c r="H129" i="26"/>
  <c r="H130" i="26"/>
  <c r="H131" i="26"/>
  <c r="H132" i="26"/>
  <c r="H133" i="26"/>
  <c r="H134" i="26"/>
  <c r="H135" i="26"/>
  <c r="H136" i="26"/>
  <c r="H137" i="26"/>
  <c r="H138" i="26"/>
  <c r="H139" i="26"/>
  <c r="H140" i="26"/>
  <c r="H141" i="26"/>
  <c r="H142" i="26"/>
  <c r="H143" i="26"/>
  <c r="H144" i="26"/>
  <c r="H145" i="26"/>
  <c r="H146" i="26"/>
  <c r="H147" i="26"/>
  <c r="H148" i="26"/>
  <c r="H149" i="26"/>
  <c r="H150" i="26"/>
  <c r="H151" i="26"/>
  <c r="H152" i="26"/>
  <c r="H153" i="26"/>
  <c r="H154" i="26"/>
  <c r="H155" i="26"/>
  <c r="H156" i="26"/>
  <c r="H157" i="26"/>
  <c r="H158" i="26"/>
  <c r="H159" i="26"/>
  <c r="H160" i="26"/>
  <c r="H161" i="26"/>
  <c r="H162" i="26"/>
  <c r="H163" i="26"/>
  <c r="H164" i="26"/>
  <c r="H165" i="26"/>
  <c r="H166" i="26"/>
  <c r="H167" i="26"/>
  <c r="H168" i="26"/>
  <c r="H169" i="26"/>
  <c r="H170" i="26"/>
  <c r="H171" i="26"/>
  <c r="H172" i="26"/>
  <c r="H173" i="26"/>
  <c r="H174" i="26"/>
  <c r="H175" i="26"/>
  <c r="H176" i="26"/>
  <c r="H177" i="26"/>
  <c r="H178" i="26"/>
  <c r="H179" i="26"/>
  <c r="H180" i="26"/>
  <c r="H181" i="26"/>
  <c r="H182" i="26"/>
  <c r="H183" i="26"/>
  <c r="H184" i="26"/>
  <c r="H185" i="26"/>
  <c r="H186" i="26"/>
  <c r="H187" i="26"/>
  <c r="H188" i="26"/>
  <c r="H189" i="26"/>
  <c r="H190" i="26"/>
  <c r="H191" i="26"/>
  <c r="H192" i="26"/>
  <c r="H193" i="26"/>
  <c r="H194" i="26"/>
  <c r="H195" i="26"/>
  <c r="H196" i="26"/>
  <c r="H197" i="26"/>
  <c r="H198" i="26"/>
  <c r="H199" i="26"/>
  <c r="H200" i="26"/>
  <c r="H201" i="26"/>
  <c r="H202" i="26"/>
  <c r="H203" i="26"/>
  <c r="H204" i="26"/>
  <c r="H205" i="26"/>
  <c r="H206" i="26"/>
  <c r="H207" i="26"/>
  <c r="H208" i="26"/>
  <c r="H209" i="26"/>
  <c r="H210" i="26"/>
  <c r="H211" i="26"/>
  <c r="H212" i="26"/>
  <c r="H213" i="26"/>
  <c r="H214" i="26"/>
  <c r="H215" i="26"/>
  <c r="H216" i="26"/>
  <c r="H217" i="26"/>
  <c r="H218" i="26"/>
  <c r="H219" i="26"/>
  <c r="H220" i="26"/>
  <c r="H221" i="26"/>
  <c r="H222" i="26"/>
  <c r="H223" i="26"/>
  <c r="H224" i="26"/>
  <c r="H225" i="26"/>
  <c r="H226" i="26"/>
  <c r="H227" i="26"/>
  <c r="H228" i="26"/>
  <c r="H229" i="26"/>
  <c r="H230" i="26"/>
  <c r="H231" i="26"/>
  <c r="H232" i="26"/>
  <c r="H233" i="26"/>
  <c r="H234" i="26"/>
  <c r="H235" i="26"/>
  <c r="H236" i="26"/>
  <c r="H237" i="26"/>
  <c r="H238" i="26"/>
  <c r="H239" i="26"/>
  <c r="H240" i="26"/>
  <c r="H241" i="26"/>
  <c r="H242" i="26"/>
  <c r="H243" i="26"/>
  <c r="H244" i="26"/>
  <c r="H245" i="26"/>
  <c r="H246" i="26"/>
  <c r="H247" i="26"/>
  <c r="H248" i="26"/>
  <c r="H249" i="26"/>
  <c r="H250" i="26"/>
  <c r="H251" i="26"/>
  <c r="H252" i="26"/>
  <c r="H253" i="26"/>
  <c r="H254" i="26"/>
  <c r="H255" i="26"/>
  <c r="H256" i="26"/>
  <c r="H257" i="26"/>
  <c r="H258" i="26"/>
  <c r="H259" i="26"/>
  <c r="H260" i="26"/>
  <c r="H261" i="26"/>
  <c r="H262" i="26"/>
  <c r="H263" i="26"/>
  <c r="H264" i="26"/>
  <c r="H265" i="26"/>
  <c r="H266" i="26"/>
  <c r="H267" i="26"/>
  <c r="H268" i="26"/>
  <c r="H269" i="26"/>
  <c r="H270" i="26"/>
  <c r="H271" i="26"/>
  <c r="H272" i="26"/>
  <c r="H273" i="26"/>
  <c r="H274" i="26"/>
  <c r="H275" i="26"/>
  <c r="H276" i="26"/>
  <c r="H277" i="26"/>
  <c r="H278" i="26"/>
  <c r="H279" i="26"/>
  <c r="H280" i="26"/>
  <c r="H281" i="26"/>
  <c r="H282" i="26"/>
  <c r="H283" i="26"/>
  <c r="H284" i="26"/>
  <c r="H285" i="26"/>
  <c r="H286" i="26"/>
  <c r="H287" i="26"/>
  <c r="H288" i="26"/>
  <c r="H289" i="26"/>
  <c r="H290" i="26"/>
  <c r="H291" i="26"/>
  <c r="H292" i="26"/>
  <c r="H293" i="26"/>
  <c r="H294" i="26"/>
  <c r="H295" i="26"/>
  <c r="H296" i="26"/>
  <c r="H297" i="26"/>
  <c r="H298" i="26"/>
  <c r="H299" i="26"/>
  <c r="H300" i="26"/>
  <c r="H301" i="26"/>
  <c r="H302" i="26"/>
  <c r="H303" i="26"/>
  <c r="H304" i="26"/>
  <c r="H305" i="26"/>
  <c r="H306" i="26"/>
  <c r="H307" i="26"/>
  <c r="H308" i="26"/>
  <c r="H309" i="26"/>
  <c r="H310" i="26"/>
  <c r="H311" i="26"/>
  <c r="H312" i="26"/>
  <c r="H313" i="26"/>
  <c r="H314" i="26"/>
  <c r="H315" i="26"/>
  <c r="H316" i="26"/>
  <c r="H317" i="26"/>
  <c r="H318" i="26"/>
  <c r="H319" i="26"/>
  <c r="H320" i="26"/>
  <c r="H321" i="26"/>
  <c r="H322" i="26"/>
  <c r="H323" i="26"/>
  <c r="H324" i="26"/>
  <c r="H325" i="26"/>
  <c r="H326" i="26"/>
  <c r="H327" i="26"/>
  <c r="H328" i="26"/>
  <c r="H329" i="26"/>
  <c r="H330" i="26"/>
  <c r="H331" i="26"/>
  <c r="H332" i="26"/>
  <c r="H333" i="26"/>
  <c r="H334" i="26"/>
  <c r="H335" i="26"/>
  <c r="H336" i="26"/>
  <c r="H337" i="26"/>
  <c r="H338" i="26"/>
  <c r="H339" i="26"/>
  <c r="H340" i="26"/>
  <c r="H341" i="26"/>
  <c r="H342" i="26"/>
  <c r="H343" i="26"/>
  <c r="H344" i="26"/>
  <c r="H345" i="26"/>
  <c r="H346" i="26"/>
  <c r="H347" i="26"/>
  <c r="H348" i="26"/>
  <c r="H349" i="26"/>
  <c r="H350" i="26"/>
  <c r="H351" i="26"/>
  <c r="H352" i="26"/>
  <c r="H353" i="26"/>
  <c r="H354" i="26"/>
  <c r="H355" i="26"/>
  <c r="H356" i="26"/>
  <c r="H357" i="26"/>
  <c r="H358" i="26"/>
  <c r="H359" i="26"/>
  <c r="H360" i="26"/>
  <c r="H361" i="26"/>
  <c r="H362" i="26"/>
  <c r="H363" i="26"/>
  <c r="H364" i="26"/>
  <c r="H365" i="26"/>
  <c r="H366" i="26"/>
  <c r="H367" i="26"/>
  <c r="H368" i="26"/>
  <c r="H369" i="26"/>
  <c r="H370" i="26"/>
  <c r="H371" i="26"/>
  <c r="H372" i="26"/>
  <c r="H373" i="26"/>
  <c r="H374" i="26"/>
  <c r="H375" i="26"/>
  <c r="H376" i="26"/>
  <c r="H377" i="26"/>
  <c r="H378" i="26"/>
  <c r="H379" i="26"/>
  <c r="H380" i="26"/>
  <c r="H381" i="26"/>
  <c r="H382" i="26"/>
  <c r="H383" i="26"/>
  <c r="H384" i="26"/>
  <c r="H385" i="26"/>
  <c r="H386" i="26"/>
  <c r="H387" i="26"/>
  <c r="H388" i="26"/>
  <c r="H389" i="26"/>
  <c r="H390" i="26"/>
  <c r="H391" i="26"/>
  <c r="H392" i="26"/>
  <c r="H393" i="26"/>
  <c r="H394" i="26"/>
  <c r="H395" i="26"/>
  <c r="H396" i="26"/>
  <c r="H397" i="26"/>
  <c r="H398" i="26"/>
  <c r="H399" i="26"/>
  <c r="H400" i="26"/>
  <c r="H401" i="26"/>
  <c r="H402" i="26"/>
  <c r="H403" i="26"/>
  <c r="H404" i="26"/>
  <c r="H405" i="26"/>
  <c r="H406" i="26"/>
  <c r="H407" i="26"/>
  <c r="H408" i="26"/>
  <c r="H409" i="26"/>
  <c r="H410" i="26"/>
  <c r="H411" i="26"/>
  <c r="H412" i="26"/>
  <c r="H413" i="26"/>
  <c r="H414" i="26"/>
  <c r="H415" i="26"/>
  <c r="H416" i="26"/>
  <c r="H417" i="26"/>
  <c r="H418" i="26"/>
  <c r="H419" i="26"/>
  <c r="H420" i="26"/>
  <c r="H421" i="26"/>
  <c r="H422" i="26"/>
  <c r="H423" i="26"/>
  <c r="H424" i="26"/>
  <c r="H425" i="26"/>
  <c r="H426" i="26"/>
  <c r="H427" i="26"/>
  <c r="H428" i="26"/>
  <c r="H429" i="26"/>
  <c r="H430" i="26"/>
  <c r="H431" i="26"/>
  <c r="H432" i="26"/>
  <c r="H433" i="26"/>
  <c r="H434" i="26"/>
  <c r="H435" i="26"/>
  <c r="H436" i="26"/>
  <c r="H437" i="26"/>
  <c r="H438" i="26"/>
  <c r="H439" i="26"/>
  <c r="H440" i="26"/>
  <c r="H441" i="26"/>
  <c r="H442" i="26"/>
  <c r="H443" i="26"/>
  <c r="H444" i="26"/>
  <c r="H445" i="26"/>
  <c r="H446" i="26"/>
  <c r="H447" i="26"/>
  <c r="H448" i="26"/>
  <c r="H449" i="26"/>
  <c r="H450" i="26"/>
  <c r="H451" i="26"/>
  <c r="H452" i="26"/>
  <c r="H453" i="26"/>
  <c r="H454" i="26"/>
  <c r="H455" i="26"/>
  <c r="H456" i="26"/>
  <c r="H457" i="26"/>
  <c r="H458" i="26"/>
  <c r="H459" i="26"/>
  <c r="H460" i="26"/>
  <c r="H461" i="26"/>
  <c r="H462" i="26"/>
  <c r="M14" i="28" l="1"/>
  <c r="M16" i="28"/>
  <c r="M15" i="28"/>
  <c r="M13" i="28"/>
  <c r="N13" i="28" s="1"/>
  <c r="O13" i="28" s="1"/>
  <c r="O9" i="28"/>
  <c r="O8" i="28"/>
  <c r="O7" i="28"/>
  <c r="O6" i="28"/>
  <c r="L25" i="26"/>
  <c r="M25" i="26" s="1"/>
  <c r="N25" i="26" s="1"/>
  <c r="L24" i="26"/>
  <c r="M24" i="26" s="1"/>
  <c r="N24" i="26" s="1"/>
  <c r="L23" i="26"/>
  <c r="M23" i="26" s="1"/>
  <c r="N23" i="26" s="1"/>
  <c r="L22" i="26"/>
  <c r="M22" i="26" s="1"/>
  <c r="N22" i="26" s="1"/>
  <c r="N18" i="26"/>
  <c r="N16" i="26"/>
  <c r="N17" i="26"/>
  <c r="N15" i="26"/>
  <c r="N16" i="28" l="1"/>
  <c r="O16" i="28" s="1"/>
  <c r="N15" i="28"/>
  <c r="O15" i="28" s="1"/>
  <c r="N14" i="28"/>
  <c r="O14" i="28" s="1"/>
  <c r="G23" i="19"/>
  <c r="G24" i="19"/>
  <c r="B5" i="20" l="1"/>
  <c r="B4" i="19"/>
  <c r="L4" i="11"/>
  <c r="G4" i="11"/>
  <c r="B4" i="11"/>
  <c r="I34" i="6"/>
  <c r="J34" i="6"/>
  <c r="K34" i="6"/>
  <c r="L34" i="6"/>
  <c r="H34" i="6"/>
  <c r="M20" i="20" l="1"/>
  <c r="K20" i="20"/>
  <c r="M19" i="20"/>
  <c r="K19" i="20"/>
  <c r="M18" i="20"/>
  <c r="K18" i="20"/>
  <c r="M17" i="20"/>
  <c r="K17" i="20"/>
  <c r="M16" i="20"/>
  <c r="K16" i="20"/>
  <c r="M15" i="20"/>
  <c r="K15" i="20"/>
  <c r="M14" i="20"/>
  <c r="K14" i="20"/>
  <c r="M13" i="20"/>
  <c r="K13" i="20"/>
  <c r="M12" i="20"/>
  <c r="K12" i="20"/>
  <c r="M11" i="20"/>
  <c r="K11" i="20"/>
  <c r="I4" i="18"/>
  <c r="G12" i="20" s="1"/>
  <c r="I5" i="18"/>
  <c r="G13" i="20" s="1"/>
  <c r="I6" i="18"/>
  <c r="G14" i="20" s="1"/>
  <c r="I7" i="18"/>
  <c r="G15" i="20" s="1"/>
  <c r="I8" i="18"/>
  <c r="G16" i="20" s="1"/>
  <c r="I9" i="18"/>
  <c r="G17" i="20" s="1"/>
  <c r="I10" i="18"/>
  <c r="G18" i="20" s="1"/>
  <c r="I11" i="18"/>
  <c r="G19" i="20" s="1"/>
  <c r="I12" i="18"/>
  <c r="G20" i="20" s="1"/>
  <c r="I3" i="18"/>
  <c r="G11" i="20" s="1"/>
  <c r="E20" i="20"/>
  <c r="D20" i="20"/>
  <c r="E19" i="20"/>
  <c r="D19" i="20"/>
  <c r="E18" i="20"/>
  <c r="D18" i="20"/>
  <c r="E17" i="20"/>
  <c r="D17" i="20"/>
  <c r="E16" i="20"/>
  <c r="D16" i="20"/>
  <c r="E15" i="20"/>
  <c r="D15" i="20"/>
  <c r="E14" i="20"/>
  <c r="D14" i="20"/>
  <c r="E13" i="20"/>
  <c r="D13" i="20"/>
  <c r="E12" i="20"/>
  <c r="D12" i="20"/>
  <c r="E11" i="20"/>
  <c r="D11" i="20"/>
  <c r="F4" i="18"/>
  <c r="K4" i="18" s="1"/>
  <c r="F5" i="18"/>
  <c r="K5" i="18" s="1"/>
  <c r="F6" i="18"/>
  <c r="K6" i="18" s="1"/>
  <c r="F7" i="18"/>
  <c r="K7" i="18" s="1"/>
  <c r="F8" i="18"/>
  <c r="K8" i="18" s="1"/>
  <c r="F9" i="18"/>
  <c r="K9" i="18" s="1"/>
  <c r="F10" i="18"/>
  <c r="K10" i="18" s="1"/>
  <c r="F11" i="18"/>
  <c r="K11" i="18" s="1"/>
  <c r="F12" i="18"/>
  <c r="K12" i="18" s="1"/>
  <c r="F16" i="18"/>
  <c r="K16" i="18" s="1"/>
  <c r="F17" i="18"/>
  <c r="K17" i="18" s="1"/>
  <c r="F18" i="18"/>
  <c r="K18" i="18" s="1"/>
  <c r="F19" i="18"/>
  <c r="K19" i="18" s="1"/>
  <c r="F20" i="18"/>
  <c r="K20" i="18" s="1"/>
  <c r="F21" i="18"/>
  <c r="K21" i="18" s="1"/>
  <c r="F22" i="18"/>
  <c r="K22" i="18" s="1"/>
  <c r="F23" i="18"/>
  <c r="K23" i="18" s="1"/>
  <c r="F24" i="18"/>
  <c r="K24" i="18" s="1"/>
  <c r="F25" i="18"/>
  <c r="K25" i="18" s="1"/>
  <c r="F26" i="18"/>
  <c r="K26" i="18" s="1"/>
  <c r="F27" i="18"/>
  <c r="K27" i="18" s="1"/>
  <c r="F28" i="18"/>
  <c r="K28" i="18" s="1"/>
  <c r="F29" i="18"/>
  <c r="K29" i="18" s="1"/>
  <c r="F30" i="18"/>
  <c r="K30" i="18" s="1"/>
  <c r="F3" i="18"/>
  <c r="K3" i="18" s="1"/>
  <c r="F18" i="20" l="1"/>
  <c r="Q18" i="20" s="1"/>
  <c r="F20" i="20"/>
  <c r="Q20" i="20" s="1"/>
  <c r="F19" i="20"/>
  <c r="Q19" i="20" s="1"/>
  <c r="H19" i="20"/>
  <c r="H20" i="20" l="1"/>
  <c r="O19" i="20"/>
  <c r="O20" i="20"/>
  <c r="O4" i="18" l="1"/>
  <c r="L12" i="20" s="1"/>
  <c r="O5" i="18"/>
  <c r="L13" i="20" s="1"/>
  <c r="O6" i="18"/>
  <c r="L14" i="20" s="1"/>
  <c r="O7" i="18"/>
  <c r="L15" i="20" s="1"/>
  <c r="O8" i="18"/>
  <c r="L16" i="20" s="1"/>
  <c r="O9" i="18"/>
  <c r="L17" i="20" s="1"/>
  <c r="O10" i="18"/>
  <c r="L18" i="20" s="1"/>
  <c r="O11" i="18"/>
  <c r="L19" i="20" s="1"/>
  <c r="P19" i="20" s="1"/>
  <c r="O12" i="18"/>
  <c r="L20" i="20" s="1"/>
  <c r="P20" i="20" s="1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" i="18"/>
  <c r="L11" i="20" s="1"/>
  <c r="E15" i="13"/>
  <c r="F15" i="13"/>
  <c r="G19" i="13"/>
  <c r="CO5" i="14"/>
  <c r="CO4" i="14"/>
  <c r="P32" i="20"/>
  <c r="P34" i="20"/>
  <c r="G35" i="19"/>
  <c r="G34" i="19"/>
  <c r="K38" i="6"/>
  <c r="H38" i="6"/>
  <c r="J33" i="1"/>
  <c r="K33" i="1"/>
  <c r="L38" i="6" s="1"/>
  <c r="C33" i="1"/>
  <c r="D33" i="1"/>
  <c r="E33" i="1"/>
  <c r="F33" i="1"/>
  <c r="G33" i="1"/>
  <c r="H33" i="1"/>
  <c r="I38" i="6" s="1"/>
  <c r="I33" i="1"/>
  <c r="J38" i="6" s="1"/>
  <c r="B33" i="1"/>
  <c r="G5" i="19"/>
  <c r="I12" i="19"/>
  <c r="J12" i="19" s="1"/>
  <c r="H8" i="19"/>
  <c r="I8" i="19" s="1"/>
  <c r="J8" i="19" s="1"/>
  <c r="K8" i="19" s="1"/>
  <c r="L8" i="19" s="1"/>
  <c r="H5" i="19"/>
  <c r="I5" i="19" s="1"/>
  <c r="J5" i="19" s="1"/>
  <c r="K5" i="19" s="1"/>
  <c r="L5" i="19" s="1"/>
  <c r="H15" i="13" l="1"/>
  <c r="G7" i="19"/>
  <c r="G9" i="19" s="1"/>
  <c r="I15" i="13"/>
  <c r="F12" i="20"/>
  <c r="Q12" i="20" s="1"/>
  <c r="F14" i="20"/>
  <c r="Q14" i="20" s="1"/>
  <c r="F16" i="20"/>
  <c r="Q16" i="20" s="1"/>
  <c r="F11" i="20"/>
  <c r="Q11" i="20" s="1"/>
  <c r="F13" i="20"/>
  <c r="Q13" i="20" s="1"/>
  <c r="F15" i="20"/>
  <c r="Q15" i="20" s="1"/>
  <c r="F17" i="20"/>
  <c r="Q17" i="20" s="1"/>
  <c r="O32" i="20"/>
  <c r="Q32" i="20"/>
  <c r="O34" i="20"/>
  <c r="Q34" i="20"/>
  <c r="K12" i="19"/>
  <c r="L12" i="19" s="1"/>
  <c r="H16" i="20" l="1"/>
  <c r="H11" i="20"/>
  <c r="P11" i="20" s="1"/>
  <c r="Q27" i="20"/>
  <c r="Q26" i="20"/>
  <c r="Q25" i="20"/>
  <c r="Q33" i="20" s="1"/>
  <c r="Q36" i="20" s="1"/>
  <c r="Q39" i="20" s="1"/>
  <c r="Q24" i="20"/>
  <c r="Q23" i="20"/>
  <c r="Q22" i="20"/>
  <c r="H15" i="20"/>
  <c r="P15" i="20" s="1"/>
  <c r="O16" i="20"/>
  <c r="P16" i="20"/>
  <c r="H12" i="20"/>
  <c r="H18" i="20"/>
  <c r="H17" i="20"/>
  <c r="H14" i="20"/>
  <c r="H13" i="20"/>
  <c r="O11" i="20"/>
  <c r="O15" i="20" l="1"/>
  <c r="O14" i="20"/>
  <c r="P14" i="20"/>
  <c r="P18" i="20"/>
  <c r="O18" i="20"/>
  <c r="P13" i="20"/>
  <c r="O13" i="20"/>
  <c r="P17" i="20"/>
  <c r="O17" i="20"/>
  <c r="O12" i="20"/>
  <c r="P12" i="20"/>
  <c r="Q31" i="20"/>
  <c r="O26" i="20" l="1"/>
  <c r="P27" i="20"/>
  <c r="P23" i="20"/>
  <c r="P25" i="20"/>
  <c r="P31" i="20" s="1"/>
  <c r="P33" i="20" s="1"/>
  <c r="P36" i="20" s="1"/>
  <c r="P39" i="20" s="1"/>
  <c r="O24" i="20"/>
  <c r="O23" i="20"/>
  <c r="P22" i="20"/>
  <c r="P24" i="20"/>
  <c r="P26" i="20"/>
  <c r="O22" i="20"/>
  <c r="O27" i="20"/>
  <c r="O25" i="20"/>
  <c r="O31" i="20" s="1"/>
  <c r="O33" i="20" s="1"/>
  <c r="O36" i="20" s="1"/>
  <c r="O39" i="20" s="1"/>
  <c r="E24" i="13" l="1"/>
  <c r="H8" i="17"/>
  <c r="H10" i="17" s="1"/>
  <c r="K25" i="13" s="1"/>
  <c r="E25" i="13" l="1"/>
  <c r="G18" i="13"/>
  <c r="F13" i="13"/>
  <c r="F14" i="13"/>
  <c r="F16" i="13"/>
  <c r="F12" i="13"/>
  <c r="C34" i="13" s="1"/>
  <c r="E13" i="13"/>
  <c r="E14" i="13"/>
  <c r="E16" i="13"/>
  <c r="E12" i="13"/>
  <c r="DN69" i="14"/>
  <c r="DL5" i="14"/>
  <c r="DL4" i="14"/>
  <c r="DR69" i="14"/>
  <c r="DR68" i="14"/>
  <c r="DN10" i="14"/>
  <c r="DR67" i="14"/>
  <c r="DN11" i="14"/>
  <c r="DR66" i="14"/>
  <c r="DN12" i="14"/>
  <c r="DR65" i="14"/>
  <c r="DN13" i="14"/>
  <c r="DR64" i="14"/>
  <c r="DN14" i="14"/>
  <c r="DR63" i="14"/>
  <c r="DN15" i="14"/>
  <c r="DR62" i="14"/>
  <c r="DN16" i="14"/>
  <c r="DR61" i="14"/>
  <c r="DN17" i="14"/>
  <c r="DR60" i="14"/>
  <c r="DN18" i="14"/>
  <c r="DR59" i="14"/>
  <c r="DN19" i="14"/>
  <c r="DR58" i="14"/>
  <c r="DN20" i="14"/>
  <c r="DR57" i="14"/>
  <c r="DN21" i="14"/>
  <c r="DR56" i="14"/>
  <c r="DN22" i="14"/>
  <c r="DR55" i="14"/>
  <c r="DN23" i="14"/>
  <c r="DR54" i="14"/>
  <c r="DN24" i="14"/>
  <c r="DR53" i="14"/>
  <c r="DN25" i="14"/>
  <c r="DR52" i="14"/>
  <c r="DN26" i="14"/>
  <c r="DR51" i="14"/>
  <c r="DN27" i="14"/>
  <c r="DR50" i="14"/>
  <c r="DN28" i="14"/>
  <c r="DR49" i="14"/>
  <c r="DN29" i="14"/>
  <c r="DR48" i="14"/>
  <c r="DN30" i="14"/>
  <c r="DR47" i="14"/>
  <c r="DN31" i="14"/>
  <c r="DR46" i="14"/>
  <c r="DN32" i="14"/>
  <c r="DR45" i="14"/>
  <c r="DN33" i="14"/>
  <c r="DR44" i="14"/>
  <c r="DN34" i="14"/>
  <c r="DR43" i="14"/>
  <c r="DN35" i="14"/>
  <c r="DR42" i="14"/>
  <c r="DN36" i="14"/>
  <c r="DR41" i="14"/>
  <c r="DN37" i="14"/>
  <c r="DR40" i="14"/>
  <c r="DN38" i="14"/>
  <c r="DR39" i="14"/>
  <c r="DN39" i="14"/>
  <c r="DR38" i="14"/>
  <c r="DN40" i="14"/>
  <c r="DR37" i="14"/>
  <c r="DN41" i="14"/>
  <c r="DR36" i="14"/>
  <c r="DN42" i="14"/>
  <c r="DR35" i="14"/>
  <c r="DN43" i="14"/>
  <c r="DR34" i="14"/>
  <c r="DN44" i="14"/>
  <c r="DR33" i="14"/>
  <c r="DN45" i="14"/>
  <c r="DR32" i="14"/>
  <c r="DN46" i="14"/>
  <c r="DR31" i="14"/>
  <c r="DN47" i="14"/>
  <c r="DR30" i="14"/>
  <c r="DN48" i="14"/>
  <c r="DR29" i="14"/>
  <c r="DN49" i="14"/>
  <c r="DR28" i="14"/>
  <c r="DN50" i="14"/>
  <c r="DR27" i="14"/>
  <c r="DN51" i="14"/>
  <c r="DR26" i="14"/>
  <c r="DN52" i="14"/>
  <c r="DR25" i="14"/>
  <c r="DN53" i="14"/>
  <c r="DR24" i="14"/>
  <c r="DN54" i="14"/>
  <c r="DR23" i="14"/>
  <c r="DN55" i="14"/>
  <c r="DR22" i="14"/>
  <c r="DN56" i="14"/>
  <c r="DR21" i="14"/>
  <c r="DN57" i="14"/>
  <c r="DR20" i="14"/>
  <c r="DN58" i="14"/>
  <c r="DR19" i="14"/>
  <c r="DN59" i="14"/>
  <c r="DR18" i="14"/>
  <c r="DN60" i="14"/>
  <c r="DR17" i="14"/>
  <c r="DN61" i="14"/>
  <c r="DR16" i="14"/>
  <c r="DN62" i="14"/>
  <c r="DR15" i="14"/>
  <c r="DN63" i="14"/>
  <c r="DR14" i="14"/>
  <c r="DN64" i="14"/>
  <c r="DR13" i="14"/>
  <c r="DN65" i="14"/>
  <c r="DR12" i="14"/>
  <c r="DN66" i="14"/>
  <c r="DR11" i="14"/>
  <c r="DN67" i="14"/>
  <c r="DR10" i="14"/>
  <c r="DN68" i="14"/>
  <c r="DY8" i="14"/>
  <c r="DV8" i="14" s="1"/>
  <c r="DV14" i="14" s="1"/>
  <c r="CQ69" i="14"/>
  <c r="BU69" i="14"/>
  <c r="AA69" i="14"/>
  <c r="CU69" i="14"/>
  <c r="CU68" i="14"/>
  <c r="CQ10" i="14"/>
  <c r="CU67" i="14"/>
  <c r="CQ11" i="14"/>
  <c r="CU66" i="14"/>
  <c r="CQ12" i="14"/>
  <c r="CU65" i="14"/>
  <c r="CQ13" i="14"/>
  <c r="CU64" i="14"/>
  <c r="CQ14" i="14"/>
  <c r="CU63" i="14"/>
  <c r="CQ15" i="14"/>
  <c r="CU62" i="14"/>
  <c r="CQ16" i="14"/>
  <c r="CU61" i="14"/>
  <c r="CQ17" i="14"/>
  <c r="CU60" i="14"/>
  <c r="CQ18" i="14"/>
  <c r="CU59" i="14"/>
  <c r="CQ19" i="14"/>
  <c r="CU58" i="14"/>
  <c r="CQ20" i="14"/>
  <c r="CU57" i="14"/>
  <c r="CQ21" i="14"/>
  <c r="CU56" i="14"/>
  <c r="CQ22" i="14"/>
  <c r="CU55" i="14"/>
  <c r="CQ23" i="14"/>
  <c r="CU54" i="14"/>
  <c r="CQ24" i="14"/>
  <c r="CU53" i="14"/>
  <c r="CQ25" i="14"/>
  <c r="CU52" i="14"/>
  <c r="CQ26" i="14"/>
  <c r="CU51" i="14"/>
  <c r="CQ27" i="14"/>
  <c r="CU50" i="14"/>
  <c r="CQ28" i="14"/>
  <c r="CU49" i="14"/>
  <c r="CQ29" i="14"/>
  <c r="CU48" i="14"/>
  <c r="CQ30" i="14"/>
  <c r="CU47" i="14"/>
  <c r="CQ31" i="14"/>
  <c r="CU46" i="14"/>
  <c r="CQ32" i="14"/>
  <c r="CU45" i="14"/>
  <c r="CQ33" i="14"/>
  <c r="CU44" i="14"/>
  <c r="CQ34" i="14"/>
  <c r="CU43" i="14"/>
  <c r="CQ35" i="14"/>
  <c r="CU42" i="14"/>
  <c r="CQ36" i="14"/>
  <c r="CU41" i="14"/>
  <c r="CQ37" i="14"/>
  <c r="CU40" i="14"/>
  <c r="CQ38" i="14"/>
  <c r="CU39" i="14"/>
  <c r="CQ39" i="14"/>
  <c r="CU38" i="14"/>
  <c r="CQ40" i="14"/>
  <c r="CU37" i="14"/>
  <c r="CQ41" i="14"/>
  <c r="CU36" i="14"/>
  <c r="CQ42" i="14"/>
  <c r="CU35" i="14"/>
  <c r="CQ43" i="14"/>
  <c r="CU34" i="14"/>
  <c r="CQ44" i="14"/>
  <c r="CU33" i="14"/>
  <c r="CQ45" i="14"/>
  <c r="CU32" i="14"/>
  <c r="CQ46" i="14"/>
  <c r="CU31" i="14"/>
  <c r="CQ47" i="14"/>
  <c r="CU30" i="14"/>
  <c r="CQ48" i="14"/>
  <c r="CU29" i="14"/>
  <c r="CQ49" i="14"/>
  <c r="CU28" i="14"/>
  <c r="CQ50" i="14"/>
  <c r="CU27" i="14"/>
  <c r="CQ51" i="14"/>
  <c r="CU26" i="14"/>
  <c r="CQ52" i="14"/>
  <c r="CU25" i="14"/>
  <c r="CQ53" i="14"/>
  <c r="CU24" i="14"/>
  <c r="CQ54" i="14"/>
  <c r="CU23" i="14"/>
  <c r="CQ55" i="14"/>
  <c r="CU22" i="14"/>
  <c r="CQ56" i="14"/>
  <c r="CU21" i="14"/>
  <c r="CQ57" i="14"/>
  <c r="CU20" i="14"/>
  <c r="CQ58" i="14"/>
  <c r="CU19" i="14"/>
  <c r="CQ59" i="14"/>
  <c r="CU18" i="14"/>
  <c r="CQ60" i="14"/>
  <c r="CU17" i="14"/>
  <c r="CQ61" i="14"/>
  <c r="CU16" i="14"/>
  <c r="CQ62" i="14"/>
  <c r="CU15" i="14"/>
  <c r="CQ63" i="14"/>
  <c r="CU14" i="14"/>
  <c r="CQ64" i="14"/>
  <c r="CU13" i="14"/>
  <c r="CQ65" i="14"/>
  <c r="CU12" i="14"/>
  <c r="CQ66" i="14"/>
  <c r="CU11" i="14"/>
  <c r="CQ67" i="14"/>
  <c r="CU10" i="14"/>
  <c r="CQ68" i="14"/>
  <c r="DB8" i="14"/>
  <c r="CY8" i="14" s="1"/>
  <c r="CY14" i="14" s="1"/>
  <c r="CF8" i="14"/>
  <c r="J15" i="13" s="1"/>
  <c r="K15" i="13" s="1"/>
  <c r="BS5" i="14"/>
  <c r="BS4" i="14"/>
  <c r="BY69" i="14"/>
  <c r="BY68" i="14"/>
  <c r="BU68" i="14"/>
  <c r="BY67" i="14"/>
  <c r="BU67" i="14"/>
  <c r="BY66" i="14"/>
  <c r="BU66" i="14"/>
  <c r="BY65" i="14"/>
  <c r="BU65" i="14"/>
  <c r="BY64" i="14"/>
  <c r="BU64" i="14"/>
  <c r="BY63" i="14"/>
  <c r="BU63" i="14"/>
  <c r="BY62" i="14"/>
  <c r="BU62" i="14"/>
  <c r="BY61" i="14"/>
  <c r="BU61" i="14"/>
  <c r="BY60" i="14"/>
  <c r="BU60" i="14"/>
  <c r="BY59" i="14"/>
  <c r="BU59" i="14"/>
  <c r="BY58" i="14"/>
  <c r="BU58" i="14"/>
  <c r="BY57" i="14"/>
  <c r="BU57" i="14"/>
  <c r="BY56" i="14"/>
  <c r="BU56" i="14"/>
  <c r="BY55" i="14"/>
  <c r="BU55" i="14"/>
  <c r="BY54" i="14"/>
  <c r="BU54" i="14"/>
  <c r="BY53" i="14"/>
  <c r="BU53" i="14"/>
  <c r="BY52" i="14"/>
  <c r="BU52" i="14"/>
  <c r="BY51" i="14"/>
  <c r="BU51" i="14"/>
  <c r="BY50" i="14"/>
  <c r="BU50" i="14"/>
  <c r="BY49" i="14"/>
  <c r="BU49" i="14"/>
  <c r="BY48" i="14"/>
  <c r="BU48" i="14"/>
  <c r="BY47" i="14"/>
  <c r="BU47" i="14"/>
  <c r="BY46" i="14"/>
  <c r="BU46" i="14"/>
  <c r="BY45" i="14"/>
  <c r="BU45" i="14"/>
  <c r="BY44" i="14"/>
  <c r="BU44" i="14"/>
  <c r="BY43" i="14"/>
  <c r="BU43" i="14"/>
  <c r="BY42" i="14"/>
  <c r="BU42" i="14"/>
  <c r="BY41" i="14"/>
  <c r="BU41" i="14"/>
  <c r="BY40" i="14"/>
  <c r="BU40" i="14"/>
  <c r="BY39" i="14"/>
  <c r="BU39" i="14"/>
  <c r="BY38" i="14"/>
  <c r="BU38" i="14"/>
  <c r="BY37" i="14"/>
  <c r="BU37" i="14"/>
  <c r="BY36" i="14"/>
  <c r="BU36" i="14"/>
  <c r="BY35" i="14"/>
  <c r="BU35" i="14"/>
  <c r="BY34" i="14"/>
  <c r="BU34" i="14"/>
  <c r="BY33" i="14"/>
  <c r="BU33" i="14"/>
  <c r="BY32" i="14"/>
  <c r="BU32" i="14"/>
  <c r="BY31" i="14"/>
  <c r="BU31" i="14"/>
  <c r="BY30" i="14"/>
  <c r="BU30" i="14"/>
  <c r="BY29" i="14"/>
  <c r="BU29" i="14"/>
  <c r="BY28" i="14"/>
  <c r="BU28" i="14"/>
  <c r="BY27" i="14"/>
  <c r="BU27" i="14"/>
  <c r="BY26" i="14"/>
  <c r="BU26" i="14"/>
  <c r="BY25" i="14"/>
  <c r="BU25" i="14"/>
  <c r="BY24" i="14"/>
  <c r="BU24" i="14"/>
  <c r="BY23" i="14"/>
  <c r="BU23" i="14"/>
  <c r="BY22" i="14"/>
  <c r="BU22" i="14"/>
  <c r="BY21" i="14"/>
  <c r="BU21" i="14"/>
  <c r="BY20" i="14"/>
  <c r="BU20" i="14"/>
  <c r="BY19" i="14"/>
  <c r="BU19" i="14"/>
  <c r="BY18" i="14"/>
  <c r="BU18" i="14"/>
  <c r="BY17" i="14"/>
  <c r="BU17" i="14"/>
  <c r="BY16" i="14"/>
  <c r="BU16" i="14"/>
  <c r="BY15" i="14"/>
  <c r="BU15" i="14"/>
  <c r="BY14" i="14"/>
  <c r="BU14" i="14"/>
  <c r="BY13" i="14"/>
  <c r="BU13" i="14"/>
  <c r="BY12" i="14"/>
  <c r="BU12" i="14"/>
  <c r="BY11" i="14"/>
  <c r="BU11" i="14"/>
  <c r="BY10" i="14"/>
  <c r="BU10" i="14"/>
  <c r="CC8" i="14"/>
  <c r="CC14" i="14" s="1"/>
  <c r="BI8" i="14"/>
  <c r="J14" i="13" s="1"/>
  <c r="AX66" i="14"/>
  <c r="AX67" i="14"/>
  <c r="AX68" i="14"/>
  <c r="AX69" i="14"/>
  <c r="AV5" i="14"/>
  <c r="AV4" i="14"/>
  <c r="BB69" i="14"/>
  <c r="BB68" i="14"/>
  <c r="AX10" i="14"/>
  <c r="BB67" i="14"/>
  <c r="AX11" i="14"/>
  <c r="BB66" i="14"/>
  <c r="AX12" i="14"/>
  <c r="BB65" i="14"/>
  <c r="AX13" i="14"/>
  <c r="BB64" i="14"/>
  <c r="AX14" i="14"/>
  <c r="BB63" i="14"/>
  <c r="AX15" i="14"/>
  <c r="BB62" i="14"/>
  <c r="AX16" i="14"/>
  <c r="BB61" i="14"/>
  <c r="AX17" i="14"/>
  <c r="BB60" i="14"/>
  <c r="AX18" i="14"/>
  <c r="BB59" i="14"/>
  <c r="AX19" i="14"/>
  <c r="BB58" i="14"/>
  <c r="AX20" i="14"/>
  <c r="BB57" i="14"/>
  <c r="AX21" i="14"/>
  <c r="BB56" i="14"/>
  <c r="AX22" i="14"/>
  <c r="BB55" i="14"/>
  <c r="AX23" i="14"/>
  <c r="BB54" i="14"/>
  <c r="AX24" i="14"/>
  <c r="BB53" i="14"/>
  <c r="AX25" i="14"/>
  <c r="BB52" i="14"/>
  <c r="AX26" i="14"/>
  <c r="BB51" i="14"/>
  <c r="AX27" i="14"/>
  <c r="BB50" i="14"/>
  <c r="AX28" i="14"/>
  <c r="BB49" i="14"/>
  <c r="AX29" i="14"/>
  <c r="BB48" i="14"/>
  <c r="AX30" i="14"/>
  <c r="BB47" i="14"/>
  <c r="AX31" i="14"/>
  <c r="BB46" i="14"/>
  <c r="AX32" i="14"/>
  <c r="BB45" i="14"/>
  <c r="AX33" i="14"/>
  <c r="BB44" i="14"/>
  <c r="AX34" i="14"/>
  <c r="BB43" i="14"/>
  <c r="AX35" i="14"/>
  <c r="BB42" i="14"/>
  <c r="AX36" i="14"/>
  <c r="BB41" i="14"/>
  <c r="AX37" i="14"/>
  <c r="BB40" i="14"/>
  <c r="AX38" i="14"/>
  <c r="BB39" i="14"/>
  <c r="AX39" i="14"/>
  <c r="BB38" i="14"/>
  <c r="AX40" i="14"/>
  <c r="BB37" i="14"/>
  <c r="AX41" i="14"/>
  <c r="BB36" i="14"/>
  <c r="AX42" i="14"/>
  <c r="BB35" i="14"/>
  <c r="AX43" i="14"/>
  <c r="BB34" i="14"/>
  <c r="AX44" i="14"/>
  <c r="BB33" i="14"/>
  <c r="AX45" i="14"/>
  <c r="BB32" i="14"/>
  <c r="AX46" i="14"/>
  <c r="BB31" i="14"/>
  <c r="AX47" i="14"/>
  <c r="BB30" i="14"/>
  <c r="AX48" i="14"/>
  <c r="BB29" i="14"/>
  <c r="AX49" i="14"/>
  <c r="BB28" i="14"/>
  <c r="AX50" i="14"/>
  <c r="BB27" i="14"/>
  <c r="AX51" i="14"/>
  <c r="BB26" i="14"/>
  <c r="AX52" i="14"/>
  <c r="BB25" i="14"/>
  <c r="AX53" i="14"/>
  <c r="BB24" i="14"/>
  <c r="AX54" i="14"/>
  <c r="BB23" i="14"/>
  <c r="AX55" i="14"/>
  <c r="BB22" i="14"/>
  <c r="AX56" i="14"/>
  <c r="BB21" i="14"/>
  <c r="AX57" i="14"/>
  <c r="BB20" i="14"/>
  <c r="AX58" i="14"/>
  <c r="BB19" i="14"/>
  <c r="AX59" i="14"/>
  <c r="BB18" i="14"/>
  <c r="AX60" i="14"/>
  <c r="BB17" i="14"/>
  <c r="AX61" i="14"/>
  <c r="BB16" i="14"/>
  <c r="AX62" i="14"/>
  <c r="BB15" i="14"/>
  <c r="AX63" i="14"/>
  <c r="BB14" i="14"/>
  <c r="AX64" i="14"/>
  <c r="BB13" i="14"/>
  <c r="AX65" i="14"/>
  <c r="BB12" i="14"/>
  <c r="BB11" i="14"/>
  <c r="BB10" i="14"/>
  <c r="BF8" i="14"/>
  <c r="BF14" i="14" s="1"/>
  <c r="Y4" i="14"/>
  <c r="Y5" i="14"/>
  <c r="AE69" i="14"/>
  <c r="AE68" i="14"/>
  <c r="AA68" i="14"/>
  <c r="AE67" i="14"/>
  <c r="AA67" i="14"/>
  <c r="AE66" i="14"/>
  <c r="AA66" i="14"/>
  <c r="AE65" i="14"/>
  <c r="AA65" i="14"/>
  <c r="AE64" i="14"/>
  <c r="AA64" i="14"/>
  <c r="AE63" i="14"/>
  <c r="AA63" i="14"/>
  <c r="AE62" i="14"/>
  <c r="AA62" i="14"/>
  <c r="AE61" i="14"/>
  <c r="AA61" i="14"/>
  <c r="AE60" i="14"/>
  <c r="AA60" i="14"/>
  <c r="AE59" i="14"/>
  <c r="AA59" i="14"/>
  <c r="AE58" i="14"/>
  <c r="AA58" i="14"/>
  <c r="AE57" i="14"/>
  <c r="AA57" i="14"/>
  <c r="AE56" i="14"/>
  <c r="AA56" i="14"/>
  <c r="AE55" i="14"/>
  <c r="AA55" i="14"/>
  <c r="AE54" i="14"/>
  <c r="AA54" i="14"/>
  <c r="AE53" i="14"/>
  <c r="AA53" i="14"/>
  <c r="AE52" i="14"/>
  <c r="AA52" i="14"/>
  <c r="AE51" i="14"/>
  <c r="AA51" i="14"/>
  <c r="AE50" i="14"/>
  <c r="AA50" i="14"/>
  <c r="AE49" i="14"/>
  <c r="AA49" i="14"/>
  <c r="AE48" i="14"/>
  <c r="AA48" i="14"/>
  <c r="AE47" i="14"/>
  <c r="AA47" i="14"/>
  <c r="AE46" i="14"/>
  <c r="AA46" i="14"/>
  <c r="AE45" i="14"/>
  <c r="AA45" i="14"/>
  <c r="AE44" i="14"/>
  <c r="AA44" i="14"/>
  <c r="AE43" i="14"/>
  <c r="AA43" i="14"/>
  <c r="AE42" i="14"/>
  <c r="AA42" i="14"/>
  <c r="AE41" i="14"/>
  <c r="AA41" i="14"/>
  <c r="AE40" i="14"/>
  <c r="AA40" i="14"/>
  <c r="AE39" i="14"/>
  <c r="AA39" i="14"/>
  <c r="AE38" i="14"/>
  <c r="AA38" i="14"/>
  <c r="AE37" i="14"/>
  <c r="AA37" i="14"/>
  <c r="AE36" i="14"/>
  <c r="AA36" i="14"/>
  <c r="AE35" i="14"/>
  <c r="AA35" i="14"/>
  <c r="AE34" i="14"/>
  <c r="AA34" i="14"/>
  <c r="AE33" i="14"/>
  <c r="AA33" i="14"/>
  <c r="AE32" i="14"/>
  <c r="AA32" i="14"/>
  <c r="AE31" i="14"/>
  <c r="AA31" i="14"/>
  <c r="AE30" i="14"/>
  <c r="AA30" i="14"/>
  <c r="AE29" i="14"/>
  <c r="AA29" i="14"/>
  <c r="AE28" i="14"/>
  <c r="AA28" i="14"/>
  <c r="AE27" i="14"/>
  <c r="AA27" i="14"/>
  <c r="AE26" i="14"/>
  <c r="AA26" i="14"/>
  <c r="AE25" i="14"/>
  <c r="AA25" i="14"/>
  <c r="AE24" i="14"/>
  <c r="AA24" i="14"/>
  <c r="AE23" i="14"/>
  <c r="AA23" i="14"/>
  <c r="AE22" i="14"/>
  <c r="AA22" i="14"/>
  <c r="AE21" i="14"/>
  <c r="AA21" i="14"/>
  <c r="AE20" i="14"/>
  <c r="AA20" i="14"/>
  <c r="AE19" i="14"/>
  <c r="AA19" i="14"/>
  <c r="AE18" i="14"/>
  <c r="AA18" i="14"/>
  <c r="AE17" i="14"/>
  <c r="AA17" i="14"/>
  <c r="AE16" i="14"/>
  <c r="AA16" i="14"/>
  <c r="AE15" i="14"/>
  <c r="AA15" i="14"/>
  <c r="AE14" i="14"/>
  <c r="AA14" i="14"/>
  <c r="AE13" i="14"/>
  <c r="AA13" i="14"/>
  <c r="AE12" i="14"/>
  <c r="AA12" i="14"/>
  <c r="AE11" i="14"/>
  <c r="AA11" i="14"/>
  <c r="AE10" i="14"/>
  <c r="AA10" i="14"/>
  <c r="AL8" i="14"/>
  <c r="AI8" i="14" s="1"/>
  <c r="AI14" i="14" s="1"/>
  <c r="O8" i="14"/>
  <c r="J12" i="13" s="1"/>
  <c r="H69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D69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H10" i="14"/>
  <c r="D10" i="14"/>
  <c r="B5" i="14"/>
  <c r="L8" i="14"/>
  <c r="L14" i="14" s="1"/>
  <c r="J13" i="13" l="1"/>
  <c r="J16" i="13"/>
  <c r="H12" i="13"/>
  <c r="I12" i="13"/>
  <c r="K12" i="13"/>
  <c r="C33" i="13"/>
  <c r="C35" i="13" s="1"/>
  <c r="K34" i="13"/>
  <c r="E26" i="13"/>
  <c r="K42" i="13" s="1"/>
  <c r="I16" i="13"/>
  <c r="H16" i="13"/>
  <c r="K16" i="13" s="1"/>
  <c r="I14" i="13"/>
  <c r="H14" i="13"/>
  <c r="K14" i="13" s="1"/>
  <c r="I13" i="13"/>
  <c r="H13" i="13"/>
  <c r="J19" i="13" l="1"/>
  <c r="K13" i="13"/>
  <c r="K19" i="13" s="1"/>
  <c r="J18" i="13"/>
  <c r="D35" i="13"/>
  <c r="E35" i="13" s="1"/>
  <c r="D34" i="13"/>
  <c r="I18" i="13"/>
  <c r="D33" i="13"/>
  <c r="D37" i="13" s="1"/>
  <c r="I19" i="13"/>
  <c r="H18" i="13"/>
  <c r="K18" i="13"/>
  <c r="H19" i="13"/>
  <c r="E33" i="13" s="1"/>
  <c r="K43" i="13" s="1"/>
  <c r="E34" i="13" l="1"/>
  <c r="K40" i="13" s="1"/>
  <c r="K32" i="13"/>
  <c r="E37" i="13" l="1"/>
  <c r="K33" i="13" s="1"/>
  <c r="K35" i="13" s="1"/>
  <c r="K26" i="13" s="1"/>
  <c r="K27" i="13" s="1"/>
  <c r="K39" i="13" s="1"/>
  <c r="K45" i="13" s="1"/>
  <c r="G19" i="19" s="1"/>
  <c r="H13" i="19" l="1"/>
  <c r="J13" i="19"/>
  <c r="I13" i="19"/>
  <c r="L13" i="19"/>
  <c r="K13" i="19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C20" i="10" s="1"/>
  <c r="C21" i="10" s="1"/>
  <c r="C22" i="10" s="1"/>
  <c r="C23" i="10" s="1"/>
  <c r="D6" i="11" a="1"/>
  <c r="D6" i="11" s="1"/>
  <c r="M7" i="1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H7" i="1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C7" i="1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B8" i="11"/>
  <c r="B9" i="11" s="1"/>
  <c r="B10" i="11" s="1"/>
  <c r="B11" i="11" s="1"/>
  <c r="B12" i="11" s="1"/>
  <c r="B13" i="11" s="1"/>
  <c r="B14" i="11" s="1"/>
  <c r="B15" i="11" s="1"/>
  <c r="B16" i="11" s="1"/>
  <c r="L7" i="11"/>
  <c r="L8" i="11" s="1"/>
  <c r="L9" i="11" s="1"/>
  <c r="L10" i="11" s="1"/>
  <c r="L11" i="11" s="1"/>
  <c r="L12" i="11" s="1"/>
  <c r="L13" i="11" s="1"/>
  <c r="L14" i="11" s="1"/>
  <c r="L15" i="11" s="1"/>
  <c r="G7" i="11"/>
  <c r="G8" i="11" s="1"/>
  <c r="G9" i="11" s="1"/>
  <c r="G10" i="11" s="1"/>
  <c r="G11" i="11" s="1"/>
  <c r="G12" i="11" s="1"/>
  <c r="G13" i="11" s="1"/>
  <c r="G14" i="11" s="1"/>
  <c r="G15" i="11" s="1"/>
  <c r="B7" i="11"/>
  <c r="E16" i="10"/>
  <c r="E15" i="10"/>
  <c r="E14" i="10"/>
  <c r="E13" i="10"/>
  <c r="E12" i="10"/>
  <c r="E11" i="10"/>
  <c r="E10" i="10"/>
  <c r="E9" i="10"/>
  <c r="E8" i="10"/>
  <c r="B8" i="10"/>
  <c r="B9" i="10" s="1"/>
  <c r="B10" i="10" s="1"/>
  <c r="B11" i="10" s="1"/>
  <c r="B12" i="10" s="1"/>
  <c r="B13" i="10" s="1"/>
  <c r="B14" i="10" s="1"/>
  <c r="B15" i="10" s="1"/>
  <c r="B16" i="10" s="1"/>
  <c r="B17" i="10" s="1"/>
  <c r="B18" i="10" s="1"/>
  <c r="B19" i="10" s="1"/>
  <c r="D19" i="10" s="1"/>
  <c r="I44" i="6"/>
  <c r="J44" i="6"/>
  <c r="K44" i="6"/>
  <c r="L44" i="6"/>
  <c r="H44" i="6"/>
  <c r="B34" i="6"/>
  <c r="B33" i="6"/>
  <c r="I23" i="6"/>
  <c r="J23" i="6"/>
  <c r="K23" i="6"/>
  <c r="L23" i="6"/>
  <c r="I24" i="6"/>
  <c r="J24" i="6"/>
  <c r="K24" i="6"/>
  <c r="L24" i="6"/>
  <c r="I25" i="6"/>
  <c r="J25" i="6"/>
  <c r="K25" i="6"/>
  <c r="L25" i="6"/>
  <c r="I26" i="6"/>
  <c r="J26" i="6"/>
  <c r="K26" i="6"/>
  <c r="L26" i="6"/>
  <c r="I27" i="6"/>
  <c r="J27" i="6"/>
  <c r="K27" i="6"/>
  <c r="L27" i="6"/>
  <c r="I28" i="6"/>
  <c r="J28" i="6"/>
  <c r="K28" i="6"/>
  <c r="L28" i="6"/>
  <c r="I29" i="6"/>
  <c r="J29" i="6"/>
  <c r="K29" i="6"/>
  <c r="L29" i="6"/>
  <c r="I30" i="6"/>
  <c r="J30" i="6"/>
  <c r="K30" i="6"/>
  <c r="L30" i="6"/>
  <c r="I31" i="6"/>
  <c r="J31" i="6"/>
  <c r="K31" i="6"/>
  <c r="L31" i="6"/>
  <c r="H24" i="6"/>
  <c r="H25" i="6"/>
  <c r="H26" i="6"/>
  <c r="H27" i="6"/>
  <c r="H28" i="6"/>
  <c r="H29" i="6"/>
  <c r="H30" i="6"/>
  <c r="H31" i="6"/>
  <c r="H23" i="6"/>
  <c r="B24" i="6"/>
  <c r="B25" i="6"/>
  <c r="B26" i="6"/>
  <c r="B27" i="6"/>
  <c r="B28" i="6"/>
  <c r="B29" i="6"/>
  <c r="B30" i="6"/>
  <c r="B31" i="6"/>
  <c r="B23" i="6"/>
  <c r="I15" i="6"/>
  <c r="J15" i="6"/>
  <c r="K15" i="6"/>
  <c r="L15" i="6"/>
  <c r="I16" i="6"/>
  <c r="J16" i="6"/>
  <c r="K16" i="6"/>
  <c r="L16" i="6"/>
  <c r="I17" i="6"/>
  <c r="J17" i="6"/>
  <c r="K17" i="6"/>
  <c r="L17" i="6"/>
  <c r="H16" i="6"/>
  <c r="H17" i="6"/>
  <c r="H15" i="6"/>
  <c r="B16" i="6"/>
  <c r="B17" i="6"/>
  <c r="B15" i="6"/>
  <c r="L10" i="6"/>
  <c r="L11" i="6"/>
  <c r="I10" i="6"/>
  <c r="J10" i="6"/>
  <c r="K10" i="6"/>
  <c r="I11" i="6"/>
  <c r="J11" i="6"/>
  <c r="K11" i="6"/>
  <c r="H11" i="6"/>
  <c r="H10" i="6"/>
  <c r="I9" i="6"/>
  <c r="J9" i="6"/>
  <c r="K9" i="6"/>
  <c r="L9" i="6"/>
  <c r="H9" i="6"/>
  <c r="I8" i="6"/>
  <c r="J8" i="6"/>
  <c r="K8" i="6"/>
  <c r="L8" i="6"/>
  <c r="H8" i="6"/>
  <c r="B11" i="6"/>
  <c r="B10" i="6"/>
  <c r="B9" i="6"/>
  <c r="B8" i="6"/>
  <c r="I5" i="6"/>
  <c r="J5" i="6"/>
  <c r="K5" i="6"/>
  <c r="L5" i="6"/>
  <c r="H5" i="6"/>
  <c r="H42" i="6" s="1"/>
  <c r="H58" i="6" s="1"/>
  <c r="L42" i="6"/>
  <c r="L58" i="6" s="1"/>
  <c r="K42" i="6"/>
  <c r="K58" i="6" s="1"/>
  <c r="J42" i="6"/>
  <c r="J58" i="6" s="1"/>
  <c r="I42" i="6"/>
  <c r="I58" i="6" s="1"/>
  <c r="M12" i="8"/>
  <c r="N12" i="8"/>
  <c r="H12" i="8"/>
  <c r="I12" i="8"/>
  <c r="J12" i="8"/>
  <c r="K12" i="8"/>
  <c r="L12" i="8"/>
  <c r="F12" i="8"/>
  <c r="G12" i="8"/>
  <c r="D12" i="8"/>
  <c r="E12" i="8"/>
  <c r="C12" i="8"/>
  <c r="L5" i="5"/>
  <c r="D5" i="5"/>
  <c r="E5" i="5"/>
  <c r="F5" i="5"/>
  <c r="G5" i="5"/>
  <c r="H5" i="5"/>
  <c r="I5" i="5"/>
  <c r="J5" i="5"/>
  <c r="K5" i="5"/>
  <c r="C5" i="5"/>
  <c r="D41" i="4"/>
  <c r="F41" i="4"/>
  <c r="H41" i="4"/>
  <c r="J41" i="4"/>
  <c r="L41" i="4"/>
  <c r="K74" i="1"/>
  <c r="L39" i="4" s="1"/>
  <c r="J74" i="1"/>
  <c r="I74" i="1"/>
  <c r="J39" i="4" s="1"/>
  <c r="H74" i="1"/>
  <c r="G74" i="1"/>
  <c r="H39" i="4" s="1"/>
  <c r="F74" i="1"/>
  <c r="E74" i="1"/>
  <c r="F39" i="4" s="1"/>
  <c r="D74" i="1"/>
  <c r="C74" i="1"/>
  <c r="D39" i="4" s="1"/>
  <c r="B74" i="1"/>
  <c r="D37" i="4"/>
  <c r="F37" i="4"/>
  <c r="H37" i="4"/>
  <c r="J37" i="4"/>
  <c r="L37" i="4"/>
  <c r="C75" i="1"/>
  <c r="D40" i="4" s="1"/>
  <c r="D75" i="1"/>
  <c r="E75" i="1"/>
  <c r="F40" i="4" s="1"/>
  <c r="F75" i="1"/>
  <c r="G75" i="1"/>
  <c r="H40" i="4" s="1"/>
  <c r="H75" i="1"/>
  <c r="I75" i="1"/>
  <c r="J40" i="4" s="1"/>
  <c r="J75" i="1"/>
  <c r="K75" i="1"/>
  <c r="L40" i="4" s="1"/>
  <c r="B75" i="1"/>
  <c r="C31" i="4"/>
  <c r="D31" i="4"/>
  <c r="E31" i="4"/>
  <c r="F31" i="4"/>
  <c r="G31" i="4"/>
  <c r="H31" i="4"/>
  <c r="I31" i="4"/>
  <c r="J31" i="4"/>
  <c r="K31" i="4"/>
  <c r="L31" i="4"/>
  <c r="C32" i="4"/>
  <c r="D32" i="4"/>
  <c r="E32" i="4"/>
  <c r="F32" i="4"/>
  <c r="G32" i="4"/>
  <c r="H32" i="4"/>
  <c r="I32" i="4"/>
  <c r="J32" i="4"/>
  <c r="K32" i="4"/>
  <c r="L32" i="4"/>
  <c r="C33" i="4"/>
  <c r="D33" i="4"/>
  <c r="E33" i="4"/>
  <c r="F33" i="4"/>
  <c r="G33" i="4"/>
  <c r="H33" i="4"/>
  <c r="I33" i="4"/>
  <c r="J33" i="4"/>
  <c r="K33" i="4"/>
  <c r="L33" i="4"/>
  <c r="D30" i="4"/>
  <c r="E30" i="4"/>
  <c r="F30" i="4"/>
  <c r="G30" i="4"/>
  <c r="H30" i="4"/>
  <c r="I30" i="4"/>
  <c r="J30" i="4"/>
  <c r="K30" i="4"/>
  <c r="L30" i="4"/>
  <c r="C30" i="4"/>
  <c r="D29" i="4"/>
  <c r="E29" i="4"/>
  <c r="F29" i="4"/>
  <c r="G29" i="4"/>
  <c r="H29" i="4"/>
  <c r="I29" i="4"/>
  <c r="J29" i="4"/>
  <c r="K29" i="4"/>
  <c r="L29" i="4"/>
  <c r="C29" i="4"/>
  <c r="B41" i="4"/>
  <c r="B42" i="4"/>
  <c r="B40" i="4"/>
  <c r="B37" i="4"/>
  <c r="B38" i="4"/>
  <c r="B39" i="4"/>
  <c r="B36" i="4"/>
  <c r="B31" i="4"/>
  <c r="B32" i="4"/>
  <c r="B33" i="4"/>
  <c r="B30" i="4"/>
  <c r="D27" i="4"/>
  <c r="E27" i="4"/>
  <c r="F27" i="4"/>
  <c r="G27" i="4"/>
  <c r="H27" i="4"/>
  <c r="I27" i="4"/>
  <c r="J27" i="4"/>
  <c r="K27" i="4"/>
  <c r="L27" i="4"/>
  <c r="C27" i="4"/>
  <c r="B23" i="4"/>
  <c r="C9" i="4"/>
  <c r="D9" i="4"/>
  <c r="E9" i="4"/>
  <c r="F9" i="4"/>
  <c r="G9" i="4"/>
  <c r="H9" i="4"/>
  <c r="I9" i="4"/>
  <c r="J9" i="4"/>
  <c r="K9" i="4"/>
  <c r="L9" i="4"/>
  <c r="C10" i="4"/>
  <c r="D10" i="4"/>
  <c r="E10" i="4"/>
  <c r="F10" i="4"/>
  <c r="G10" i="4"/>
  <c r="H10" i="4"/>
  <c r="I10" i="4"/>
  <c r="J10" i="4"/>
  <c r="K10" i="4"/>
  <c r="L10" i="4"/>
  <c r="C11" i="4"/>
  <c r="D11" i="4"/>
  <c r="E11" i="4"/>
  <c r="F11" i="4"/>
  <c r="G11" i="4"/>
  <c r="H11" i="4"/>
  <c r="I11" i="4"/>
  <c r="J11" i="4"/>
  <c r="K11" i="4"/>
  <c r="L11" i="4"/>
  <c r="C12" i="4"/>
  <c r="D12" i="4"/>
  <c r="E12" i="4"/>
  <c r="F12" i="4"/>
  <c r="G12" i="4"/>
  <c r="H12" i="4"/>
  <c r="I12" i="4"/>
  <c r="J12" i="4"/>
  <c r="K12" i="4"/>
  <c r="L12" i="4"/>
  <c r="C13" i="4"/>
  <c r="D13" i="4"/>
  <c r="E13" i="4"/>
  <c r="F13" i="4"/>
  <c r="G13" i="4"/>
  <c r="H13" i="4"/>
  <c r="I13" i="4"/>
  <c r="J13" i="4"/>
  <c r="K13" i="4"/>
  <c r="L13" i="4"/>
  <c r="C14" i="4"/>
  <c r="D14" i="4"/>
  <c r="E14" i="4"/>
  <c r="F14" i="4"/>
  <c r="G14" i="4"/>
  <c r="H14" i="4"/>
  <c r="I14" i="4"/>
  <c r="J14" i="4"/>
  <c r="K14" i="4"/>
  <c r="L14" i="4"/>
  <c r="C15" i="4"/>
  <c r="D15" i="4"/>
  <c r="E15" i="4"/>
  <c r="F15" i="4"/>
  <c r="G15" i="4"/>
  <c r="H15" i="4"/>
  <c r="I15" i="4"/>
  <c r="J15" i="4"/>
  <c r="K15" i="4"/>
  <c r="L15" i="4"/>
  <c r="C16" i="4"/>
  <c r="D16" i="4"/>
  <c r="E16" i="4"/>
  <c r="F16" i="4"/>
  <c r="G16" i="4"/>
  <c r="H16" i="4"/>
  <c r="I16" i="4"/>
  <c r="J16" i="4"/>
  <c r="K16" i="4"/>
  <c r="L16" i="4"/>
  <c r="C17" i="4"/>
  <c r="D17" i="4"/>
  <c r="E17" i="4"/>
  <c r="F17" i="4"/>
  <c r="G17" i="4"/>
  <c r="H17" i="4"/>
  <c r="I17" i="4"/>
  <c r="J17" i="4"/>
  <c r="K17" i="4"/>
  <c r="L17" i="4"/>
  <c r="C18" i="4"/>
  <c r="D18" i="4"/>
  <c r="E18" i="4"/>
  <c r="F18" i="4"/>
  <c r="G18" i="4"/>
  <c r="H18" i="4"/>
  <c r="I18" i="4"/>
  <c r="J18" i="4"/>
  <c r="K18" i="4"/>
  <c r="L18" i="4"/>
  <c r="C19" i="4"/>
  <c r="D19" i="4"/>
  <c r="E19" i="4"/>
  <c r="F19" i="4"/>
  <c r="G19" i="4"/>
  <c r="H19" i="4"/>
  <c r="I19" i="4"/>
  <c r="J19" i="4"/>
  <c r="K19" i="4"/>
  <c r="L19" i="4"/>
  <c r="C20" i="4"/>
  <c r="D20" i="4"/>
  <c r="E20" i="4"/>
  <c r="F20" i="4"/>
  <c r="G20" i="4"/>
  <c r="H20" i="4"/>
  <c r="I20" i="4"/>
  <c r="J20" i="4"/>
  <c r="K20" i="4"/>
  <c r="L20" i="4"/>
  <c r="C21" i="4"/>
  <c r="D21" i="4"/>
  <c r="E21" i="4"/>
  <c r="F21" i="4"/>
  <c r="G21" i="4"/>
  <c r="H21" i="4"/>
  <c r="I21" i="4"/>
  <c r="J21" i="4"/>
  <c r="K21" i="4"/>
  <c r="L21" i="4"/>
  <c r="C22" i="4"/>
  <c r="D22" i="4"/>
  <c r="E22" i="4"/>
  <c r="F22" i="4"/>
  <c r="G22" i="4"/>
  <c r="H22" i="4"/>
  <c r="I22" i="4"/>
  <c r="J22" i="4"/>
  <c r="K22" i="4"/>
  <c r="L22" i="4"/>
  <c r="D8" i="4"/>
  <c r="E8" i="4"/>
  <c r="F8" i="4"/>
  <c r="G8" i="4"/>
  <c r="H8" i="4"/>
  <c r="I8" i="4"/>
  <c r="J8" i="4"/>
  <c r="K8" i="4"/>
  <c r="L8" i="4"/>
  <c r="C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8" i="4"/>
  <c r="D6" i="4"/>
  <c r="E6" i="4"/>
  <c r="F6" i="4"/>
  <c r="G6" i="4"/>
  <c r="H6" i="4"/>
  <c r="I6" i="4"/>
  <c r="J6" i="4"/>
  <c r="K6" i="4"/>
  <c r="L6" i="4"/>
  <c r="C6" i="4"/>
  <c r="B25" i="4"/>
  <c r="L95" i="3"/>
  <c r="L96" i="3"/>
  <c r="L97" i="3"/>
  <c r="L98" i="3"/>
  <c r="L99" i="3"/>
  <c r="L100" i="3"/>
  <c r="L101" i="3"/>
  <c r="L102" i="3"/>
  <c r="L103" i="3"/>
  <c r="L104" i="3"/>
  <c r="L105" i="3"/>
  <c r="D95" i="3"/>
  <c r="E95" i="3"/>
  <c r="F95" i="3"/>
  <c r="G95" i="3"/>
  <c r="H95" i="3"/>
  <c r="I95" i="3"/>
  <c r="J95" i="3"/>
  <c r="K95" i="3"/>
  <c r="D96" i="3"/>
  <c r="E96" i="3"/>
  <c r="F96" i="3"/>
  <c r="G96" i="3"/>
  <c r="H96" i="3"/>
  <c r="I96" i="3"/>
  <c r="J96" i="3"/>
  <c r="K96" i="3"/>
  <c r="D97" i="3"/>
  <c r="E97" i="3"/>
  <c r="F97" i="3"/>
  <c r="G97" i="3"/>
  <c r="H97" i="3"/>
  <c r="I97" i="3"/>
  <c r="J97" i="3"/>
  <c r="K97" i="3"/>
  <c r="D98" i="3"/>
  <c r="E98" i="3"/>
  <c r="F98" i="3"/>
  <c r="G98" i="3"/>
  <c r="H98" i="3"/>
  <c r="I98" i="3"/>
  <c r="J98" i="3"/>
  <c r="K98" i="3"/>
  <c r="D99" i="3"/>
  <c r="E99" i="3"/>
  <c r="F99" i="3"/>
  <c r="G99" i="3"/>
  <c r="H99" i="3"/>
  <c r="I99" i="3"/>
  <c r="J99" i="3"/>
  <c r="K99" i="3"/>
  <c r="D100" i="3"/>
  <c r="E100" i="3"/>
  <c r="F100" i="3"/>
  <c r="G100" i="3"/>
  <c r="H100" i="3"/>
  <c r="I100" i="3"/>
  <c r="J100" i="3"/>
  <c r="K100" i="3"/>
  <c r="D101" i="3"/>
  <c r="E101" i="3"/>
  <c r="F101" i="3"/>
  <c r="G101" i="3"/>
  <c r="H101" i="3"/>
  <c r="I101" i="3"/>
  <c r="J101" i="3"/>
  <c r="K101" i="3"/>
  <c r="D102" i="3"/>
  <c r="E102" i="3"/>
  <c r="F102" i="3"/>
  <c r="G102" i="3"/>
  <c r="H102" i="3"/>
  <c r="I102" i="3"/>
  <c r="J102" i="3"/>
  <c r="K102" i="3"/>
  <c r="D103" i="3"/>
  <c r="E103" i="3"/>
  <c r="F103" i="3"/>
  <c r="G103" i="3"/>
  <c r="H103" i="3"/>
  <c r="I103" i="3"/>
  <c r="J103" i="3"/>
  <c r="K103" i="3"/>
  <c r="D104" i="3"/>
  <c r="E104" i="3"/>
  <c r="F104" i="3"/>
  <c r="G104" i="3"/>
  <c r="H104" i="3"/>
  <c r="I104" i="3"/>
  <c r="J104" i="3"/>
  <c r="K104" i="3"/>
  <c r="D105" i="3"/>
  <c r="E105" i="3"/>
  <c r="F105" i="3"/>
  <c r="G105" i="3"/>
  <c r="H105" i="3"/>
  <c r="I105" i="3"/>
  <c r="J105" i="3"/>
  <c r="K105" i="3"/>
  <c r="C96" i="3"/>
  <c r="C97" i="3"/>
  <c r="C98" i="3"/>
  <c r="C99" i="3"/>
  <c r="C100" i="3"/>
  <c r="C101" i="3"/>
  <c r="C102" i="3"/>
  <c r="C103" i="3"/>
  <c r="C104" i="3"/>
  <c r="C105" i="3"/>
  <c r="C95" i="3"/>
  <c r="L83" i="3"/>
  <c r="L84" i="3"/>
  <c r="L85" i="3"/>
  <c r="L86" i="3"/>
  <c r="L87" i="3"/>
  <c r="L88" i="3"/>
  <c r="L89" i="3"/>
  <c r="L90" i="3"/>
  <c r="L91" i="3"/>
  <c r="D83" i="3"/>
  <c r="E83" i="3"/>
  <c r="F83" i="3"/>
  <c r="G83" i="3"/>
  <c r="H83" i="3"/>
  <c r="I83" i="3"/>
  <c r="J83" i="3"/>
  <c r="K83" i="3"/>
  <c r="D84" i="3"/>
  <c r="E84" i="3"/>
  <c r="F84" i="3"/>
  <c r="G84" i="3"/>
  <c r="H84" i="3"/>
  <c r="I84" i="3"/>
  <c r="J84" i="3"/>
  <c r="K84" i="3"/>
  <c r="D85" i="3"/>
  <c r="E85" i="3"/>
  <c r="F85" i="3"/>
  <c r="G85" i="3"/>
  <c r="H85" i="3"/>
  <c r="I85" i="3"/>
  <c r="J85" i="3"/>
  <c r="K85" i="3"/>
  <c r="D86" i="3"/>
  <c r="E86" i="3"/>
  <c r="F86" i="3"/>
  <c r="G86" i="3"/>
  <c r="H86" i="3"/>
  <c r="I86" i="3"/>
  <c r="J86" i="3"/>
  <c r="K86" i="3"/>
  <c r="D87" i="3"/>
  <c r="E87" i="3"/>
  <c r="F87" i="3"/>
  <c r="G87" i="3"/>
  <c r="H87" i="3"/>
  <c r="I87" i="3"/>
  <c r="J87" i="3"/>
  <c r="K87" i="3"/>
  <c r="D88" i="3"/>
  <c r="E88" i="3"/>
  <c r="F88" i="3"/>
  <c r="G88" i="3"/>
  <c r="H88" i="3"/>
  <c r="I88" i="3"/>
  <c r="J88" i="3"/>
  <c r="K88" i="3"/>
  <c r="D89" i="3"/>
  <c r="E89" i="3"/>
  <c r="F89" i="3"/>
  <c r="G89" i="3"/>
  <c r="H89" i="3"/>
  <c r="I89" i="3"/>
  <c r="J89" i="3"/>
  <c r="K89" i="3"/>
  <c r="D90" i="3"/>
  <c r="E90" i="3"/>
  <c r="F90" i="3"/>
  <c r="G90" i="3"/>
  <c r="H90" i="3"/>
  <c r="I90" i="3"/>
  <c r="J90" i="3"/>
  <c r="K90" i="3"/>
  <c r="D91" i="3"/>
  <c r="D92" i="3" s="1"/>
  <c r="D112" i="3" s="1"/>
  <c r="E91" i="3"/>
  <c r="F91" i="3"/>
  <c r="G91" i="3"/>
  <c r="H91" i="3"/>
  <c r="I91" i="3"/>
  <c r="J91" i="3"/>
  <c r="K91" i="3"/>
  <c r="C84" i="3"/>
  <c r="C85" i="3"/>
  <c r="C86" i="3"/>
  <c r="C87" i="3"/>
  <c r="C88" i="3"/>
  <c r="C89" i="3"/>
  <c r="C90" i="3"/>
  <c r="C91" i="3"/>
  <c r="C83" i="3"/>
  <c r="C73" i="3"/>
  <c r="D73" i="3"/>
  <c r="E73" i="3"/>
  <c r="F73" i="3"/>
  <c r="G73" i="3"/>
  <c r="H73" i="3"/>
  <c r="I73" i="3"/>
  <c r="J73" i="3"/>
  <c r="K73" i="3"/>
  <c r="L73" i="3"/>
  <c r="C74" i="3"/>
  <c r="D74" i="3"/>
  <c r="E74" i="3"/>
  <c r="F74" i="3"/>
  <c r="G74" i="3"/>
  <c r="H74" i="3"/>
  <c r="I74" i="3"/>
  <c r="J74" i="3"/>
  <c r="K74" i="3"/>
  <c r="L74" i="3"/>
  <c r="C75" i="3"/>
  <c r="D75" i="3"/>
  <c r="E75" i="3"/>
  <c r="F75" i="3"/>
  <c r="G75" i="3"/>
  <c r="H75" i="3"/>
  <c r="I75" i="3"/>
  <c r="J75" i="3"/>
  <c r="K75" i="3"/>
  <c r="L75" i="3"/>
  <c r="C76" i="3"/>
  <c r="D76" i="3"/>
  <c r="E76" i="3"/>
  <c r="F76" i="3"/>
  <c r="G76" i="3"/>
  <c r="H76" i="3"/>
  <c r="I76" i="3"/>
  <c r="J76" i="3"/>
  <c r="K76" i="3"/>
  <c r="L76" i="3"/>
  <c r="C77" i="3"/>
  <c r="D77" i="3"/>
  <c r="E77" i="3"/>
  <c r="F77" i="3"/>
  <c r="G77" i="3"/>
  <c r="H77" i="3"/>
  <c r="I77" i="3"/>
  <c r="J77" i="3"/>
  <c r="K77" i="3"/>
  <c r="L77" i="3"/>
  <c r="C78" i="3"/>
  <c r="D78" i="3"/>
  <c r="E78" i="3"/>
  <c r="F78" i="3"/>
  <c r="G78" i="3"/>
  <c r="H78" i="3"/>
  <c r="I78" i="3"/>
  <c r="J78" i="3"/>
  <c r="K78" i="3"/>
  <c r="L78" i="3"/>
  <c r="C79" i="3"/>
  <c r="D79" i="3"/>
  <c r="E79" i="3"/>
  <c r="F79" i="3"/>
  <c r="G79" i="3"/>
  <c r="H79" i="3"/>
  <c r="I79" i="3"/>
  <c r="J79" i="3"/>
  <c r="K79" i="3"/>
  <c r="L79" i="3"/>
  <c r="D72" i="3"/>
  <c r="E72" i="3"/>
  <c r="F72" i="3"/>
  <c r="G72" i="3"/>
  <c r="H72" i="3"/>
  <c r="I72" i="3"/>
  <c r="J72" i="3"/>
  <c r="K72" i="3"/>
  <c r="L72" i="3"/>
  <c r="C72" i="3"/>
  <c r="D58" i="3"/>
  <c r="E58" i="3"/>
  <c r="F58" i="3"/>
  <c r="G58" i="3"/>
  <c r="H58" i="3"/>
  <c r="I58" i="3"/>
  <c r="J58" i="3"/>
  <c r="K58" i="3"/>
  <c r="L58" i="3"/>
  <c r="C58" i="3"/>
  <c r="C62" i="3"/>
  <c r="D62" i="3"/>
  <c r="E62" i="3"/>
  <c r="F62" i="3"/>
  <c r="G62" i="3"/>
  <c r="H62" i="3"/>
  <c r="I62" i="3"/>
  <c r="J62" i="3"/>
  <c r="K62" i="3"/>
  <c r="L62" i="3"/>
  <c r="C63" i="3"/>
  <c r="D63" i="3"/>
  <c r="E63" i="3"/>
  <c r="F63" i="3"/>
  <c r="G63" i="3"/>
  <c r="H63" i="3"/>
  <c r="I63" i="3"/>
  <c r="J63" i="3"/>
  <c r="K63" i="3"/>
  <c r="L63" i="3"/>
  <c r="D61" i="3"/>
  <c r="E61" i="3"/>
  <c r="F61" i="3"/>
  <c r="G61" i="3"/>
  <c r="H61" i="3"/>
  <c r="I61" i="3"/>
  <c r="J61" i="3"/>
  <c r="K61" i="3"/>
  <c r="L61" i="3"/>
  <c r="C61" i="3"/>
  <c r="C56" i="3"/>
  <c r="D56" i="3"/>
  <c r="E56" i="3"/>
  <c r="F56" i="3"/>
  <c r="G56" i="3"/>
  <c r="H56" i="3"/>
  <c r="I56" i="3"/>
  <c r="J56" i="3"/>
  <c r="K56" i="3"/>
  <c r="L56" i="3"/>
  <c r="C57" i="3"/>
  <c r="D57" i="3"/>
  <c r="E57" i="3"/>
  <c r="F57" i="3"/>
  <c r="G57" i="3"/>
  <c r="H57" i="3"/>
  <c r="I57" i="3"/>
  <c r="J57" i="3"/>
  <c r="K57" i="3"/>
  <c r="L57" i="3"/>
  <c r="D55" i="3"/>
  <c r="E55" i="3"/>
  <c r="F55" i="3"/>
  <c r="G55" i="3"/>
  <c r="H55" i="3"/>
  <c r="I55" i="3"/>
  <c r="J55" i="3"/>
  <c r="K55" i="3"/>
  <c r="L55" i="3"/>
  <c r="C55" i="3"/>
  <c r="D49" i="3"/>
  <c r="E49" i="3"/>
  <c r="F49" i="3"/>
  <c r="G49" i="3"/>
  <c r="H49" i="3"/>
  <c r="I49" i="3"/>
  <c r="J49" i="3"/>
  <c r="K49" i="3"/>
  <c r="L49" i="3"/>
  <c r="D50" i="3"/>
  <c r="E50" i="3"/>
  <c r="F50" i="3"/>
  <c r="G50" i="3"/>
  <c r="H50" i="3"/>
  <c r="I50" i="3"/>
  <c r="J50" i="3"/>
  <c r="K50" i="3"/>
  <c r="L50" i="3"/>
  <c r="D51" i="3"/>
  <c r="E51" i="3"/>
  <c r="F51" i="3"/>
  <c r="G51" i="3"/>
  <c r="H51" i="3"/>
  <c r="I51" i="3"/>
  <c r="J51" i="3"/>
  <c r="K51" i="3"/>
  <c r="L51" i="3"/>
  <c r="D52" i="3"/>
  <c r="E52" i="3"/>
  <c r="F52" i="3"/>
  <c r="G52" i="3"/>
  <c r="H52" i="3"/>
  <c r="I52" i="3"/>
  <c r="J52" i="3"/>
  <c r="K52" i="3"/>
  <c r="L52" i="3"/>
  <c r="C50" i="3"/>
  <c r="C51" i="3"/>
  <c r="C52" i="3"/>
  <c r="C49" i="3"/>
  <c r="D38" i="3"/>
  <c r="D43" i="3" s="1"/>
  <c r="E38" i="3"/>
  <c r="E43" i="3" s="1"/>
  <c r="F38" i="3"/>
  <c r="F43" i="3" s="1"/>
  <c r="G38" i="3"/>
  <c r="G43" i="3" s="1"/>
  <c r="H38" i="3"/>
  <c r="H43" i="3" s="1"/>
  <c r="I38" i="3"/>
  <c r="I43" i="3" s="1"/>
  <c r="J38" i="3"/>
  <c r="J43" i="3" s="1"/>
  <c r="K38" i="3"/>
  <c r="K43" i="3" s="1"/>
  <c r="L38" i="3"/>
  <c r="L43" i="3" s="1"/>
  <c r="C38" i="3"/>
  <c r="C43" i="3" s="1"/>
  <c r="M32" i="3"/>
  <c r="D32" i="3"/>
  <c r="E32" i="3"/>
  <c r="F32" i="3"/>
  <c r="G32" i="3"/>
  <c r="H32" i="3"/>
  <c r="I32" i="3"/>
  <c r="J32" i="3"/>
  <c r="K32" i="3"/>
  <c r="L32" i="3"/>
  <c r="C32" i="3"/>
  <c r="M26" i="3"/>
  <c r="D26" i="3"/>
  <c r="E26" i="3"/>
  <c r="F26" i="3"/>
  <c r="G26" i="3"/>
  <c r="H26" i="3"/>
  <c r="I26" i="3"/>
  <c r="J26" i="3"/>
  <c r="K26" i="3"/>
  <c r="L26" i="3"/>
  <c r="C26" i="3"/>
  <c r="D23" i="3"/>
  <c r="E23" i="3"/>
  <c r="F23" i="3"/>
  <c r="G23" i="3"/>
  <c r="H23" i="3"/>
  <c r="I23" i="3"/>
  <c r="J23" i="3"/>
  <c r="K23" i="3"/>
  <c r="L23" i="3"/>
  <c r="M23" i="3"/>
  <c r="C23" i="3"/>
  <c r="M11" i="3"/>
  <c r="M8" i="3"/>
  <c r="M18" i="3" s="1"/>
  <c r="D17" i="3"/>
  <c r="E17" i="3"/>
  <c r="F17" i="3"/>
  <c r="G17" i="3"/>
  <c r="H17" i="3"/>
  <c r="I17" i="3"/>
  <c r="J17" i="3"/>
  <c r="K17" i="3"/>
  <c r="L17" i="3"/>
  <c r="C17" i="3"/>
  <c r="D11" i="3"/>
  <c r="E11" i="3"/>
  <c r="F11" i="3"/>
  <c r="G11" i="3"/>
  <c r="H11" i="3"/>
  <c r="I11" i="3"/>
  <c r="J11" i="3"/>
  <c r="K11" i="3"/>
  <c r="L11" i="3"/>
  <c r="C11" i="3"/>
  <c r="D8" i="3"/>
  <c r="E8" i="3"/>
  <c r="E14" i="3" s="1"/>
  <c r="E15" i="3" s="1"/>
  <c r="E13" i="5" s="1"/>
  <c r="F8" i="3"/>
  <c r="G8" i="3"/>
  <c r="G14" i="3" s="1"/>
  <c r="G15" i="3" s="1"/>
  <c r="G13" i="5" s="1"/>
  <c r="H8" i="3"/>
  <c r="I8" i="3"/>
  <c r="I14" i="3" s="1"/>
  <c r="I15" i="3" s="1"/>
  <c r="I13" i="5" s="1"/>
  <c r="J8" i="3"/>
  <c r="K8" i="3"/>
  <c r="K14" i="3" s="1"/>
  <c r="K15" i="3" s="1"/>
  <c r="K13" i="5" s="1"/>
  <c r="L8" i="3"/>
  <c r="C8" i="3"/>
  <c r="L5" i="3"/>
  <c r="K5" i="3"/>
  <c r="D5" i="3"/>
  <c r="E5" i="3"/>
  <c r="F5" i="3"/>
  <c r="G5" i="3"/>
  <c r="H5" i="3"/>
  <c r="I5" i="3"/>
  <c r="J5" i="3"/>
  <c r="C5" i="3"/>
  <c r="B6" i="1"/>
  <c r="G37" i="19" s="1"/>
  <c r="E1" i="1"/>
  <c r="C39" i="4" l="1"/>
  <c r="E39" i="4"/>
  <c r="G39" i="4"/>
  <c r="I39" i="4"/>
  <c r="K39" i="4"/>
  <c r="C42" i="4"/>
  <c r="C38" i="4"/>
  <c r="C41" i="4"/>
  <c r="C40" i="4"/>
  <c r="C37" i="4"/>
  <c r="C36" i="4"/>
  <c r="C35" i="4"/>
  <c r="K41" i="4"/>
  <c r="K37" i="4"/>
  <c r="K40" i="4"/>
  <c r="K42" i="4"/>
  <c r="K36" i="4"/>
  <c r="K38" i="4"/>
  <c r="K35" i="4"/>
  <c r="I41" i="4"/>
  <c r="I37" i="4"/>
  <c r="I40" i="4"/>
  <c r="I42" i="4"/>
  <c r="I36" i="4"/>
  <c r="I38" i="4"/>
  <c r="I35" i="4"/>
  <c r="G41" i="4"/>
  <c r="G37" i="4"/>
  <c r="G40" i="4"/>
  <c r="G42" i="4"/>
  <c r="G36" i="4"/>
  <c r="G38" i="4"/>
  <c r="G35" i="4"/>
  <c r="E41" i="4"/>
  <c r="E37" i="4"/>
  <c r="E40" i="4"/>
  <c r="E42" i="4"/>
  <c r="E36" i="4"/>
  <c r="E38" i="4"/>
  <c r="E35" i="4"/>
  <c r="L35" i="4"/>
  <c r="J35" i="4"/>
  <c r="H35" i="4"/>
  <c r="F35" i="4"/>
  <c r="D35" i="4"/>
  <c r="L38" i="4"/>
  <c r="J38" i="4"/>
  <c r="H38" i="4"/>
  <c r="F38" i="4"/>
  <c r="D38" i="4"/>
  <c r="L36" i="4"/>
  <c r="J36" i="4"/>
  <c r="H36" i="4"/>
  <c r="F36" i="4"/>
  <c r="D36" i="4"/>
  <c r="L42" i="4"/>
  <c r="J42" i="4"/>
  <c r="H42" i="4"/>
  <c r="F42" i="4"/>
  <c r="D42" i="4"/>
  <c r="H12" i="6"/>
  <c r="K12" i="6"/>
  <c r="I12" i="6"/>
  <c r="D17" i="10"/>
  <c r="E17" i="10" s="1"/>
  <c r="D18" i="10"/>
  <c r="L12" i="6"/>
  <c r="J12" i="6"/>
  <c r="C33" i="5"/>
  <c r="L11" i="5"/>
  <c r="J11" i="5"/>
  <c r="H11" i="5"/>
  <c r="F11" i="5"/>
  <c r="D11" i="5"/>
  <c r="H33" i="6"/>
  <c r="H35" i="6" s="1"/>
  <c r="D13" i="11"/>
  <c r="K33" i="6"/>
  <c r="K35" i="6" s="1"/>
  <c r="I33" i="6"/>
  <c r="I35" i="6" s="1"/>
  <c r="L33" i="6"/>
  <c r="L35" i="6" s="1"/>
  <c r="J33" i="6"/>
  <c r="J35" i="6" s="1"/>
  <c r="D9" i="11"/>
  <c r="K106" i="3"/>
  <c r="K113" i="3" s="1"/>
  <c r="I106" i="3"/>
  <c r="I113" i="3" s="1"/>
  <c r="G106" i="3"/>
  <c r="G113" i="3" s="1"/>
  <c r="E106" i="3"/>
  <c r="E113" i="3" s="1"/>
  <c r="L106" i="3"/>
  <c r="L113" i="3" s="1"/>
  <c r="L27" i="3"/>
  <c r="L20" i="5" s="1"/>
  <c r="J24" i="3"/>
  <c r="H27" i="3"/>
  <c r="H20" i="5" s="1"/>
  <c r="F24" i="3"/>
  <c r="D27" i="3"/>
  <c r="D20" i="5" s="1"/>
  <c r="K11" i="5"/>
  <c r="I11" i="5"/>
  <c r="G11" i="5"/>
  <c r="E11" i="5"/>
  <c r="N11" i="5" s="1"/>
  <c r="C106" i="3"/>
  <c r="C113" i="3" s="1"/>
  <c r="J106" i="3"/>
  <c r="J113" i="3" s="1"/>
  <c r="H106" i="3"/>
  <c r="H113" i="3" s="1"/>
  <c r="F106" i="3"/>
  <c r="F113" i="3" s="1"/>
  <c r="D106" i="3"/>
  <c r="D113" i="3" s="1"/>
  <c r="L18" i="6"/>
  <c r="J18" i="6"/>
  <c r="D15" i="11"/>
  <c r="D11" i="11"/>
  <c r="D7" i="11"/>
  <c r="E7" i="11" s="1"/>
  <c r="D14" i="11"/>
  <c r="D12" i="11"/>
  <c r="E13" i="11" s="1"/>
  <c r="D10" i="11"/>
  <c r="D8" i="11"/>
  <c r="E9" i="11" s="1"/>
  <c r="G16" i="11"/>
  <c r="B17" i="11"/>
  <c r="L16" i="11"/>
  <c r="E12" i="11"/>
  <c r="E11" i="11"/>
  <c r="B20" i="10"/>
  <c r="D20" i="10" s="1"/>
  <c r="E20" i="10" s="1"/>
  <c r="H18" i="6"/>
  <c r="K18" i="6"/>
  <c r="I18" i="6"/>
  <c r="J20" i="6"/>
  <c r="C30" i="5"/>
  <c r="C32" i="5"/>
  <c r="L33" i="5"/>
  <c r="J33" i="5"/>
  <c r="H33" i="5"/>
  <c r="F33" i="5"/>
  <c r="D33" i="5"/>
  <c r="K32" i="5"/>
  <c r="I32" i="5"/>
  <c r="G32" i="5"/>
  <c r="E32" i="5"/>
  <c r="L31" i="5"/>
  <c r="L37" i="5" s="1"/>
  <c r="J31" i="5"/>
  <c r="J37" i="5" s="1"/>
  <c r="H31" i="5"/>
  <c r="H37" i="5" s="1"/>
  <c r="F31" i="5"/>
  <c r="F37" i="5" s="1"/>
  <c r="D31" i="5"/>
  <c r="D37" i="5" s="1"/>
  <c r="K30" i="5"/>
  <c r="K36" i="5" s="1"/>
  <c r="I30" i="5"/>
  <c r="I36" i="5" s="1"/>
  <c r="G30" i="5"/>
  <c r="G36" i="5" s="1"/>
  <c r="E30" i="5"/>
  <c r="E36" i="5" s="1"/>
  <c r="L29" i="5"/>
  <c r="L35" i="5" s="1"/>
  <c r="J29" i="5"/>
  <c r="J35" i="5" s="1"/>
  <c r="H29" i="5"/>
  <c r="H35" i="5" s="1"/>
  <c r="F29" i="5"/>
  <c r="F35" i="5" s="1"/>
  <c r="D29" i="5"/>
  <c r="D35" i="5" s="1"/>
  <c r="C29" i="5"/>
  <c r="C35" i="5" s="1"/>
  <c r="C31" i="5"/>
  <c r="C37" i="5" s="1"/>
  <c r="K33" i="5"/>
  <c r="I33" i="5"/>
  <c r="G33" i="5"/>
  <c r="E33" i="5"/>
  <c r="L32" i="5"/>
  <c r="J32" i="5"/>
  <c r="H32" i="5"/>
  <c r="F32" i="5"/>
  <c r="D32" i="5"/>
  <c r="K31" i="5"/>
  <c r="K37" i="5" s="1"/>
  <c r="I31" i="5"/>
  <c r="I37" i="5" s="1"/>
  <c r="G31" i="5"/>
  <c r="G37" i="5" s="1"/>
  <c r="E31" i="5"/>
  <c r="E37" i="5" s="1"/>
  <c r="L30" i="5"/>
  <c r="L36" i="5" s="1"/>
  <c r="J30" i="5"/>
  <c r="J36" i="5" s="1"/>
  <c r="H30" i="5"/>
  <c r="H36" i="5" s="1"/>
  <c r="F30" i="5"/>
  <c r="F36" i="5" s="1"/>
  <c r="D30" i="5"/>
  <c r="D36" i="5" s="1"/>
  <c r="K29" i="5"/>
  <c r="K35" i="5" s="1"/>
  <c r="I29" i="5"/>
  <c r="I35" i="5" s="1"/>
  <c r="G29" i="5"/>
  <c r="G35" i="5" s="1"/>
  <c r="E29" i="5"/>
  <c r="E35" i="5" s="1"/>
  <c r="C53" i="3"/>
  <c r="C59" i="3"/>
  <c r="C64" i="3"/>
  <c r="K64" i="3"/>
  <c r="I64" i="3"/>
  <c r="G64" i="3"/>
  <c r="E64" i="3"/>
  <c r="C92" i="3"/>
  <c r="C112" i="3" s="1"/>
  <c r="J92" i="3"/>
  <c r="J112" i="3" s="1"/>
  <c r="H92" i="3"/>
  <c r="H112" i="3" s="1"/>
  <c r="F92" i="3"/>
  <c r="F112" i="3" s="1"/>
  <c r="L92" i="3"/>
  <c r="L112" i="3" s="1"/>
  <c r="K92" i="3"/>
  <c r="K112" i="3" s="1"/>
  <c r="I92" i="3"/>
  <c r="I112" i="3" s="1"/>
  <c r="G92" i="3"/>
  <c r="G112" i="3" s="1"/>
  <c r="E92" i="3"/>
  <c r="E112" i="3" s="1"/>
  <c r="L80" i="3"/>
  <c r="J80" i="3"/>
  <c r="H80" i="3"/>
  <c r="F80" i="3"/>
  <c r="D80" i="3"/>
  <c r="K80" i="3"/>
  <c r="I80" i="3"/>
  <c r="G80" i="3"/>
  <c r="E80" i="3"/>
  <c r="L53" i="3"/>
  <c r="J53" i="3"/>
  <c r="H53" i="3"/>
  <c r="F53" i="3"/>
  <c r="D53" i="3"/>
  <c r="L64" i="3"/>
  <c r="J64" i="3"/>
  <c r="H64" i="3"/>
  <c r="F64" i="3"/>
  <c r="D64" i="3"/>
  <c r="L59" i="3"/>
  <c r="J59" i="3"/>
  <c r="H59" i="3"/>
  <c r="F59" i="3"/>
  <c r="D59" i="3"/>
  <c r="K53" i="3"/>
  <c r="I53" i="3"/>
  <c r="G53" i="3"/>
  <c r="E53" i="3"/>
  <c r="K59" i="3"/>
  <c r="I59" i="3"/>
  <c r="G59" i="3"/>
  <c r="E59" i="3"/>
  <c r="M12" i="3"/>
  <c r="K12" i="3"/>
  <c r="I12" i="3"/>
  <c r="G12" i="3"/>
  <c r="E12" i="3"/>
  <c r="L12" i="3"/>
  <c r="J12" i="3"/>
  <c r="H12" i="3"/>
  <c r="F12" i="3"/>
  <c r="D12" i="3"/>
  <c r="L24" i="3"/>
  <c r="H24" i="3"/>
  <c r="D24" i="3"/>
  <c r="K18" i="3"/>
  <c r="K19" i="5" s="1"/>
  <c r="I18" i="3"/>
  <c r="I19" i="5" s="1"/>
  <c r="G18" i="3"/>
  <c r="G19" i="5" s="1"/>
  <c r="E18" i="3"/>
  <c r="E19" i="5" s="1"/>
  <c r="M14" i="3"/>
  <c r="M20" i="3" s="1"/>
  <c r="M24" i="3"/>
  <c r="M27" i="3"/>
  <c r="M38" i="3"/>
  <c r="M43" i="3"/>
  <c r="L9" i="3"/>
  <c r="L7" i="5" s="1"/>
  <c r="J9" i="3"/>
  <c r="J7" i="5" s="1"/>
  <c r="H9" i="3"/>
  <c r="H7" i="5" s="1"/>
  <c r="F9" i="3"/>
  <c r="F7" i="5" s="1"/>
  <c r="C14" i="3"/>
  <c r="C15" i="3" s="1"/>
  <c r="C13" i="5" s="1"/>
  <c r="J14" i="3"/>
  <c r="H14" i="3"/>
  <c r="F14" i="3"/>
  <c r="D14" i="3"/>
  <c r="K20" i="3"/>
  <c r="K47" i="6" s="1"/>
  <c r="K49" i="6" s="1"/>
  <c r="I20" i="3"/>
  <c r="I47" i="6" s="1"/>
  <c r="I49" i="6" s="1"/>
  <c r="G20" i="3"/>
  <c r="E20" i="3"/>
  <c r="K24" i="3"/>
  <c r="I24" i="3"/>
  <c r="G24" i="3"/>
  <c r="E24" i="3"/>
  <c r="J27" i="3"/>
  <c r="J20" i="5" s="1"/>
  <c r="F27" i="3"/>
  <c r="F20" i="5" s="1"/>
  <c r="K9" i="3"/>
  <c r="K7" i="5" s="1"/>
  <c r="I9" i="3"/>
  <c r="I7" i="5" s="1"/>
  <c r="G9" i="3"/>
  <c r="G7" i="5" s="1"/>
  <c r="E9" i="3"/>
  <c r="E7" i="5" s="1"/>
  <c r="L18" i="3"/>
  <c r="L19" i="5" s="1"/>
  <c r="J18" i="3"/>
  <c r="J19" i="5" s="1"/>
  <c r="H18" i="3"/>
  <c r="H19" i="5" s="1"/>
  <c r="F18" i="3"/>
  <c r="F19" i="5" s="1"/>
  <c r="D18" i="3"/>
  <c r="D19" i="5" s="1"/>
  <c r="M9" i="3"/>
  <c r="L14" i="3"/>
  <c r="K27" i="3"/>
  <c r="K20" i="5" s="1"/>
  <c r="I27" i="3"/>
  <c r="I20" i="5" s="1"/>
  <c r="G27" i="3"/>
  <c r="G20" i="5" s="1"/>
  <c r="E27" i="3"/>
  <c r="E20" i="5" s="1"/>
  <c r="C12" i="3"/>
  <c r="C18" i="3"/>
  <c r="C19" i="5" s="1"/>
  <c r="C24" i="3"/>
  <c r="C27" i="3"/>
  <c r="C20" i="5" s="1"/>
  <c r="C80" i="3"/>
  <c r="C111" i="3" s="1"/>
  <c r="D9" i="3"/>
  <c r="D7" i="5" s="1"/>
  <c r="E18" i="10" l="1"/>
  <c r="E19" i="10"/>
  <c r="O33" i="5"/>
  <c r="I20" i="6"/>
  <c r="J45" i="6" s="1"/>
  <c r="J51" i="6" s="1"/>
  <c r="H20" i="6"/>
  <c r="H37" i="6" s="1"/>
  <c r="O11" i="5"/>
  <c r="J37" i="6"/>
  <c r="I37" i="6"/>
  <c r="I40" i="6" s="1"/>
  <c r="I61" i="6" s="1"/>
  <c r="N33" i="5"/>
  <c r="E66" i="3"/>
  <c r="E68" i="3" s="1"/>
  <c r="I66" i="3"/>
  <c r="I68" i="3" s="1"/>
  <c r="G38" i="5"/>
  <c r="K38" i="5"/>
  <c r="L20" i="6"/>
  <c r="E15" i="11"/>
  <c r="L17" i="11"/>
  <c r="B18" i="11"/>
  <c r="D17" i="11"/>
  <c r="G17" i="11"/>
  <c r="E10" i="11"/>
  <c r="D16" i="11"/>
  <c r="E16" i="11" s="1"/>
  <c r="E14" i="11"/>
  <c r="E8" i="11"/>
  <c r="B21" i="10"/>
  <c r="D21" i="10" s="1"/>
  <c r="E21" i="10" s="1"/>
  <c r="K20" i="6"/>
  <c r="N35" i="5"/>
  <c r="O35" i="5"/>
  <c r="N7" i="5"/>
  <c r="O7" i="5"/>
  <c r="N20" i="5"/>
  <c r="O20" i="5"/>
  <c r="N19" i="5"/>
  <c r="O19" i="5"/>
  <c r="G23" i="4"/>
  <c r="G23" i="5"/>
  <c r="G27" i="5"/>
  <c r="G15" i="5"/>
  <c r="G21" i="5" s="1"/>
  <c r="K23" i="4"/>
  <c r="K23" i="5"/>
  <c r="K27" i="5"/>
  <c r="K15" i="5"/>
  <c r="K21" i="5" s="1"/>
  <c r="C43" i="5"/>
  <c r="C41" i="5"/>
  <c r="E23" i="4"/>
  <c r="E23" i="5"/>
  <c r="E27" i="5"/>
  <c r="E15" i="5"/>
  <c r="E21" i="5" s="1"/>
  <c r="I23" i="4"/>
  <c r="I23" i="5"/>
  <c r="I27" i="5"/>
  <c r="I15" i="5"/>
  <c r="I21" i="5" s="1"/>
  <c r="E111" i="3"/>
  <c r="E108" i="3"/>
  <c r="E114" i="3" s="1"/>
  <c r="I111" i="3"/>
  <c r="I108" i="3"/>
  <c r="I114" i="3" s="1"/>
  <c r="D108" i="3"/>
  <c r="D114" i="3" s="1"/>
  <c r="D111" i="3"/>
  <c r="H108" i="3"/>
  <c r="H114" i="3" s="1"/>
  <c r="H111" i="3"/>
  <c r="L108" i="3"/>
  <c r="L114" i="3" s="1"/>
  <c r="L111" i="3"/>
  <c r="N31" i="5"/>
  <c r="O31" i="5"/>
  <c r="N30" i="5"/>
  <c r="C36" i="5"/>
  <c r="C38" i="5" s="1"/>
  <c r="O30" i="5"/>
  <c r="E38" i="5"/>
  <c r="I38" i="5"/>
  <c r="D38" i="5"/>
  <c r="H38" i="5"/>
  <c r="L38" i="5"/>
  <c r="G111" i="3"/>
  <c r="G108" i="3"/>
  <c r="G114" i="3" s="1"/>
  <c r="K111" i="3"/>
  <c r="K108" i="3"/>
  <c r="K114" i="3" s="1"/>
  <c r="F108" i="3"/>
  <c r="F114" i="3" s="1"/>
  <c r="F111" i="3"/>
  <c r="J108" i="3"/>
  <c r="J114" i="3" s="1"/>
  <c r="J111" i="3"/>
  <c r="N37" i="5"/>
  <c r="O37" i="5"/>
  <c r="N29" i="5"/>
  <c r="O29" i="5"/>
  <c r="N32" i="5"/>
  <c r="O32" i="5"/>
  <c r="F38" i="5"/>
  <c r="J38" i="5"/>
  <c r="C20" i="3"/>
  <c r="C29" i="3" s="1"/>
  <c r="M15" i="3"/>
  <c r="D66" i="3"/>
  <c r="D68" i="3" s="1"/>
  <c r="H66" i="3"/>
  <c r="H68" i="3" s="1"/>
  <c r="L66" i="3"/>
  <c r="L68" i="3" s="1"/>
  <c r="C66" i="3"/>
  <c r="C68" i="3" s="1"/>
  <c r="G66" i="3"/>
  <c r="G68" i="3" s="1"/>
  <c r="K66" i="3"/>
  <c r="K68" i="3" s="1"/>
  <c r="F66" i="3"/>
  <c r="F68" i="3" s="1"/>
  <c r="J66" i="3"/>
  <c r="J68" i="3" s="1"/>
  <c r="L20" i="3"/>
  <c r="L47" i="6" s="1"/>
  <c r="L49" i="6" s="1"/>
  <c r="L15" i="3"/>
  <c r="L13" i="5" s="1"/>
  <c r="E29" i="3"/>
  <c r="E21" i="3"/>
  <c r="E14" i="5" s="1"/>
  <c r="I29" i="3"/>
  <c r="I21" i="3"/>
  <c r="I14" i="5" s="1"/>
  <c r="D20" i="3"/>
  <c r="D15" i="3"/>
  <c r="D13" i="5" s="1"/>
  <c r="H20" i="3"/>
  <c r="H47" i="6" s="1"/>
  <c r="H49" i="6" s="1"/>
  <c r="H15" i="3"/>
  <c r="H13" i="5" s="1"/>
  <c r="C108" i="3"/>
  <c r="C114" i="3" s="1"/>
  <c r="G29" i="3"/>
  <c r="G21" i="3"/>
  <c r="G14" i="5" s="1"/>
  <c r="K29" i="3"/>
  <c r="K21" i="3"/>
  <c r="K14" i="5" s="1"/>
  <c r="F20" i="3"/>
  <c r="G8" i="5" s="1"/>
  <c r="F15" i="3"/>
  <c r="F13" i="5" s="1"/>
  <c r="J20" i="3"/>
  <c r="J47" i="6" s="1"/>
  <c r="J49" i="6" s="1"/>
  <c r="J15" i="3"/>
  <c r="J13" i="5" s="1"/>
  <c r="M29" i="3"/>
  <c r="M21" i="3"/>
  <c r="C21" i="3" l="1"/>
  <c r="C14" i="5" s="1"/>
  <c r="I45" i="6"/>
  <c r="I51" i="6" s="1"/>
  <c r="I53" i="6" s="1"/>
  <c r="I60" i="6" s="1"/>
  <c r="I63" i="6" s="1"/>
  <c r="I6" i="11" a="1"/>
  <c r="J40" i="6"/>
  <c r="J61" i="6" s="1"/>
  <c r="H40" i="6"/>
  <c r="H61" i="6" s="1"/>
  <c r="J53" i="6"/>
  <c r="J60" i="6" s="1"/>
  <c r="J63" i="6" s="1"/>
  <c r="K45" i="6"/>
  <c r="K51" i="6" s="1"/>
  <c r="K53" i="6" s="1"/>
  <c r="K60" i="6" s="1"/>
  <c r="K37" i="6"/>
  <c r="K40" i="6" s="1"/>
  <c r="K61" i="6" s="1"/>
  <c r="L45" i="6"/>
  <c r="L51" i="6" s="1"/>
  <c r="L53" i="6" s="1"/>
  <c r="L60" i="6" s="1"/>
  <c r="L37" i="6"/>
  <c r="L40" i="6" s="1"/>
  <c r="L61" i="6" s="1"/>
  <c r="N13" i="5"/>
  <c r="E17" i="11"/>
  <c r="G18" i="11"/>
  <c r="B19" i="11"/>
  <c r="D18" i="11"/>
  <c r="E18" i="11" s="1"/>
  <c r="L18" i="11"/>
  <c r="B22" i="10"/>
  <c r="D22" i="10" s="1"/>
  <c r="E22" i="10" s="1"/>
  <c r="H23" i="4"/>
  <c r="H15" i="5"/>
  <c r="H21" i="5" s="1"/>
  <c r="H8" i="5"/>
  <c r="H23" i="5"/>
  <c r="H27" i="5"/>
  <c r="D23" i="4"/>
  <c r="D15" i="5"/>
  <c r="D21" i="5" s="1"/>
  <c r="D23" i="5"/>
  <c r="D27" i="5"/>
  <c r="D8" i="5"/>
  <c r="L23" i="4"/>
  <c r="L15" i="5"/>
  <c r="L21" i="5" s="1"/>
  <c r="L8" i="5"/>
  <c r="L23" i="5"/>
  <c r="L27" i="5"/>
  <c r="C23" i="4"/>
  <c r="C27" i="5"/>
  <c r="C23" i="5"/>
  <c r="C15" i="5"/>
  <c r="J42" i="5"/>
  <c r="J41" i="5"/>
  <c r="J43" i="5"/>
  <c r="F42" i="5"/>
  <c r="F41" i="5"/>
  <c r="F43" i="5"/>
  <c r="N36" i="5"/>
  <c r="O36" i="5"/>
  <c r="L42" i="5"/>
  <c r="L41" i="5"/>
  <c r="L43" i="5"/>
  <c r="H42" i="5"/>
  <c r="H41" i="5"/>
  <c r="H43" i="5"/>
  <c r="D42" i="5"/>
  <c r="D41" i="5"/>
  <c r="D43" i="5"/>
  <c r="O13" i="5"/>
  <c r="I8" i="5"/>
  <c r="C42" i="5"/>
  <c r="J23" i="4"/>
  <c r="J15" i="5"/>
  <c r="J21" i="5" s="1"/>
  <c r="J8" i="5"/>
  <c r="J23" i="5"/>
  <c r="J27" i="5"/>
  <c r="F23" i="4"/>
  <c r="F15" i="5"/>
  <c r="F21" i="5" s="1"/>
  <c r="F8" i="5"/>
  <c r="F23" i="5"/>
  <c r="F27" i="5"/>
  <c r="N38" i="5"/>
  <c r="O38" i="5"/>
  <c r="K41" i="5"/>
  <c r="K43" i="5"/>
  <c r="K42" i="5"/>
  <c r="G41" i="5"/>
  <c r="G43" i="5"/>
  <c r="G42" i="5"/>
  <c r="I41" i="5"/>
  <c r="I43" i="5"/>
  <c r="I42" i="5"/>
  <c r="E41" i="5"/>
  <c r="E43" i="5"/>
  <c r="E42" i="5"/>
  <c r="E8" i="5"/>
  <c r="K8" i="5"/>
  <c r="H29" i="3"/>
  <c r="H9" i="5" s="1"/>
  <c r="H21" i="3"/>
  <c r="H14" i="5" s="1"/>
  <c r="D29" i="3"/>
  <c r="D9" i="5" s="1"/>
  <c r="D21" i="3"/>
  <c r="D14" i="5" s="1"/>
  <c r="I35" i="3"/>
  <c r="I30" i="3"/>
  <c r="I16" i="5" s="1"/>
  <c r="I33" i="3"/>
  <c r="E35" i="3"/>
  <c r="E30" i="3"/>
  <c r="E16" i="5" s="1"/>
  <c r="E33" i="3"/>
  <c r="L29" i="3"/>
  <c r="L9" i="5" s="1"/>
  <c r="L21" i="3"/>
  <c r="L14" i="5" s="1"/>
  <c r="M35" i="3"/>
  <c r="M30" i="3"/>
  <c r="M33" i="3"/>
  <c r="J29" i="3"/>
  <c r="J9" i="5" s="1"/>
  <c r="J21" i="3"/>
  <c r="J14" i="5" s="1"/>
  <c r="F29" i="3"/>
  <c r="F9" i="5" s="1"/>
  <c r="F21" i="3"/>
  <c r="F14" i="5" s="1"/>
  <c r="K35" i="3"/>
  <c r="K30" i="3"/>
  <c r="K16" i="5" s="1"/>
  <c r="K33" i="3"/>
  <c r="G35" i="3"/>
  <c r="G30" i="3"/>
  <c r="G16" i="5" s="1"/>
  <c r="G33" i="3"/>
  <c r="C35" i="3"/>
  <c r="C30" i="3"/>
  <c r="C16" i="5" s="1"/>
  <c r="C33" i="3"/>
  <c r="L56" i="6" l="1"/>
  <c r="G10" i="19" s="1"/>
  <c r="H10" i="19" s="1"/>
  <c r="I10" i="19" s="1"/>
  <c r="J10" i="19" s="1"/>
  <c r="K10" i="19" s="1"/>
  <c r="L55" i="6"/>
  <c r="L63" i="6"/>
  <c r="N41" i="5"/>
  <c r="C25" i="5"/>
  <c r="I6" i="11"/>
  <c r="I7" i="11"/>
  <c r="I11" i="11"/>
  <c r="I15" i="11"/>
  <c r="I9" i="11"/>
  <c r="I13" i="11"/>
  <c r="I14" i="11"/>
  <c r="I10" i="11"/>
  <c r="I12" i="11"/>
  <c r="J12" i="11" s="1"/>
  <c r="I8" i="11"/>
  <c r="J8" i="11" s="1"/>
  <c r="O14" i="5"/>
  <c r="O41" i="5"/>
  <c r="O43" i="5"/>
  <c r="N43" i="5"/>
  <c r="K63" i="6"/>
  <c r="L19" i="11"/>
  <c r="B20" i="11"/>
  <c r="D19" i="11"/>
  <c r="E19" i="11" s="1"/>
  <c r="G19" i="11"/>
  <c r="B23" i="10"/>
  <c r="D23" i="10" s="1"/>
  <c r="E23" i="10" s="1"/>
  <c r="K25" i="5"/>
  <c r="E25" i="5"/>
  <c r="N42" i="5"/>
  <c r="O42" i="5"/>
  <c r="C21" i="5"/>
  <c r="N15" i="5"/>
  <c r="O15" i="5"/>
  <c r="N27" i="5"/>
  <c r="O27" i="5"/>
  <c r="G9" i="5"/>
  <c r="I9" i="5"/>
  <c r="N14" i="5"/>
  <c r="G25" i="5"/>
  <c r="I25" i="5"/>
  <c r="N23" i="5"/>
  <c r="O23" i="5"/>
  <c r="N8" i="5"/>
  <c r="O8" i="5"/>
  <c r="K9" i="5"/>
  <c r="E9" i="5"/>
  <c r="K40" i="3"/>
  <c r="K36" i="3"/>
  <c r="K17" i="5" s="1"/>
  <c r="F30" i="3"/>
  <c r="F16" i="5" s="1"/>
  <c r="F35" i="3"/>
  <c r="G10" i="5" s="1"/>
  <c r="F33" i="3"/>
  <c r="J30" i="3"/>
  <c r="J16" i="5" s="1"/>
  <c r="J35" i="3"/>
  <c r="K10" i="5" s="1"/>
  <c r="J33" i="3"/>
  <c r="E40" i="3"/>
  <c r="E36" i="3"/>
  <c r="E17" i="5" s="1"/>
  <c r="G40" i="3"/>
  <c r="G36" i="3"/>
  <c r="G17" i="5" s="1"/>
  <c r="M40" i="3"/>
  <c r="M36" i="3"/>
  <c r="L33" i="3"/>
  <c r="L30" i="3"/>
  <c r="L16" i="5" s="1"/>
  <c r="L35" i="3"/>
  <c r="I40" i="3"/>
  <c r="I36" i="3"/>
  <c r="I17" i="5" s="1"/>
  <c r="D33" i="3"/>
  <c r="D30" i="3"/>
  <c r="D16" i="5" s="1"/>
  <c r="D35" i="3"/>
  <c r="N6" i="11" s="1" a="1"/>
  <c r="H33" i="3"/>
  <c r="H30" i="3"/>
  <c r="H16" i="5" s="1"/>
  <c r="H35" i="3"/>
  <c r="I10" i="5" s="1"/>
  <c r="C40" i="3"/>
  <c r="C36" i="3"/>
  <c r="C17" i="5" s="1"/>
  <c r="L66" i="6" l="1"/>
  <c r="G17" i="19" s="1"/>
  <c r="H7" i="19" s="1"/>
  <c r="I7" i="19" s="1"/>
  <c r="O16" i="5"/>
  <c r="N9" i="5"/>
  <c r="G11" i="19"/>
  <c r="L65" i="6"/>
  <c r="J10" i="11"/>
  <c r="J13" i="11"/>
  <c r="J15" i="11"/>
  <c r="J7" i="11"/>
  <c r="N6" i="11"/>
  <c r="N8" i="11"/>
  <c r="N10" i="11"/>
  <c r="N12" i="11"/>
  <c r="N14" i="11"/>
  <c r="N7" i="11"/>
  <c r="N9" i="11"/>
  <c r="N11" i="11"/>
  <c r="N13" i="11"/>
  <c r="N15" i="11"/>
  <c r="I17" i="11"/>
  <c r="I19" i="11"/>
  <c r="I16" i="11"/>
  <c r="J16" i="11" s="1"/>
  <c r="I18" i="11"/>
  <c r="J18" i="11" s="1"/>
  <c r="N16" i="5"/>
  <c r="J14" i="11"/>
  <c r="J9" i="11"/>
  <c r="J11" i="11"/>
  <c r="G20" i="11"/>
  <c r="I20" i="11" s="1"/>
  <c r="B21" i="11"/>
  <c r="D20" i="11"/>
  <c r="E20" i="11" s="1"/>
  <c r="L20" i="11"/>
  <c r="D25" i="5"/>
  <c r="D10" i="5"/>
  <c r="H10" i="5"/>
  <c r="H25" i="5"/>
  <c r="L10" i="5"/>
  <c r="L25" i="5"/>
  <c r="J10" i="5"/>
  <c r="J25" i="5"/>
  <c r="N21" i="5"/>
  <c r="O21" i="5"/>
  <c r="O9" i="5"/>
  <c r="F10" i="5"/>
  <c r="F25" i="5"/>
  <c r="E10" i="5"/>
  <c r="D36" i="3"/>
  <c r="D17" i="5" s="1"/>
  <c r="D40" i="3"/>
  <c r="I44" i="3"/>
  <c r="I46" i="3" s="1"/>
  <c r="I24" i="5" s="1"/>
  <c r="I26" i="5" s="1"/>
  <c r="F36" i="3"/>
  <c r="F17" i="5" s="1"/>
  <c r="F40" i="3"/>
  <c r="H36" i="3"/>
  <c r="H17" i="5" s="1"/>
  <c r="H40" i="3"/>
  <c r="L36" i="3"/>
  <c r="L17" i="5" s="1"/>
  <c r="L40" i="3"/>
  <c r="M44" i="3"/>
  <c r="M46" i="3" s="1"/>
  <c r="G44" i="3"/>
  <c r="G46" i="3" s="1"/>
  <c r="G24" i="5" s="1"/>
  <c r="G26" i="5" s="1"/>
  <c r="E44" i="3"/>
  <c r="E46" i="3" s="1"/>
  <c r="E24" i="5" s="1"/>
  <c r="E26" i="5" s="1"/>
  <c r="J36" i="3"/>
  <c r="J17" i="5" s="1"/>
  <c r="J40" i="3"/>
  <c r="K44" i="3"/>
  <c r="K46" i="3" s="1"/>
  <c r="K24" i="5" s="1"/>
  <c r="K26" i="5" s="1"/>
  <c r="C44" i="3"/>
  <c r="H9" i="19" l="1"/>
  <c r="H11" i="19" s="1"/>
  <c r="H15" i="19" s="1"/>
  <c r="J7" i="19"/>
  <c r="I9" i="19"/>
  <c r="I11" i="19" s="1"/>
  <c r="J19" i="11"/>
  <c r="O15" i="11"/>
  <c r="O11" i="11"/>
  <c r="O7" i="11"/>
  <c r="O13" i="11"/>
  <c r="O9" i="11"/>
  <c r="N17" i="11"/>
  <c r="N19" i="11"/>
  <c r="N16" i="11"/>
  <c r="O16" i="11" s="1"/>
  <c r="N18" i="11"/>
  <c r="N20" i="11"/>
  <c r="N17" i="5"/>
  <c r="J17" i="11"/>
  <c r="O14" i="11"/>
  <c r="O10" i="11"/>
  <c r="O17" i="5"/>
  <c r="O12" i="11"/>
  <c r="O8" i="11"/>
  <c r="L21" i="11"/>
  <c r="N21" i="11" s="1"/>
  <c r="B22" i="11"/>
  <c r="D22" i="11" s="1"/>
  <c r="D21" i="11"/>
  <c r="E21" i="11" s="1"/>
  <c r="G21" i="11"/>
  <c r="I21" i="11" s="1"/>
  <c r="J20" i="11"/>
  <c r="N25" i="5"/>
  <c r="O25" i="5"/>
  <c r="N10" i="5"/>
  <c r="O10" i="5"/>
  <c r="K41" i="3"/>
  <c r="D44" i="3"/>
  <c r="D46" i="3"/>
  <c r="D24" i="5" s="1"/>
  <c r="D26" i="5" s="1"/>
  <c r="M41" i="3"/>
  <c r="I41" i="3"/>
  <c r="G41" i="3"/>
  <c r="D41" i="3"/>
  <c r="E41" i="3"/>
  <c r="J41" i="3"/>
  <c r="J44" i="3"/>
  <c r="J46" i="3" s="1"/>
  <c r="J24" i="5" s="1"/>
  <c r="J26" i="5" s="1"/>
  <c r="L41" i="3"/>
  <c r="L44" i="3"/>
  <c r="L46" i="3" s="1"/>
  <c r="L24" i="5" s="1"/>
  <c r="L26" i="5" s="1"/>
  <c r="H41" i="3"/>
  <c r="H44" i="3"/>
  <c r="H46" i="3" s="1"/>
  <c r="H24" i="5" s="1"/>
  <c r="H26" i="5" s="1"/>
  <c r="F41" i="3"/>
  <c r="F44" i="3"/>
  <c r="F46" i="3" s="1"/>
  <c r="F24" i="5" s="1"/>
  <c r="F26" i="5" s="1"/>
  <c r="C46" i="3"/>
  <c r="C24" i="5" s="1"/>
  <c r="O18" i="11" l="1"/>
  <c r="I15" i="19"/>
  <c r="K7" i="19"/>
  <c r="J9" i="19"/>
  <c r="J11" i="19" s="1"/>
  <c r="O20" i="11"/>
  <c r="O17" i="11"/>
  <c r="O19" i="11"/>
  <c r="G22" i="11"/>
  <c r="I22" i="11" s="1"/>
  <c r="J21" i="11"/>
  <c r="L22" i="11"/>
  <c r="N22" i="11" s="1"/>
  <c r="O21" i="11"/>
  <c r="E22" i="11"/>
  <c r="N24" i="5"/>
  <c r="O24" i="5"/>
  <c r="C26" i="5"/>
  <c r="L7" i="19" l="1"/>
  <c r="L9" i="19" s="1"/>
  <c r="L11" i="19" s="1"/>
  <c r="K9" i="19"/>
  <c r="K11" i="19" s="1"/>
  <c r="J15" i="19"/>
  <c r="O22" i="11"/>
  <c r="J22" i="11"/>
  <c r="N26" i="5"/>
  <c r="O26" i="5"/>
  <c r="K15" i="19" l="1"/>
  <c r="G22" i="19" l="1"/>
  <c r="G26" i="19" s="1"/>
  <c r="L15" i="19"/>
  <c r="G29" i="19" s="1"/>
  <c r="G30" i="19" l="1"/>
  <c r="G32" i="19" s="1"/>
  <c r="G36" i="19" s="1"/>
  <c r="G39" i="19" s="1"/>
  <c r="G31" i="19"/>
  <c r="I21" i="19" l="1"/>
  <c r="G43" i="19"/>
  <c r="G42" i="19"/>
</calcChain>
</file>

<file path=xl/sharedStrings.xml><?xml version="1.0" encoding="utf-8"?>
<sst xmlns="http://schemas.openxmlformats.org/spreadsheetml/2006/main" count="17502" uniqueCount="8676">
  <si>
    <t>COMPANY NAME</t>
  </si>
  <si>
    <t>VARUN BEVERAGES LTD</t>
  </si>
  <si>
    <t>LATEST VERSION</t>
  </si>
  <si>
    <t>PLEASE DO NOT MAKE ANY CHANGES TO THIS SHEET</t>
  </si>
  <si>
    <t>CURRENT VERSION</t>
  </si>
  <si>
    <t>META</t>
  </si>
  <si>
    <t>Number of shares</t>
  </si>
  <si>
    <t>Face Value</t>
  </si>
  <si>
    <t>Current Price</t>
  </si>
  <si>
    <t>Market Capitalization</t>
  </si>
  <si>
    <t>PROFIT &amp; LOSS</t>
  </si>
  <si>
    <t>Report Date</t>
  </si>
  <si>
    <t>Sales</t>
  </si>
  <si>
    <t>Raw Material Cost</t>
  </si>
  <si>
    <t>Change in Inventory</t>
  </si>
  <si>
    <t>Power and Fuel</t>
  </si>
  <si>
    <t>Other Mfr. Exp</t>
  </si>
  <si>
    <t>Employee Cost</t>
  </si>
  <si>
    <t>Selling and admin</t>
  </si>
  <si>
    <t>Other Expenses</t>
  </si>
  <si>
    <t>Other Income</t>
  </si>
  <si>
    <t>Depreciation</t>
  </si>
  <si>
    <t>Interest</t>
  </si>
  <si>
    <t>Profit before tax</t>
  </si>
  <si>
    <t>Tax</t>
  </si>
  <si>
    <t>Net profit</t>
  </si>
  <si>
    <t>Dividend Amount</t>
  </si>
  <si>
    <t>Quarters</t>
  </si>
  <si>
    <t>Expenses</t>
  </si>
  <si>
    <t>Operating Profit</t>
  </si>
  <si>
    <t>BALANCE SHEET</t>
  </si>
  <si>
    <t>Equity Share Capital</t>
  </si>
  <si>
    <t>Reserves</t>
  </si>
  <si>
    <t>Borrowings</t>
  </si>
  <si>
    <t>Other Liabilities</t>
  </si>
  <si>
    <t>Total</t>
  </si>
  <si>
    <t>Net Block</t>
  </si>
  <si>
    <t>Capital Work in Progress</t>
  </si>
  <si>
    <t>Investments</t>
  </si>
  <si>
    <t>Other Assets</t>
  </si>
  <si>
    <t>Receivables</t>
  </si>
  <si>
    <t>Inventory</t>
  </si>
  <si>
    <t>Cash &amp; Bank</t>
  </si>
  <si>
    <t>No. of Equity Shares</t>
  </si>
  <si>
    <t>New Bonus Shares</t>
  </si>
  <si>
    <t>Face value</t>
  </si>
  <si>
    <t>CASH FLOW:</t>
  </si>
  <si>
    <t>Cash from Operating Activity</t>
  </si>
  <si>
    <t>Cash from Investing Activity</t>
  </si>
  <si>
    <t>Cash from Financing Activity</t>
  </si>
  <si>
    <t>Net Cash Flow</t>
  </si>
  <si>
    <t>PRICE:</t>
  </si>
  <si>
    <t>DERIVED:</t>
  </si>
  <si>
    <t>Adjusted Equity Shares in Cr</t>
  </si>
  <si>
    <t>Years</t>
  </si>
  <si>
    <t>LTM</t>
  </si>
  <si>
    <t>#</t>
  </si>
  <si>
    <t>Income Statement</t>
  </si>
  <si>
    <t>Sales Growth</t>
  </si>
  <si>
    <t xml:space="preserve"> -</t>
  </si>
  <si>
    <t>COGS</t>
  </si>
  <si>
    <t>CoGS % of sales</t>
  </si>
  <si>
    <t>Gross profit</t>
  </si>
  <si>
    <t>Gross profit margins</t>
  </si>
  <si>
    <t>selling &amp; General Expenses</t>
  </si>
  <si>
    <t>EBITDA</t>
  </si>
  <si>
    <t>EBITDA margins</t>
  </si>
  <si>
    <t>Interest % sales</t>
  </si>
  <si>
    <t>Depreciation % sales</t>
  </si>
  <si>
    <t>EBT(Earnings Before Tax)</t>
  </si>
  <si>
    <t>EBT margins</t>
  </si>
  <si>
    <t>Effetive Tax rate</t>
  </si>
  <si>
    <t>Net Profit</t>
  </si>
  <si>
    <t>Net margins</t>
  </si>
  <si>
    <t>No. of Equity Share</t>
  </si>
  <si>
    <t>EPS growth %</t>
  </si>
  <si>
    <t>Dividend per share</t>
  </si>
  <si>
    <t>Dividend payout Ratio</t>
  </si>
  <si>
    <t>Balance Sheet</t>
  </si>
  <si>
    <t>Total Liabilities</t>
  </si>
  <si>
    <t>Fixed Assets Net Block</t>
  </si>
  <si>
    <t>Total Non Current Assets</t>
  </si>
  <si>
    <t>Total Current Assets</t>
  </si>
  <si>
    <t>check</t>
  </si>
  <si>
    <t>Cash Flow Statement</t>
  </si>
  <si>
    <t>Operating Activity</t>
  </si>
  <si>
    <t>Profit from operations</t>
  </si>
  <si>
    <t>Payables</t>
  </si>
  <si>
    <t>Loans Advances</t>
  </si>
  <si>
    <t>Other WC items</t>
  </si>
  <si>
    <t>Working capital changes</t>
  </si>
  <si>
    <t>Direct taxes</t>
  </si>
  <si>
    <t>cash Flow from operating Activity</t>
  </si>
  <si>
    <t>Investing Activity</t>
  </si>
  <si>
    <t>Fixed assets purchased</t>
  </si>
  <si>
    <t>Fixed assets sold</t>
  </si>
  <si>
    <t>Investments purchased</t>
  </si>
  <si>
    <t>Investments sold</t>
  </si>
  <si>
    <t>Interest received</t>
  </si>
  <si>
    <t>Dividends received</t>
  </si>
  <si>
    <t>Investment in group cos</t>
  </si>
  <si>
    <t>Acquisition of companies</t>
  </si>
  <si>
    <t>Other investing items</t>
  </si>
  <si>
    <t>cash Flow from investing  Activity</t>
  </si>
  <si>
    <t>Financing Activity</t>
  </si>
  <si>
    <t>Proceeds from shares</t>
  </si>
  <si>
    <t>Redemption of debentures</t>
  </si>
  <si>
    <t>Proceeds from borrowings</t>
  </si>
  <si>
    <t>Repayment of borrowings</t>
  </si>
  <si>
    <t>Interest paid fin</t>
  </si>
  <si>
    <t>Dividends paid</t>
  </si>
  <si>
    <t>Financial liabilities</t>
  </si>
  <si>
    <t>Other financing items</t>
  </si>
  <si>
    <t>cash Flow from Financing Activity</t>
  </si>
  <si>
    <t>Cash flow Statement(condensed form)</t>
  </si>
  <si>
    <t>S&amp;G exp % sales</t>
  </si>
  <si>
    <t>Retained Eanings</t>
  </si>
  <si>
    <t>Earnings per share</t>
  </si>
  <si>
    <t>Total Assets</t>
  </si>
  <si>
    <t>Cash from Operating Activity -</t>
  </si>
  <si>
    <t>Cash from Investing Activity -</t>
  </si>
  <si>
    <t>Cash from Financing Activity -</t>
  </si>
  <si>
    <t>Proceeds from debentures</t>
  </si>
  <si>
    <t>Share application money</t>
  </si>
  <si>
    <t>Application money refund</t>
  </si>
  <si>
    <t>Equity Capital</t>
  </si>
  <si>
    <t>Borrowings -</t>
  </si>
  <si>
    <t>Long term Borrowings</t>
  </si>
  <si>
    <t>Short term Borrowings</t>
  </si>
  <si>
    <t>Lease Liabilities</t>
  </si>
  <si>
    <t>Preference Capital</t>
  </si>
  <si>
    <t>Other Borrowings</t>
  </si>
  <si>
    <t>Other Liabilities -</t>
  </si>
  <si>
    <t>Non controlling int</t>
  </si>
  <si>
    <t>Trade Payables</t>
  </si>
  <si>
    <t>Advance from Customers</t>
  </si>
  <si>
    <t>Other liability items</t>
  </si>
  <si>
    <t>Fixed Assets -</t>
  </si>
  <si>
    <t>Land</t>
  </si>
  <si>
    <t>Building</t>
  </si>
  <si>
    <t>Plant Machinery</t>
  </si>
  <si>
    <t>Equipments</t>
  </si>
  <si>
    <t>Computers</t>
  </si>
  <si>
    <t>Furniture n fittings</t>
  </si>
  <si>
    <t>Vehicles</t>
  </si>
  <si>
    <t>Intangible Assets</t>
  </si>
  <si>
    <t>Other fixed assets</t>
  </si>
  <si>
    <t>Gross Block</t>
  </si>
  <si>
    <t>Accumulated Depreciation</t>
  </si>
  <si>
    <t>CWIP</t>
  </si>
  <si>
    <t>Other Assets -</t>
  </si>
  <si>
    <t>Inventories</t>
  </si>
  <si>
    <t>Trade receivables -</t>
  </si>
  <si>
    <t>Receivables over 6m</t>
  </si>
  <si>
    <t>Receivables under 6m</t>
  </si>
  <si>
    <t>Prov for Doubtful</t>
  </si>
  <si>
    <t>Cash Equivalents</t>
  </si>
  <si>
    <t>Loans n Advances</t>
  </si>
  <si>
    <t>Other asset items</t>
  </si>
  <si>
    <t>Particulars</t>
  </si>
  <si>
    <t>Trend</t>
  </si>
  <si>
    <t>Mean</t>
  </si>
  <si>
    <t>Median</t>
  </si>
  <si>
    <t>EBITDA growth</t>
  </si>
  <si>
    <t>Net profit Growth</t>
  </si>
  <si>
    <t>Dividend Growth</t>
  </si>
  <si>
    <t>Gross Margin</t>
  </si>
  <si>
    <t>EBITDA Margin</t>
  </si>
  <si>
    <t>EBIT margin</t>
  </si>
  <si>
    <t>EBT Margin</t>
  </si>
  <si>
    <t>Net Profit Margin</t>
  </si>
  <si>
    <t>SalesExpenses%sales</t>
  </si>
  <si>
    <t>Depreciation%sales</t>
  </si>
  <si>
    <t>Operating Income%sales</t>
  </si>
  <si>
    <t>Return on capital Employed</t>
  </si>
  <si>
    <t>Retained earnings %</t>
  </si>
  <si>
    <t>Return on Equity %</t>
  </si>
  <si>
    <t>Self Sustained Growth Rate</t>
  </si>
  <si>
    <t>Interest Coverge Ratio</t>
  </si>
  <si>
    <t>Debtor Turnover Ratio</t>
  </si>
  <si>
    <t>Creditor Turnover Ratio</t>
  </si>
  <si>
    <t>Inventory Turnover</t>
  </si>
  <si>
    <t>Fixed Asset Turnover</t>
  </si>
  <si>
    <t>Capital Turnover Ratio</t>
  </si>
  <si>
    <t>Debtor Days</t>
  </si>
  <si>
    <t>Payable Days</t>
  </si>
  <si>
    <t>Inventory Days</t>
  </si>
  <si>
    <t>Cash Conversion Cycle(in days)</t>
  </si>
  <si>
    <t>CFO/Sales</t>
  </si>
  <si>
    <t>CFO/Total Assets</t>
  </si>
  <si>
    <t>CFO/Total Debt</t>
  </si>
  <si>
    <t>EBT Growth</t>
  </si>
  <si>
    <t>Reinvestment</t>
  </si>
  <si>
    <t>Calculation of ROIC</t>
  </si>
  <si>
    <t>Current Assets</t>
  </si>
  <si>
    <t>Total current Assets</t>
  </si>
  <si>
    <t>Current Liabilities</t>
  </si>
  <si>
    <t>Total current Liabilities</t>
  </si>
  <si>
    <t>Net Working Capital</t>
  </si>
  <si>
    <t>Non Current Assets</t>
  </si>
  <si>
    <t>Net non Current Assets</t>
  </si>
  <si>
    <t>Invested Capital</t>
  </si>
  <si>
    <t>EBIT</t>
  </si>
  <si>
    <t>ROIC</t>
  </si>
  <si>
    <t>Calculation of Reinvestment rate</t>
  </si>
  <si>
    <t>Net Capex</t>
  </si>
  <si>
    <t>Change in working capital</t>
  </si>
  <si>
    <t>Marginal Tax Rate</t>
  </si>
  <si>
    <t>EBIT(1-T)</t>
  </si>
  <si>
    <t>Reinvestment rate</t>
  </si>
  <si>
    <t>4 year Average</t>
  </si>
  <si>
    <t>Calculation of growth rate</t>
  </si>
  <si>
    <t>Reinvestment Rate</t>
  </si>
  <si>
    <t>Intrinsic Growth</t>
  </si>
  <si>
    <t>4 year Median</t>
  </si>
  <si>
    <t>Year Weight</t>
  </si>
  <si>
    <t>Year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</si>
  <si>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</si>
  <si>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</si>
  <si>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</si>
  <si>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</si>
  <si>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</si>
  <si>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</si>
  <si>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</si>
  <si>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</si>
  <si>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</si>
  <si>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</si>
  <si>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</si>
  <si>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</si>
  <si>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</si>
  <si>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</si>
  <si>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</si>
  <si>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</si>
  <si>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</si>
  <si>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</si>
  <si>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</si>
  <si>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</si>
  <si>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</si>
  <si>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</si>
  <si>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</si>
  <si>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Weighted Average Cost of Capital</t>
  </si>
  <si>
    <t>All figures are in INR unless stated otherwise</t>
  </si>
  <si>
    <t>Peer Comps</t>
  </si>
  <si>
    <t>Debt/</t>
  </si>
  <si>
    <t>Leveraged</t>
  </si>
  <si>
    <t xml:space="preserve">Unleveraged </t>
  </si>
  <si>
    <t>Name of the Comp</t>
  </si>
  <si>
    <t>Country</t>
  </si>
  <si>
    <t>Total Debt</t>
  </si>
  <si>
    <t>Total Equity</t>
  </si>
  <si>
    <r>
      <t>Tax Rate</t>
    </r>
    <r>
      <rPr>
        <vertAlign val="superscript"/>
        <sz val="11"/>
        <color theme="1"/>
        <rFont val="Calibri"/>
        <family val="2"/>
        <scheme val="minor"/>
      </rPr>
      <t xml:space="preserve"> 1</t>
    </r>
  </si>
  <si>
    <t>Equity</t>
  </si>
  <si>
    <t>Capital</t>
  </si>
  <si>
    <r>
      <t xml:space="preserve">Beta </t>
    </r>
    <r>
      <rPr>
        <vertAlign val="superscript"/>
        <sz val="11"/>
        <color theme="1"/>
        <rFont val="Calibri"/>
        <family val="2"/>
        <scheme val="minor"/>
      </rPr>
      <t>2</t>
    </r>
  </si>
  <si>
    <r>
      <t>Beta</t>
    </r>
    <r>
      <rPr>
        <vertAlign val="superscript"/>
        <sz val="11"/>
        <color theme="1"/>
        <rFont val="Calibri"/>
        <family val="2"/>
        <scheme val="minor"/>
      </rPr>
      <t xml:space="preserve"> 3</t>
    </r>
  </si>
  <si>
    <t>India</t>
  </si>
  <si>
    <t>Average</t>
  </si>
  <si>
    <t>Cost of Debt</t>
  </si>
  <si>
    <t>Cost of Equity</t>
  </si>
  <si>
    <t>Pre- Tax Cost of Debt</t>
  </si>
  <si>
    <t>Risk Free Rate</t>
  </si>
  <si>
    <t>Tax Rate</t>
  </si>
  <si>
    <t>Equity Risk Premium</t>
  </si>
  <si>
    <t>Post Tax Cost of Debt</t>
  </si>
  <si>
    <r>
      <t>Levered Beta</t>
    </r>
    <r>
      <rPr>
        <vertAlign val="superscript"/>
        <sz val="11"/>
        <color theme="1"/>
        <rFont val="Calibri"/>
        <family val="2"/>
        <scheme val="minor"/>
      </rPr>
      <t xml:space="preserve"> 4</t>
    </r>
  </si>
  <si>
    <t>Capital Structure</t>
  </si>
  <si>
    <t>Levered Beta</t>
  </si>
  <si>
    <t xml:space="preserve">Current </t>
  </si>
  <si>
    <t>Target</t>
  </si>
  <si>
    <t>Comps  medan Unlevered Beta</t>
  </si>
  <si>
    <t>Target Debt / Equity</t>
  </si>
  <si>
    <t>Total Capital</t>
  </si>
  <si>
    <t>Debt / Equity</t>
  </si>
  <si>
    <t>Notes:</t>
  </si>
  <si>
    <t>Cost of equity</t>
  </si>
  <si>
    <t xml:space="preserve">1. Tax Rate cosidered on Marginal Tax Rate for the country </t>
  </si>
  <si>
    <t>2. Levered Beta ia based on 5 year monthly data</t>
  </si>
  <si>
    <t>3. Unlevered Beta = Levered Beta/(1+(1-Tax Rate)*Debt/Equity</t>
  </si>
  <si>
    <t>4. Levered Beta = Unlevered Beta*(1+(1-Tax Rate)*Debt/Equity</t>
  </si>
  <si>
    <t>WACC</t>
  </si>
  <si>
    <t>Nestle India</t>
  </si>
  <si>
    <t>Dabur India</t>
  </si>
  <si>
    <t>Beta Drifting</t>
  </si>
  <si>
    <t>Date</t>
  </si>
  <si>
    <t>Return</t>
  </si>
  <si>
    <t>Levered Raw Beta</t>
  </si>
  <si>
    <t>Raw Beta weight</t>
  </si>
  <si>
    <t>Closing Price</t>
  </si>
  <si>
    <t>Market Beta</t>
  </si>
  <si>
    <t>Market Beta Weight</t>
  </si>
  <si>
    <t>Adjusted Beta</t>
  </si>
  <si>
    <t>X Variable 1</t>
  </si>
  <si>
    <t>Adj Close </t>
  </si>
  <si>
    <t>NIFTY Monthly Returns</t>
  </si>
  <si>
    <t>Beta Calculation</t>
  </si>
  <si>
    <t xml:space="preserve">Beta </t>
  </si>
  <si>
    <t>Hatsun Agro Product Limited (HATSUN.BO)</t>
  </si>
  <si>
    <t>Dabur India Limited (DABUR.BO)</t>
  </si>
  <si>
    <t>Heritage Foods Limited (HERITGFOOD.BO)</t>
  </si>
  <si>
    <t>Tata Consumer Products Limited (TATACONSUM.BO)</t>
  </si>
  <si>
    <t>vb</t>
  </si>
  <si>
    <t>nifty</t>
  </si>
  <si>
    <t>b</t>
  </si>
  <si>
    <t>nes</t>
  </si>
  <si>
    <t>S.No.</t>
  </si>
  <si>
    <t>Name</t>
  </si>
  <si>
    <t>CMP Rs.</t>
  </si>
  <si>
    <t>Debt Rs.Cr.</t>
  </si>
  <si>
    <t>Debt / Eq</t>
  </si>
  <si>
    <t xml:space="preserve">Mar Cap Rs.Cr. </t>
  </si>
  <si>
    <t>Varun Beverages</t>
  </si>
  <si>
    <t>Tata Consumer</t>
  </si>
  <si>
    <t>Hatsun Agro</t>
  </si>
  <si>
    <t>Heritage Foods</t>
  </si>
  <si>
    <t>Annual</t>
  </si>
  <si>
    <t>Average return</t>
  </si>
  <si>
    <t>Total Market Yield</t>
  </si>
  <si>
    <t>Dividend Yield</t>
  </si>
  <si>
    <r>
      <t xml:space="preserve">1.24% </t>
    </r>
    <r>
      <rPr>
        <vertAlign val="superscript"/>
        <sz val="11"/>
        <color theme="1"/>
        <rFont val="Calibri"/>
        <family val="2"/>
        <scheme val="minor"/>
      </rPr>
      <t>1</t>
    </r>
  </si>
  <si>
    <t>Equity Weight</t>
  </si>
  <si>
    <t>Debt Weight</t>
  </si>
  <si>
    <t>less: Reinvestment Rate</t>
  </si>
  <si>
    <t>Free Cash Flow to Firm (FCFF)</t>
  </si>
  <si>
    <t>Mid Year Convention</t>
  </si>
  <si>
    <t>Discounting Factor</t>
  </si>
  <si>
    <t xml:space="preserve">Pv of FCFF </t>
  </si>
  <si>
    <t>Expected Growth</t>
  </si>
  <si>
    <t>Terminal Growth</t>
  </si>
  <si>
    <t>Calculation of Terminal Value</t>
  </si>
  <si>
    <t>FCFF(n+1)</t>
  </si>
  <si>
    <t>Terminal Growth Rate</t>
  </si>
  <si>
    <t>Terminal Value</t>
  </si>
  <si>
    <t>Calculation of Equity Value Per Share</t>
  </si>
  <si>
    <t>Pv of FCFF</t>
  </si>
  <si>
    <t>PV of Terminal Value</t>
  </si>
  <si>
    <t>Value of Operating assets/ enterprise Value</t>
  </si>
  <si>
    <t>Add : cash</t>
  </si>
  <si>
    <t>less: Debt</t>
  </si>
  <si>
    <t>No. of Shares</t>
  </si>
  <si>
    <t>Equity value per share</t>
  </si>
  <si>
    <t>Share Price</t>
  </si>
  <si>
    <t>Discount/ Primium</t>
  </si>
  <si>
    <t>Figures/ Amount in crores</t>
  </si>
  <si>
    <t xml:space="preserve"> </t>
  </si>
  <si>
    <t>Market Data</t>
  </si>
  <si>
    <t>Financials</t>
  </si>
  <si>
    <t>Valuations</t>
  </si>
  <si>
    <t>Company</t>
  </si>
  <si>
    <t>Ticker</t>
  </si>
  <si>
    <t>Share Outstanding</t>
  </si>
  <si>
    <t>Equity Value</t>
  </si>
  <si>
    <t>Net Debt</t>
  </si>
  <si>
    <t>Enterprise Value</t>
  </si>
  <si>
    <t>Revenue</t>
  </si>
  <si>
    <t>Net Income</t>
  </si>
  <si>
    <t>EV/Revenue</t>
  </si>
  <si>
    <t>EV/EBITDA</t>
  </si>
  <si>
    <t>P/E</t>
  </si>
  <si>
    <t>High</t>
  </si>
  <si>
    <t>75th Percentile</t>
  </si>
  <si>
    <t>25th Percentile</t>
  </si>
  <si>
    <t>Low</t>
  </si>
  <si>
    <t>Implied Enterprise Value</t>
  </si>
  <si>
    <t>Implied market Value</t>
  </si>
  <si>
    <t>Shares Outstanding</t>
  </si>
  <si>
    <t>Implied value Per share</t>
  </si>
  <si>
    <t>No. Eq. Shares Cr.</t>
  </si>
  <si>
    <t>EV Rs.Cr.</t>
  </si>
  <si>
    <t>Cash End Rs.Cr.</t>
  </si>
  <si>
    <t>Sales Rs.Cr.</t>
  </si>
  <si>
    <t>EBIT 12M Rs.Cr.</t>
  </si>
  <si>
    <t>Dep 12M Rs.Cr.</t>
  </si>
  <si>
    <t>NP 12M Rs.Cr.</t>
  </si>
  <si>
    <t>United Spirits</t>
  </si>
  <si>
    <t>United Breweries</t>
  </si>
  <si>
    <t>Radico Khaitan</t>
  </si>
  <si>
    <t>Allied Blenders</t>
  </si>
  <si>
    <t>Tilaknagar Inds.</t>
  </si>
  <si>
    <t>India Glycols</t>
  </si>
  <si>
    <t>Piccadily Agro</t>
  </si>
  <si>
    <t>Globus Spirits</t>
  </si>
  <si>
    <t>Som Distilleries</t>
  </si>
  <si>
    <t>Sula Vineyards</t>
  </si>
  <si>
    <t>Assoc.Alcohols</t>
  </si>
  <si>
    <t>G M Breweries</t>
  </si>
  <si>
    <t>BCL Industries</t>
  </si>
  <si>
    <t>Jagatjit Inds.</t>
  </si>
  <si>
    <t>IFB Agro Inds.</t>
  </si>
  <si>
    <t>FratelliVineyard</t>
  </si>
  <si>
    <t>Cupid Breweries</t>
  </si>
  <si>
    <t>Comfort Intech</t>
  </si>
  <si>
    <t>Agribio Spirits</t>
  </si>
  <si>
    <t>Tahmar Enterp.</t>
  </si>
  <si>
    <t>Shri Gang Indus</t>
  </si>
  <si>
    <t>Aurangabad Dist.</t>
  </si>
  <si>
    <t>Suraj Industries</t>
  </si>
  <si>
    <t>Kati patang Life</t>
  </si>
  <si>
    <t>Market Capitaization</t>
  </si>
  <si>
    <t>EV</t>
  </si>
  <si>
    <t>Varun Beverages Comparable  Valuation</t>
  </si>
  <si>
    <t>source : Screener.in</t>
  </si>
  <si>
    <t>Football Field Ananlysis- Data</t>
  </si>
  <si>
    <t>OpenLow</t>
  </si>
  <si>
    <t>OpenHigh</t>
  </si>
  <si>
    <t>Comps</t>
  </si>
  <si>
    <t>DCF Bear</t>
  </si>
  <si>
    <t>DCF Base</t>
  </si>
  <si>
    <t>DCF Bull</t>
  </si>
  <si>
    <t>52W High/ Low</t>
  </si>
  <si>
    <r>
      <t>VBL.NS</t>
    </r>
    <r>
      <rPr>
        <sz val="11"/>
        <color theme="1"/>
        <rFont val="Calibri"/>
        <family val="2"/>
        <scheme val="minor"/>
      </rPr>
      <t xml:space="preserve"> (NSE: VBL)</t>
    </r>
  </si>
  <si>
    <r>
      <t>SDBL.NS</t>
    </r>
    <r>
      <rPr>
        <sz val="11"/>
        <color theme="1"/>
        <rFont val="Calibri"/>
        <family val="2"/>
        <scheme val="minor"/>
      </rPr>
      <t xml:space="preserve"> (NSE: SDBL)</t>
    </r>
  </si>
  <si>
    <r>
      <t>UNSP.NS</t>
    </r>
    <r>
      <rPr>
        <sz val="11"/>
        <color theme="1"/>
        <rFont val="Calibri"/>
        <family val="2"/>
        <scheme val="minor"/>
      </rPr>
      <t xml:space="preserve"> (NSE: UNSP)</t>
    </r>
  </si>
  <si>
    <t>UBL.NS</t>
  </si>
  <si>
    <t>RADICO.NS</t>
  </si>
  <si>
    <r>
      <t>ABDL.NS</t>
    </r>
    <r>
      <rPr>
        <sz val="11"/>
        <color theme="1"/>
        <rFont val="Calibri"/>
        <family val="2"/>
        <scheme val="minor"/>
      </rPr>
      <t xml:space="preserve"> (NSE: ABDL)</t>
    </r>
  </si>
  <si>
    <r>
      <t>TI.NS</t>
    </r>
    <r>
      <rPr>
        <sz val="11"/>
        <color theme="1"/>
        <rFont val="Calibri"/>
        <family val="2"/>
        <scheme val="minor"/>
      </rPr>
      <t xml:space="preserve"> / </t>
    </r>
    <r>
      <rPr>
        <b/>
        <sz val="11"/>
        <color theme="1"/>
        <rFont val="Calibri"/>
        <family val="2"/>
        <scheme val="minor"/>
      </rPr>
      <t>TILK.NS</t>
    </r>
  </si>
  <si>
    <t>INDIAGLYCO.NS</t>
  </si>
  <si>
    <t>PICCADIL.NS</t>
  </si>
  <si>
    <t>GLOBUSSPR.NS</t>
  </si>
  <si>
    <t>EBITDA Growth</t>
  </si>
  <si>
    <t>Net Profit Growth</t>
  </si>
  <si>
    <t xml:space="preserve">Historical Financial Statement </t>
  </si>
  <si>
    <t>Common Size Income Statement</t>
  </si>
  <si>
    <t>Ratio Analysis</t>
  </si>
  <si>
    <t xml:space="preserve">Intrinsic Growth </t>
  </si>
  <si>
    <t>Quantitative /statistical growth rate</t>
  </si>
  <si>
    <t xml:space="preserve">Regression Beta 5 Years Monthly </t>
  </si>
  <si>
    <t>Return on Markets</t>
  </si>
  <si>
    <t>Varun Beverages LTD</t>
  </si>
  <si>
    <t>Sensitivity Analysis</t>
  </si>
  <si>
    <t>COMPANY_NAME</t>
  </si>
  <si>
    <t>BSE</t>
  </si>
  <si>
    <t>NSE</t>
  </si>
  <si>
    <t>Industry</t>
  </si>
  <si>
    <t>20 MICRONS LTD</t>
  </si>
  <si>
    <t>20MICRONS</t>
  </si>
  <si>
    <t>Mining</t>
  </si>
  <si>
    <t>21ST CENTURY MANAGEMENT SERVICES LTD</t>
  </si>
  <si>
    <t>21STCENMGM</t>
  </si>
  <si>
    <t>Other Financial Services</t>
  </si>
  <si>
    <t>3I INFOTECH LTD</t>
  </si>
  <si>
    <t>3IINFOTECH</t>
  </si>
  <si>
    <t>IT Consulting &amp; Software</t>
  </si>
  <si>
    <t>3M (INDIA) LTD</t>
  </si>
  <si>
    <t>3M(INDIA)</t>
  </si>
  <si>
    <t>Diversified</t>
  </si>
  <si>
    <t>3M INDIA LTD</t>
  </si>
  <si>
    <t>3MINDIA</t>
  </si>
  <si>
    <t>3P LAND HOLDINGS LTD</t>
  </si>
  <si>
    <t>3PLAND</t>
  </si>
  <si>
    <t>Paper &amp; Paper Products</t>
  </si>
  <si>
    <t>5PAISA CAPITAL LTD</t>
  </si>
  <si>
    <t>5PAISA</t>
  </si>
  <si>
    <t>63 MOONS TECHNOLOGIES LTD</t>
  </si>
  <si>
    <t>63MOONS</t>
  </si>
  <si>
    <t>7NR RETAIL LTD</t>
  </si>
  <si>
    <t>Not Listed</t>
  </si>
  <si>
    <t>Specialty Retail</t>
  </si>
  <si>
    <t>7SEAS ENTERTAINMENT LTD</t>
  </si>
  <si>
    <t>Movies &amp; Entertainment</t>
  </si>
  <si>
    <t>8K MILES SOFTWARE SERVICES LTD</t>
  </si>
  <si>
    <t>8KMILES</t>
  </si>
  <si>
    <t>Internet Software &amp; Services</t>
  </si>
  <si>
    <t>A &amp; M FEBCON LTD</t>
  </si>
  <si>
    <t>Industrial Machinery</t>
  </si>
  <si>
    <t>A AND M JUMBO BAGS LTD</t>
  </si>
  <si>
    <t>AMJUMBO</t>
  </si>
  <si>
    <t>SME</t>
  </si>
  <si>
    <t>A INFRASTRUCTURE LTD</t>
  </si>
  <si>
    <t>Cement &amp; Cement Products</t>
  </si>
  <si>
    <t>A K  SPINTEX LTD</t>
  </si>
  <si>
    <t>Textiles</t>
  </si>
  <si>
    <t>A K CAPITAL SERVICES LTD</t>
  </si>
  <si>
    <t>Finance (including NBFCs)</t>
  </si>
  <si>
    <t>A.F. Enterprises Ltd</t>
  </si>
  <si>
    <t>AFEL</t>
  </si>
  <si>
    <t>Investment Companies</t>
  </si>
  <si>
    <t>A-1 ACID LTD</t>
  </si>
  <si>
    <t>Comm.Trading  &amp; Distribution</t>
  </si>
  <si>
    <t>A2Z INFRA ENGINEERING LTD</t>
  </si>
  <si>
    <t>A2ZINFRA</t>
  </si>
  <si>
    <t>Utilities:Non-Elec.</t>
  </si>
  <si>
    <t>AADHAAR VENTURES (INDIA) LTD</t>
  </si>
  <si>
    <t>AADHAAR VENTURES INDIA LTD</t>
  </si>
  <si>
    <t>AAKASH EXPLORATION SERVICES LTD</t>
  </si>
  <si>
    <t>AAKASH</t>
  </si>
  <si>
    <t>AANANDA LAKSHMI SPINNING MILLS LTD</t>
  </si>
  <si>
    <t>AANCHAL ISPAT LTD</t>
  </si>
  <si>
    <t>Iron &amp; Steel/Interm.Products</t>
  </si>
  <si>
    <t>AAR COMMERCIAL COMPANY LTD</t>
  </si>
  <si>
    <t>Distributors</t>
  </si>
  <si>
    <t>Aar Shyam India Investment Company Ltd</t>
  </si>
  <si>
    <t>AARSHYAM</t>
  </si>
  <si>
    <t>AAREY DRUGS &amp; PHARMACEUTICALS LTD</t>
  </si>
  <si>
    <t>Pharmaceuticals</t>
  </si>
  <si>
    <t>AARON INDUSTRIES LTD</t>
  </si>
  <si>
    <t>AARON</t>
  </si>
  <si>
    <t>Aartech Solonics Ltd</t>
  </si>
  <si>
    <t>AARTECH</t>
  </si>
  <si>
    <t>Heavy Electrical Equipment</t>
  </si>
  <si>
    <t>AARTI DRUGS LTD</t>
  </si>
  <si>
    <t>AARTIDRUGS</t>
  </si>
  <si>
    <t>AARTI INDUSTRIES LTD</t>
  </si>
  <si>
    <t>AARTIIND</t>
  </si>
  <si>
    <t>Commodity Chemicals</t>
  </si>
  <si>
    <t>AARV INFRATEL LTD</t>
  </si>
  <si>
    <t>AARVEE DENIMS &amp; EXPORTS LTD</t>
  </si>
  <si>
    <t>AARVEEDEN</t>
  </si>
  <si>
    <t>AARVI ENCON LTD</t>
  </si>
  <si>
    <t>AARVI</t>
  </si>
  <si>
    <t>AASHEE INFOTECH LTD</t>
  </si>
  <si>
    <t>AASWA TRADING &amp; EXPORTS LTD</t>
  </si>
  <si>
    <t>AAVAS FINANCIERS LTD</t>
  </si>
  <si>
    <t>AAVAS</t>
  </si>
  <si>
    <t xml:space="preserve">Housing Finance </t>
  </si>
  <si>
    <t>AAYUSH FOOD AND HERBS LTD</t>
  </si>
  <si>
    <t>Packaged Foods</t>
  </si>
  <si>
    <t>ABAN OFFSHORE LTD</t>
  </si>
  <si>
    <t>ABAN</t>
  </si>
  <si>
    <t>Exploration &amp; Production</t>
  </si>
  <si>
    <t>ABANS ENTERPRISES LTD</t>
  </si>
  <si>
    <t>ABB INDIA LTD</t>
  </si>
  <si>
    <t>ABB</t>
  </si>
  <si>
    <t>ABBOTT (INDIA) LTD</t>
  </si>
  <si>
    <t>ABBOT(INDIA)</t>
  </si>
  <si>
    <t>ABBOTT INDIA LTD</t>
  </si>
  <si>
    <t>ABBOTINDIA</t>
  </si>
  <si>
    <t>ABC (INDIA) LTD</t>
  </si>
  <si>
    <t>Surface Transportation</t>
  </si>
  <si>
    <t>ABC GAS INTERNATIONAL LTD</t>
  </si>
  <si>
    <t>Copper</t>
  </si>
  <si>
    <t>ABC INDIA LTD</t>
  </si>
  <si>
    <t>ABG SHIPYARD LTD</t>
  </si>
  <si>
    <t>ABGSHIP</t>
  </si>
  <si>
    <t>Commercial Vehicles</t>
  </si>
  <si>
    <t>ABHIJIT TRADING COMPANY LTD</t>
  </si>
  <si>
    <t>Other Food Products</t>
  </si>
  <si>
    <t>ABHINAV CAPITAL SERVICES LTD</t>
  </si>
  <si>
    <t>ABHINAV LEASING &amp; FINANCE LTD</t>
  </si>
  <si>
    <t>ABHISHEK FINLEASE LTD</t>
  </si>
  <si>
    <t>Consulting Services</t>
  </si>
  <si>
    <t>ABHISHEK INFRAVENTURES LTD</t>
  </si>
  <si>
    <t>Realty</t>
  </si>
  <si>
    <t>ABIRAMI FINANCIAL SERVICES (INDIA) LTD</t>
  </si>
  <si>
    <t>ABIRAMI FINANCIAL SERVICES INDIA LTD</t>
  </si>
  <si>
    <t>ABM INTERNATIONAL LTD</t>
  </si>
  <si>
    <t>ABMINTLTD</t>
  </si>
  <si>
    <t>Others</t>
  </si>
  <si>
    <t>ABM KNOWLEDGEWARE LTD</t>
  </si>
  <si>
    <t>IT Software Products</t>
  </si>
  <si>
    <t>ACC LTD</t>
  </si>
  <si>
    <t>ACC</t>
  </si>
  <si>
    <t>ACCEL LTD</t>
  </si>
  <si>
    <t>Storage Media &amp; Peripherals</t>
  </si>
  <si>
    <t>ACCELYA KALE SOLUTIONS LTD</t>
  </si>
  <si>
    <t>ACCELYA</t>
  </si>
  <si>
    <t>ACCORD SYNERGY LTD</t>
  </si>
  <si>
    <t>ACCORD</t>
  </si>
  <si>
    <t>ACCURACY SHIPPING LTD</t>
  </si>
  <si>
    <t>ACCURACY</t>
  </si>
  <si>
    <t>ACE EDUTREND LTD</t>
  </si>
  <si>
    <t>Education</t>
  </si>
  <si>
    <t>ACE INTEGRATED SOLUTIONS LTD</t>
  </si>
  <si>
    <t>ACEINTEG</t>
  </si>
  <si>
    <t>ACE MEN ENGG WORKS LTD</t>
  </si>
  <si>
    <t>ACE SOFTWARE EXPORTS LTD</t>
  </si>
  <si>
    <t>Achal Investments Ltd</t>
  </si>
  <si>
    <t>ACHAL</t>
  </si>
  <si>
    <t>ACI INFOCOM LTD</t>
  </si>
  <si>
    <t>ACKNIT INDUSTRIES LTD</t>
  </si>
  <si>
    <t>Other Apparels &amp; Accessories</t>
  </si>
  <si>
    <t>ACME RESOURCES LTD</t>
  </si>
  <si>
    <t>ACROW INDIA LTD.</t>
  </si>
  <si>
    <t>ACROW</t>
  </si>
  <si>
    <t>Iron &amp;amp; Steel Products</t>
  </si>
  <si>
    <t>ACRYSIL LTD</t>
  </si>
  <si>
    <t>Plastic Products</t>
  </si>
  <si>
    <t>ACTION CONSTRUCTION EQUIPMENT LTD</t>
  </si>
  <si>
    <t>ACE</t>
  </si>
  <si>
    <t>Transport Related Services</t>
  </si>
  <si>
    <t>ACTION FINANCIAL SERVICES (INDIA) LTD</t>
  </si>
  <si>
    <t>ACTION FINANCIAL SERVICES INDIA LTD</t>
  </si>
  <si>
    <t>ACTIVE CLOTHING CO LTD</t>
  </si>
  <si>
    <t>ADANI ENTERPRISES LTD</t>
  </si>
  <si>
    <t>ADANIENT</t>
  </si>
  <si>
    <t>ADANI GAS LTD</t>
  </si>
  <si>
    <t>ADANIGAS</t>
  </si>
  <si>
    <t>Integrated Oil &amp; Gas</t>
  </si>
  <si>
    <t>ADANI GREEN ENERGY LTD</t>
  </si>
  <si>
    <t>ADANIGREEN</t>
  </si>
  <si>
    <t>ADANI PORTS AND SPECIAL ECONOMIC ZONE LTD</t>
  </si>
  <si>
    <t>ADANIPORTS</t>
  </si>
  <si>
    <t>Marine Port &amp; Services</t>
  </si>
  <si>
    <t>ADANI POWER LTD</t>
  </si>
  <si>
    <t>ADANIPOWER</t>
  </si>
  <si>
    <t>Electric Utilities</t>
  </si>
  <si>
    <t>ADANI TRANSMISSION LTD</t>
  </si>
  <si>
    <t>ADANITRANS</t>
  </si>
  <si>
    <t>ADARSH MERCANTILE LTD</t>
  </si>
  <si>
    <t>ADARSH PLANT PROTECT LTD</t>
  </si>
  <si>
    <t>Agrochemicals</t>
  </si>
  <si>
    <t>ADC INDIA COMMUNICATIONS LTD</t>
  </si>
  <si>
    <t>Telecom Equipment</t>
  </si>
  <si>
    <t>ADCON CAPITAL SERVICES LTD</t>
  </si>
  <si>
    <t>ADDI INDUSTRIES LTD</t>
  </si>
  <si>
    <t>ADD-SHOP PROMOTIONS LTD</t>
  </si>
  <si>
    <t>ADF FOODS LTD</t>
  </si>
  <si>
    <t>ADFFOODS</t>
  </si>
  <si>
    <t>ADHARSHILA CAPITAL SERVICES LTD</t>
  </si>
  <si>
    <t>ADHBHUT INFRASTRUCTURE LTD</t>
  </si>
  <si>
    <t>ADHIRAJ DISTRIBUTORS LTD</t>
  </si>
  <si>
    <t>ADHUNIK INDUSTRIES LTD</t>
  </si>
  <si>
    <t>ADHUNIKIND</t>
  </si>
  <si>
    <t>ADHUNIK METALIKS LTD</t>
  </si>
  <si>
    <t>ADHUNIK</t>
  </si>
  <si>
    <t>ADI RASAYAN LTD</t>
  </si>
  <si>
    <t>Specialty Chemicals</t>
  </si>
  <si>
    <t>ADINATH EXIM RESOURCES LTD</t>
  </si>
  <si>
    <t>ADINATH TEXTILES LTD</t>
  </si>
  <si>
    <t>ADITRI INDUSTRIES LTD</t>
  </si>
  <si>
    <t>ADITYA BIRLA CAPITAL LTD</t>
  </si>
  <si>
    <t>ABCAPITAL</t>
  </si>
  <si>
    <t>Holding Companies</t>
  </si>
  <si>
    <t>ADITYA BIRLA FASHION AND RETAIL LTD</t>
  </si>
  <si>
    <t>ABFRL</t>
  </si>
  <si>
    <t>Department Stores</t>
  </si>
  <si>
    <t>ADITYA BIRLA MONEY LTD</t>
  </si>
  <si>
    <t>BIRLAMONEY</t>
  </si>
  <si>
    <t>ADITYA CONSUMER MARKETING LTD</t>
  </si>
  <si>
    <t>ADITYA ISPAT LTD</t>
  </si>
  <si>
    <t>ADITYA SPINNERS LTD</t>
  </si>
  <si>
    <t>ADITYA VISION LTD</t>
  </si>
  <si>
    <t>ADLABS ENTERTAINMENT LTD</t>
  </si>
  <si>
    <t>ADLABS</t>
  </si>
  <si>
    <t>Other Leisure Facilities</t>
  </si>
  <si>
    <t>AD-MANUM FINANCE LTD</t>
  </si>
  <si>
    <t>ADOR FONTECH LTD</t>
  </si>
  <si>
    <t>ADOR MULTIPRODUCTS LTD</t>
  </si>
  <si>
    <t>Personal Products</t>
  </si>
  <si>
    <t>ADOR WELDING LTD</t>
  </si>
  <si>
    <t>ADORWELD</t>
  </si>
  <si>
    <t>Other Industrial Goods</t>
  </si>
  <si>
    <t>ADROIT INFOTECH LTD</t>
  </si>
  <si>
    <t>ADROITINFO</t>
  </si>
  <si>
    <t>ADS DIAGNOSTIC LTD</t>
  </si>
  <si>
    <t>Healthcare Services</t>
  </si>
  <si>
    <t>ADVANCE LIFESTYLES LTD</t>
  </si>
  <si>
    <t>ADVANCE METERING TECHNOLOGY LTD</t>
  </si>
  <si>
    <t>ADVANCE PETROCHEMICALS LTD</t>
  </si>
  <si>
    <t>ADVANCE POWERINFRA TECH LTD</t>
  </si>
  <si>
    <t>ADVANCE SYNTEX LTD</t>
  </si>
  <si>
    <t>Containers &amp; Packaging</t>
  </si>
  <si>
    <t>ADVANCED ENZYME TECHNOLOGIES LTD</t>
  </si>
  <si>
    <t>ADVENZYMES</t>
  </si>
  <si>
    <t>Other Agricultural Products</t>
  </si>
  <si>
    <t>ADVANI HOTELS &amp; RESORTS (INDIA) LTD</t>
  </si>
  <si>
    <t>ADVANIHOTR</t>
  </si>
  <si>
    <t>Hotels</t>
  </si>
  <si>
    <t>ADVANI HOTELS &amp; RESORTS INDIA LTD</t>
  </si>
  <si>
    <t>ADVENT COMPUTER SERVICES LTD</t>
  </si>
  <si>
    <t>ADVIK CAPITAL LTD</t>
  </si>
  <si>
    <t>ADVIK LABORATORIES LTD</t>
  </si>
  <si>
    <t>ADVITIYA TRADE (INDIA) LTD</t>
  </si>
  <si>
    <t>ADVITIYA TRADE INDIA LTD</t>
  </si>
  <si>
    <t>AEGIS LOGISTICS LTD</t>
  </si>
  <si>
    <t>AEGISCHEM</t>
  </si>
  <si>
    <t>Oil Marketing &amp; Distribution</t>
  </si>
  <si>
    <t>AFFORDABLE ROBOTIC &amp; AUTOMATION LTD</t>
  </si>
  <si>
    <t>AGARWAL INDUSTRIAL CORPORATION LTD</t>
  </si>
  <si>
    <t>AGARIND</t>
  </si>
  <si>
    <t>Petrochemicals</t>
  </si>
  <si>
    <t>AGC NETWORKS LTD</t>
  </si>
  <si>
    <t>AGCNET</t>
  </si>
  <si>
    <t>AGI INFRA LTD</t>
  </si>
  <si>
    <t>AGIO PAPER &amp; INDUSTRIES LTD</t>
  </si>
  <si>
    <t>AGRIMONY COMMODITIES LTD</t>
  </si>
  <si>
    <t>AGRI-TECH (INDIA) LTD</t>
  </si>
  <si>
    <t>AGRITECH</t>
  </si>
  <si>
    <t>AGRI-TECH INDIA LTD</t>
  </si>
  <si>
    <t>AGRO PHOS (INDIA) LTD</t>
  </si>
  <si>
    <t>AGROPHOS</t>
  </si>
  <si>
    <t>AGRO PHOS INDIA LTD</t>
  </si>
  <si>
    <t>AGRO TECH FOODS LTD</t>
  </si>
  <si>
    <t>ATFL</t>
  </si>
  <si>
    <t>AHIMSA INDUSTRIES LTD</t>
  </si>
  <si>
    <t>AHIMSA</t>
  </si>
  <si>
    <t>AHLADA ENGINEERS LTD</t>
  </si>
  <si>
    <t>AHLADA</t>
  </si>
  <si>
    <t>AHLUWALIA CONTRACTS (INDIA) LTD</t>
  </si>
  <si>
    <t>AHLUCONT</t>
  </si>
  <si>
    <t>AHLUWALIA CONTRACTS INDIA LTD</t>
  </si>
  <si>
    <t>AHMEDABAD STEELCRAFT LTD</t>
  </si>
  <si>
    <t>AI CHAMPDANY INDUSTRIES LTD</t>
  </si>
  <si>
    <t>Jute &amp; Jute Products</t>
  </si>
  <si>
    <t>AIA ENGINEERING LTD</t>
  </si>
  <si>
    <t>AIAENG</t>
  </si>
  <si>
    <t>AIMCO PESTICIDES LTD</t>
  </si>
  <si>
    <t>AIRAN LTD</t>
  </si>
  <si>
    <t>AIRAN</t>
  </si>
  <si>
    <t>AIRO LAM LTD</t>
  </si>
  <si>
    <t>AIROLAM</t>
  </si>
  <si>
    <t>AISHWARYA TELECOM LTD</t>
  </si>
  <si>
    <t>AJANTA PHARMA LTD</t>
  </si>
  <si>
    <t>AJANTPHARM</t>
  </si>
  <si>
    <t>AJANTA SOYA LTD</t>
  </si>
  <si>
    <t>Edible Oils</t>
  </si>
  <si>
    <t>AJCON GLOBAL SERVICES LTD</t>
  </si>
  <si>
    <t>AJEL LTD</t>
  </si>
  <si>
    <t>AJMERA REALTY &amp; INFRA (INDIA) LTD</t>
  </si>
  <si>
    <t>AJMERA</t>
  </si>
  <si>
    <t>AJMERA REALTY &amp; INFRA INDIA LTD</t>
  </si>
  <si>
    <t>AJOONI BIOTECH LTD</t>
  </si>
  <si>
    <t>AJOONI</t>
  </si>
  <si>
    <t>AJWA FUN WORLD &amp; RESORT LTD</t>
  </si>
  <si>
    <t>AKAR AUTO INDUSTRIES LTD</t>
  </si>
  <si>
    <t>AKASH INFRA PROJECTS LTD</t>
  </si>
  <si>
    <t>AKASH</t>
  </si>
  <si>
    <t>AKASHDEEP METAL INDUSTRIES LTD</t>
  </si>
  <si>
    <t>AKG EXIM LTD</t>
  </si>
  <si>
    <t>AKG</t>
  </si>
  <si>
    <t>AKI (INDIA) LTD</t>
  </si>
  <si>
    <t>AKI INDIA LTD</t>
  </si>
  <si>
    <t>AKM LACE AND EMBROTEX LTD</t>
  </si>
  <si>
    <t>AKME STAR HOUSING FINANCE LTD</t>
  </si>
  <si>
    <t>AKSH OPTIFIBRE LTD</t>
  </si>
  <si>
    <t>AKSHOPTFBR</t>
  </si>
  <si>
    <t>Telecom Cables</t>
  </si>
  <si>
    <t>AKSHAR SPINTEX LTD</t>
  </si>
  <si>
    <t>AKSHARCHEM (INDIA) LTD</t>
  </si>
  <si>
    <t>AKSHARCHEM</t>
  </si>
  <si>
    <t>AKSHARCHEM INDIA LTD</t>
  </si>
  <si>
    <t>AKZO NOBEL (INDIA) LTD</t>
  </si>
  <si>
    <t>AKZO(INDIA)</t>
  </si>
  <si>
    <t>Furniture-Furnishing-Paints</t>
  </si>
  <si>
    <t>AKZO NOBEL INDIA LTD</t>
  </si>
  <si>
    <t>AKZOINDIA</t>
  </si>
  <si>
    <t>ALACRITY SECURITIES LTD</t>
  </si>
  <si>
    <t>ALAN SCOTT INDUSTRIES LTD</t>
  </si>
  <si>
    <t>ALANKIT LTD</t>
  </si>
  <si>
    <t>ALANKIT</t>
  </si>
  <si>
    <t>ALBERT DAVID LTD</t>
  </si>
  <si>
    <t>ALBERTDAVD</t>
  </si>
  <si>
    <t>ALCHEMIST CORPORATION LTD</t>
  </si>
  <si>
    <t>ALCHEMIST LTD</t>
  </si>
  <si>
    <t>ALCHEM</t>
  </si>
  <si>
    <t>ALCHEMIST REALTY LTD</t>
  </si>
  <si>
    <t>ALEMBIC LTD</t>
  </si>
  <si>
    <t>ALEMBICLTD</t>
  </si>
  <si>
    <t>ALEMBIC PHARMACEUTICALS LTD</t>
  </si>
  <si>
    <t>APLLTD</t>
  </si>
  <si>
    <t>ALEXANDER STAMPS AND COIN LTD</t>
  </si>
  <si>
    <t>ALFA ICA (INDIA) LTD</t>
  </si>
  <si>
    <t>ALFA ICA INDIA LTD</t>
  </si>
  <si>
    <t>ALFA TRANSFORMERS LTD</t>
  </si>
  <si>
    <t>Other Elect.Equip./ Prod.</t>
  </si>
  <si>
    <t>ALFAVISION OVERSEAS (INDIA) LTD</t>
  </si>
  <si>
    <t>ALFAVISION OVERSEAS INDIA LTD</t>
  </si>
  <si>
    <t>ALFRED HERBERT (INDIA) LTD</t>
  </si>
  <si>
    <t>ALFRED HERBERT INDIA LTD</t>
  </si>
  <si>
    <t>ALICON CASTALLOY LTD</t>
  </si>
  <si>
    <t>ALICON</t>
  </si>
  <si>
    <t>Aluminium</t>
  </si>
  <si>
    <t>ALKA (INDIA) LTD</t>
  </si>
  <si>
    <t>ALKA DIAMOND INDUSTRIES LTD</t>
  </si>
  <si>
    <t>ALKA INDIA LTD</t>
  </si>
  <si>
    <t>ALKA SECURITIES LTD</t>
  </si>
  <si>
    <t>ALKALI METALS LTD</t>
  </si>
  <si>
    <t>ALKALI</t>
  </si>
  <si>
    <t>ALKEM LABORATORIES LTD</t>
  </si>
  <si>
    <t>ALKEM</t>
  </si>
  <si>
    <t>ALKYL AMINES CHEMICALS LTD</t>
  </si>
  <si>
    <t>ALKYLAMINE</t>
  </si>
  <si>
    <t>ALLAHABAD BANK</t>
  </si>
  <si>
    <t>ALBK</t>
  </si>
  <si>
    <t>Banks</t>
  </si>
  <si>
    <t>ALLCARGO LOGISTICS LTD</t>
  </si>
  <si>
    <t>ALLCARGO</t>
  </si>
  <si>
    <t>Transportation - Logistics</t>
  </si>
  <si>
    <t>ALLIANCE INTEGRATED METALIKS LTD</t>
  </si>
  <si>
    <t>Iron &amp; Steel Products</t>
  </si>
  <si>
    <t>ALLIED COMPUTERS INTERNATIONAL ASIA LTD</t>
  </si>
  <si>
    <t>Computer Hardware</t>
  </si>
  <si>
    <t>ALLIED DIGITAL SERVICES LTD</t>
  </si>
  <si>
    <t>ADSL</t>
  </si>
  <si>
    <t>ALLSEC TECHNOLOGIES LTD</t>
  </si>
  <si>
    <t>ALLSEC</t>
  </si>
  <si>
    <t>BPO/KPO</t>
  </si>
  <si>
    <t>ALMONDZ GLOBAL SECURITIES LTD</t>
  </si>
  <si>
    <t>ALMONDZ</t>
  </si>
  <si>
    <t>ALNA TRADING &amp; EXPORTS LTD</t>
  </si>
  <si>
    <t>ALOK INDUSTRIES LTD</t>
  </si>
  <si>
    <t>ALOKTEXT</t>
  </si>
  <si>
    <t>ALPA LABORATORIES LTD</t>
  </si>
  <si>
    <t>ALPA</t>
  </si>
  <si>
    <t>Biotechnology</t>
  </si>
  <si>
    <t>ALPHAGEO (INDIA) LTD</t>
  </si>
  <si>
    <t>ALPHAGEO</t>
  </si>
  <si>
    <t>Oil Equipment &amp; Services</t>
  </si>
  <si>
    <t>ALPHAGEO INDIA LTD</t>
  </si>
  <si>
    <t>ALPINE HOUSING DEVELOPMENT CORPORATION LTD</t>
  </si>
  <si>
    <t>ALPS INDUSTRIES LTD</t>
  </si>
  <si>
    <t>ALPSINDUS</t>
  </si>
  <si>
    <t>Alps Motor Finance Ltd</t>
  </si>
  <si>
    <t>ALPSMOTOR</t>
  </si>
  <si>
    <t>ALSTONE TEXTILES (INDIA) LTD</t>
  </si>
  <si>
    <t>ALSTONE TEXTILES INDIA LTD</t>
  </si>
  <si>
    <t>ALUFLUORIDE LTD</t>
  </si>
  <si>
    <t>AMAL LTD</t>
  </si>
  <si>
    <t>AMANI TRADING &amp; EXPORTS LTD</t>
  </si>
  <si>
    <t>AMARA RAJA BATTERIES LTD</t>
  </si>
  <si>
    <t>AMARAJABAT</t>
  </si>
  <si>
    <t>Auto Parts &amp; Equipment</t>
  </si>
  <si>
    <t>AMARJOTHI SPINNING MILLS LTD</t>
  </si>
  <si>
    <t>AMARNATH SECURITIES LTD</t>
  </si>
  <si>
    <t>AMAZE ENTERTECH LTD</t>
  </si>
  <si>
    <t>AMBA ENTERPRISES LTD</t>
  </si>
  <si>
    <t>AMBALAL SARABHAI ENTERPRISES LTD</t>
  </si>
  <si>
    <t>AMBANI ORGANICS LTD</t>
  </si>
  <si>
    <t>AMBANIORG</t>
  </si>
  <si>
    <t>AMBAR PROTEIN INDUSTRIES LTD</t>
  </si>
  <si>
    <t>Ambassador Intra Holdings Ltd</t>
  </si>
  <si>
    <t>AIHL</t>
  </si>
  <si>
    <t>Comm.Trading  &amp;amp; Distribution</t>
  </si>
  <si>
    <t>AMBER ENTERPRISES (INDIA) LTD</t>
  </si>
  <si>
    <t>AMBER</t>
  </si>
  <si>
    <t>Consumer Electronics</t>
  </si>
  <si>
    <t>AMBER ENTERPRISES INDIA LTD</t>
  </si>
  <si>
    <t>AMBIKA COTTON MILLS LTD</t>
  </si>
  <si>
    <t>AMBIKCO</t>
  </si>
  <si>
    <t>AMBITION MICA LTD</t>
  </si>
  <si>
    <t>AMBUJA CEMENTS LTD</t>
  </si>
  <si>
    <t>AMBUJACEM</t>
  </si>
  <si>
    <t>AMCO (INDIA) LTD</t>
  </si>
  <si>
    <t>Fibres &amp; Plastics</t>
  </si>
  <si>
    <t>AMCO INDIA LTD</t>
  </si>
  <si>
    <t>AMD INDUSTRIES LTD</t>
  </si>
  <si>
    <t>AMDIND</t>
  </si>
  <si>
    <t>AMFORGE INDUSTRIES LTD</t>
  </si>
  <si>
    <t>AMIN TANNERY LTD</t>
  </si>
  <si>
    <t>AMINES &amp; PLASTICIZERS LTD</t>
  </si>
  <si>
    <t>AMIT INTERNATIONAL LTD</t>
  </si>
  <si>
    <t>AMIT SECURITIES LTD</t>
  </si>
  <si>
    <t>AMJ LAND HOLDINGS LTD</t>
  </si>
  <si>
    <t>AMJLAND</t>
  </si>
  <si>
    <t>AMRADEEP INDUSTRIES LTD</t>
  </si>
  <si>
    <t>AMRAPALI CAPITAL AND FINANCE SERVICES LTD</t>
  </si>
  <si>
    <t>AMRAPALI FINCAP LTD</t>
  </si>
  <si>
    <t>AMRAPALI INDUSTRIES LTD</t>
  </si>
  <si>
    <t>AMRAWORLD AGRICO LTD</t>
  </si>
  <si>
    <t>AMRIT CORP LTD</t>
  </si>
  <si>
    <t>AMRUTANJAN HEALTH CARE LTD</t>
  </si>
  <si>
    <t>AMRUTANJAN</t>
  </si>
  <si>
    <t>AMSONS APPARELS LTD</t>
  </si>
  <si>
    <t>ANAND PROJECTS LTD</t>
  </si>
  <si>
    <t>Construction &amp; Engineering</t>
  </si>
  <si>
    <t>ANANT RAJ LTD</t>
  </si>
  <si>
    <t>ANANTRAJ</t>
  </si>
  <si>
    <t>ANDHRA BANK</t>
  </si>
  <si>
    <t>ANDHRABANK</t>
  </si>
  <si>
    <t>ANDHRA CEMENTS LTD</t>
  </si>
  <si>
    <t>ANDHRACEMT</t>
  </si>
  <si>
    <t>ANDHRA PETROCHEMICALS LTD</t>
  </si>
  <si>
    <t>ANDREW YULE &amp; COMPANY LTD</t>
  </si>
  <si>
    <t>Tea &amp; Coffee</t>
  </si>
  <si>
    <t>ANERI FINCAP LTD</t>
  </si>
  <si>
    <t>ANG INDUSTRIES LTD</t>
  </si>
  <si>
    <t>ANGIND</t>
  </si>
  <si>
    <t>ANG LIFESCIENCES (INDIA) LTD</t>
  </si>
  <si>
    <t>ANG LIFESCIENCES INDIA LTD</t>
  </si>
  <si>
    <t>ANGEL FIBERS LTD</t>
  </si>
  <si>
    <t>ANI INTEGRATED SERVICES LTD</t>
  </si>
  <si>
    <t>AISL</t>
  </si>
  <si>
    <t>ANIK INDUSTRIES LTD</t>
  </si>
  <si>
    <t>ANIKINDS</t>
  </si>
  <si>
    <t>ANISHA IMPEX LTD</t>
  </si>
  <si>
    <t>ANJANI FINANCE LTD</t>
  </si>
  <si>
    <t>ANJANI FOODS LTD</t>
  </si>
  <si>
    <t>Misc.Commercial Services</t>
  </si>
  <si>
    <t>ANJANI PORTLAND CEMENT LTD</t>
  </si>
  <si>
    <t>APCL</t>
  </si>
  <si>
    <t>ANJANI SYNTHETICS LTD</t>
  </si>
  <si>
    <t>ANKA (INDIA) LTD</t>
  </si>
  <si>
    <t>Footwear</t>
  </si>
  <si>
    <t>ANKA INDIA LTD</t>
  </si>
  <si>
    <t>ANKIT METAL &amp; POWER LTD</t>
  </si>
  <si>
    <t>ANKITMETAL</t>
  </si>
  <si>
    <t>ANKUSH FINSTOCK LTD</t>
  </si>
  <si>
    <t>Anmol India Ltd</t>
  </si>
  <si>
    <t>ANMOL</t>
  </si>
  <si>
    <t>ANNA INFRASTRUCTURES LTD</t>
  </si>
  <si>
    <t>ANS INDUSTRIES LTD</t>
  </si>
  <si>
    <t>Non-alcoholic Beverages</t>
  </si>
  <si>
    <t>ANSAL BUILDWELL LTD</t>
  </si>
  <si>
    <t>ANSAL HOUSING AND CONSTRUCTION LTD</t>
  </si>
  <si>
    <t>ANSALHSG</t>
  </si>
  <si>
    <t>ANSAL PROPERTIES &amp; INFRASTRUCTURE LTD</t>
  </si>
  <si>
    <t>ANSALAPI</t>
  </si>
  <si>
    <t>ANSHUNI COMMERCIALS LTD</t>
  </si>
  <si>
    <t>ANTARCTICA LTD</t>
  </si>
  <si>
    <t>ANTGRAPHIC</t>
  </si>
  <si>
    <t>ANTARIKSH INDUSTRIES LTD</t>
  </si>
  <si>
    <t>ANUBHAV INDUSTRIAL RESOURCES LTD</t>
  </si>
  <si>
    <t>Real Estate Investment</t>
  </si>
  <si>
    <t>ANUBHAV INFRASTRUCTURE LTD</t>
  </si>
  <si>
    <t>ANUH PHARMA LTD</t>
  </si>
  <si>
    <t>ANUP MALLEABLE LTD</t>
  </si>
  <si>
    <t>ANUPAM FINSERV LTD</t>
  </si>
  <si>
    <t>APAR INDUSTRIES LTD</t>
  </si>
  <si>
    <t>APARINDS</t>
  </si>
  <si>
    <t>APCOTEX INDUSTRIES LTD</t>
  </si>
  <si>
    <t>APCOTEXIND</t>
  </si>
  <si>
    <t>APEX FROZEN FOODS LTD</t>
  </si>
  <si>
    <t>APEX</t>
  </si>
  <si>
    <t>APEX HOME FINANCE LTD</t>
  </si>
  <si>
    <t>APIS (INDIA) LTD</t>
  </si>
  <si>
    <t>APIS INDIA LTD</t>
  </si>
  <si>
    <t>APL APOLLO TUBES LTD</t>
  </si>
  <si>
    <t>APLAPOLLO</t>
  </si>
  <si>
    <t>APLAB LTD</t>
  </si>
  <si>
    <t>Aplaya Creations Ltd</t>
  </si>
  <si>
    <t>APLAYA</t>
  </si>
  <si>
    <t>APM INDUSTRIES LTD</t>
  </si>
  <si>
    <t>APOLLO FINVEST (INDIA) LTD</t>
  </si>
  <si>
    <t>APOLLO FINVEST INDIA LTD</t>
  </si>
  <si>
    <t>APOLLO HOSPITALS ENTERPRISE LTD</t>
  </si>
  <si>
    <t>APOLLOHOSP</t>
  </si>
  <si>
    <t>Healthcare Facilities</t>
  </si>
  <si>
    <t>APOLLO MICRO SYSTEMS LTD</t>
  </si>
  <si>
    <t>APOLLO</t>
  </si>
  <si>
    <t>Defence</t>
  </si>
  <si>
    <t>APOLLO PIPES LTD</t>
  </si>
  <si>
    <t>APOLLO SINDOORI HOTELS LTD</t>
  </si>
  <si>
    <t>APOLSINHOT</t>
  </si>
  <si>
    <t>APOLLO TRICOAT TUBES LTD</t>
  </si>
  <si>
    <t>APOLLO TYRES LTD</t>
  </si>
  <si>
    <t>APOLLOTYRE</t>
  </si>
  <si>
    <t>Auto Tyres &amp; Rubber Products</t>
  </si>
  <si>
    <t>APOORVA LEASING FINANCE AND INVESTMENT COMPANY LTD</t>
  </si>
  <si>
    <t>APPLE FINANCE LTD</t>
  </si>
  <si>
    <t>APTECH LTD</t>
  </si>
  <si>
    <t>APTECHT</t>
  </si>
  <si>
    <t>IT Training Services</t>
  </si>
  <si>
    <t>APUNKA INVEST COMMERCIAL LTD</t>
  </si>
  <si>
    <t>AQUA PUMPS INFRA VENTURES LTD</t>
  </si>
  <si>
    <t>ARAMBHAN HOSPITALITY SERVICES LTD</t>
  </si>
  <si>
    <t>Restaurants</t>
  </si>
  <si>
    <t>ARC FINANCE LTD</t>
  </si>
  <si>
    <t>ARCEE INDUSTRIES LTD</t>
  </si>
  <si>
    <t>ARCHANA SOFTWARE LTD</t>
  </si>
  <si>
    <t>ARCHIDPLY INDUSTRIES LTD</t>
  </si>
  <si>
    <t>ARCHIDPLY</t>
  </si>
  <si>
    <t>Forest Products</t>
  </si>
  <si>
    <t>ARCHIES LTD</t>
  </si>
  <si>
    <t>ARCHIES</t>
  </si>
  <si>
    <t xml:space="preserve">Gift Articles-Toys &amp; Cards </t>
  </si>
  <si>
    <t>ARCHIT ORGANOSYS LTD</t>
  </si>
  <si>
    <t>ARCOTECH LTD</t>
  </si>
  <si>
    <t>ARCOTECH</t>
  </si>
  <si>
    <t>ARDI INVESTMENT &amp; TRADING LTD</t>
  </si>
  <si>
    <t>AREX INDUSTRIES LTD</t>
  </si>
  <si>
    <t>ARFIN (INDIA) LTD</t>
  </si>
  <si>
    <t>ARFIN INDIA LTD</t>
  </si>
  <si>
    <t>ARIES AGRO LTD</t>
  </si>
  <si>
    <t>ARIES</t>
  </si>
  <si>
    <t>Fertilizers</t>
  </si>
  <si>
    <t>ARIHANT CAPITAL MARKETS LTD</t>
  </si>
  <si>
    <t>ARIHANT FOUNDATIONS &amp; HOUSING LTD</t>
  </si>
  <si>
    <t>ARIHANT</t>
  </si>
  <si>
    <t>ARIHANT INSTITUTE LTD</t>
  </si>
  <si>
    <t>ARIHANT SUPERSTRUCTURES LTD</t>
  </si>
  <si>
    <t>ARIHANTSUP</t>
  </si>
  <si>
    <t>ARIHANT TOURNESOL LTD</t>
  </si>
  <si>
    <t>ARIHANT'S SECURITIES LTD</t>
  </si>
  <si>
    <t>ARIS INTERNATIONAL LTD</t>
  </si>
  <si>
    <t>ARMAN FINANCIAL SERVICES LTD</t>
  </si>
  <si>
    <t>ARMANFIN</t>
  </si>
  <si>
    <t>Arman Holdings Ltd</t>
  </si>
  <si>
    <t>ARMAN</t>
  </si>
  <si>
    <t>ARMS PAPER LTD</t>
  </si>
  <si>
    <t>ARNAV CORPORATION LTD</t>
  </si>
  <si>
    <t>Publishing</t>
  </si>
  <si>
    <t>ARNOLD HOLDINGS LTD</t>
  </si>
  <si>
    <t>ARO GRANITE INDUSTRIES LTD</t>
  </si>
  <si>
    <t>AROGRANITE</t>
  </si>
  <si>
    <t>Construction Materials</t>
  </si>
  <si>
    <t>AROMA ENTERPRISES (INDIA) LTD</t>
  </si>
  <si>
    <t>AROMA ENTERPRISES INDIA LTD</t>
  </si>
  <si>
    <t>ARROW GREENTECH LTD</t>
  </si>
  <si>
    <t>ARROWGREEN</t>
  </si>
  <si>
    <t>ARROW TEXTILES LTD</t>
  </si>
  <si>
    <t>ARROWTEX</t>
  </si>
  <si>
    <t>ARSHIYA LTD</t>
  </si>
  <si>
    <t>ARSHIYA</t>
  </si>
  <si>
    <t>ARSS INFRASTRUCTURE PROJECTS LTD</t>
  </si>
  <si>
    <t>ARSSINFRA</t>
  </si>
  <si>
    <t>ART NIRMAN LTD</t>
  </si>
  <si>
    <t>ARTNIRMAN</t>
  </si>
  <si>
    <t>ARTECH POWER &amp; TRADING LTD</t>
  </si>
  <si>
    <t>Electronic Components</t>
  </si>
  <si>
    <t>ARTEFACT PROJECTS LTD</t>
  </si>
  <si>
    <t>Artemis Electricals Ltd</t>
  </si>
  <si>
    <t>ARTEMISELC</t>
  </si>
  <si>
    <t>Non-Durable Household Prod.</t>
  </si>
  <si>
    <t>ARTEMIS GLOBAL LIFE SCIENCES LTD</t>
  </si>
  <si>
    <t>AGLSL</t>
  </si>
  <si>
    <t>ARTSON ENGINEERING LTD</t>
  </si>
  <si>
    <t>ARUNA HOTELS LTD</t>
  </si>
  <si>
    <t>ARVEE LABORATORIES (INDIA) LTD</t>
  </si>
  <si>
    <t>ARVEE</t>
  </si>
  <si>
    <t>ARVEE LABORATORIES INDIA LTD</t>
  </si>
  <si>
    <t>Arvind Fashions Ltd</t>
  </si>
  <si>
    <t>ARVINDFASN</t>
  </si>
  <si>
    <t>Other Apparels &amp;amp; Accessories</t>
  </si>
  <si>
    <t>ARVIND LTD</t>
  </si>
  <si>
    <t>ARVIND</t>
  </si>
  <si>
    <t>ARVIND SMARTSPACES LTD</t>
  </si>
  <si>
    <t>ARVSMART</t>
  </si>
  <si>
    <t>ARYAMAN CAPITAL MARKETS LTD</t>
  </si>
  <si>
    <t>ARYAMAN FINANCIAL SERVICES LTD</t>
  </si>
  <si>
    <t>Aryan Share and Stock Brokers Ltd</t>
  </si>
  <si>
    <t>ARYAN</t>
  </si>
  <si>
    <t>ASAHI INDIA GLASS LTD</t>
  </si>
  <si>
    <t>ASAHIINDIA</t>
  </si>
  <si>
    <t>ASAHI INDUSTRIES LTD</t>
  </si>
  <si>
    <t>ASAHI SONGWON COLORS LTD</t>
  </si>
  <si>
    <t>ASAHISONG</t>
  </si>
  <si>
    <t>ASHAPURA INTIMATES FASHION LTD</t>
  </si>
  <si>
    <t>AIFL</t>
  </si>
  <si>
    <t>ASHAPURA MINECHEM LTD</t>
  </si>
  <si>
    <t>ASHAPURMIN</t>
  </si>
  <si>
    <t>Ashapuri Gold Ornament Ltd</t>
  </si>
  <si>
    <t>AGOL</t>
  </si>
  <si>
    <t>ASHARI AGENCIES LTD</t>
  </si>
  <si>
    <t>ASHIANA AGRO INDUSTRIES LTD</t>
  </si>
  <si>
    <t>ASHIANA HOUSING LTD</t>
  </si>
  <si>
    <t>ASHIANA</t>
  </si>
  <si>
    <t>ASHIANA ISPAT LTD</t>
  </si>
  <si>
    <t>ASHIKA CREDIT CAPITAL LTD.</t>
  </si>
  <si>
    <t>ASHIKACR</t>
  </si>
  <si>
    <t>ASHIMA LTD</t>
  </si>
  <si>
    <t>ASHIMASYN</t>
  </si>
  <si>
    <t>ASHIRWAD CAPITAL LTD</t>
  </si>
  <si>
    <t>ASHIRWAD STEELS &amp; INDUSTRIES LTD</t>
  </si>
  <si>
    <t>ASHISH POLYPLAST LTD</t>
  </si>
  <si>
    <t>ASHNISHA INDUSTRIES LTD</t>
  </si>
  <si>
    <t>ASHNOOR TEXTILE MILLS LTD</t>
  </si>
  <si>
    <t>ASHOK ALCO-CHEM LTD</t>
  </si>
  <si>
    <t>ASHOK LEYLAND LTD</t>
  </si>
  <si>
    <t>ASHOKLEY</t>
  </si>
  <si>
    <t>ASHOKA BUILDCON LTD</t>
  </si>
  <si>
    <t>ASHOKA</t>
  </si>
  <si>
    <t>Roads &amp; Highways</t>
  </si>
  <si>
    <t>ASHOKA METCAST LTD</t>
  </si>
  <si>
    <t>ASHOKA REFINERIES LTD</t>
  </si>
  <si>
    <t>ASHRAM ONLINE COM LTD</t>
  </si>
  <si>
    <t>ASHUTOSH PAPER MILLS LTD</t>
  </si>
  <si>
    <t>ASI INDUSTRIES LTD</t>
  </si>
  <si>
    <t>ASIA CAPITAL LTD</t>
  </si>
  <si>
    <t>ASIA PACK LTD</t>
  </si>
  <si>
    <t>ASIAN FLORA LTD</t>
  </si>
  <si>
    <t>ASIAN GRANITO (INDIA) LTD</t>
  </si>
  <si>
    <t>ASIANTILES</t>
  </si>
  <si>
    <t>ASIAN GRANITO INDIA LTD</t>
  </si>
  <si>
    <t>ASIAN HOTELS EAST LTD</t>
  </si>
  <si>
    <t>AHLEAST</t>
  </si>
  <si>
    <t>ASIAN HOTELS NORTH LTD</t>
  </si>
  <si>
    <t>ASIANHOTNR</t>
  </si>
  <si>
    <t>ASIAN HOTELS WEST LTD</t>
  </si>
  <si>
    <t>AHLWEST</t>
  </si>
  <si>
    <t>ASIAN OILFIELD SERVICES LTD</t>
  </si>
  <si>
    <t>ASIAN PAINTS LTD</t>
  </si>
  <si>
    <t>ASIANPAINT</t>
  </si>
  <si>
    <t>ASIAN PETROPRODUCTS &amp; EXPORTS LTD</t>
  </si>
  <si>
    <t>ASIAN STAR CO LTD</t>
  </si>
  <si>
    <t>ASIAN TEA &amp; EXPORTS LTD</t>
  </si>
  <si>
    <t>ASIS LOGISTICS LTD</t>
  </si>
  <si>
    <t>ASISL</t>
  </si>
  <si>
    <t>ASIT C MEHTA FINANCIAL SERVICES LTD</t>
  </si>
  <si>
    <t>ASL INDUSTRIES LTD</t>
  </si>
  <si>
    <t>ASLIND</t>
  </si>
  <si>
    <t>ASM TECHNOLOGIES LTD</t>
  </si>
  <si>
    <t>ASPINWALL AND COMPANY LTD</t>
  </si>
  <si>
    <t>ASPINWALL</t>
  </si>
  <si>
    <t>ASPIRA PATHLAB &amp; DIAGNOSTICS LTD</t>
  </si>
  <si>
    <t>ASSAM COMPANY (INDIA) LTD</t>
  </si>
  <si>
    <t>ASSAMCO</t>
  </si>
  <si>
    <t>ASSAM COMPANY INDIA LTD</t>
  </si>
  <si>
    <t>ASSOCIATED ALCOHOLS &amp; BREWERIES LTD</t>
  </si>
  <si>
    <t>Breweries &amp; Distilleries</t>
  </si>
  <si>
    <t>ASTEC LIFESCIENCES LTD</t>
  </si>
  <si>
    <t>ASTEC</t>
  </si>
  <si>
    <t>ASTER DM HEALTHCARE LTD</t>
  </si>
  <si>
    <t>ASTERDM</t>
  </si>
  <si>
    <t>ASTRA MICROWAVE PRODUCTS LTD</t>
  </si>
  <si>
    <t>ASTRAMICRO</t>
  </si>
  <si>
    <t>ASTRAL POLY TECHNIK LTD</t>
  </si>
  <si>
    <t>ASTRAL</t>
  </si>
  <si>
    <t>ASTRAZENECA PHARMA (INDIA) LTD</t>
  </si>
  <si>
    <t>ASTRAZEN</t>
  </si>
  <si>
    <t>ASTRAZENECA PHARMA INDIA LTD</t>
  </si>
  <si>
    <t>ASTRON PAPER &amp; BOARD MILL LTD</t>
  </si>
  <si>
    <t>ASTRON</t>
  </si>
  <si>
    <t>ASUTOSH ENTERPRISES LTD</t>
  </si>
  <si>
    <t>ASYA INFOSOFT LTD</t>
  </si>
  <si>
    <t>ATHARV ENTERPRISES LTD</t>
  </si>
  <si>
    <t>ATHENA CONSTRUCTIONS LTD</t>
  </si>
  <si>
    <t>Athena Global Technologies Ltd-$</t>
  </si>
  <si>
    <t>ATHENAGLO</t>
  </si>
  <si>
    <t>ATISHAY LTD</t>
  </si>
  <si>
    <t>ATLANTA DEVCON LTD</t>
  </si>
  <si>
    <t>ATLANTA LTD</t>
  </si>
  <si>
    <t>ATLANTA</t>
  </si>
  <si>
    <t>ATLAS CYCLES HARYANA LTD</t>
  </si>
  <si>
    <t>ATLASCYCLE</t>
  </si>
  <si>
    <t>2/3 Wheelers</t>
  </si>
  <si>
    <t>ATLAS JEWELLERY (INDIA) LTD</t>
  </si>
  <si>
    <t>ATLAS JEWELLERY INDIA LTD</t>
  </si>
  <si>
    <t>ATUL AUTO LTD</t>
  </si>
  <si>
    <t>ATULAUTO</t>
  </si>
  <si>
    <t>ATUL LTD</t>
  </si>
  <si>
    <t>ATUL</t>
  </si>
  <si>
    <t>ATV PROJECTS (INDIA) LTD</t>
  </si>
  <si>
    <t>ATV PROJECTS INDIA LTD</t>
  </si>
  <si>
    <t>AU SMALL FINANCE BANK LTD</t>
  </si>
  <si>
    <t>AUBANK</t>
  </si>
  <si>
    <t>AUNDE FAZE THREE AUTOFAB LTD</t>
  </si>
  <si>
    <t>AURANGABAD DISTILLERY LTD</t>
  </si>
  <si>
    <t>AURDIS</t>
  </si>
  <si>
    <t>AURIONPRO SOLUTIONS LTD</t>
  </si>
  <si>
    <t>AURIONPRO</t>
  </si>
  <si>
    <t>AURO LABORATORIES LTD</t>
  </si>
  <si>
    <t>AUROBINDO PHARMA LTD</t>
  </si>
  <si>
    <t>AUROPHARMA</t>
  </si>
  <si>
    <t>AUROMA COKE LTD</t>
  </si>
  <si>
    <t>Coal</t>
  </si>
  <si>
    <t>AUSOM ENTERPRISE LTD</t>
  </si>
  <si>
    <t>AUSOMENT</t>
  </si>
  <si>
    <t>AUSTIN ENGINEERING CO LTD</t>
  </si>
  <si>
    <t>AUTHUM INVESTMENT &amp; INFRASTRUCTURE LTD</t>
  </si>
  <si>
    <t>AUTO PINS (INDIA) LTD</t>
  </si>
  <si>
    <t>AUTO PINS INDIA LTD</t>
  </si>
  <si>
    <t>AUTOLINE INDUSTRIES LTD</t>
  </si>
  <si>
    <t>AUTOIND</t>
  </si>
  <si>
    <t>AUTOLITE (INDIA) LTD</t>
  </si>
  <si>
    <t>AUTOLITIND</t>
  </si>
  <si>
    <t>AUTOLITE INDIA LTD</t>
  </si>
  <si>
    <t>AUTOMOBILE CORPORATION OF GOA LTD</t>
  </si>
  <si>
    <t>AUTOMOTIVE AXLES LTD</t>
  </si>
  <si>
    <t>AUTOAXLES</t>
  </si>
  <si>
    <t>AUTOMOTIVE STAMPINGS AND ASSEMBLIES LTD</t>
  </si>
  <si>
    <t>ASAL</t>
  </si>
  <si>
    <t>AUTORIDERS INTERNATIONAL LTD</t>
  </si>
  <si>
    <t>AUTUMN BUILDERS LTD</t>
  </si>
  <si>
    <t>AVADH SUGAR &amp; ENERGY LTD</t>
  </si>
  <si>
    <t>AVADHSUGAR</t>
  </si>
  <si>
    <t>Sugar</t>
  </si>
  <si>
    <t>AVAILABLE FINANCE LTD</t>
  </si>
  <si>
    <t>AVANCE TECHNOLOGIES LTD</t>
  </si>
  <si>
    <t>AVANTEL LTD</t>
  </si>
  <si>
    <t>AVANTI FEEDS LTD</t>
  </si>
  <si>
    <t>AVANTIFEED</t>
  </si>
  <si>
    <t>ITC LTD</t>
  </si>
  <si>
    <t>ITC</t>
  </si>
  <si>
    <t>AVG LOGISTICS LTD</t>
  </si>
  <si>
    <t>AVG</t>
  </si>
  <si>
    <t>AVI POLYMERS LTD</t>
  </si>
  <si>
    <t>AVI PRODUCTS (INDIA) LTD</t>
  </si>
  <si>
    <t>AVI PRODUCTS INDIA LTD</t>
  </si>
  <si>
    <t>AVIVA INDUSTRIES LTD</t>
  </si>
  <si>
    <t>AVON LIFESCIENCES LTD</t>
  </si>
  <si>
    <t>AVON MOLDPLAST LTD</t>
  </si>
  <si>
    <t>AVONMPL</t>
  </si>
  <si>
    <t>AVONMORE CAPITAL &amp; MANAGEMENT SERVICES LTD</t>
  </si>
  <si>
    <t>AVSL INDUSTRIES LTD</t>
  </si>
  <si>
    <t>AVSL</t>
  </si>
  <si>
    <t>AVT NATURAL PRODUCTS LTD</t>
  </si>
  <si>
    <t>AVTNPL</t>
  </si>
  <si>
    <t>AVTIL ENTERPRISE LTD</t>
  </si>
  <si>
    <t>AXEL POLYMERS LTD</t>
  </si>
  <si>
    <t>AXIS BANK LTD</t>
  </si>
  <si>
    <t>AXISBANK</t>
  </si>
  <si>
    <t>AXISCADES ENGINEERING TECHNOLOGIES LTD</t>
  </si>
  <si>
    <t>AXISCADES</t>
  </si>
  <si>
    <t>Axita Cotton Ltd</t>
  </si>
  <si>
    <t>AXITA</t>
  </si>
  <si>
    <t>AXON VENTURES LTD</t>
  </si>
  <si>
    <t>AXTEL INDUSTRIES LTD</t>
  </si>
  <si>
    <t>AYEPEE LAMITUBES LTD</t>
  </si>
  <si>
    <t>AYM SYNTEX LTD</t>
  </si>
  <si>
    <t>AYMSYNTEX</t>
  </si>
  <si>
    <t>AYOKI MERCANTILE LTD</t>
  </si>
  <si>
    <t>B  P  CAPITAL LTD</t>
  </si>
  <si>
    <t>B &amp; A LTD</t>
  </si>
  <si>
    <t>B A G FILMS AND MEDIA LTD</t>
  </si>
  <si>
    <t>BAGFILMS</t>
  </si>
  <si>
    <t>Broadcasting &amp; Cable TV</t>
  </si>
  <si>
    <t>B C  POWER CONTROLS LTD</t>
  </si>
  <si>
    <t>B L KASHYAP AND SONS LTD</t>
  </si>
  <si>
    <t>BLKASHYAP</t>
  </si>
  <si>
    <t>B N RATHI SECURITIES LTD</t>
  </si>
  <si>
    <t>B&amp;A PACKAGING (INDIA) LTD</t>
  </si>
  <si>
    <t>B&amp;A PACKAGING INDIA LTD</t>
  </si>
  <si>
    <t>B&amp;B TRIPLEWALL CONTAINERS LTD</t>
  </si>
  <si>
    <t>BBTCL</t>
  </si>
  <si>
    <t>B.T. Syndicate Ltd</t>
  </si>
  <si>
    <t>BTSYN</t>
  </si>
  <si>
    <t>B2B SOFTWARE TECHNOLOGIES LTD</t>
  </si>
  <si>
    <t>BABA ARTS LTD</t>
  </si>
  <si>
    <t>BACIL PHARMA LTD</t>
  </si>
  <si>
    <t>BAFNA PHARMACEUTICALS LTD</t>
  </si>
  <si>
    <t>BAFNAPHARM</t>
  </si>
  <si>
    <t>BAGADIA COLOURCHEM LTD</t>
  </si>
  <si>
    <t>BAID LEASING AND FINANCE CO LTD</t>
  </si>
  <si>
    <t>BAJAJ AUTO LTD</t>
  </si>
  <si>
    <t>BAJAJ-AUTO</t>
  </si>
  <si>
    <t>Bajaj Consumer Care LTD</t>
  </si>
  <si>
    <t>BAJAJCON</t>
  </si>
  <si>
    <t>BAJAJ CORP LTD</t>
  </si>
  <si>
    <t>BAJAJCORP</t>
  </si>
  <si>
    <t>BAJAJ ELECTRICALS LTD</t>
  </si>
  <si>
    <t>BAJAJELEC</t>
  </si>
  <si>
    <t>Household Appliances</t>
  </si>
  <si>
    <t>BAJAJ FINANCE LTD</t>
  </si>
  <si>
    <t>BAJFINANCE</t>
  </si>
  <si>
    <t>BAJAJ FINSERV LTD</t>
  </si>
  <si>
    <t>BAJAJFINSV</t>
  </si>
  <si>
    <t>BAJAJ GLOBAL LTD</t>
  </si>
  <si>
    <t>BAJAJ HEALTHCARE LTD</t>
  </si>
  <si>
    <t>BAJAJ HINDUSTHAN SUGAR LTD</t>
  </si>
  <si>
    <t>BAJAJHIND</t>
  </si>
  <si>
    <t>BAJAJ HOLDINGS &amp; INVESTMENT LTD</t>
  </si>
  <si>
    <t>BAJAJHLDNG</t>
  </si>
  <si>
    <t>BAJAJ STEEL INDUSTRIES LTD</t>
  </si>
  <si>
    <t>BAJRANG FINANCE LTD</t>
  </si>
  <si>
    <t>BAL PHARMA LTD</t>
  </si>
  <si>
    <t>BALPHARMA</t>
  </si>
  <si>
    <t>BALAJI AMINES LTD</t>
  </si>
  <si>
    <t>BALAMINES</t>
  </si>
  <si>
    <t>BALAJI TELEFILMS LTD</t>
  </si>
  <si>
    <t>BALAJITELE</t>
  </si>
  <si>
    <t>BALASORE ALLOYS LTD</t>
  </si>
  <si>
    <t>Balaxi Ventures LTD</t>
  </si>
  <si>
    <t>BALAXI</t>
  </si>
  <si>
    <t>Unknown</t>
  </si>
  <si>
    <t>BALGOPAL COMMERCIAL LTD</t>
  </si>
  <si>
    <t>BALKRISHNA INDUSTRIES LTD</t>
  </si>
  <si>
    <t>BALKRISIND</t>
  </si>
  <si>
    <t>BALKRISHNA PAPER MILLS LTD</t>
  </si>
  <si>
    <t>BALKRISHNA</t>
  </si>
  <si>
    <t>BALLARPUR INDUSTRIES LTD</t>
  </si>
  <si>
    <t>BALLARPUR</t>
  </si>
  <si>
    <t>BALMER LAWRIE &amp; COMPANY LTD</t>
  </si>
  <si>
    <t>BALMLAWRIE</t>
  </si>
  <si>
    <t>BALMER LAWRIE INVESTMENTS LTD</t>
  </si>
  <si>
    <t>BALRAMPUR CHINI MILLS LTD</t>
  </si>
  <si>
    <t>BALRAMCHIN</t>
  </si>
  <si>
    <t>BALURGHAT TECHNOLOGIES LTD</t>
  </si>
  <si>
    <t>BAMBINO AGRO INDUSTRIES LTD</t>
  </si>
  <si>
    <t>BAMPSL SECURITIES LTD</t>
  </si>
  <si>
    <t>BANARAS BEADS LTD</t>
  </si>
  <si>
    <t>BANARBEADS</t>
  </si>
  <si>
    <t>BANAS FINANCE LTD</t>
  </si>
  <si>
    <t>BANCO PRODUCTS I LTD</t>
  </si>
  <si>
    <t>BANCOINDIA</t>
  </si>
  <si>
    <t>BANDHAN BANK LTD</t>
  </si>
  <si>
    <t>BANDHANBNK</t>
  </si>
  <si>
    <t>BANG OVERSEAS LTD</t>
  </si>
  <si>
    <t>BANG</t>
  </si>
  <si>
    <t>BANGALORE FORT FARMS LTD</t>
  </si>
  <si>
    <t>BANK OF BARODA</t>
  </si>
  <si>
    <t>BANKBARODA</t>
  </si>
  <si>
    <t>BANK OF INDIA</t>
  </si>
  <si>
    <t>BANKINDIA</t>
  </si>
  <si>
    <t>BANK OF MAHARASHTRA</t>
  </si>
  <si>
    <t>MAHABANK</t>
  </si>
  <si>
    <t>BANKA BIOLOO LTD</t>
  </si>
  <si>
    <t>BANKA</t>
  </si>
  <si>
    <t>BANNARI AMMAN SPINNING MILLS LTD</t>
  </si>
  <si>
    <t>BASML</t>
  </si>
  <si>
    <t>BANNARI AMMAN SUGARS LTD</t>
  </si>
  <si>
    <t>BANARISUG</t>
  </si>
  <si>
    <t>BANSAL MULTIFLEX LTD</t>
  </si>
  <si>
    <t>BANSAL</t>
  </si>
  <si>
    <t>BANSAL ROOFING PRODUCTS LTD</t>
  </si>
  <si>
    <t>BANSISONS TEA INDUSTRIES LTD</t>
  </si>
  <si>
    <t>BANSWARA SYNTEX LTD</t>
  </si>
  <si>
    <t>BANSWRAS</t>
  </si>
  <si>
    <t>BARAK VALLEY CEMENTS LTD</t>
  </si>
  <si>
    <t>BVCL</t>
  </si>
  <si>
    <t>BARODA EXTRUSION LTD</t>
  </si>
  <si>
    <t>BARON INFOTECH LTD</t>
  </si>
  <si>
    <t>BARTRONICS (INDIA) LTD</t>
  </si>
  <si>
    <t>BARTRONICS</t>
  </si>
  <si>
    <t>BARTRONICS INDIA LTD</t>
  </si>
  <si>
    <t>BASANT AGRO TECH (INDIA) LTD</t>
  </si>
  <si>
    <t>BASANT AGRO TECH INDIA LTD</t>
  </si>
  <si>
    <t>BASF (INDIA) LTD</t>
  </si>
  <si>
    <t>BASF</t>
  </si>
  <si>
    <t>BASF INDIA LTD</t>
  </si>
  <si>
    <t>BATA (INDIA) LTD</t>
  </si>
  <si>
    <t>BATA(INDIA)</t>
  </si>
  <si>
    <t>BATA INDIA LTD</t>
  </si>
  <si>
    <t>BATAINDIA</t>
  </si>
  <si>
    <t>BATLIBOI LTD</t>
  </si>
  <si>
    <t>BAYER CROPSCIENCE LTD</t>
  </si>
  <si>
    <t>BAYERCROP</t>
  </si>
  <si>
    <t>BAZEL INTERNATIONAL LTD</t>
  </si>
  <si>
    <t>BCC FUBA (INDIA) LTD</t>
  </si>
  <si>
    <t>BCC FUBA INDIA LTD</t>
  </si>
  <si>
    <t>BCL ENTERPRISES LTD</t>
  </si>
  <si>
    <t>BCL INDUSTRIES LTD</t>
  </si>
  <si>
    <t>BCPL RAILWAY INFRASTRUCTURE LTD</t>
  </si>
  <si>
    <t>BDH INDUSTRIES LTD</t>
  </si>
  <si>
    <t>BEARDSELL LTD</t>
  </si>
  <si>
    <t>BEARDSELL</t>
  </si>
  <si>
    <t>BEDMUTHA INDUSTRIES LTD</t>
  </si>
  <si>
    <t>BEDMUTHA</t>
  </si>
  <si>
    <t>BEEKAY NIRYAT LTD</t>
  </si>
  <si>
    <t>BEEKAY STEEL INDUSTRIES LTD</t>
  </si>
  <si>
    <t>BEEYU OVERSEAS LTD</t>
  </si>
  <si>
    <t>BELLA CASA FASHION &amp; RETAIL LTD</t>
  </si>
  <si>
    <t>BEMCO HYDRAULICS LTD</t>
  </si>
  <si>
    <t>BEML LTD</t>
  </si>
  <si>
    <t>BEML</t>
  </si>
  <si>
    <t>BENARA BEARINGS AND PISTONS LTD</t>
  </si>
  <si>
    <t>BENARES HOTELS LTD</t>
  </si>
  <si>
    <t>BENGAL &amp; ASSAM COMPANY LTD</t>
  </si>
  <si>
    <t>BENGAL STEEL INDUSTRIES LTD</t>
  </si>
  <si>
    <t>BENGAL TEA &amp; FABRICS LTD</t>
  </si>
  <si>
    <t>BENTLEY COMMERCIAL ENTERPRISES LTD</t>
  </si>
  <si>
    <t>BERGER PAINTS I LTD</t>
  </si>
  <si>
    <t>BERGEPAINT</t>
  </si>
  <si>
    <t>BERVIN INVESTMENT &amp; LEASING LTD</t>
  </si>
  <si>
    <t>BERYL DRUGS LTD</t>
  </si>
  <si>
    <t>BERYL SECURITIES LTD</t>
  </si>
  <si>
    <t>BEST EASTERN HOTELS LTD</t>
  </si>
  <si>
    <t>BETA DRUGS LTD</t>
  </si>
  <si>
    <t>BETA</t>
  </si>
  <si>
    <t>BETEX (INDIA) LTD</t>
  </si>
  <si>
    <t>BETEX INDIA LTD</t>
  </si>
  <si>
    <t>BF INVESTMENT LTD</t>
  </si>
  <si>
    <t>BFINVEST</t>
  </si>
  <si>
    <t>BF UTILITIES LTD</t>
  </si>
  <si>
    <t>BFUTILITIE</t>
  </si>
  <si>
    <t>BFL ASSET FINVEST LTD</t>
  </si>
  <si>
    <t>BGIL FILMS &amp; TECHNOLOGIES LTD</t>
  </si>
  <si>
    <t>BGR ENERGY SYSTEMS LTD</t>
  </si>
  <si>
    <t>BGRENERGY</t>
  </si>
  <si>
    <t>BHAGERIA INDUSTRIES LTD</t>
  </si>
  <si>
    <t>BHAGERIA</t>
  </si>
  <si>
    <t>BHAGIRADHA CHEMICALS &amp; INDUSTRIES LTD</t>
  </si>
  <si>
    <t>BHAGWATI AUTOCAST LTD</t>
  </si>
  <si>
    <t>BHAGWATI OXYGEN LTD</t>
  </si>
  <si>
    <t>BHAGYANAGAR (INDIA) LTD</t>
  </si>
  <si>
    <t>BHAGYANGR</t>
  </si>
  <si>
    <t>BHAGYANAGAR INDIA LTD</t>
  </si>
  <si>
    <t>BHAGYANAGAR PROPERTIES LTD</t>
  </si>
  <si>
    <t>BHAGYAPROP</t>
  </si>
  <si>
    <t>BHAKTI GEMS AND JEWELLERY LTD</t>
  </si>
  <si>
    <t>BHANDARI HOSIERY EXPORTS LTD</t>
  </si>
  <si>
    <t>BHANDARI</t>
  </si>
  <si>
    <t>BHANDERI INFRACON LTD</t>
  </si>
  <si>
    <t>BHANSALI ENGINEERING POLYMERS LTD</t>
  </si>
  <si>
    <t>BEPL</t>
  </si>
  <si>
    <t>BHARAT AGRI FERT &amp; REALTY LTD</t>
  </si>
  <si>
    <t>BHARAT BHUSHAN SHARE &amp; COMMODITY BROKERS LTD</t>
  </si>
  <si>
    <t>BHARAT BIJLEE LTD</t>
  </si>
  <si>
    <t>BBL</t>
  </si>
  <si>
    <t>BHARAT DYNAMICS LTD</t>
  </si>
  <si>
    <t>BDL</t>
  </si>
  <si>
    <t>BHARAT ELECTRONICS LTD</t>
  </si>
  <si>
    <t>BEL</t>
  </si>
  <si>
    <t>BHARAT FINANCIAL INCLUSION LTD</t>
  </si>
  <si>
    <t>BHARATFIN</t>
  </si>
  <si>
    <t>BHARAT FORGE LTD</t>
  </si>
  <si>
    <t>BHARATFORG</t>
  </si>
  <si>
    <t>Other Industrial Products</t>
  </si>
  <si>
    <t>BHARAT GEARS LTD</t>
  </si>
  <si>
    <t>BHARATGEAR</t>
  </si>
  <si>
    <t>BHARAT HEAVY ELECTRICALS LTD</t>
  </si>
  <si>
    <t>BHEL</t>
  </si>
  <si>
    <t>BHARAT IMMUNOLOGICALS &amp; BIOLOGICALS CORPORATION LTD</t>
  </si>
  <si>
    <t>BHARAT PARENTERALS LTD</t>
  </si>
  <si>
    <t>BHARAT PETROLEUM CORPORATION LTD</t>
  </si>
  <si>
    <t>BPCL</t>
  </si>
  <si>
    <t>Refineries/ Petro-Products</t>
  </si>
  <si>
    <t>BHARAT RASAYAN LTD</t>
  </si>
  <si>
    <t>BHARATRAS</t>
  </si>
  <si>
    <t>BHARAT ROAD NETWORK LTD</t>
  </si>
  <si>
    <t>BRNL</t>
  </si>
  <si>
    <t>BHARAT SEATS LTD</t>
  </si>
  <si>
    <t>BHARAT TEXTILES &amp; PROOFING INDUSTRIES LTD</t>
  </si>
  <si>
    <t>BHARAT WIRE ROPES LTD</t>
  </si>
  <si>
    <t>BHARATWIRE</t>
  </si>
  <si>
    <t>BHARATI DEFENCE AND INFRASTRUCTURE LTD</t>
  </si>
  <si>
    <t>BHARATIDIL</t>
  </si>
  <si>
    <t>BHARATIYA GLOBAL INFOMEDIA LTD</t>
  </si>
  <si>
    <t>BGLOBAL</t>
  </si>
  <si>
    <t>BHARTI AIRTEL LTD</t>
  </si>
  <si>
    <t>BHARTIARTL</t>
  </si>
  <si>
    <t>Telecom Services</t>
  </si>
  <si>
    <t>BHARTI INFRATEL LTD</t>
  </si>
  <si>
    <t>INFRATEL</t>
  </si>
  <si>
    <t>Other Telecom Services</t>
  </si>
  <si>
    <t>BHARTIYA INTERNATIONAL LTD</t>
  </si>
  <si>
    <t>BIL</t>
  </si>
  <si>
    <t>BHASKAR AGROCHEMICALS LTD</t>
  </si>
  <si>
    <t>BHATIA COMMUNICATIONS &amp; RETAIL (INDIA) LTD</t>
  </si>
  <si>
    <t>BHATIA COMMUNICATIONS &amp; RETAIL INDIA LTD</t>
  </si>
  <si>
    <t>BHILWARA SPINNERS LTD</t>
  </si>
  <si>
    <t>BHILWARA TECHNICAL TEXTILES LTD</t>
  </si>
  <si>
    <t>BHORUKA ALUMINIUM LTD</t>
  </si>
  <si>
    <t>BHUSHAN STEEL LTD</t>
  </si>
  <si>
    <t>BHUSANSTL</t>
  </si>
  <si>
    <t>BIGBLOC CONSTRUCTION LTD</t>
  </si>
  <si>
    <t>BIGBLOC</t>
  </si>
  <si>
    <t>BIHAR SPONGE IRON LTD</t>
  </si>
  <si>
    <t>BIJOY HANS LTD</t>
  </si>
  <si>
    <t>BIL ENERGY SYSTEMS LTD</t>
  </si>
  <si>
    <t>BILENERGY</t>
  </si>
  <si>
    <t>BILCARE LTD</t>
  </si>
  <si>
    <t>Healthcare Supplies</t>
  </si>
  <si>
    <t>BIMETAL BEARINGS LTD</t>
  </si>
  <si>
    <t>BINANI INDUSTRIES LTD</t>
  </si>
  <si>
    <t>BINANIIND</t>
  </si>
  <si>
    <t>BINAYAK TEX PROCESSORS LTD</t>
  </si>
  <si>
    <t>BINDAL EXPORTS LTD</t>
  </si>
  <si>
    <t>BINNY LTD</t>
  </si>
  <si>
    <t>BINNY MILLS LTD</t>
  </si>
  <si>
    <t>BIO GREEN PAPERS LTD</t>
  </si>
  <si>
    <t>BIOCON LTD</t>
  </si>
  <si>
    <t>BIOCON</t>
  </si>
  <si>
    <t>BIOFIL CHEMICALS &amp; PHARMACEUTICALS LTD</t>
  </si>
  <si>
    <t>BIOFILCHEM</t>
  </si>
  <si>
    <t>BIOPAC INDIA CORPORATION LTD</t>
  </si>
  <si>
    <t>BIRDHI CHAND PANNALAL AGENCIES LTD</t>
  </si>
  <si>
    <t>BIRLA CABLE LTD</t>
  </si>
  <si>
    <t>BIRLACABLE</t>
  </si>
  <si>
    <t>BIRLA CORPORATION LTD</t>
  </si>
  <si>
    <t>BIRLACORPN</t>
  </si>
  <si>
    <t>BIRLA COTSYN (INDIA) LTD</t>
  </si>
  <si>
    <t>BIRLA COTSYN INDIA LTD</t>
  </si>
  <si>
    <t>BIRLA PRECISION TECHNOLOGIES LTD</t>
  </si>
  <si>
    <t>Birla Sun Life Mutual Fund - Birla Sun Life Gold ETF</t>
  </si>
  <si>
    <t>BSLGOLDETF</t>
  </si>
  <si>
    <t>BIRLASOFT LTD</t>
  </si>
  <si>
    <t>BSOFT</t>
  </si>
  <si>
    <t>BKM INDUSTRIES LTD</t>
  </si>
  <si>
    <t>BKMINDST</t>
  </si>
  <si>
    <t>BLACK ROSE INDUSTRIES LTD</t>
  </si>
  <si>
    <t>BLB LTD</t>
  </si>
  <si>
    <t>BLBLIMITED</t>
  </si>
  <si>
    <t>BLISS GVS PHARMA LTD</t>
  </si>
  <si>
    <t>BLISSGVS</t>
  </si>
  <si>
    <t>BLOOM DEKOR LTD</t>
  </si>
  <si>
    <t>BLOOM INDUSTRIES LTD</t>
  </si>
  <si>
    <t>BLS INFOTECH LTD</t>
  </si>
  <si>
    <t>BLS INTERNATIONAL SERVICES LTD</t>
  </si>
  <si>
    <t>BLS</t>
  </si>
  <si>
    <t>Travel Support Services</t>
  </si>
  <si>
    <t>BLUE BLENDS (INDIA) LTD</t>
  </si>
  <si>
    <t>BLUE BLENDS I LTD</t>
  </si>
  <si>
    <t>BLUEBLENDS</t>
  </si>
  <si>
    <t>BLUE BLENDS INDIA LTD</t>
  </si>
  <si>
    <t>BLUE CHIP TEX INDUSTRIES LTD</t>
  </si>
  <si>
    <t>BLUE CIRCLE SERVICES LTD</t>
  </si>
  <si>
    <t>BLUE CLOUD SOFTECH SOLUTIONS LTD</t>
  </si>
  <si>
    <t>BLUE COAST HOTELS LTD</t>
  </si>
  <si>
    <t>BLUECOAST</t>
  </si>
  <si>
    <t>BLUE DART EXPRESS LTD</t>
  </si>
  <si>
    <t>BLUEDART</t>
  </si>
  <si>
    <t>BLUE PEARL TEXSPIN LTD</t>
  </si>
  <si>
    <t>BLUE STAR LTD</t>
  </si>
  <si>
    <t>BLUESTARCO</t>
  </si>
  <si>
    <t>BLUEBLOOD VENTURES LTD</t>
  </si>
  <si>
    <t>BLUECHIP STOCKSPIN LTD</t>
  </si>
  <si>
    <t>BMB MUSIC &amp; MAGNETICS LTD</t>
  </si>
  <si>
    <t>BMW Industries Ltd</t>
  </si>
  <si>
    <t>BMW</t>
  </si>
  <si>
    <t>BNK CAPITAL MARKETS LTD</t>
  </si>
  <si>
    <t>BNR UDYOG LTD</t>
  </si>
  <si>
    <t>BODAL CHEMICALS LTD</t>
  </si>
  <si>
    <t>BODALCHEM</t>
  </si>
  <si>
    <t>BODHTREE CONSULTING LTD</t>
  </si>
  <si>
    <t>BOHRA INDUSTRIES LTD</t>
  </si>
  <si>
    <t>BOHRA</t>
  </si>
  <si>
    <t>BOMBAY BURMAH TRADING CORPORATION LTD</t>
  </si>
  <si>
    <t>BBTC</t>
  </si>
  <si>
    <t>BOMBAY CYCLE &amp; MOTOR AGENCY LTD</t>
  </si>
  <si>
    <t>BOMBAY DYEING &amp; MFG COMPANY LTD</t>
  </si>
  <si>
    <t>BOMDYEING</t>
  </si>
  <si>
    <t>BOMBAY OXYGEN INVESTMENTS LTD</t>
  </si>
  <si>
    <t>Industrial Gases</t>
  </si>
  <si>
    <t>BOMBAY POTTERIES &amp; TILES LTD</t>
  </si>
  <si>
    <t>BOMBAY RAYON FASHIONS LTD</t>
  </si>
  <si>
    <t>BRFL</t>
  </si>
  <si>
    <t>BOMBAY SUPER HYBRID SEEDS LTD</t>
  </si>
  <si>
    <t>BSHSL</t>
  </si>
  <si>
    <t>BOMBAY WIRE ROPES LTD</t>
  </si>
  <si>
    <t>BONANZA INDUSTRIES LTD</t>
  </si>
  <si>
    <t>BOROSIL GLASS WORKS LTD</t>
  </si>
  <si>
    <t>BOROSIL</t>
  </si>
  <si>
    <t>Houseware</t>
  </si>
  <si>
    <t>BOSCH LTD</t>
  </si>
  <si>
    <t>BOSCHLTD</t>
  </si>
  <si>
    <t>BOSTON TEKNOWSYS (INDIA) LTD</t>
  </si>
  <si>
    <t>BOSTON TEKNOWSYS INDIA LTD</t>
  </si>
  <si>
    <t>BOTHRA METALS &amp; ALLOYS LTD</t>
  </si>
  <si>
    <t>BPL LTD</t>
  </si>
  <si>
    <t>BPL</t>
  </si>
  <si>
    <t>BRADY &amp; MORRIS ENGINEERING CO LTD</t>
  </si>
  <si>
    <t>BRAHMAPUTRA INFRASTRUCTURE LTD</t>
  </si>
  <si>
    <t>BRAND CONCEPTS LTD</t>
  </si>
  <si>
    <t>BCONCEPTS</t>
  </si>
  <si>
    <t>BRAND REALTY SERVICES LTD</t>
  </si>
  <si>
    <t>BRAWN BIOTECH LTD</t>
  </si>
  <si>
    <t>BRIDGE SECURITIES LTD</t>
  </si>
  <si>
    <t>BRIGADE ENTERPRISES LTD</t>
  </si>
  <si>
    <t>BRIGADE</t>
  </si>
  <si>
    <t>BRIGHT BROTHERS LTD</t>
  </si>
  <si>
    <t>BRIGHT SOLAR LTD</t>
  </si>
  <si>
    <t>BRIGHT</t>
  </si>
  <si>
    <t>BRIGHTCOM GROUP LTD</t>
  </si>
  <si>
    <t>BCG</t>
  </si>
  <si>
    <t>BRIJLAXMI LEASING &amp;amp; FINANCE LTD.</t>
  </si>
  <si>
    <t>BRIJLEAS</t>
  </si>
  <si>
    <t>BRILLIANT PORTFOLIOS LTD</t>
  </si>
  <si>
    <t>BRITANNIA INDUSTRIES LTD</t>
  </si>
  <si>
    <t>BRITANNIA</t>
  </si>
  <si>
    <t>BRONZE INFRA-TECH LTD</t>
  </si>
  <si>
    <t>BROOKS LABORATORIES LTD</t>
  </si>
  <si>
    <t>BROOKS</t>
  </si>
  <si>
    <t>BSE LTD</t>
  </si>
  <si>
    <t>BSEL INFRASTRUCTURE REALTY LTD</t>
  </si>
  <si>
    <t>BSELINFRA</t>
  </si>
  <si>
    <t>BSL LTD</t>
  </si>
  <si>
    <t>BSL</t>
  </si>
  <si>
    <t>BUDGE BUDGE COMPANY LTD</t>
  </si>
  <si>
    <t>BULLISH BONDS &amp; HOLDINGS LTD</t>
  </si>
  <si>
    <t>BURNPUR CEMENT LTD</t>
  </si>
  <si>
    <t>BURNPUR</t>
  </si>
  <si>
    <t>BUTTERFLY GANDHIMATHI APPLIANCES LTD</t>
  </si>
  <si>
    <t>BUTTERFLY</t>
  </si>
  <si>
    <t>BWL LTD</t>
  </si>
  <si>
    <t>C &amp; C CONSTRUCTIONS LTD</t>
  </si>
  <si>
    <t>CANDC</t>
  </si>
  <si>
    <t>C J GELATINE PRODUCTS LTD</t>
  </si>
  <si>
    <t>CADILA HEALTHCARE LTD</t>
  </si>
  <si>
    <t>CADILAHC</t>
  </si>
  <si>
    <t>CADSYS (INDIA) LTD</t>
  </si>
  <si>
    <t>CADSYS</t>
  </si>
  <si>
    <t>CADSYS INDIA LTD</t>
  </si>
  <si>
    <t>CALCOM VISION LTD</t>
  </si>
  <si>
    <t>CALIFORNIA SOFTWARE COMPANY LTD</t>
  </si>
  <si>
    <t>CALSOFT</t>
  </si>
  <si>
    <t>CAMBRIDGE TECHNOLOGY ENTERPRISES LTD</t>
  </si>
  <si>
    <t>CTE</t>
  </si>
  <si>
    <t>CAMEX LTD</t>
  </si>
  <si>
    <t>CAMLIN FINE SCIENCES LTD</t>
  </si>
  <si>
    <t>CAMLINFINE</t>
  </si>
  <si>
    <t>CAMSON BIO TECHNOLOGIES LTD</t>
  </si>
  <si>
    <t>CAMSON SEEDS LTD</t>
  </si>
  <si>
    <t>CAN FIN HOMES LTD</t>
  </si>
  <si>
    <t>CANFINHOME</t>
  </si>
  <si>
    <t>CANARA BANK</t>
  </si>
  <si>
    <t>CANBK</t>
  </si>
  <si>
    <t>CANOPY FINANCE LTD</t>
  </si>
  <si>
    <t>CANTABIL RETAIL (INDIA) LTD</t>
  </si>
  <si>
    <t>CANTABIL</t>
  </si>
  <si>
    <t>CANTABIL RETAIL INDIA LTD</t>
  </si>
  <si>
    <t>CAPACIT'E INFRAPROJECTS LTD</t>
  </si>
  <si>
    <t>CAPACITE</t>
  </si>
  <si>
    <t>CAPFIN (INDIA) LTD</t>
  </si>
  <si>
    <t>CAPFIN INDIA LTD</t>
  </si>
  <si>
    <t>CAPITAL FIRST LTD</t>
  </si>
  <si>
    <t>CAPF</t>
  </si>
  <si>
    <t>CAPITAL INDIA FINANCE LTD</t>
  </si>
  <si>
    <t>CAPITAL TRADE LINKS LTD</t>
  </si>
  <si>
    <t>CAPITAL TRUST LTD</t>
  </si>
  <si>
    <t>CAPTRUST</t>
  </si>
  <si>
    <t>CAPLIN POINT LABORATORIES LTD</t>
  </si>
  <si>
    <t>CAPLIPOINT</t>
  </si>
  <si>
    <t>CAPRI GLOBAL CAPITAL LTD</t>
  </si>
  <si>
    <t>CGCL</t>
  </si>
  <si>
    <t>CAPRICORN SYSTEMS GLOBAL SOLUTIONS LTD</t>
  </si>
  <si>
    <t>CAPRIHANS (INDIA) LTD</t>
  </si>
  <si>
    <t>CAPRIHANS INDIA LTD</t>
  </si>
  <si>
    <t>CAPROLACTAM CHEMICALS LTD</t>
  </si>
  <si>
    <t>CAPTAIN PIPES LTD</t>
  </si>
  <si>
    <t>CAPTAIN POLYPLAST LTD</t>
  </si>
  <si>
    <t>CAPTAIN TECHNOCAST LTD</t>
  </si>
  <si>
    <t>CARBORUNDUM UNIVERSAL LTD</t>
  </si>
  <si>
    <t>CARBORUNIV</t>
  </si>
  <si>
    <t>CARE RATINGS LTD</t>
  </si>
  <si>
    <t>CARERATING</t>
  </si>
  <si>
    <t>CAREER POINT LTD</t>
  </si>
  <si>
    <t>CAREERP</t>
  </si>
  <si>
    <t>CARNATION INDUSTRIES LTD</t>
  </si>
  <si>
    <t>CASTEX TECHNOLOGIES LTD</t>
  </si>
  <si>
    <t>CASTEXTECH</t>
  </si>
  <si>
    <t>CASTROL (INDIA) LTD</t>
  </si>
  <si>
    <t>CASTROLIND</t>
  </si>
  <si>
    <t>CASTROL INDIA LTD</t>
  </si>
  <si>
    <t>CAT TECHNOLOGIES LTD</t>
  </si>
  <si>
    <t>CATVISION LTD</t>
  </si>
  <si>
    <t>CCL INTERNATIONAL LTD</t>
  </si>
  <si>
    <t>CCL PRODUCTS (INDIA) LTD</t>
  </si>
  <si>
    <t>CCL</t>
  </si>
  <si>
    <t>CCL PRODUCTS INDIA LTD</t>
  </si>
  <si>
    <t>CEAT LTD</t>
  </si>
  <si>
    <t>CEATLTD</t>
  </si>
  <si>
    <t>CEEJAY FINANCE LTD</t>
  </si>
  <si>
    <t>CEENIK EXPORTS (INDIA) LTD</t>
  </si>
  <si>
    <t>CEENIK EXPORTS INDIA LTD</t>
  </si>
  <si>
    <t>CEETA INDUSTRIES LTD</t>
  </si>
  <si>
    <t>CEINSYS TECH LTD</t>
  </si>
  <si>
    <t>CELEBRITY FASHIONS LTD</t>
  </si>
  <si>
    <t>CELEBRITY</t>
  </si>
  <si>
    <t>CELESTIAL BIOLABS LTD</t>
  </si>
  <si>
    <t>CELESTIAL</t>
  </si>
  <si>
    <t>CELLA SPACE LTD</t>
  </si>
  <si>
    <t>CENLUB INDUSTRIES LTD</t>
  </si>
  <si>
    <t>CENTENIAL SURGICAL SUTURE LTD</t>
  </si>
  <si>
    <t>Medical Equipment</t>
  </si>
  <si>
    <t>CENTRAL BANK OF INDIA</t>
  </si>
  <si>
    <t>CENTRALBK</t>
  </si>
  <si>
    <t>CENTRAL DEPOSITORY SERVICES (INDIA) LTD</t>
  </si>
  <si>
    <t>CDSL</t>
  </si>
  <si>
    <t>CENTRAL DEPOSITORY SERVICES INDIA LTD</t>
  </si>
  <si>
    <t>CENTRAL PROVINCES RAILWAYS CO LTD</t>
  </si>
  <si>
    <t>CENTRUM CAPITAL LTD</t>
  </si>
  <si>
    <t>CENTRUM</t>
  </si>
  <si>
    <t>CENTUM ELECTRONICS LTD</t>
  </si>
  <si>
    <t>CENTUM</t>
  </si>
  <si>
    <t>CENTURY ENKA LTD</t>
  </si>
  <si>
    <t>CENTENKA</t>
  </si>
  <si>
    <t>CENTURY EXTRUSIONS LTD</t>
  </si>
  <si>
    <t>CENTEXT</t>
  </si>
  <si>
    <t>CENTURY PLYBOARDS (INDIA) LTD</t>
  </si>
  <si>
    <t>CENTURYPLY</t>
  </si>
  <si>
    <t>CENTURY PLYBOARDS INDIA LTD</t>
  </si>
  <si>
    <t>CENTURY TEXTILES &amp; INDUSTRIES LTD</t>
  </si>
  <si>
    <t>CENTURYTEX</t>
  </si>
  <si>
    <t>CENTURY TWENTYFIRST PORTFOLIO LTD</t>
  </si>
  <si>
    <t>CERA SANITARYWARE LTD</t>
  </si>
  <si>
    <t>CERA</t>
  </si>
  <si>
    <t>CEREBRA INTEGRATED TECHNOLOGIES LTD</t>
  </si>
  <si>
    <t>CEREBRAINT</t>
  </si>
  <si>
    <t>CES LTD</t>
  </si>
  <si>
    <t>CESC LTD</t>
  </si>
  <si>
    <t>CESC</t>
  </si>
  <si>
    <t>CESC Ventures LTD</t>
  </si>
  <si>
    <t>CESCVENT</t>
  </si>
  <si>
    <t>IT Consulting &amp;amp; Software</t>
  </si>
  <si>
    <t>CESC Ventures Ltd</t>
  </si>
  <si>
    <t>CESCVENTURE</t>
  </si>
  <si>
    <t>CG POWER AND INDUSTRIAL SOLUTIONS LTD</t>
  </si>
  <si>
    <t>CGPOWER</t>
  </si>
  <si>
    <t>CG-VAK SOFTWARE &amp; EXPORTS LTD</t>
  </si>
  <si>
    <t>CHADHA PAPERS LTD</t>
  </si>
  <si>
    <t>Chalet Hotels Ltd</t>
  </si>
  <si>
    <t>CHALET</t>
  </si>
  <si>
    <t>CHAMAK HOLDINGS LTD</t>
  </si>
  <si>
    <t>CHAMAN LAL SETIA EXPORTS LTD</t>
  </si>
  <si>
    <t>CHAMBAL BREWERIES &amp; DISTILLERIES LTD</t>
  </si>
  <si>
    <t>CHAMBAL FERTILIZERS &amp; CHEMICALS LTD</t>
  </si>
  <si>
    <t>CHAMBLFERT</t>
  </si>
  <si>
    <t>Chandni Machines Ltd</t>
  </si>
  <si>
    <t>CHANDNIMACH</t>
  </si>
  <si>
    <t>CHANDNI TEXTILES ENGINEERING IND  LTD</t>
  </si>
  <si>
    <t>CHANDRA PRABHU INTERNATIONAL LTD</t>
  </si>
  <si>
    <t>CHANDRIMA MERCANTILES LTD</t>
  </si>
  <si>
    <t>CHANNEL NINE ENTERTAINMENT LTD</t>
  </si>
  <si>
    <t>CHARMS INDUSTRIES LTD</t>
  </si>
  <si>
    <t>CHARTERED CAPITAL &amp; INVESTMENT LTD</t>
  </si>
  <si>
    <t>CHARTERED LOGISTICS LTD</t>
  </si>
  <si>
    <t>CHASE BRIGHT STEEL LTD</t>
  </si>
  <si>
    <t>CHD CHEMICALS LTD</t>
  </si>
  <si>
    <t>CHD DEVELOPERS LTD</t>
  </si>
  <si>
    <t>CHEMBOND CHEMICALS LTD</t>
  </si>
  <si>
    <t>CHEMCRUX ENTERPRISES LTD</t>
  </si>
  <si>
    <t>CHEMFAB ALKALIS LTD</t>
  </si>
  <si>
    <t>CHEMFAB</t>
  </si>
  <si>
    <t>CHEMIESYNTH VAPI LTD</t>
  </si>
  <si>
    <t>CHEMO PHARMA LABORATORIES LTD</t>
  </si>
  <si>
    <t>CHEMTECH INDUSTRIAL VALVES LTD</t>
  </si>
  <si>
    <t>CHENNAI FERROUS INDUSTRIES LTD</t>
  </si>
  <si>
    <t>CHENNAI MEENAKSHI MULTISPECIALITY HOSPITAL LTD</t>
  </si>
  <si>
    <t>CHENNAI PETROLEUM CORPORATION LTD</t>
  </si>
  <si>
    <t>CHENNPETRO</t>
  </si>
  <si>
    <t>CHEVIOT CO LTD</t>
  </si>
  <si>
    <t>CHITRADURGA SPINTEX LTD</t>
  </si>
  <si>
    <t>CHL LTD</t>
  </si>
  <si>
    <t>CHOICE INTERNATIONAL LTD</t>
  </si>
  <si>
    <t>CHOKSI IMAGING LTD</t>
  </si>
  <si>
    <t>Photographic Products</t>
  </si>
  <si>
    <t>CHOKSI LABORATORIES LTD</t>
  </si>
  <si>
    <t>Cholamandalam Financial Holdings LTD</t>
  </si>
  <si>
    <t>CHOLAHLDNG</t>
  </si>
  <si>
    <t>CHOLAMANDALAM INVESTMENT AND FINANCE COMPANY LTD</t>
  </si>
  <si>
    <t>CHOLAFIN</t>
  </si>
  <si>
    <t>CHORDIA FOOD PRODUCTS LTD</t>
  </si>
  <si>
    <t>CHOTHANI FOODS LTD</t>
  </si>
  <si>
    <t>CHOWGULE STEAMSHIPS LTD</t>
  </si>
  <si>
    <t>Shipping</t>
  </si>
  <si>
    <t>CHPL INDUSTRIES LTD</t>
  </si>
  <si>
    <t>CHROMATIC (INDIA) LTD</t>
  </si>
  <si>
    <t>CHROMATIC</t>
  </si>
  <si>
    <t>CHROMATIC INDIA LTD</t>
  </si>
  <si>
    <t>CIAN AGRO INDUSTRIES &amp; INFRASTRUCTURE LTD</t>
  </si>
  <si>
    <t>Cian Healthcare Ltd</t>
  </si>
  <si>
    <t>CHCL</t>
  </si>
  <si>
    <t>CIGNITI TECHNOLOGIES LTD</t>
  </si>
  <si>
    <t>CIGNITITEC</t>
  </si>
  <si>
    <t>CIL NOVA PETROCHEMICALS LTD</t>
  </si>
  <si>
    <t>CNOVAPETRO</t>
  </si>
  <si>
    <t>CIL SECURITIES LTD</t>
  </si>
  <si>
    <t>CIMMCO LTD</t>
  </si>
  <si>
    <t>CIMMCO</t>
  </si>
  <si>
    <t>CINDRELLA FINANCIAL SERVICES LTD</t>
  </si>
  <si>
    <t>CINDRELLA HOTELS LTD</t>
  </si>
  <si>
    <t>CINELINE (INDIA) LTD</t>
  </si>
  <si>
    <t>CINELINE</t>
  </si>
  <si>
    <t>CINELINE INDIA LTD</t>
  </si>
  <si>
    <t>CINERAD COMMUNICATIONS LTD</t>
  </si>
  <si>
    <t>CINEVISTA LTD</t>
  </si>
  <si>
    <t>CINEVISTA</t>
  </si>
  <si>
    <t>CIPLA LTD</t>
  </si>
  <si>
    <t>CIPLA</t>
  </si>
  <si>
    <t>CISTRO TELELINK LTD</t>
  </si>
  <si>
    <t>CITADEL REALTY AND DEVELOPERS LTD</t>
  </si>
  <si>
    <t>CITIPORT FINANCIAL SERVICES LTD</t>
  </si>
  <si>
    <t>CITIZEN INFOLINE LTD</t>
  </si>
  <si>
    <t>CITY ONLINE SERVICES LTD</t>
  </si>
  <si>
    <t>CITY UNION BANK LTD</t>
  </si>
  <si>
    <t>CUB</t>
  </si>
  <si>
    <t>CITYMAN LTD</t>
  </si>
  <si>
    <t>CITYON SYSTEMS (INDIA) LTD</t>
  </si>
  <si>
    <t>CITYON SYSTEMS INDIA LTD</t>
  </si>
  <si>
    <t>CKP LEISURE LTD</t>
  </si>
  <si>
    <t>CKPLEISURE</t>
  </si>
  <si>
    <t>CKP PRODUCTS LTD</t>
  </si>
  <si>
    <t>CKPPRODUCT</t>
  </si>
  <si>
    <t>CL EDUCATE LTD</t>
  </si>
  <si>
    <t>CLEDUCATE</t>
  </si>
  <si>
    <t>CLARIANT CHEMICALS (INDIA) LTD</t>
  </si>
  <si>
    <t>CLN(INDIA)</t>
  </si>
  <si>
    <t>CLARIANT CHEMICALS INDIA LTD</t>
  </si>
  <si>
    <t>CLNINDIA</t>
  </si>
  <si>
    <t>CLASSIC ELECTRICALS LTD</t>
  </si>
  <si>
    <t>CLASSIC FILAMENTS LTD</t>
  </si>
  <si>
    <t>CLASSIC GLOBAL FINANCE &amp; CAPITAL LTD</t>
  </si>
  <si>
    <t>CLASSIC LEASING &amp; FINANCE LTD</t>
  </si>
  <si>
    <t>CLIO INFOTECH LTD</t>
  </si>
  <si>
    <t>CMI FPE LTD</t>
  </si>
  <si>
    <t>CMI LTD</t>
  </si>
  <si>
    <t>CMICABLES</t>
  </si>
  <si>
    <t>CMM INFRAPROJECTS LTD</t>
  </si>
  <si>
    <t>CMMIPL</t>
  </si>
  <si>
    <t>CNI RESEARCH LTD</t>
  </si>
  <si>
    <t>COAL (INDIA) LTD</t>
  </si>
  <si>
    <t>COAL(INDIA)</t>
  </si>
  <si>
    <t>COAL INDIA LTD</t>
  </si>
  <si>
    <t>COALINDIA</t>
  </si>
  <si>
    <t>COASTAL CORPORATION LTD</t>
  </si>
  <si>
    <t>COASTAL ROADWAYS LTD</t>
  </si>
  <si>
    <t>COCHIN MALABAR ESTATES &amp; INDUSTRIES LTD</t>
  </si>
  <si>
    <t>COCHIN MINERALS &amp; RUTILE LTD</t>
  </si>
  <si>
    <t>COCHIN SHIPYARD LTD</t>
  </si>
  <si>
    <t>COCHINSHIP</t>
  </si>
  <si>
    <t>COFFEE DAY ENTERPRISES LTD</t>
  </si>
  <si>
    <t>COFFEEDAY</t>
  </si>
  <si>
    <t>COLGATE PALMOLIVE (INDIA) LTD</t>
  </si>
  <si>
    <t>COLPAL</t>
  </si>
  <si>
    <t>COLGATE PALMOLIVE INDIA LTD</t>
  </si>
  <si>
    <t>COLINZ LABORATORIES LTD</t>
  </si>
  <si>
    <t>COLORCHIPS NEW MEDIA LTD</t>
  </si>
  <si>
    <t>COMBAT DRUGS LTD</t>
  </si>
  <si>
    <t>COMFORT COMMOTRADE LTD</t>
  </si>
  <si>
    <t>COMFORT FINCAP LTD</t>
  </si>
  <si>
    <t>COMFORT INTECH LTD</t>
  </si>
  <si>
    <t>COMMERCIAL ENGINEERS &amp; BODY BUILDERS CO LTD</t>
  </si>
  <si>
    <t>CEBBCO</t>
  </si>
  <si>
    <t>COMMERCIAL SYN BAGS LTD</t>
  </si>
  <si>
    <t>COMMEX TECHNOLOGY LTD</t>
  </si>
  <si>
    <t>COMPETENT AUTOMOBILES CO LTD</t>
  </si>
  <si>
    <t>COMPUAGE INFOCOM LTD</t>
  </si>
  <si>
    <t>COMPINFO</t>
  </si>
  <si>
    <t>COMPUCOM SOFTWARE LTD</t>
  </si>
  <si>
    <t>COMPUSOFT</t>
  </si>
  <si>
    <t>COMPUTER POINT LTD</t>
  </si>
  <si>
    <t>CONART ENGINEERS LTD</t>
  </si>
  <si>
    <t>CONCORD DRUGS LTD</t>
  </si>
  <si>
    <t>CONCRETE CREDIT LTD</t>
  </si>
  <si>
    <t>CONFIDENCE FINANCE AND TRADING LTD</t>
  </si>
  <si>
    <t>Confidence Futuristic Energetech Ltd</t>
  </si>
  <si>
    <t>CFEL</t>
  </si>
  <si>
    <t>CONFIDENCE PETROLEUM (INDIA) LTD</t>
  </si>
  <si>
    <t>Confidence Petroleum India LTD</t>
  </si>
  <si>
    <t>CONFIPET</t>
  </si>
  <si>
    <t>CONFIDENCE PETROLEUM INDIA LTD</t>
  </si>
  <si>
    <t>CONSECUTIVE INVESTMENT &amp; TRADING COMPANY LTD</t>
  </si>
  <si>
    <t>CONSOLIDATED CONSTRUCTION CONSORTIUM LTD</t>
  </si>
  <si>
    <t>CCCL</t>
  </si>
  <si>
    <t>CONSOLIDATED FINVEST &amp; HOLDINGS LTD</t>
  </si>
  <si>
    <t>CONSOFINVT</t>
  </si>
  <si>
    <t>CONTAINER CORPORATION OF (INDIA) LTD</t>
  </si>
  <si>
    <t>CONCOR</t>
  </si>
  <si>
    <t>CONTAINER CORPORATION OF INDIA LTD</t>
  </si>
  <si>
    <t>CONTAINERWAY INTERNATIONAL LTD</t>
  </si>
  <si>
    <t>CONTIL (INDIA) LTD</t>
  </si>
  <si>
    <t>CONTIL INDIA LTD</t>
  </si>
  <si>
    <t>CONTINENTAL CHEMICALS LTD</t>
  </si>
  <si>
    <t>CONTINENTAL CONTROLS LTD</t>
  </si>
  <si>
    <t>CONTINENTAL PETROLEUMS LTD</t>
  </si>
  <si>
    <t>CONTINENTAL SECURITIES LTD</t>
  </si>
  <si>
    <t>CONTINENTAL SEEDS AND CHEMICALS LTD</t>
  </si>
  <si>
    <t>CONTI</t>
  </si>
  <si>
    <t>CONTROL PRINT LTD</t>
  </si>
  <si>
    <t>CONTROLPR</t>
  </si>
  <si>
    <t>CORAL INDIA FINANCE &amp; HOUSING LTD</t>
  </si>
  <si>
    <t>CORALFINAC</t>
  </si>
  <si>
    <t>CORAL LABORATORIES LTD</t>
  </si>
  <si>
    <t>CORAL NEWSPRINTS LTD.</t>
  </si>
  <si>
    <t>CORNE</t>
  </si>
  <si>
    <t>Paper &amp;amp; Paper Products</t>
  </si>
  <si>
    <t>CORDS CABLE INDUSTRIES LTD</t>
  </si>
  <si>
    <t>CORDSCABLE</t>
  </si>
  <si>
    <t>COROMANDEL AGRO PRODUCTS &amp; OILS LTD</t>
  </si>
  <si>
    <t>COROMANDEL ENGINEERING COMPANY LTD</t>
  </si>
  <si>
    <t>COROMANDEL INTERNATIONAL LTD</t>
  </si>
  <si>
    <t>COROMANDEL</t>
  </si>
  <si>
    <t>CORPORATE COURIER AND CARGO LTD</t>
  </si>
  <si>
    <t>CORPORATE MERCHANT BANKERS LTD</t>
  </si>
  <si>
    <t>CORPORATION BANK</t>
  </si>
  <si>
    <t>CORPBANK</t>
  </si>
  <si>
    <t>COSBOARD INDUSTRIES LTD</t>
  </si>
  <si>
    <t>COSCO (INDIA) LTD</t>
  </si>
  <si>
    <t>COSCO INDIA LTD</t>
  </si>
  <si>
    <t>COSMO FERRITES LTD</t>
  </si>
  <si>
    <t>COSMO FILMS LTD</t>
  </si>
  <si>
    <t>COSMOFILMS</t>
  </si>
  <si>
    <t>COSYN LTD</t>
  </si>
  <si>
    <t>COUNTRY CLUB HOSPITALITY &amp; HOLIDAYS LTD</t>
  </si>
  <si>
    <t>CCHHL</t>
  </si>
  <si>
    <t>COUNTRY CONDO'S LTD</t>
  </si>
  <si>
    <t>COUNCODOS</t>
  </si>
  <si>
    <t>COVENTRY COIL-O-MATIC HARYANA LTD</t>
  </si>
  <si>
    <t>COVIDH TECHNOLOGIES LTD</t>
  </si>
  <si>
    <t>COX &amp; KINGS LTD</t>
  </si>
  <si>
    <t>COX&amp;KINGS</t>
  </si>
  <si>
    <t>Cox &amp;amp; Kings Financial Service Ltd</t>
  </si>
  <si>
    <t>CKFSL</t>
  </si>
  <si>
    <t>CRANE INFRASTRUCTURE LTD</t>
  </si>
  <si>
    <t>CRANES SOFTWARE INTERNATIONAL LTD</t>
  </si>
  <si>
    <t>CRANEX LTD</t>
  </si>
  <si>
    <t>CRAVATEX LTD</t>
  </si>
  <si>
    <t>CRAZY INFOTECH LTD</t>
  </si>
  <si>
    <t>CREATIVE CASTINGS LTD</t>
  </si>
  <si>
    <t>CREATIVE EYE LTD</t>
  </si>
  <si>
    <t>CREATIVEYE</t>
  </si>
  <si>
    <t>CREATIVE PERIPHERALS AND DISTRIBUTION LTD</t>
  </si>
  <si>
    <t>CREATIVE</t>
  </si>
  <si>
    <t>CREDITACCESS GRAMEEN LTD</t>
  </si>
  <si>
    <t>CREDITACC</t>
  </si>
  <si>
    <t>CRESCENT LEASING LTD</t>
  </si>
  <si>
    <t>CRESSANDA SOLUTIONS LTD</t>
  </si>
  <si>
    <t>CREST VENTURES LTD</t>
  </si>
  <si>
    <t>CREST</t>
  </si>
  <si>
    <t>CRESTCHEM LTD</t>
  </si>
  <si>
    <t>CRIMSON METAL ENGINEERING COMPANY LTD</t>
  </si>
  <si>
    <t>CRISIL LTD</t>
  </si>
  <si>
    <t>CRISIL</t>
  </si>
  <si>
    <t>CROMPTON GREAVES CONSUMER ELECTRICALS LTD</t>
  </si>
  <si>
    <t>CROMPTON</t>
  </si>
  <si>
    <t>CROWN LIFTERS LTD</t>
  </si>
  <si>
    <t>CROWN</t>
  </si>
  <si>
    <t>CROWN TOURS LTD</t>
  </si>
  <si>
    <t>CRP RISK MANAGEMENT LTD</t>
  </si>
  <si>
    <t>CSL FINANCE LTD</t>
  </si>
  <si>
    <t>CUBEX TUBINGS LTD</t>
  </si>
  <si>
    <t>CUBEXTUB</t>
  </si>
  <si>
    <t>CUBICAL FINANCIAL SERVICES LTD</t>
  </si>
  <si>
    <t>CUMMINS (INDIA) LTD</t>
  </si>
  <si>
    <t>CUMMINSIND</t>
  </si>
  <si>
    <t>CUMMINS INDIA LTD</t>
  </si>
  <si>
    <t>CUPID LTD</t>
  </si>
  <si>
    <t>CUPID</t>
  </si>
  <si>
    <t>CURA TECHNOLOGIES LTD</t>
  </si>
  <si>
    <t>CURATECH</t>
  </si>
  <si>
    <t>CYBELE INDUSTRIES LTD</t>
  </si>
  <si>
    <t>CYBER MEDIA (INDIA) LTD</t>
  </si>
  <si>
    <t>CYBERMEDIA</t>
  </si>
  <si>
    <t>CYBER MEDIA INDIA LTD</t>
  </si>
  <si>
    <t>CYBERMATE INFOTEK LTD</t>
  </si>
  <si>
    <t>CYBERTECH SYSTEMS AND SOFTWARE LTD</t>
  </si>
  <si>
    <t>CYBERTECH</t>
  </si>
  <si>
    <t>CYIENT LTD</t>
  </si>
  <si>
    <t>CYIENT</t>
  </si>
  <si>
    <t>D B CORP LTD</t>
  </si>
  <si>
    <t>DBCORP</t>
  </si>
  <si>
    <t>D B REALTY LTD</t>
  </si>
  <si>
    <t>DBREALTY</t>
  </si>
  <si>
    <t>D P ABHUSHAN LTD</t>
  </si>
  <si>
    <t>DPABHUSHAN</t>
  </si>
  <si>
    <t>D P WIRES LTD</t>
  </si>
  <si>
    <t>DPWIRES</t>
  </si>
  <si>
    <t>D&amp;H (INDIA) LTD</t>
  </si>
  <si>
    <t>D&amp;H INDIA LTD</t>
  </si>
  <si>
    <t>DABUR (INDIA) LTD</t>
  </si>
  <si>
    <t>DABUR</t>
  </si>
  <si>
    <t>DABUR INDIA LTD</t>
  </si>
  <si>
    <t>DAI-ICHI KARKARIA LTD</t>
  </si>
  <si>
    <t>DAIKAFFIL CHEMICALS (INDIA) LTD</t>
  </si>
  <si>
    <t>DAIKAFFIL CHEMICALS INDIA LTD</t>
  </si>
  <si>
    <t>DALAL STREET INVESTMENTS LTD</t>
  </si>
  <si>
    <t>Dalmia Bharat Ltd</t>
  </si>
  <si>
    <t>DALBHARAT</t>
  </si>
  <si>
    <t>Cement &amp;amp; Cement Products</t>
  </si>
  <si>
    <t>DALMIA BHARAT SUGAR AND INDUSTRIES LTD</t>
  </si>
  <si>
    <t>DALMIASUG</t>
  </si>
  <si>
    <t>DALMIA INDUSTRIAL DEVELOPMENT LTD</t>
  </si>
  <si>
    <t>DAMODAR INDUSTRIES LTD</t>
  </si>
  <si>
    <t>DAMODARIND</t>
  </si>
  <si>
    <t>DANGEE DUMS LTD</t>
  </si>
  <si>
    <t>DANGEE</t>
  </si>
  <si>
    <t>DANLAW TECHNOLOGIES (INDIA) LTD</t>
  </si>
  <si>
    <t>DANLAW TECHNOLOGIES INDIA LTD</t>
  </si>
  <si>
    <t>DANUBE INDUSTRIES LTD</t>
  </si>
  <si>
    <t>DARJEELING ROPEWAY COMPANY LTD</t>
  </si>
  <si>
    <t>DARSHAN ORNA LTD</t>
  </si>
  <si>
    <t>DATAMATICS GLOBAL SERVICES LTD</t>
  </si>
  <si>
    <t>DATAMATICS</t>
  </si>
  <si>
    <t>DAULAT SECURITIES LTD</t>
  </si>
  <si>
    <t>DB INTERNATIONAL STOCK BROKERS LTD</t>
  </si>
  <si>
    <t>DBSTOCKBRO</t>
  </si>
  <si>
    <t>DCB BANK LTD</t>
  </si>
  <si>
    <t>DCBBANK</t>
  </si>
  <si>
    <t>DCM FINANCIAL SERVICES LTD</t>
  </si>
  <si>
    <t>DCMFINSERV</t>
  </si>
  <si>
    <t>DCM LTD</t>
  </si>
  <si>
    <t>DCM</t>
  </si>
  <si>
    <t>DCM SHRIRAM INDUSTRIES LTD</t>
  </si>
  <si>
    <t>DCM SHRIRAM LTD</t>
  </si>
  <si>
    <t>DCMSHRIRAM</t>
  </si>
  <si>
    <t>DCW LTD</t>
  </si>
  <si>
    <t>DCW</t>
  </si>
  <si>
    <t>DE NORA (INDIA) LTD</t>
  </si>
  <si>
    <t>DENORA</t>
  </si>
  <si>
    <t>DE NORA INDIA LTD</t>
  </si>
  <si>
    <t>DEBOCK SALES AND MARKETING LTD</t>
  </si>
  <si>
    <t>DSML</t>
  </si>
  <si>
    <t>DECCAN BEARINGS LTD</t>
  </si>
  <si>
    <t>DECCAN CEMENTS LTD</t>
  </si>
  <si>
    <t>DECCANCE</t>
  </si>
  <si>
    <t>DECCAN GOLD MINES LTD</t>
  </si>
  <si>
    <t>Deccan Health Care Ltd</t>
  </si>
  <si>
    <t>DECCAN</t>
  </si>
  <si>
    <t>DECCAN POLYPACKS LTD</t>
  </si>
  <si>
    <t>DECILLION FINANCE LTD</t>
  </si>
  <si>
    <t>DECO-MICA LTD</t>
  </si>
  <si>
    <t>DECOROUS INVESTMENT &amp; TRADING CO LTD</t>
  </si>
  <si>
    <t>DEEP DIAMOND (INDIA) LTD</t>
  </si>
  <si>
    <t>DEEP DIAMOND INDIA LTD</t>
  </si>
  <si>
    <t>DEEP INDUSTRIES LTD</t>
  </si>
  <si>
    <t>DEEPIND</t>
  </si>
  <si>
    <t>DEEP POLYMERS LTD</t>
  </si>
  <si>
    <t>DEEPAK FERTILIZERS AND PETROCHEMICALS CORPORATION LTD</t>
  </si>
  <si>
    <t>DEEPAKFERT</t>
  </si>
  <si>
    <t>DEEPAK NITRITE LTD</t>
  </si>
  <si>
    <t>DEEPAKNTR</t>
  </si>
  <si>
    <t>DEEPAK SPINNERS LTD</t>
  </si>
  <si>
    <t>DEEPTI ALLOY STEEL LTD</t>
  </si>
  <si>
    <t>DEKSON CASTINGS LTD</t>
  </si>
  <si>
    <t>DELTA CORP LTD</t>
  </si>
  <si>
    <t>DELTACORP</t>
  </si>
  <si>
    <t>DELTA INDUSTRIAL RESOURCES LTD</t>
  </si>
  <si>
    <t>DELTA MAGNETS LTD</t>
  </si>
  <si>
    <t>DELTAMAGNT</t>
  </si>
  <si>
    <t>DELTON CABLES LTD</t>
  </si>
  <si>
    <t>DELTRON LTD</t>
  </si>
  <si>
    <t>DEN NETWORKS LTD</t>
  </si>
  <si>
    <t>DEN</t>
  </si>
  <si>
    <t>DENA BANK</t>
  </si>
  <si>
    <t>DENABANK</t>
  </si>
  <si>
    <t>DENIS CHEM LAB LTD</t>
  </si>
  <si>
    <t>DESH RAKSHAK AUSHDHALAYA LTD</t>
  </si>
  <si>
    <t>DEV INFORMATION TECHNOLOGY LTD</t>
  </si>
  <si>
    <t>DEVIT</t>
  </si>
  <si>
    <t>DEVHARI EXPORTS (INDIA) LTD</t>
  </si>
  <si>
    <t>DEVHARI EXPORTS INDIA LTD</t>
  </si>
  <si>
    <t>DEVINE IMPEX LTD</t>
  </si>
  <si>
    <t>DEVINSU TRADING LTD</t>
  </si>
  <si>
    <t>DEVKI LEASING &amp; FINANCE LTD</t>
  </si>
  <si>
    <t>DEVOTED CONSTRUCTION LTD</t>
  </si>
  <si>
    <t>DEWAN HOUSING FINANCE CORPORATION LTD</t>
  </si>
  <si>
    <t>DHFL</t>
  </si>
  <si>
    <t>DFM FOODS LTD</t>
  </si>
  <si>
    <t>DFMFOODS</t>
  </si>
  <si>
    <t>DHABRIYA POLYWOOD LTD</t>
  </si>
  <si>
    <t>DHAMPUR SUGAR MILLS LTD</t>
  </si>
  <si>
    <t>DHAMPURSUG</t>
  </si>
  <si>
    <t>DHAMPURE SPECIALITY SUGARS LTD</t>
  </si>
  <si>
    <t>DHANADA CORPORATION LTD</t>
  </si>
  <si>
    <t>DHANALAXMI ROTO SPINNERS LTD</t>
  </si>
  <si>
    <t>Dhanashree Electronics Ltd</t>
  </si>
  <si>
    <t>DEL</t>
  </si>
  <si>
    <t>DHANLAXMI BANK LTD</t>
  </si>
  <si>
    <t>DHANBANK</t>
  </si>
  <si>
    <t>DHANLAXMI COTEX LTD</t>
  </si>
  <si>
    <t>DHANLAXMI FABRICS LTD</t>
  </si>
  <si>
    <t>DHANLEELA INVESTMENTS &amp; TRADING COMPANY LTD</t>
  </si>
  <si>
    <t>DHANUKA AGRITECH LTD</t>
  </si>
  <si>
    <t>DHANUKA</t>
  </si>
  <si>
    <t>DHANUKA COMMERCIAL LTD</t>
  </si>
  <si>
    <t>DHANUKA REALTY LTD</t>
  </si>
  <si>
    <t>DRL</t>
  </si>
  <si>
    <t>DHANVANTRI JEEVAN REKHA LTD</t>
  </si>
  <si>
    <t>DHANVARSHA FINVEST LTD</t>
  </si>
  <si>
    <t>DHARAMSI MORARJI CHEMICAL CO LTD</t>
  </si>
  <si>
    <t>DHARANI FINANCE LTD</t>
  </si>
  <si>
    <t>DHARANI SUGARS &amp; CHEMICALS LTD</t>
  </si>
  <si>
    <t>DHARSUGAR</t>
  </si>
  <si>
    <t>DHENU BUILDCON INFRA LTD</t>
  </si>
  <si>
    <t>DHOOT INDUSTRIAL FINANCE LTD</t>
  </si>
  <si>
    <t>DHP (INDIA) LTD</t>
  </si>
  <si>
    <t>DHP INDIA LTD</t>
  </si>
  <si>
    <t>DHRUV CONSULTANCY SERVICES LTD</t>
  </si>
  <si>
    <t>DHRUV ESTATES LTD</t>
  </si>
  <si>
    <t>DHRUV WELLNESS LTD</t>
  </si>
  <si>
    <t>DHRUVA CAPITAL SERVICES LTD</t>
  </si>
  <si>
    <t>DHUNSERI INVESTMENTS LTD</t>
  </si>
  <si>
    <t>DHUNINV</t>
  </si>
  <si>
    <t>DHUNSERI PETROCHEM LTD</t>
  </si>
  <si>
    <t>DPL</t>
  </si>
  <si>
    <t>DHUNSERI TEA &amp; INDUSTRIES LTD</t>
  </si>
  <si>
    <t>DTIL</t>
  </si>
  <si>
    <t>Dhunseri Ventures LTD</t>
  </si>
  <si>
    <t>DVL</t>
  </si>
  <si>
    <t>DIAMANT INFRASTRUCTURE LTD</t>
  </si>
  <si>
    <t>DIAMINES &amp; CHEMICALS LTD</t>
  </si>
  <si>
    <t>DIAMOND POWER INFRA LTD</t>
  </si>
  <si>
    <t>DIAPOWER</t>
  </si>
  <si>
    <t>DIANA TEA CO LTD</t>
  </si>
  <si>
    <t>DIC (INDIA) LTD</t>
  </si>
  <si>
    <t>DICIND</t>
  </si>
  <si>
    <t>DIC INDIA LTD</t>
  </si>
  <si>
    <t>DIGGI MULTITRADE LTD</t>
  </si>
  <si>
    <t>Digicontent Ltd</t>
  </si>
  <si>
    <t>DGCONTENT</t>
  </si>
  <si>
    <t>DIGJAM LTD</t>
  </si>
  <si>
    <t>DIGJAMLTD</t>
  </si>
  <si>
    <t>DIKSAT TRANSWORLD LTD</t>
  </si>
  <si>
    <t>Diksha Greens Ltd</t>
  </si>
  <si>
    <t>DGL</t>
  </si>
  <si>
    <t>DIL LTD</t>
  </si>
  <si>
    <t>DILIGENT INDUSTRIES LTD</t>
  </si>
  <si>
    <t>DILIGENT MEDIA CORPORATION LTD</t>
  </si>
  <si>
    <t>DNAMEDIA</t>
  </si>
  <si>
    <t>Advertising &amp; Media</t>
  </si>
  <si>
    <t>DILIP BUILDCON LTD</t>
  </si>
  <si>
    <t>DBL</t>
  </si>
  <si>
    <t>DION GLOBAL SOLUTIONS LTD</t>
  </si>
  <si>
    <t>DISA (INDIA) LTD</t>
  </si>
  <si>
    <t>DISA INDIA LTD</t>
  </si>
  <si>
    <t>DISH TV (INDIA) LTD</t>
  </si>
  <si>
    <t>DISHTV</t>
  </si>
  <si>
    <t>DISH TV INDIA LTD</t>
  </si>
  <si>
    <t>DISHA RESOURCES LTD</t>
  </si>
  <si>
    <t>DISHMAN CARBOGEN AMCIS LTD</t>
  </si>
  <si>
    <t>DCAL</t>
  </si>
  <si>
    <t>DIVINUS FABRICS LTD</t>
  </si>
  <si>
    <t>DIVI'S LABORATORIES LTD</t>
  </si>
  <si>
    <t>DIVISLAB</t>
  </si>
  <si>
    <t>DIVYA JYOTI INDUSTRIES LTD</t>
  </si>
  <si>
    <t>DIVYASHAKTI GRANITES LTD</t>
  </si>
  <si>
    <t>DIXON TECHNOLOGIES (INDIA) LTD</t>
  </si>
  <si>
    <t>DIXON</t>
  </si>
  <si>
    <t>DIXON TECHNOLOGIES INDIA LTD</t>
  </si>
  <si>
    <t>DLF LTD</t>
  </si>
  <si>
    <t>DLF</t>
  </si>
  <si>
    <t>D-LINK (INDIA) LTD</t>
  </si>
  <si>
    <t>DLINK(INDIA)</t>
  </si>
  <si>
    <t>IT Networking Equipment</t>
  </si>
  <si>
    <t>D-LINK INDIA LTD</t>
  </si>
  <si>
    <t>DLINKINDIA</t>
  </si>
  <si>
    <t>DOLAT INVESTMENTS LTD</t>
  </si>
  <si>
    <t>DOLFIN RUBBERS LTD</t>
  </si>
  <si>
    <t>DOLLAR INDUSTRIES LTD</t>
  </si>
  <si>
    <t>DOLLAR</t>
  </si>
  <si>
    <t>DOLPHIN MEDICAL SERVICES LTD</t>
  </si>
  <si>
    <t>DOLPHIN OFFSHORE ENTERPRISES (INDIA) LTD</t>
  </si>
  <si>
    <t>DOLPHINOFF</t>
  </si>
  <si>
    <t>DOLPHIN OFFSHORE ENTERPRISES INDIA LTD</t>
  </si>
  <si>
    <t>DONEAR INDUSTRIES LTD</t>
  </si>
  <si>
    <t>DONEAR</t>
  </si>
  <si>
    <t>DPSC LTD</t>
  </si>
  <si>
    <t>DPSCLTD</t>
  </si>
  <si>
    <t>DQ ENTERTAINMENT INTERNATIONAL LTD</t>
  </si>
  <si>
    <t>DQE</t>
  </si>
  <si>
    <t>DR AGARWALS EYE HOSPITAL LTD</t>
  </si>
  <si>
    <t>DR HABEEBULLAH LIFE SCIENCES LTD</t>
  </si>
  <si>
    <t>DR LAL PATH LABS LTD</t>
  </si>
  <si>
    <t>LALPATHLAB</t>
  </si>
  <si>
    <t>DR LALCHANDANI LABS LTD</t>
  </si>
  <si>
    <t>DR REDDY'S LABORATORIES LTD</t>
  </si>
  <si>
    <t>DRREDDY</t>
  </si>
  <si>
    <t>DRA CONSULTANTS LTD</t>
  </si>
  <si>
    <t>DREDGING CORPORATION OF (INDIA) LTD</t>
  </si>
  <si>
    <t>DREDGECORP</t>
  </si>
  <si>
    <t>DREDGING CORPORATION OF INDIA LTD</t>
  </si>
  <si>
    <t>DUCON INFRATECHNOLOGIES LTD</t>
  </si>
  <si>
    <t>DUCON</t>
  </si>
  <si>
    <t>DUGAR HOUSING DEVELOPMENTS LTD</t>
  </si>
  <si>
    <t>DUKE OFFSHORE LTD</t>
  </si>
  <si>
    <t>DUNCAN ENGINEERING LTD</t>
  </si>
  <si>
    <t>DUROPACK LTD</t>
  </si>
  <si>
    <t>DUTRON POLYMERS LTD</t>
  </si>
  <si>
    <t>DWARIKESH SUGAR INDUSTRIES LTD</t>
  </si>
  <si>
    <t>DWARKESH</t>
  </si>
  <si>
    <t>Dwitiya Trading Ltd</t>
  </si>
  <si>
    <t>DWITIYA</t>
  </si>
  <si>
    <t>DYNACONS SYSTEMS &amp; SOLUTIONS LTD</t>
  </si>
  <si>
    <t>DSSL</t>
  </si>
  <si>
    <t>DYNAMATIC TECHNOLOGIES LTD</t>
  </si>
  <si>
    <t>DYNAMATECH</t>
  </si>
  <si>
    <t>DYNAMIC ARCHISTRUCTURES LTD</t>
  </si>
  <si>
    <t>DYNAMIC CABLES LTD</t>
  </si>
  <si>
    <t>DYNAMIC INDUSTRIES LTD</t>
  </si>
  <si>
    <t>DYNAMIC PORTFOLIO MANAGEMENT &amp; SERVICES LTD</t>
  </si>
  <si>
    <t>DYNAVISION LTD</t>
  </si>
  <si>
    <t>DYNEMIC PRODUCTS LTD</t>
  </si>
  <si>
    <t>DYNPRO</t>
  </si>
  <si>
    <t>E COM INFOTECH I LTD</t>
  </si>
  <si>
    <t>E2E NETWORKS LTD</t>
  </si>
  <si>
    <t>E2E</t>
  </si>
  <si>
    <t>EAST BUILDTECH LTD</t>
  </si>
  <si>
    <t>EAST COAST STEEL LTD</t>
  </si>
  <si>
    <t>EAST INDIA SECURITIES LTD</t>
  </si>
  <si>
    <t>EASTERN SILK INDUSTRIES LTD</t>
  </si>
  <si>
    <t>EASTSILK</t>
  </si>
  <si>
    <t>EASTERN TREADS LTD</t>
  </si>
  <si>
    <t>EASUN REYROLLE LTD</t>
  </si>
  <si>
    <t>EASUNREYRL</t>
  </si>
  <si>
    <t>ECE INDUSTRIES LTD</t>
  </si>
  <si>
    <t>ECEIND</t>
  </si>
  <si>
    <t>ECLERX SERVICES LTD</t>
  </si>
  <si>
    <t>ECLERX</t>
  </si>
  <si>
    <t>ECO FRIENDLY FOOD PROCESSING PARK LTD</t>
  </si>
  <si>
    <t>ECO RECYCLING LTD</t>
  </si>
  <si>
    <t>ECOBOARD INDUSTRIES LTD</t>
  </si>
  <si>
    <t>ECONO TRADE (INDIA) LTD</t>
  </si>
  <si>
    <t>ECONO TRADE INDIA LTD</t>
  </si>
  <si>
    <t>ECOPLAST LTD</t>
  </si>
  <si>
    <t>ECS BIZTECH LTD</t>
  </si>
  <si>
    <t>EDELWEISS FINANCIAL SERVICES LTD</t>
  </si>
  <si>
    <t>EDELWEISS</t>
  </si>
  <si>
    <t>EDUCOMP SOLUTIONS LTD</t>
  </si>
  <si>
    <t>EDUCOMP</t>
  </si>
  <si>
    <t>EDUEXEL INFOTAINMENT LTD</t>
  </si>
  <si>
    <t>EDYNAMICS SOLUTIONS LTD</t>
  </si>
  <si>
    <t>EICHER MOTORS LTD</t>
  </si>
  <si>
    <t>EICHERMOT</t>
  </si>
  <si>
    <t>EID PARRY (INDIA) LTD</t>
  </si>
  <si>
    <t>EIDPARRY</t>
  </si>
  <si>
    <t>EID PARRY INDIA LTD</t>
  </si>
  <si>
    <t>EIH ASSOCIATED HOTELS LTD</t>
  </si>
  <si>
    <t>EIHAHOTELS</t>
  </si>
  <si>
    <t>EIH LTD</t>
  </si>
  <si>
    <t>EIHOTEL</t>
  </si>
  <si>
    <t>EIMCO ELECON (INDIA) LTD</t>
  </si>
  <si>
    <t>EIMCOELECO</t>
  </si>
  <si>
    <t>EIMCO ELECON INDIA LTD</t>
  </si>
  <si>
    <t>Ejecta Marketing Ltd</t>
  </si>
  <si>
    <t>EML</t>
  </si>
  <si>
    <t>EKAM LEASING &amp; FINANCE CO LTD</t>
  </si>
  <si>
    <t>E-LAND APPAREL LTD</t>
  </si>
  <si>
    <t>ELAND</t>
  </si>
  <si>
    <t>ELANGO INDUSTRIES LTD</t>
  </si>
  <si>
    <t>ELANTAS BECK (INDIA) LTD</t>
  </si>
  <si>
    <t>ELANTAS BECK INDIA LTD</t>
  </si>
  <si>
    <t>ELCID INVESTMENTS LTD</t>
  </si>
  <si>
    <t>ELDECO HOUSING &amp; INDUSTRIES LTD</t>
  </si>
  <si>
    <t>ELECON ENGINEERING COMPANY LTD</t>
  </si>
  <si>
    <t>ELECON</t>
  </si>
  <si>
    <t>ELECTROSTEEL CASTINGS LTD</t>
  </si>
  <si>
    <t>ELECTCAST</t>
  </si>
  <si>
    <t>ELECTROSTEEL STEELS LTD</t>
  </si>
  <si>
    <t>ELECTROSL</t>
  </si>
  <si>
    <t>ELECTROTHERM (INDIA) LTD</t>
  </si>
  <si>
    <t>ELECTHERM</t>
  </si>
  <si>
    <t>ELECTROTHERM INDIA LTD</t>
  </si>
  <si>
    <t>ELEGANT FLORICULTURE &amp; AGROTECH (INDIA) LTD</t>
  </si>
  <si>
    <t>ELEGANT FLORICULTURE &amp; AGROTECH INDIA LTD</t>
  </si>
  <si>
    <t>ELEGANT MARBLES &amp; GRANI INDUSTRIES LTD</t>
  </si>
  <si>
    <t>ELGI EQUIPMENTS LTD</t>
  </si>
  <si>
    <t>ELGIEQUIP</t>
  </si>
  <si>
    <t>ELGI RUBBER COMPANY LTD</t>
  </si>
  <si>
    <t>ELGIRUBCO</t>
  </si>
  <si>
    <t>ELIXIR CAPITAL LTD</t>
  </si>
  <si>
    <t>ELNET TECHNOLOGIES LTD</t>
  </si>
  <si>
    <t>ELPRO INTERNATIONAL LTD</t>
  </si>
  <si>
    <t>EMA (INDIA) LTD</t>
  </si>
  <si>
    <t>EMA INDIA LTD</t>
  </si>
  <si>
    <t>EMAMI LTD</t>
  </si>
  <si>
    <t>EMAMILTD</t>
  </si>
  <si>
    <t>Emami Paper Mills LTD</t>
  </si>
  <si>
    <t>EMAMIPAP</t>
  </si>
  <si>
    <t>EMAMI PAPER MILLS LTD</t>
  </si>
  <si>
    <t>EMAMI REALTY LTD</t>
  </si>
  <si>
    <t>EMAMIREAL</t>
  </si>
  <si>
    <t>Embassy Office Parks REIT</t>
  </si>
  <si>
    <t>EMBASSY</t>
  </si>
  <si>
    <t>EMCO LTD</t>
  </si>
  <si>
    <t>EMCO</t>
  </si>
  <si>
    <t>EMERALD LEASING FINANCE &amp; INVESTMENT COMPANY LTD</t>
  </si>
  <si>
    <t>EMERALD LEISURES LTD</t>
  </si>
  <si>
    <t>EMGEE CABLES &amp; COMMUNICATIONS LTD</t>
  </si>
  <si>
    <t>EMKAY GLOBAL FINANCIAL SERVICES LTD</t>
  </si>
  <si>
    <t>EMKAY</t>
  </si>
  <si>
    <t>EMKAY TAPS AND CUTTING TOOLS LTD</t>
  </si>
  <si>
    <t>EMKAYTOOLS</t>
  </si>
  <si>
    <t>EMMBI INDUSTRIES LTD</t>
  </si>
  <si>
    <t>EMMBI</t>
  </si>
  <si>
    <t>EMMESSAR BIOTECH &amp; NUTRITION LTD</t>
  </si>
  <si>
    <t>EMMSONS INTERNATIONAL LTD</t>
  </si>
  <si>
    <t>EMPEE DISTILLERIES LTD</t>
  </si>
  <si>
    <t>EDL</t>
  </si>
  <si>
    <t>EMPEE SUGARS &amp; CHEMICALS LTD</t>
  </si>
  <si>
    <t>EMPIRE INDUSTRIES LTD</t>
  </si>
  <si>
    <t>EMPOWER (INDIA) LTD</t>
  </si>
  <si>
    <t>EMPOWER INDIA LTD</t>
  </si>
  <si>
    <t>ENBEE TRADE &amp; FINANCE LTD</t>
  </si>
  <si>
    <t>ENCASH ENTERTAINMENT LTD</t>
  </si>
  <si>
    <t>ENDURANCE TECHNOLOGIES LTD</t>
  </si>
  <si>
    <t>ENDURANCE</t>
  </si>
  <si>
    <t>ENERGY DEVELOPMENT COMPANY LTD</t>
  </si>
  <si>
    <t>ENERGYDEV</t>
  </si>
  <si>
    <t>ENGINEERS (INDIA) LTD</t>
  </si>
  <si>
    <t>ENGINERSIN</t>
  </si>
  <si>
    <t>ENGINEERS INDIA LTD</t>
  </si>
  <si>
    <t>ENKEI WHEELS (INDIA) LTD</t>
  </si>
  <si>
    <t>ENKEI WHEELS INDIA LTD</t>
  </si>
  <si>
    <t>ENTERPRISE INTERNATIONAL LTD</t>
  </si>
  <si>
    <t>ENTERTAINMENT NETWORK (INDIA) LTD</t>
  </si>
  <si>
    <t>ENIL</t>
  </si>
  <si>
    <t>ENTERTAINMENT NETWORK INDIA LTD</t>
  </si>
  <si>
    <t>ENVAIR ELECTRODYNE LTD</t>
  </si>
  <si>
    <t>EON ELECTRIC LTD</t>
  </si>
  <si>
    <t>EON</t>
  </si>
  <si>
    <t>EPC INDUSTRIE LTD</t>
  </si>
  <si>
    <t>EPIC ENERGY LTD</t>
  </si>
  <si>
    <t>EPSOM PROPERTIES LTD</t>
  </si>
  <si>
    <t>EQUITAS HOLDINGS LTD</t>
  </si>
  <si>
    <t>EQUITAS</t>
  </si>
  <si>
    <t>ERIS LIFESCIENCES LTD</t>
  </si>
  <si>
    <t>ERIS</t>
  </si>
  <si>
    <t>EROS INTERNATIONAL MEDIA LTD</t>
  </si>
  <si>
    <t>EROSMEDIA</t>
  </si>
  <si>
    <t>ERP SOFT SYSTEMS LTD</t>
  </si>
  <si>
    <t>ESAAR (INDIA) LTD</t>
  </si>
  <si>
    <t>ESAAR INDIA LTD</t>
  </si>
  <si>
    <t>ESAB (INDIA) LTD</t>
  </si>
  <si>
    <t>ESAB(INDIA)</t>
  </si>
  <si>
    <t>ESAB INDIA LTD</t>
  </si>
  <si>
    <t>ESABINDIA</t>
  </si>
  <si>
    <t>ESCORP ASSET MANAGEMENT LTD</t>
  </si>
  <si>
    <t>ESCORTS FINANCE LTD</t>
  </si>
  <si>
    <t>ESCORTS LTD</t>
  </si>
  <si>
    <t>ESCORTS</t>
  </si>
  <si>
    <t>ESHA MEDIA RESEARCH LTD</t>
  </si>
  <si>
    <t>ESKAY K'N'IT (INDIA) LTD</t>
  </si>
  <si>
    <t>ESKAY K'N'IT INDIA LTD</t>
  </si>
  <si>
    <t>ESS DEE ALUMINIUM LTD</t>
  </si>
  <si>
    <t>ESSDEE</t>
  </si>
  <si>
    <t>Household Products</t>
  </si>
  <si>
    <t>ESSAR SECURITIES LTD</t>
  </si>
  <si>
    <t>ESSAR SHIPPING LTD</t>
  </si>
  <si>
    <t>ESSARSHPNG</t>
  </si>
  <si>
    <t>ESSEL PROPACK LTD</t>
  </si>
  <si>
    <t>ESSELPACK</t>
  </si>
  <si>
    <t>ESTEEM BIO ORGANIC FOOD PROCESSING  LTD</t>
  </si>
  <si>
    <t>ESTER INDUSTRIES LTD</t>
  </si>
  <si>
    <t>ESTER</t>
  </si>
  <si>
    <t>ETT LTD</t>
  </si>
  <si>
    <t>EUREKA INDUSTRIES LTD</t>
  </si>
  <si>
    <t>EURO ASIA EXPORTS LTD</t>
  </si>
  <si>
    <t>EURO CERAMICS LTD</t>
  </si>
  <si>
    <t>EUROCERA</t>
  </si>
  <si>
    <t>EURO INDIA FRESH FOODS LTD</t>
  </si>
  <si>
    <t>EIFFL</t>
  </si>
  <si>
    <t>EURO MULTIVISION LTD</t>
  </si>
  <si>
    <t>EUROMULTI</t>
  </si>
  <si>
    <t>EUROTEX INDUSTRIES &amp; EXPORTS LTD</t>
  </si>
  <si>
    <t>Eurotex Industries and Exports LTD</t>
  </si>
  <si>
    <t>EUROTEXIND</t>
  </si>
  <si>
    <t>Evans Electric Ltd</t>
  </si>
  <si>
    <t>EVANS</t>
  </si>
  <si>
    <t>EVEREADY INDUSTRIES (INDIA) LTD</t>
  </si>
  <si>
    <t>EVEREADY</t>
  </si>
  <si>
    <t>EVEREADY INDUSTRIES INDIA LTD</t>
  </si>
  <si>
    <t>EVEREST INDUSTRIES LTD</t>
  </si>
  <si>
    <t>EVERESTIND</t>
  </si>
  <si>
    <t>EVEREST KANTO CYLINDER LTD</t>
  </si>
  <si>
    <t>EKC</t>
  </si>
  <si>
    <t>EVEREST ORGANICS LTD</t>
  </si>
  <si>
    <t>EVERGREEN TEXTILES LTD</t>
  </si>
  <si>
    <t>EVERLON SYNTHETICS LTD</t>
  </si>
  <si>
    <t>EXCEL CROP CARE LTD</t>
  </si>
  <si>
    <t>EXCELCROP</t>
  </si>
  <si>
    <t>EXCEL INDUSTRIES LTD</t>
  </si>
  <si>
    <t>EXCELINDUS</t>
  </si>
  <si>
    <t>EXCEL REALTY N INFRA LTD</t>
  </si>
  <si>
    <t>EXCEL</t>
  </si>
  <si>
    <t>EXIDE INDUSTRIES LTD</t>
  </si>
  <si>
    <t>EXIDEIND</t>
  </si>
  <si>
    <t>Expleo Solutions LTD</t>
  </si>
  <si>
    <t>EXPLEOSOL</t>
  </si>
  <si>
    <t>EXPLICIT FINANCE LTD</t>
  </si>
  <si>
    <t>EXPO GAS CONTAINERS LTD</t>
  </si>
  <si>
    <t>F MEC INTERNATIONAL FINANCIAL SERVICES LTD</t>
  </si>
  <si>
    <t>FACOR ALLOYS LTD</t>
  </si>
  <si>
    <t>FAIR DEAL FILAMENTS LTD</t>
  </si>
  <si>
    <t>FAIRCHEM SPECIALITY LTD</t>
  </si>
  <si>
    <t>FAIRCHEM</t>
  </si>
  <si>
    <t>FAZE THREE LTD</t>
  </si>
  <si>
    <t>FCS SOFTWARE SOLUTIONS LTD</t>
  </si>
  <si>
    <t>FCSSOFT</t>
  </si>
  <si>
    <t>FDC LTD</t>
  </si>
  <si>
    <t>FDC</t>
  </si>
  <si>
    <t>FEDERAL-MOGUL GOETZE (INDIA) LTD</t>
  </si>
  <si>
    <t>FMGOETZE</t>
  </si>
  <si>
    <t>FEDERAL-MOGUL GOETZE INDIA LTD</t>
  </si>
  <si>
    <t>FELIX INDUSTRIES LTD</t>
  </si>
  <si>
    <t>FELIX</t>
  </si>
  <si>
    <t>FENOPLAST LTD</t>
  </si>
  <si>
    <t>FERRO ALLOYS CORPORATION LTD</t>
  </si>
  <si>
    <t>FERTILIZERS AND CHEMICALS TRAVANCORE LTD</t>
  </si>
  <si>
    <t>FACT</t>
  </si>
  <si>
    <t>FERVENT SYNERGIES LTD</t>
  </si>
  <si>
    <t>FGP LTD</t>
  </si>
  <si>
    <t>FIBERWEB (INDIA) LTD</t>
  </si>
  <si>
    <t>FIBERWEB INDIA LTD</t>
  </si>
  <si>
    <t>FIEM INDUSTRIES LTD</t>
  </si>
  <si>
    <t>FIEMIND</t>
  </si>
  <si>
    <t>FILATEX (INDIA) LTD</t>
  </si>
  <si>
    <t>FILATEX</t>
  </si>
  <si>
    <t>FILATEX FASHIONS LTD</t>
  </si>
  <si>
    <t>FILATEX INDIA LTD</t>
  </si>
  <si>
    <t>FILTRA CONSULTANTS AND ENGINEERS LTD</t>
  </si>
  <si>
    <t>FINE ORGANIC INDUSTRIES LTD</t>
  </si>
  <si>
    <t>FINEORG</t>
  </si>
  <si>
    <t>FINE-LINE CIRCUITS LTD.</t>
  </si>
  <si>
    <t>FINELINE</t>
  </si>
  <si>
    <t>FINEOTEX CHEMICAL LTD</t>
  </si>
  <si>
    <t>FCL</t>
  </si>
  <si>
    <t>FINKURVE FINANCIAL SERVICES LTD</t>
  </si>
  <si>
    <t>FINOLEX CABLES LTD</t>
  </si>
  <si>
    <t>FINCABLES</t>
  </si>
  <si>
    <t>FINOLEX INDUSTRIES LTD</t>
  </si>
  <si>
    <t>FINPIPE</t>
  </si>
  <si>
    <t>FIRST CUSTODIAN FUND (INDIA) LTD</t>
  </si>
  <si>
    <t>FIRST CUSTODIAN FUND INDIA LTD</t>
  </si>
  <si>
    <t>FIRSTOBJECT TECHNOLOGIES LTD</t>
  </si>
  <si>
    <t>FIRSTSOURCE SOLUTIONS LTD</t>
  </si>
  <si>
    <t>FSL</t>
  </si>
  <si>
    <t>FISCHER CHEMIC LTD</t>
  </si>
  <si>
    <t>FIVE CORE ELECTRONICS LTD</t>
  </si>
  <si>
    <t>FIVECORE</t>
  </si>
  <si>
    <t>FIVE CORE EXIM LTD</t>
  </si>
  <si>
    <t>FIVE X TRADECOM LTD</t>
  </si>
  <si>
    <t>FLEX FOODS LTD</t>
  </si>
  <si>
    <t>FLEXITUFF VENTURES INTERNATIONAL LTD</t>
  </si>
  <si>
    <t>FLEXITUFF</t>
  </si>
  <si>
    <t>FLORA CORPORATION LTD</t>
  </si>
  <si>
    <t>FLORA TEXTILES LTD</t>
  </si>
  <si>
    <t>FLORENCE INVESTECH LTD</t>
  </si>
  <si>
    <t>FLUIDOMAT LTD</t>
  </si>
  <si>
    <t>FOCUS INDUSTRIAL RESOURCES LTD</t>
  </si>
  <si>
    <t>FOCUS LIGHTING AND FIXTURES LTD</t>
  </si>
  <si>
    <t>FOCUS</t>
  </si>
  <si>
    <t>FOCUS SUITES SOLUTIONS &amp; SERVICES LTD</t>
  </si>
  <si>
    <t>FOMENTO RESORTS &amp; HOTELS LTD</t>
  </si>
  <si>
    <t>FOODS &amp; INNS LTD</t>
  </si>
  <si>
    <t>FORBES &amp; COMPANY LTD</t>
  </si>
  <si>
    <t>FORCE MOTORS LTD</t>
  </si>
  <si>
    <t>Cars &amp; Utility Vehicles</t>
  </si>
  <si>
    <t>FORTIS HEALTHCARE LTD</t>
  </si>
  <si>
    <t>FORTIS</t>
  </si>
  <si>
    <t>FORTIS MALAR HOSPITALS LTD</t>
  </si>
  <si>
    <t>FORTUNE INTERNATIONAL LTD</t>
  </si>
  <si>
    <t>FOSECO (INDIA) LTD</t>
  </si>
  <si>
    <t>FOSECOIND</t>
  </si>
  <si>
    <t>FOSECO INDIA LTD</t>
  </si>
  <si>
    <t>FOUNDRY FUEL PRODUCTS LTD</t>
  </si>
  <si>
    <t>FOURTH DIMENSION SOLUTIONS LTD</t>
  </si>
  <si>
    <t>FOURTHDIM</t>
  </si>
  <si>
    <t>FOURTH GENERATION INFORMATION SYSTEMS LTD</t>
  </si>
  <si>
    <t>FRANKLIN INDUSTRIES LTD</t>
  </si>
  <si>
    <t>FRANKLIN LEASING AND FINANCE LTD</t>
  </si>
  <si>
    <t>Fraser and Company Ltd</t>
  </si>
  <si>
    <t>FRASER</t>
  </si>
  <si>
    <t>FREDUN PHARMACEUTICALS LTD</t>
  </si>
  <si>
    <t>FRESHTROP FRUITS LTD</t>
  </si>
  <si>
    <t>FRONTIER CAPITAL LTD</t>
  </si>
  <si>
    <t>FRONTIER SPRINGS LTD</t>
  </si>
  <si>
    <t>FRONTLINE BUSINESS SOLUTIONS LTD.</t>
  </si>
  <si>
    <t>FRONTBUSS</t>
  </si>
  <si>
    <t>FRONTLINE CORPORATION LTD</t>
  </si>
  <si>
    <t>FRONTLINE SECURITIES LTD</t>
  </si>
  <si>
    <t>FRUITION VENTURE LTD</t>
  </si>
  <si>
    <t>FUNNY SOFTWARE LTD</t>
  </si>
  <si>
    <t>FUTURE CONSUMER LTD</t>
  </si>
  <si>
    <t>FCONSUMER</t>
  </si>
  <si>
    <t>FUTURE ENTERPRISES LTD</t>
  </si>
  <si>
    <t>FEL</t>
  </si>
  <si>
    <t>FELDVR</t>
  </si>
  <si>
    <t>FUTURE LIFESTYLE FASHIONS LTD</t>
  </si>
  <si>
    <t>FLFL</t>
  </si>
  <si>
    <t>FUTURE MARKET NETWORKS LTD</t>
  </si>
  <si>
    <t>FMNL</t>
  </si>
  <si>
    <t>FUTURE RETAIL LTD</t>
  </si>
  <si>
    <t>FRETAIL</t>
  </si>
  <si>
    <t>FUTURE SUPPLY CHAIN SOLUTIONS LTD</t>
  </si>
  <si>
    <t>FSC</t>
  </si>
  <si>
    <t>FUTURISTIC SECURITIES LTD</t>
  </si>
  <si>
    <t>FUTURISTIC SOLUTIONS LTD</t>
  </si>
  <si>
    <t>G D TRADING &amp; AGENCIES LTD</t>
  </si>
  <si>
    <t>G G DANDEKAR MACHINE WORKS LTD</t>
  </si>
  <si>
    <t>G G ENGINEERING LTD</t>
  </si>
  <si>
    <t>G K CONSULTANTS LTD</t>
  </si>
  <si>
    <t>G S AUTO INTERNATIONAL LTD</t>
  </si>
  <si>
    <t>G. K. P. Printing &amp;amp; Packaging Ltd</t>
  </si>
  <si>
    <t>GKP</t>
  </si>
  <si>
    <t>Containers &amp;amp; Packaging</t>
  </si>
  <si>
    <t>GABRIEL (INDIA) LTD</t>
  </si>
  <si>
    <t>GABRIEL</t>
  </si>
  <si>
    <t>GABRIEL INDIA LTD</t>
  </si>
  <si>
    <t>GAGAN GASES LTD.</t>
  </si>
  <si>
    <t>GAGAN</t>
  </si>
  <si>
    <t>Integrated Oil &amp;amp; Gas</t>
  </si>
  <si>
    <t>GAGAN POLYCOT (INDIA) LTD</t>
  </si>
  <si>
    <t>GAGAN POLYCOT INDIA LTD</t>
  </si>
  <si>
    <t>GAIL (INDIA) LTD</t>
  </si>
  <si>
    <t>GAIL</t>
  </si>
  <si>
    <t>GAIL INDIA LTD</t>
  </si>
  <si>
    <t>GAJANAN SECURITIES SERVICES LTD</t>
  </si>
  <si>
    <t>GAJRA BEVEL GEARS LTD</t>
  </si>
  <si>
    <t>GALA GLOBAL PRODUCTS LTD</t>
  </si>
  <si>
    <t>Comm.Printing/Stationery</t>
  </si>
  <si>
    <t>GALADA FINANCE LTD</t>
  </si>
  <si>
    <t>GALADA POWER &amp; TELECOMMUNICATION LTD</t>
  </si>
  <si>
    <t>GALAXY AGRICO EXPORTS LTD</t>
  </si>
  <si>
    <t>GALAXY BEARINGS LTD</t>
  </si>
  <si>
    <t>GALAXY ENTERTAINMENT CORPORATION LTD</t>
  </si>
  <si>
    <t>GALAXY SURFACTANTS LTD</t>
  </si>
  <si>
    <t>GALAXYSURF</t>
  </si>
  <si>
    <t>GALLANTT ISPAT LTD</t>
  </si>
  <si>
    <t>GALLISPAT</t>
  </si>
  <si>
    <t>GALLANTT METAL LTD</t>
  </si>
  <si>
    <t>GALLANTT</t>
  </si>
  <si>
    <t>GALLOPS ENTERPRISE LTD.</t>
  </si>
  <si>
    <t>GALLOPENT</t>
  </si>
  <si>
    <t>GAMMON INFRASTRUCTURE PROJECTS LTD</t>
  </si>
  <si>
    <t>GAMMNINFRA</t>
  </si>
  <si>
    <t>GANDHI SPECIAL TUBES LTD</t>
  </si>
  <si>
    <t>GANDHITUBE</t>
  </si>
  <si>
    <t>GANESH BENZOPLAST LTD</t>
  </si>
  <si>
    <t>GANESH FILMS (INDIA) LTD</t>
  </si>
  <si>
    <t>GANESH FILMS INDIA LTD</t>
  </si>
  <si>
    <t>GANESH HOLDINGS LTD</t>
  </si>
  <si>
    <t>GANESH HOUSING CORPORATION LTD</t>
  </si>
  <si>
    <t>GANESHHOUC</t>
  </si>
  <si>
    <t>GANESHA ECOSPHERE LTD</t>
  </si>
  <si>
    <t>GANECOS</t>
  </si>
  <si>
    <t>GANGA FORGING LTD</t>
  </si>
  <si>
    <t>GANGAFORGE</t>
  </si>
  <si>
    <t>GANGA PAPERS (INDIA) LTD</t>
  </si>
  <si>
    <t>GANGA PAPERS INDIA LTD</t>
  </si>
  <si>
    <t>GANGA PHARMACEUTICALS LTD</t>
  </si>
  <si>
    <t>GANGES SECURITIES LTD</t>
  </si>
  <si>
    <t>GANGESSECU</t>
  </si>
  <si>
    <t>GANGOTRI TEXTILES LTD</t>
  </si>
  <si>
    <t>GANGOTRI</t>
  </si>
  <si>
    <t>GANON PRODUCTS LTD</t>
  </si>
  <si>
    <t>GARBI FINVEST LTD</t>
  </si>
  <si>
    <t>GARDEN REACH SHIPBUILDERS &amp; ENGINEERS LTD</t>
  </si>
  <si>
    <t>GRSE</t>
  </si>
  <si>
    <t>GARDEN SILK MILLS LTD</t>
  </si>
  <si>
    <t>GARDENSILK</t>
  </si>
  <si>
    <t>GARG FURNACE LTD</t>
  </si>
  <si>
    <t>GARNET CONSTRUCTION LTD</t>
  </si>
  <si>
    <t>GARNET INTERNATIONAL LTD</t>
  </si>
  <si>
    <t>GARODIA CHEMICALS LTD</t>
  </si>
  <si>
    <t>GARV INDUSTRIES LTD</t>
  </si>
  <si>
    <t>GARWARE MARINE INDUSTRIES LTD</t>
  </si>
  <si>
    <t>GARWARE POLYESTER LTD</t>
  </si>
  <si>
    <t>GARWARE SYNTHETICS LTD</t>
  </si>
  <si>
    <t>GARWARE TECHNICAL FIBRES LTD</t>
  </si>
  <si>
    <t>GARFIBRES</t>
  </si>
  <si>
    <t>GATEWAY DISTRIPARKS LTD</t>
  </si>
  <si>
    <t>GDL</t>
  </si>
  <si>
    <t>GATI LTD</t>
  </si>
  <si>
    <t>GATI</t>
  </si>
  <si>
    <t>GAURAV MERCANTILES LTD</t>
  </si>
  <si>
    <t>GAUTAM EXIM LTD</t>
  </si>
  <si>
    <t>GAUTAM GEMS LTD</t>
  </si>
  <si>
    <t>GAYATRI BIOORGANICS LTD</t>
  </si>
  <si>
    <t>GAYATRI HIGHWAYS LTD</t>
  </si>
  <si>
    <t>GAYAHWS</t>
  </si>
  <si>
    <t>GAYATRI PROJECTS LTD</t>
  </si>
  <si>
    <t>GAYAPROJ</t>
  </si>
  <si>
    <t>GAYATRI SUGARS LTD</t>
  </si>
  <si>
    <t>GBL INDUSTRIES LTD</t>
  </si>
  <si>
    <t>GCM CAPITAL ADVISORS LTD</t>
  </si>
  <si>
    <t>GCM COMMODITY &amp; DERIVATIVES LTD</t>
  </si>
  <si>
    <t>GCM SECURITIES LTD</t>
  </si>
  <si>
    <t>GDL LEASING &amp; FINANCE LTD</t>
  </si>
  <si>
    <t>GE POWER (INDIA) LTD</t>
  </si>
  <si>
    <t>GEPIL</t>
  </si>
  <si>
    <t>GE POWER INDIA LTD</t>
  </si>
  <si>
    <t>GE T&amp;D (INDIA) LTD</t>
  </si>
  <si>
    <t>GET&amp;D</t>
  </si>
  <si>
    <t>GE T&amp;D INDIA LTD</t>
  </si>
  <si>
    <t>GEE LTD</t>
  </si>
  <si>
    <t>GEECEE VENTURES LTD</t>
  </si>
  <si>
    <t>GEECEE</t>
  </si>
  <si>
    <t>GEEFCEE FINANCE LTD</t>
  </si>
  <si>
    <t>GEEKAY WIRES LTD</t>
  </si>
  <si>
    <t>GEEKAYWIRE</t>
  </si>
  <si>
    <t>GEETANJALI CREDIT AND CAPITAL LTD</t>
  </si>
  <si>
    <t>GEM SPINNERS (INDIA) LTD</t>
  </si>
  <si>
    <t>GEM SPINNERS INDIA LTD</t>
  </si>
  <si>
    <t>GEMINI COMMUNICATION LTD</t>
  </si>
  <si>
    <t>GEMINI</t>
  </si>
  <si>
    <t>GEMSTONE INVESTMENTS LTD</t>
  </si>
  <si>
    <t>GENERA AGRI CORP LTD</t>
  </si>
  <si>
    <t>GENERAL INSURANCE CORPORATION OF INDIA</t>
  </si>
  <si>
    <t>GICRE</t>
  </si>
  <si>
    <t>General Insurance</t>
  </si>
  <si>
    <t>GENERIC ENGINEERING CONSTRUCTION AND PROJECTS LTD</t>
  </si>
  <si>
    <t>GENESIS IBRC (INDIA) LTD</t>
  </si>
  <si>
    <t>GENESIS IBRC INDIA LTD</t>
  </si>
  <si>
    <t>GENESYS INTERNATIONAL CORPORATION LTD</t>
  </si>
  <si>
    <t>GENESYS</t>
  </si>
  <si>
    <t>GENNEX LABORATORIES LTD</t>
  </si>
  <si>
    <t>GENOMIC VALLEY BIOTECH LTD</t>
  </si>
  <si>
    <t>GENUS PAPER &amp; BOARDS LTD</t>
  </si>
  <si>
    <t>GENUSPAPER</t>
  </si>
  <si>
    <t>GENUS POWER INFRASTRUCTURES LTD</t>
  </si>
  <si>
    <t>GENUSPOWER</t>
  </si>
  <si>
    <t>GEOJIT FINANCIAL SERVICES LTD</t>
  </si>
  <si>
    <t>GEOJITFSL</t>
  </si>
  <si>
    <t>GHCL LTD</t>
  </si>
  <si>
    <t>GHCL</t>
  </si>
  <si>
    <t>GI ENGINEERING SOLUTIONS LTD</t>
  </si>
  <si>
    <t>GISOLUTION</t>
  </si>
  <si>
    <t>GIC HOUSING FINANCE LTD</t>
  </si>
  <si>
    <t>GICHSGFIN</t>
  </si>
  <si>
    <t>GILADA FINANCE &amp; INVESTMENTS LTD</t>
  </si>
  <si>
    <t>GILLANDERS ARBUTHNOT &amp; COMPANY LTD</t>
  </si>
  <si>
    <t>GILLANDERS</t>
  </si>
  <si>
    <t>GILLETTE (INDIA) LTD</t>
  </si>
  <si>
    <t>GILLETTE</t>
  </si>
  <si>
    <t>GILLETTE INDIA LTD</t>
  </si>
  <si>
    <t>GINI SILK MILLS LTD</t>
  </si>
  <si>
    <t>GINNI FILAMENTS LTD</t>
  </si>
  <si>
    <t>GINNIFILA</t>
  </si>
  <si>
    <t>GIRDHARILAL SUGAR &amp; ALLIED INDUSTRIES LTD</t>
  </si>
  <si>
    <t>GIRIRAJ CIVIL DEVELOPERS LTD</t>
  </si>
  <si>
    <t>GIRIRAJ</t>
  </si>
  <si>
    <t>GITA RENEWABLE ENERGY LTD</t>
  </si>
  <si>
    <t>GKB OPHTHALMICS LTD</t>
  </si>
  <si>
    <t>GKW LTD</t>
  </si>
  <si>
    <t>GKWLIMITED</t>
  </si>
  <si>
    <t>GLANCE FINANCE LTD</t>
  </si>
  <si>
    <t>GLAXOSMITHKLINE CONSUMER HEALTHCARE LTD</t>
  </si>
  <si>
    <t>GSKCONS</t>
  </si>
  <si>
    <t>GLAXOSMITHKLINE PHARMACEUTICALS LTD</t>
  </si>
  <si>
    <t>GLAXO</t>
  </si>
  <si>
    <t>Gleam Fabmat Ltd</t>
  </si>
  <si>
    <t>GLEAM</t>
  </si>
  <si>
    <t>GLENMARK PHARMACEUTICALS LTD</t>
  </si>
  <si>
    <t>GLENMARK</t>
  </si>
  <si>
    <t>GLITTEK GRANITES LTD</t>
  </si>
  <si>
    <t>GLOBAL CAPITAL MARKETS LTD</t>
  </si>
  <si>
    <t>GLOBAL EDUCATION LTD</t>
  </si>
  <si>
    <t>GLOBAL</t>
  </si>
  <si>
    <t>GLOBAL INFRATECH &amp; FINANCE LTD</t>
  </si>
  <si>
    <t>GLOBAL LAND MASTERS CORPORATION LTD</t>
  </si>
  <si>
    <t>GLOBAL OFFSHORE SERVICES LTD</t>
  </si>
  <si>
    <t>GLOBOFFS</t>
  </si>
  <si>
    <t>GLOBAL VECTRA HELICORP LTD</t>
  </si>
  <si>
    <t>GLOBALVECT</t>
  </si>
  <si>
    <t>Airlines</t>
  </si>
  <si>
    <t>GLOBALSPACE TECHNOLOGIES LTD</t>
  </si>
  <si>
    <t>GLOBE COMMERCIALS LTD</t>
  </si>
  <si>
    <t>GLOBE INTERNATIONAL CARRIERS LTD</t>
  </si>
  <si>
    <t>GICL</t>
  </si>
  <si>
    <t>GLOBE TEXTILES (INDIA) LTD</t>
  </si>
  <si>
    <t>GLOBE</t>
  </si>
  <si>
    <t>GLOBE TEXTILES INDIA LTD</t>
  </si>
  <si>
    <t>GLOBUS CONSTRUCTORS &amp; DEVELOPERS LTD</t>
  </si>
  <si>
    <t>GLOBUS CORPORATION LTD.-$</t>
  </si>
  <si>
    <t>GLOBUSCOR</t>
  </si>
  <si>
    <t>GLOBUS SPIRITS LTD</t>
  </si>
  <si>
    <t>GLOBUSSPR</t>
  </si>
  <si>
    <t>Gloster Ltd</t>
  </si>
  <si>
    <t>GLOSTERLTD</t>
  </si>
  <si>
    <t>Jute &amp;amp; Jute Products</t>
  </si>
  <si>
    <t>GM BREWERIES LTD</t>
  </si>
  <si>
    <t>GMBREW</t>
  </si>
  <si>
    <t>GMM PFAUDLER LTD</t>
  </si>
  <si>
    <t>GMMPFAUDLR</t>
  </si>
  <si>
    <t>GMR INFRASTRUCTURE LTD</t>
  </si>
  <si>
    <t>GMRINFRA</t>
  </si>
  <si>
    <t>GNA AXLES LTD</t>
  </si>
  <si>
    <t>GNA</t>
  </si>
  <si>
    <t>GOA CARBON LTD</t>
  </si>
  <si>
    <t>GOACARBON</t>
  </si>
  <si>
    <t>GOCL CORPORATION LTD</t>
  </si>
  <si>
    <t>GOCLCORP</t>
  </si>
  <si>
    <t>GODAVARI DRUGS LTD</t>
  </si>
  <si>
    <t>GODAWARI POWER AND ISPAT LTD</t>
  </si>
  <si>
    <t>GPIL</t>
  </si>
  <si>
    <t>GODFREY PHILLIPS (INDIA) LTD</t>
  </si>
  <si>
    <t>GODFRYPHLP</t>
  </si>
  <si>
    <t>Cigarettes-Tobacco Products</t>
  </si>
  <si>
    <t>GODFREY PHILLIPS INDIA LTD</t>
  </si>
  <si>
    <t>GODHA CABCON &amp; INSULATION LTD</t>
  </si>
  <si>
    <t>GODHA</t>
  </si>
  <si>
    <t>GODREJ AGROVET LTD</t>
  </si>
  <si>
    <t>GODREJAGRO</t>
  </si>
  <si>
    <t>GODREJ CONSUMER PRODUCTS LTD</t>
  </si>
  <si>
    <t>GODREJCP</t>
  </si>
  <si>
    <t>GODREJ INDUSTRIES LTD</t>
  </si>
  <si>
    <t>GODREJIND</t>
  </si>
  <si>
    <t>GODREJ PROPERTIES LTD</t>
  </si>
  <si>
    <t>GODREJPROP</t>
  </si>
  <si>
    <t>GOENKA BUSINESS &amp; FINANCE LTD</t>
  </si>
  <si>
    <t>GOENKA DIAMOND AND JEWELS LTD</t>
  </si>
  <si>
    <t>GOENKA</t>
  </si>
  <si>
    <t>GOGIA CAPITAL SERVICES LTD</t>
  </si>
  <si>
    <t>GOKAK TEXTILES LTD</t>
  </si>
  <si>
    <t>GOKALDAS EXPORTS LTD</t>
  </si>
  <si>
    <t>GOKEX</t>
  </si>
  <si>
    <t>GOKUL AGRO RESOURCES LTD</t>
  </si>
  <si>
    <t>GOKULAGRO</t>
  </si>
  <si>
    <t>GOKUL REFOILS AND SOLVENT LTD</t>
  </si>
  <si>
    <t>GOKUL</t>
  </si>
  <si>
    <t>GOKUL SOLUTIONS LTD</t>
  </si>
  <si>
    <t>GOLD COIN HEALTH FOODS LTD</t>
  </si>
  <si>
    <t>Gold Line International Finvest Ltd</t>
  </si>
  <si>
    <t>GOLDLINE</t>
  </si>
  <si>
    <t>GOLDCREST CORPORATION LTD</t>
  </si>
  <si>
    <t>GOLDEN CARPETS LTD</t>
  </si>
  <si>
    <t>GOLDEN CREST EDUCATION &amp; SERVICES LTD</t>
  </si>
  <si>
    <t>GOLDEN GOENKA FINCORP LTD</t>
  </si>
  <si>
    <t>GOLDEN TOBACCO LTD</t>
  </si>
  <si>
    <t>GOLDENTOBC</t>
  </si>
  <si>
    <t>GOLDIAM INTERNATIONAL LTD</t>
  </si>
  <si>
    <t>GOLDIAM</t>
  </si>
  <si>
    <t>GOLDSTAR POWER LTD</t>
  </si>
  <si>
    <t>GOLDSTAR</t>
  </si>
  <si>
    <t>GOLDSTONE TECHNOLOGIES LTD</t>
  </si>
  <si>
    <t>GOLDTECH</t>
  </si>
  <si>
    <t>GOLECHHA GLOBAL FINANCE LTD</t>
  </si>
  <si>
    <t>GOLKONDA ALUMINIUM EXTRUSIONS LTD</t>
  </si>
  <si>
    <t>GOLKUNDA DIAMONDS &amp; JEWELLERY LTD</t>
  </si>
  <si>
    <t>GOODLUCK (INDIA) LTD</t>
  </si>
  <si>
    <t>GOODLUCK</t>
  </si>
  <si>
    <t>GOODLUCK INDIA LTD</t>
  </si>
  <si>
    <t>GOODRICKE GROUP LTD</t>
  </si>
  <si>
    <t>GOODYEAR (INDIA) LTD</t>
  </si>
  <si>
    <t>GOODYEAR INDIA LTD</t>
  </si>
  <si>
    <t>GOPAL IRON &amp; STEELS CO GUJARAT LTD</t>
  </si>
  <si>
    <t>GOPALA POLYPLAST LTD</t>
  </si>
  <si>
    <t>GORANI INDUSTRIES LTD</t>
  </si>
  <si>
    <t>GOTHI PLASCON (INDIA) LTD</t>
  </si>
  <si>
    <t>GOTHI PLASCON INDIA LTD</t>
  </si>
  <si>
    <t>GOVIND RUBBER LTD</t>
  </si>
  <si>
    <t>GOWRA LEASING &amp; FINANCE LTD</t>
  </si>
  <si>
    <t>GOYAL ASSOCIATES LTD</t>
  </si>
  <si>
    <t>GP PETROLEUMS LTD</t>
  </si>
  <si>
    <t>GULFPETRO</t>
  </si>
  <si>
    <t>GPT INFRAPROJECTS LTD</t>
  </si>
  <si>
    <t>GPTINFRA</t>
  </si>
  <si>
    <t>GRACIOUS SOFTWARE LTD</t>
  </si>
  <si>
    <t>GRADIENTE INFOTAINMENT LTD</t>
  </si>
  <si>
    <t>GRANDEUR PRODUCTS LTD</t>
  </si>
  <si>
    <t>GRANULES (INDIA) LTD</t>
  </si>
  <si>
    <t>GRANULES</t>
  </si>
  <si>
    <t>GRANULES INDIA LTD</t>
  </si>
  <si>
    <t>GRAPHITE (INDIA) LTD</t>
  </si>
  <si>
    <t>GRAPHITE</t>
  </si>
  <si>
    <t>GRAPHITE INDIA LTD</t>
  </si>
  <si>
    <t>GRASIM INDUSTRIES LTD</t>
  </si>
  <si>
    <t>GRASIM</t>
  </si>
  <si>
    <t>GRATEX INDUSTRIES LTD</t>
  </si>
  <si>
    <t>GRAUER &amp; WEIL (INDIA) LTD</t>
  </si>
  <si>
    <t>GRAUER &amp; WEIL INDIA LTD</t>
  </si>
  <si>
    <t>GRAVISS HOSPITALITY LTD</t>
  </si>
  <si>
    <t>GRAVITA (INDIA) LTD</t>
  </si>
  <si>
    <t>GRAVITA</t>
  </si>
  <si>
    <t>Other Non-Ferrous Metals</t>
  </si>
  <si>
    <t>GRAVITA INDIA LTD</t>
  </si>
  <si>
    <t>GRAVITY (INDIA) LTD</t>
  </si>
  <si>
    <t>GRAVITY INDIA LTD</t>
  </si>
  <si>
    <t>GREAVES COTTON LTD</t>
  </si>
  <si>
    <t>GREAVESCOT</t>
  </si>
  <si>
    <t>GREENCREST FINANCIAL SERVICES LTD</t>
  </si>
  <si>
    <t>GREENLAM INDUSTRIES LTD</t>
  </si>
  <si>
    <t>GREENLAM</t>
  </si>
  <si>
    <t>GREENPLY INDUSTRIES LTD</t>
  </si>
  <si>
    <t>GREENPLY</t>
  </si>
  <si>
    <t>GRETEX INDUSTRIES LTD</t>
  </si>
  <si>
    <t>GRETEX</t>
  </si>
  <si>
    <t>GREYCELLS EDUCATION LTD</t>
  </si>
  <si>
    <t>GRINDWELL NORTON LTD</t>
  </si>
  <si>
    <t>GRINDWELL</t>
  </si>
  <si>
    <t>GRM OVERSEAS LTD</t>
  </si>
  <si>
    <t>GROMO TRADE &amp; CONSULTANCY LTD</t>
  </si>
  <si>
    <t>GROVY (INDIA) LTD</t>
  </si>
  <si>
    <t>GROVY INDIA LTD</t>
  </si>
  <si>
    <t>GRP LTD</t>
  </si>
  <si>
    <t>GRPLTD</t>
  </si>
  <si>
    <t>GRUH FINANCE LTD</t>
  </si>
  <si>
    <t>GRUH</t>
  </si>
  <si>
    <t>GSB FINANCE LTD</t>
  </si>
  <si>
    <t>GSL NOVA PETROCHEMICALS LTD</t>
  </si>
  <si>
    <t>GSL SECURITIES LTD</t>
  </si>
  <si>
    <t>GSS INFOTECH LTD</t>
  </si>
  <si>
    <t>GSS</t>
  </si>
  <si>
    <t>G-TECH INFO-TRAINING LTD</t>
  </si>
  <si>
    <t>GTL INFRASTRUCTURE LTD</t>
  </si>
  <si>
    <t>GTLINFRA</t>
  </si>
  <si>
    <t>GTL LTD</t>
  </si>
  <si>
    <t>GTL</t>
  </si>
  <si>
    <t>GTN INDUSTRIES LTD</t>
  </si>
  <si>
    <t>GTNIND</t>
  </si>
  <si>
    <t>GTN TEXTILES LTD</t>
  </si>
  <si>
    <t>GTNTEX</t>
  </si>
  <si>
    <t>GTPL HATHWAY LTD</t>
  </si>
  <si>
    <t>GTPL</t>
  </si>
  <si>
    <t>GTV ENGINEERING LTD</t>
  </si>
  <si>
    <t>GUFIC BIOSCIENCES LTD</t>
  </si>
  <si>
    <t>GUFICBIO</t>
  </si>
  <si>
    <t>GUJARAT ALKALIES AND CHEMICALS LTD</t>
  </si>
  <si>
    <t>GUJALKALI</t>
  </si>
  <si>
    <t>GUJARAT AMBUJA EXPORTS LTD</t>
  </si>
  <si>
    <t>GAEL</t>
  </si>
  <si>
    <t>GUJARAT APOLLO INDUSTRIES LTD</t>
  </si>
  <si>
    <t>GUJAPOLLO</t>
  </si>
  <si>
    <t>GUJARAT BOROSIL LTD</t>
  </si>
  <si>
    <t>GUJARAT CONTAINERS LTD</t>
  </si>
  <si>
    <t>GUJARAT COTEX LTD</t>
  </si>
  <si>
    <t>GUJARAT CRAFT INDUSTRIES LTD</t>
  </si>
  <si>
    <t>GUJARAT CREDIT CORPORATION LTD</t>
  </si>
  <si>
    <t>GUJARAT FLUOROCHEMICALS LTD</t>
  </si>
  <si>
    <t>GUJFLUORO</t>
  </si>
  <si>
    <t>GUJARAT FOILS LTD</t>
  </si>
  <si>
    <t>GUJARAT GAS LTD</t>
  </si>
  <si>
    <t>GUJGASLTD</t>
  </si>
  <si>
    <t>GUJARAT HOTELS LTD</t>
  </si>
  <si>
    <t>GUJARAT HY-SPIN LTD</t>
  </si>
  <si>
    <t>GUJARAT INDUSTRIES POWER COMPANY LTD</t>
  </si>
  <si>
    <t>GIPCL</t>
  </si>
  <si>
    <t>GUJARAT INTRUX LTD</t>
  </si>
  <si>
    <t>GUJARAT INVESTA LTD</t>
  </si>
  <si>
    <t>GUJARAT LEASE FINANCING LTD</t>
  </si>
  <si>
    <t>GLFL</t>
  </si>
  <si>
    <t>GUJARAT MEDITECH LTD</t>
  </si>
  <si>
    <t>GUJARAT METALLIC COAL &amp; COKE LTD</t>
  </si>
  <si>
    <t>GUJARAT MINERAL DEVELOPMENT CORPORATION LTD</t>
  </si>
  <si>
    <t>GMDCLTD</t>
  </si>
  <si>
    <t>GUJARAT NARMADA VALLEY FERTILIZERS AND CHEMICALS LTD</t>
  </si>
  <si>
    <t>GNFC</t>
  </si>
  <si>
    <t>GUJARAT NATURAL RESOURCES LTD</t>
  </si>
  <si>
    <t>GUJARAT PETROSYNTHESE LTD</t>
  </si>
  <si>
    <t>GUJARAT PIPAVAV PORT LTD</t>
  </si>
  <si>
    <t>GPPL</t>
  </si>
  <si>
    <t>GUJARAT POLY ELECTRONICS LTD</t>
  </si>
  <si>
    <t>GUJARAT RAFFIA INDUSTRIES LTD</t>
  </si>
  <si>
    <t>GUJRAFFIA</t>
  </si>
  <si>
    <t>GUJARAT SIDHEE CEMENT LTD</t>
  </si>
  <si>
    <t>GSCLCEMENT</t>
  </si>
  <si>
    <t>GUJARAT STATE FERTILIZERS &amp; CHEMICALS LTD</t>
  </si>
  <si>
    <t>GSFC</t>
  </si>
  <si>
    <t>GUJARAT STATE FINANCIAL CORPORATION LTD</t>
  </si>
  <si>
    <t>Financial Institutions</t>
  </si>
  <si>
    <t>GUJARAT STATE PETRONET LTD</t>
  </si>
  <si>
    <t>GSPL</t>
  </si>
  <si>
    <t>GUJARAT TERCE LABORATORIES LTD</t>
  </si>
  <si>
    <t>GUJARAT THEMIS BIOSYN LTD</t>
  </si>
  <si>
    <t>GUJARAT TOOLROOM LTD</t>
  </si>
  <si>
    <t>GUJCHEM DISTILLERS (INDIA) LTD</t>
  </si>
  <si>
    <t>GUJCHEM DISTILLERS INDIA LTD</t>
  </si>
  <si>
    <t>GULF OIL LUBRICANTS (INDIA) LTD</t>
  </si>
  <si>
    <t>GULFOILLUB</t>
  </si>
  <si>
    <t>GULF OIL LUBRICANTS INDIA LTD</t>
  </si>
  <si>
    <t>GULSHAN CHEMFILL LTD</t>
  </si>
  <si>
    <t>GULSHAN POLYOLS LTD</t>
  </si>
  <si>
    <t>GULPOLY</t>
  </si>
  <si>
    <t>GV FILMS LTD</t>
  </si>
  <si>
    <t>GVK POWER &amp; INFRASTRUCTURE LTD</t>
  </si>
  <si>
    <t>GVKPIL</t>
  </si>
  <si>
    <t>GYAN DEVELOPERS &amp; BUILDERS LTD</t>
  </si>
  <si>
    <t>GYSCOAL ALLOYS LTD</t>
  </si>
  <si>
    <t>GAL</t>
  </si>
  <si>
    <t>H G INFRA ENGINEERING LTD</t>
  </si>
  <si>
    <t>HGINFRA</t>
  </si>
  <si>
    <t>H K  TRADE INTERNATIONAL LTD</t>
  </si>
  <si>
    <t>H P COTTON TEXTILE MILLS LTD</t>
  </si>
  <si>
    <t>H S (INDIA) LTD</t>
  </si>
  <si>
    <t>H S INDIA LTD</t>
  </si>
  <si>
    <t>HALDER VENTURE LTD</t>
  </si>
  <si>
    <t>HALDYN GLASS LTD</t>
  </si>
  <si>
    <t>HARDCASTLE &amp; WAUD MFG CO LTD</t>
  </si>
  <si>
    <t>HARI GOVIND INTERNATIONAL LTD</t>
  </si>
  <si>
    <t>HARIA APPARELS LTD</t>
  </si>
  <si>
    <t>HARIA EXPORTS LTD</t>
  </si>
  <si>
    <t>Harish Textile Engineers Ltd</t>
  </si>
  <si>
    <t>HARISH</t>
  </si>
  <si>
    <t>HARITA SEATING SYSTEMS LTD</t>
  </si>
  <si>
    <t>HARITASEAT</t>
  </si>
  <si>
    <t>HARIYANA METALS LTD</t>
  </si>
  <si>
    <t>HARIYANA SHIP BREAKERS LTD</t>
  </si>
  <si>
    <t>HARMONY CAPITAL SERVICES LTD</t>
  </si>
  <si>
    <t>HARRISONS MALAYALAM LTD</t>
  </si>
  <si>
    <t>HARRMALAYA</t>
  </si>
  <si>
    <t>HARYANA CAPFIN LTD</t>
  </si>
  <si>
    <t>HARYANA FINANCIAL CORPORATION LTD</t>
  </si>
  <si>
    <t>HARYANA LEATHER CHEMICALS LTD</t>
  </si>
  <si>
    <t>HAS LIFESTYLE LTD</t>
  </si>
  <si>
    <t>HASTI FINANCE LTD</t>
  </si>
  <si>
    <t>HATHWAY BHAWANI CABLETEL &amp;amp; DATACOM LTD.</t>
  </si>
  <si>
    <t>HATHWAYB</t>
  </si>
  <si>
    <t>Broadcasting &amp;amp; Cable TV</t>
  </si>
  <si>
    <t>HATHWAY CABLE &amp; DATACOM LTD</t>
  </si>
  <si>
    <t>HATHWAY</t>
  </si>
  <si>
    <t>HATSUN AGRO PRODUCT LTD</t>
  </si>
  <si>
    <t>HATSUN</t>
  </si>
  <si>
    <t>HAVELLS (INDIA) LTD</t>
  </si>
  <si>
    <t>HAVELLS</t>
  </si>
  <si>
    <t>HAVELLS INDIA LTD</t>
  </si>
  <si>
    <t>HAWA ENGINEERS LTD</t>
  </si>
  <si>
    <t>HAWKINS COOKERS LTD</t>
  </si>
  <si>
    <t>HAZOOR MULTI PROJECTS LTD</t>
  </si>
  <si>
    <t>HB ESTATE DEVELOPERS LTD</t>
  </si>
  <si>
    <t>HB LEASING &amp; FINANCE CO LTD</t>
  </si>
  <si>
    <t>HB PORTFOLIO LTD</t>
  </si>
  <si>
    <t>HB STOCKHOLDINGS LTD</t>
  </si>
  <si>
    <t>HBSL</t>
  </si>
  <si>
    <t>HBL POWER SYSTEMS LTD</t>
  </si>
  <si>
    <t>HBLPOWER</t>
  </si>
  <si>
    <t>HCKK VENTURES LTD</t>
  </si>
  <si>
    <t>HCL INFOSYSTEMS LTD</t>
  </si>
  <si>
    <t>HCL-INSYS</t>
  </si>
  <si>
    <t>HCL TECHNOLOGIES LTD</t>
  </si>
  <si>
    <t>HCLTECH</t>
  </si>
  <si>
    <t>HDFC ASSET MANAGEMENT COMPANY LTD</t>
  </si>
  <si>
    <t>HDFCAMC</t>
  </si>
  <si>
    <t>Asset Management Cos.</t>
  </si>
  <si>
    <t>HDFC BANK LTD</t>
  </si>
  <si>
    <t>HDFCBANK</t>
  </si>
  <si>
    <t>HDFC Mutual Fund - HDFC Gold Exchange Traded Fund</t>
  </si>
  <si>
    <t>HDFCMFGETF</t>
  </si>
  <si>
    <t>HDFC STANDARD LIFE INSURANCE COMPANY LTD</t>
  </si>
  <si>
    <t>HDFCLIFE</t>
  </si>
  <si>
    <t>Life Insurance</t>
  </si>
  <si>
    <t>HEALTHCARE GLOBAL ENTERPRISES LTD</t>
  </si>
  <si>
    <t>HCG</t>
  </si>
  <si>
    <t>HEALTHY INVESTMENTS LTD</t>
  </si>
  <si>
    <t>HEC INFRA PROJECTS LTD</t>
  </si>
  <si>
    <t>HECPROJECT</t>
  </si>
  <si>
    <t>HEERA ISPAT LTD</t>
  </si>
  <si>
    <t>HEG LTD</t>
  </si>
  <si>
    <t>HEG</t>
  </si>
  <si>
    <t>HEIDELBERGCEMENT (INDIA) LTD</t>
  </si>
  <si>
    <t>HEIDELBERG</t>
  </si>
  <si>
    <t>HEIDELBERGCEMENT INDIA LTD</t>
  </si>
  <si>
    <t>Helpage Finlease Ltd</t>
  </si>
  <si>
    <t>HELPAGE</t>
  </si>
  <si>
    <t>HEM HOLDINGS &amp; TRADING LTD</t>
  </si>
  <si>
    <t>HEMANG RESOURCES LTD</t>
  </si>
  <si>
    <t>HEMO ORGANIC LTD</t>
  </si>
  <si>
    <t>HERCULES HOISTS LTD</t>
  </si>
  <si>
    <t>HERCULES</t>
  </si>
  <si>
    <t>HERITAGE FOODS LTD</t>
  </si>
  <si>
    <t>HERITGFOOD</t>
  </si>
  <si>
    <t>HERO MOTOCORP LTD</t>
  </si>
  <si>
    <t>HEROMOTOCO</t>
  </si>
  <si>
    <t>HESTER BIOSCIENCES LTD</t>
  </si>
  <si>
    <t>HESTERBIO</t>
  </si>
  <si>
    <t>HEXA TRADEX LTD</t>
  </si>
  <si>
    <t>HEXATRADEX</t>
  </si>
  <si>
    <t>HEXAWARE TECHNOLOGIES LTD</t>
  </si>
  <si>
    <t>HEXAWARE</t>
  </si>
  <si>
    <t>HIGH ENERGY BATTERIES (INDIA) LTD</t>
  </si>
  <si>
    <t>HIGH ENERGY BATTERIES INDIA LTD</t>
  </si>
  <si>
    <t>HIGH GROUND ENTERPRISE LTD</t>
  </si>
  <si>
    <t>HIGHGROUND</t>
  </si>
  <si>
    <t>HIGH STREET FILATEX LTD</t>
  </si>
  <si>
    <t>HIKAL LTD</t>
  </si>
  <si>
    <t>HIKAL</t>
  </si>
  <si>
    <t>Hi-Klass Trading and Investment Ltd</t>
  </si>
  <si>
    <t>HIKLASS</t>
  </si>
  <si>
    <t>HIL LTD</t>
  </si>
  <si>
    <t>HIL</t>
  </si>
  <si>
    <t>HILTON METAL FORGING LTD</t>
  </si>
  <si>
    <t>HILTON</t>
  </si>
  <si>
    <t>HIM TEKNOFORGE LTD</t>
  </si>
  <si>
    <t>HIMACHAL FIBRES LTD</t>
  </si>
  <si>
    <t>HIMACHAL FUTURISTIC COMMUNICATIONS LTD</t>
  </si>
  <si>
    <t>HFCL</t>
  </si>
  <si>
    <t>HIMADRI SPECIALITY CHEMICAL LTD</t>
  </si>
  <si>
    <t>HSCL</t>
  </si>
  <si>
    <t>HIMALAYA FOOD INTERNATIONAL LTD</t>
  </si>
  <si>
    <t>HIMALAYA GRANITES LTD</t>
  </si>
  <si>
    <t>HIMALCHULI FOOD PRODUCTS LTD</t>
  </si>
  <si>
    <t>HIMATSINGKA SEIDE LTD</t>
  </si>
  <si>
    <t>HIMATSEIDE</t>
  </si>
  <si>
    <t>HIND ALUMINIUM INDUSTRIES LTD</t>
  </si>
  <si>
    <t>HIND COMMERCE LTD</t>
  </si>
  <si>
    <t>HIND RECTIFIERS LTD</t>
  </si>
  <si>
    <t>HIRECT</t>
  </si>
  <si>
    <t>HIND SECURITIES &amp; CREDITS LTD</t>
  </si>
  <si>
    <t>HIND SYNTEX LTD</t>
  </si>
  <si>
    <t>HINDSYNTEX</t>
  </si>
  <si>
    <t>HINDALCO INDUSTRIES LTD</t>
  </si>
  <si>
    <t>HINDALCO</t>
  </si>
  <si>
    <t>HINDCON CHEMICALS LTD</t>
  </si>
  <si>
    <t>HINDCON</t>
  </si>
  <si>
    <t>HINDOOSTAN MILLS LTD</t>
  </si>
  <si>
    <t>HINDUJA GLOBAL SOLUTIONS LTD</t>
  </si>
  <si>
    <t>HGS</t>
  </si>
  <si>
    <t>HINDUJA VENTURES LTD</t>
  </si>
  <si>
    <t>HINDUJAVEN</t>
  </si>
  <si>
    <t>HINDUSTAN ADHESIVES LTD</t>
  </si>
  <si>
    <t>HINDUSTAN AERONAUTICS LTD</t>
  </si>
  <si>
    <t>HAL</t>
  </si>
  <si>
    <t>Aerospace</t>
  </si>
  <si>
    <t>HINDUSTAN APPLIANCES LTD</t>
  </si>
  <si>
    <t>HINDUSTAN BIO SCIENCES LTD.</t>
  </si>
  <si>
    <t>HINDBIO</t>
  </si>
  <si>
    <t>HINDUSTAN COMPOSITES LTD</t>
  </si>
  <si>
    <t>HINDCOMPOS</t>
  </si>
  <si>
    <t>HINDUSTAN CONSTRUCTION COMPANY LTD</t>
  </si>
  <si>
    <t>HCC</t>
  </si>
  <si>
    <t>HINDUSTAN COPPER LTD</t>
  </si>
  <si>
    <t>HINDCOPPER</t>
  </si>
  <si>
    <t>HINDUSTAN EVEREST TOOLS LTD.</t>
  </si>
  <si>
    <t>HINDEVER</t>
  </si>
  <si>
    <t>HINDUSTAN FLUOROCARBONS LTD</t>
  </si>
  <si>
    <t>HINDUSTAN FOODS LTD</t>
  </si>
  <si>
    <t>HINDUSTAN HARDY SPICER LTD</t>
  </si>
  <si>
    <t>HINDUSTAN HOUSING CO LTD</t>
  </si>
  <si>
    <t>HINDUSTAN MEDIA VENTURES LTD</t>
  </si>
  <si>
    <t>HMVL</t>
  </si>
  <si>
    <t>HINDUSTAN MOTORS LTD</t>
  </si>
  <si>
    <t>HINDMOTORS</t>
  </si>
  <si>
    <t>HINDUSTAN OIL EXPLORATION COMPANY LTD</t>
  </si>
  <si>
    <t>HINDOILEXP</t>
  </si>
  <si>
    <t>HINDUSTAN ORGANIC CHEMICALS LTD</t>
  </si>
  <si>
    <t>HINDUSTAN PETROLEUM CORPORATION LTD</t>
  </si>
  <si>
    <t>HINDPETRO</t>
  </si>
  <si>
    <t>HINDUSTAN TIN WORKS LTD</t>
  </si>
  <si>
    <t>HINDUSTAN UNILEVER LTD</t>
  </si>
  <si>
    <t>HINDUNILVR</t>
  </si>
  <si>
    <t>HINDUSTAN WIRES LTD</t>
  </si>
  <si>
    <t>HINDUSTAN ZINC LTD</t>
  </si>
  <si>
    <t>HINDZINC</t>
  </si>
  <si>
    <t>Zinc</t>
  </si>
  <si>
    <t>HINDUSTHAN NATIONAL GLASS &amp; INDUSTRIES LTD</t>
  </si>
  <si>
    <t>HINDNATGLS</t>
  </si>
  <si>
    <t>HINDUSTHAN UDYOG LTD</t>
  </si>
  <si>
    <t>HINDUSTHAN URBAN INFRASTRUCTURE LTD</t>
  </si>
  <si>
    <t>HIPOLIN LTD</t>
  </si>
  <si>
    <t>HIRA AUTOMOBILES LTD</t>
  </si>
  <si>
    <t>HISAR METAL INDUSTRIES LTD</t>
  </si>
  <si>
    <t>HISARMETAL</t>
  </si>
  <si>
    <t>HISAR SPINNING MILLS LTD</t>
  </si>
  <si>
    <t>HIT KIT GLOBAL SOLUTIONS LTD</t>
  </si>
  <si>
    <t>HITECH CORPORATION LTD</t>
  </si>
  <si>
    <t>HITECHCORP</t>
  </si>
  <si>
    <t>HI-TECH PIPES LTD</t>
  </si>
  <si>
    <t>HITECH</t>
  </si>
  <si>
    <t>Hi-Tech Winding Systems Ltd</t>
  </si>
  <si>
    <t>HITECHWIND</t>
  </si>
  <si>
    <t>HITTCO TOOLS LTD</t>
  </si>
  <si>
    <t>HMT LTD</t>
  </si>
  <si>
    <t>HMT</t>
  </si>
  <si>
    <t>HONDA SIEL POWER PRODUCTS LTD</t>
  </si>
  <si>
    <t>HONDAPOWER</t>
  </si>
  <si>
    <t>HONEYWELL AUTOMATION (INDIA) LTD</t>
  </si>
  <si>
    <t>HONAUT</t>
  </si>
  <si>
    <t>HONEYWELL AUTOMATION INDIA LTD</t>
  </si>
  <si>
    <t>HOTEL LEELA VENTURE LTD</t>
  </si>
  <si>
    <t>HOTELEELA</t>
  </si>
  <si>
    <t>HOTEL RUGBY LTD</t>
  </si>
  <si>
    <t>HOTELRUGBY</t>
  </si>
  <si>
    <t>HOUSING &amp; URBAN DEVELOPMENT CORPORATION LTD</t>
  </si>
  <si>
    <t>HUDCO</t>
  </si>
  <si>
    <t>HOUSING DEVELOPMENT AND INFRASTRUCTURE LTD</t>
  </si>
  <si>
    <t>HDIL</t>
  </si>
  <si>
    <t>HOUSING DEVELOPMENT FINANCE CORPORATION LTD</t>
  </si>
  <si>
    <t>HDFC</t>
  </si>
  <si>
    <t>HOV SERVICES LTD</t>
  </si>
  <si>
    <t>HOVS</t>
  </si>
  <si>
    <t>HOWARD HOTELS LTD</t>
  </si>
  <si>
    <t>HPC BIOSCIENCES LTD</t>
  </si>
  <si>
    <t>HPL ELECTRIC &amp; POWER LTD</t>
  </si>
  <si>
    <t>HPL</t>
  </si>
  <si>
    <t>HRB FLORICULTURE LTD</t>
  </si>
  <si>
    <t>HSIL LTD</t>
  </si>
  <si>
    <t>HSIL</t>
  </si>
  <si>
    <t>HT MEDIA LTD</t>
  </si>
  <si>
    <t>HTMEDIA</t>
  </si>
  <si>
    <t>HUBTOWN LTD</t>
  </si>
  <si>
    <t>HUBTOWN</t>
  </si>
  <si>
    <t>HUHTAMAKI PPL LTD</t>
  </si>
  <si>
    <t>PAPERPROD</t>
  </si>
  <si>
    <t>Humming Bird Education Ltd</t>
  </si>
  <si>
    <t>HBEL</t>
  </si>
  <si>
    <t>HUSYS CONSULTING LTD</t>
  </si>
  <si>
    <t>HUSYSLTD</t>
  </si>
  <si>
    <t>HYPERSOFT TECHNOLOGIES LTD</t>
  </si>
  <si>
    <t>IB INFOTECH ENTERPRISES LTD</t>
  </si>
  <si>
    <t>ICE MAKE REFRIGERATION LTD</t>
  </si>
  <si>
    <t>ICEMAKE</t>
  </si>
  <si>
    <t>ICICI BANK LTD</t>
  </si>
  <si>
    <t>ICICIBANK</t>
  </si>
  <si>
    <t>ICICI LOMBARD GENERAL INSURANCE COMPANY LTD</t>
  </si>
  <si>
    <t>ICICIGI</t>
  </si>
  <si>
    <t>ICICI Prudential Gold ETF</t>
  </si>
  <si>
    <t>ICICIGOLD</t>
  </si>
  <si>
    <t>ICICI PRUDENTIAL LIFE INSURANCE COMPANY LTD</t>
  </si>
  <si>
    <t>ICICIPRULI</t>
  </si>
  <si>
    <t>ICICI Prudential Sensex ETF</t>
  </si>
  <si>
    <t>ICICISENSX</t>
  </si>
  <si>
    <t>ICICI SECURITIES LTD</t>
  </si>
  <si>
    <t>ISEC</t>
  </si>
  <si>
    <t>ICRA LTD</t>
  </si>
  <si>
    <t>ICRA</t>
  </si>
  <si>
    <t>ICSA (INDIA) LTD</t>
  </si>
  <si>
    <t>ICSA</t>
  </si>
  <si>
    <t>ICSA INDIA LTD</t>
  </si>
  <si>
    <t>IDBI BANK LTD</t>
  </si>
  <si>
    <t>IDBI</t>
  </si>
  <si>
    <t>IDFC BANK LTD</t>
  </si>
  <si>
    <t>IDFCBANK</t>
  </si>
  <si>
    <t>IDFC First Bank LTD</t>
  </si>
  <si>
    <t>IDFCFIRSTB</t>
  </si>
  <si>
    <t>IDFC LTD</t>
  </si>
  <si>
    <t>IDFC</t>
  </si>
  <si>
    <t>IFB AGRO INDUSTRIES LTD</t>
  </si>
  <si>
    <t>IFBAGRO</t>
  </si>
  <si>
    <t>IFB INDUSTRIES LTD</t>
  </si>
  <si>
    <t>IFBIND</t>
  </si>
  <si>
    <t>IFCI LTD</t>
  </si>
  <si>
    <t>IFCI</t>
  </si>
  <si>
    <t>IFGL REFRACTORIES LTD</t>
  </si>
  <si>
    <t>IFGLEXPOR</t>
  </si>
  <si>
    <t>IFL ENTERPRISES LTD</t>
  </si>
  <si>
    <t>IFM IMPEX GLOBAL LTD</t>
  </si>
  <si>
    <t>IG PETROCHEMICALS LTD</t>
  </si>
  <si>
    <t>IGPL</t>
  </si>
  <si>
    <t>IGARASHI MOTORS (INDIA) LTD</t>
  </si>
  <si>
    <t>IGARASHI</t>
  </si>
  <si>
    <t>IGARASHI MOTORS INDIA LTD</t>
  </si>
  <si>
    <t>IGC INDUSTRIES LTD</t>
  </si>
  <si>
    <t>IIFL HOLDINGS LTD</t>
  </si>
  <si>
    <t>IIFL</t>
  </si>
  <si>
    <t>IITL PROJECTS LTD</t>
  </si>
  <si>
    <t>IITLPROJ</t>
  </si>
  <si>
    <t>IKAB SECURITIES &amp; INVESTMENT LTD</t>
  </si>
  <si>
    <t>IKF TECHNOLOGIES LTD</t>
  </si>
  <si>
    <t>IL&amp;FS ENGINEERING AND CONSTRUCTION COMPANY LTD</t>
  </si>
  <si>
    <t>IL&amp;FSENGG</t>
  </si>
  <si>
    <t>IL&amp;FS INVESTMENT MANAGERS LTD</t>
  </si>
  <si>
    <t>IVC</t>
  </si>
  <si>
    <t>IL&amp;FS TRANSPORTATION NETWORKS LTD</t>
  </si>
  <si>
    <t>IL&amp;FSTRANS</t>
  </si>
  <si>
    <t>IM+ CAPITALS LTD</t>
  </si>
  <si>
    <t>IMC FINANCE LTD</t>
  </si>
  <si>
    <t>IMEC SERVICES LTD</t>
  </si>
  <si>
    <t>IMP POWERS LTD</t>
  </si>
  <si>
    <t>INDLMETER</t>
  </si>
  <si>
    <t>IMPEX FERRO TECH LTD</t>
  </si>
  <si>
    <t>IMPEXFERRO</t>
  </si>
  <si>
    <t>INANI MARBLES &amp; INDUSTRIES LTD</t>
  </si>
  <si>
    <t>INANI SECURITIES LTD</t>
  </si>
  <si>
    <t>INCAP LTD</t>
  </si>
  <si>
    <t>INCEPTUM ENTERPRISES LTD</t>
  </si>
  <si>
    <t>INCON ENGINEERS LTD</t>
  </si>
  <si>
    <t>IND BANK HOUSING LTD</t>
  </si>
  <si>
    <t>IND RENEWABLE ENERGY LTD</t>
  </si>
  <si>
    <t>INDAG RUBBER LTD</t>
  </si>
  <si>
    <t>IND-AGIV COMMERCE LTD</t>
  </si>
  <si>
    <t>INDBANK MERCHANT BANKING SERVICES LTD</t>
  </si>
  <si>
    <t>INDBANK</t>
  </si>
  <si>
    <t>INDERGIRI FINANCE LTD</t>
  </si>
  <si>
    <t>INDIA CEMENTS CAPITAL LTD</t>
  </si>
  <si>
    <t>INDIA FINSEC LTD</t>
  </si>
  <si>
    <t>INDIA GELATINE &amp; CHEMICALS LTD</t>
  </si>
  <si>
    <t>INDIA GLYCOLS LTD</t>
  </si>
  <si>
    <t>INDIAGLYCO</t>
  </si>
  <si>
    <t>INDIA GREEN REALITY LTD</t>
  </si>
  <si>
    <t>India Grid Trust</t>
  </si>
  <si>
    <t>INDIGRID</t>
  </si>
  <si>
    <t>INDIA HOME LOAN LTD</t>
  </si>
  <si>
    <t>INDIA INFRASPACE LTD</t>
  </si>
  <si>
    <t>INDIA MOTOR PARTS AND ACCESSORIES LTD</t>
  </si>
  <si>
    <t>IMPAL</t>
  </si>
  <si>
    <t>INDIA NIPPON ELECTRICALS LTD</t>
  </si>
  <si>
    <t>INDNIPPON</t>
  </si>
  <si>
    <t>INDIA STEEL WORKS LTD</t>
  </si>
  <si>
    <t>INDIA TOURISM DEVELOPMENT CORPORATION LTD</t>
  </si>
  <si>
    <t>ITDC</t>
  </si>
  <si>
    <t>INDIABULLS HOUSING FINANCE LTD</t>
  </si>
  <si>
    <t>IBULHSGFIN</t>
  </si>
  <si>
    <t>INDIABULLS INTEGRATED SERVICES LTD</t>
  </si>
  <si>
    <t>IBULISL</t>
  </si>
  <si>
    <t>INDIABULLS REAL ESTATE LTD</t>
  </si>
  <si>
    <t>IBREALEST</t>
  </si>
  <si>
    <t>INDIABULLS VENTURES LTD</t>
  </si>
  <si>
    <t>IBVENTURES</t>
  </si>
  <si>
    <t>INDIAN ACRYLICS LTD</t>
  </si>
  <si>
    <t>INDIAN BANK</t>
  </si>
  <si>
    <t>INDIANB</t>
  </si>
  <si>
    <t>INDIAN BRIGHT STEEL CO LTD</t>
  </si>
  <si>
    <t>INDIAN CARD CLOTHING COMPANY LTD</t>
  </si>
  <si>
    <t>INDIANCARD</t>
  </si>
  <si>
    <t>INDIAN ENERGY EXCHANGE LTD</t>
  </si>
  <si>
    <t>IEX</t>
  </si>
  <si>
    <t>INDIAN EXTRACTIONS LTD</t>
  </si>
  <si>
    <t>INDIAN HUME PIPE COMPANY LTD</t>
  </si>
  <si>
    <t>INDIANHUME</t>
  </si>
  <si>
    <t>INDIAN INFOTECH &amp; SOFTWARE LTD</t>
  </si>
  <si>
    <t>INDIAN LINK CHAIN MANUFACTURES LTD</t>
  </si>
  <si>
    <t>INDIAN METALS &amp; FERRO ALLOYS LTD</t>
  </si>
  <si>
    <t>IMFA</t>
  </si>
  <si>
    <t>INDIAN OIL CORPORATION LTD</t>
  </si>
  <si>
    <t>IOC</t>
  </si>
  <si>
    <t>INDIAN OVERSEAS BANK</t>
  </si>
  <si>
    <t>IOB</t>
  </si>
  <si>
    <t>INDIAN SUCROSE LTD</t>
  </si>
  <si>
    <t>INDIAN TERRAIN FASHIONS LTD</t>
  </si>
  <si>
    <t>INDTERRAIN</t>
  </si>
  <si>
    <t>INDIAN TONERS &amp; DEVELOPERS LTD</t>
  </si>
  <si>
    <t>INDIANIVESH LTD</t>
  </si>
  <si>
    <t>INDITRADE CAPITAL LTD</t>
  </si>
  <si>
    <t>INDO AMINES LTD</t>
  </si>
  <si>
    <t>INDO ASIAN FINANCE LTD</t>
  </si>
  <si>
    <t>INDO BORAX &amp; CHEMICALS LTD</t>
  </si>
  <si>
    <t>INDO COTSPIN LTD</t>
  </si>
  <si>
    <t>INDO COUNT INDUSTRIES LTD</t>
  </si>
  <si>
    <t>ICIL</t>
  </si>
  <si>
    <t>INDO CREDIT CAPITAL LTD</t>
  </si>
  <si>
    <t>INDO EURO INDCHEM LTD</t>
  </si>
  <si>
    <t>INDO GULF INDUSTRIES LTD</t>
  </si>
  <si>
    <t>INDO PACIFIC PROJECTS LTD</t>
  </si>
  <si>
    <t>INDO RAMA SYNTHETICS (INDIA) LTD</t>
  </si>
  <si>
    <t>INDORAMA</t>
  </si>
  <si>
    <t>INDO RAMA SYNTHETICS INDIA LTD</t>
  </si>
  <si>
    <t>INDO TECH TRANSFORMERS LTD</t>
  </si>
  <si>
    <t>INDOTECH</t>
  </si>
  <si>
    <t>INDO THAI SECURITIES LTD</t>
  </si>
  <si>
    <t>INDOTHAI</t>
  </si>
  <si>
    <t>INDO US BIO-TECH LTD</t>
  </si>
  <si>
    <t>INDO-CITY INFOTECH LTD</t>
  </si>
  <si>
    <t>INDOCO REMEDIES LTD</t>
  </si>
  <si>
    <t>INDOCO</t>
  </si>
  <si>
    <t>INDO-GLOBAL ENTERPRISES LTD</t>
  </si>
  <si>
    <t>INDOKEM LTD</t>
  </si>
  <si>
    <t>INDO-NATIONAL LTD</t>
  </si>
  <si>
    <t>NIPPOBATRY</t>
  </si>
  <si>
    <t>INDOSOLAR LTD</t>
  </si>
  <si>
    <t>INDOSOLAR</t>
  </si>
  <si>
    <t>INDOSTAR CAPITAL FINANCE LTD</t>
  </si>
  <si>
    <t>INDOSTAR</t>
  </si>
  <si>
    <t>INDOVATION TECHNOLOGIES LTD</t>
  </si>
  <si>
    <t>INDOWIND ENERGY LTD</t>
  </si>
  <si>
    <t>INDOWIND</t>
  </si>
  <si>
    <t>INDRA INDUSTRIES LTD</t>
  </si>
  <si>
    <t>INDRAPRASTHA GAS LTD</t>
  </si>
  <si>
    <t>IGL</t>
  </si>
  <si>
    <t>INDRAPRASTHA MEDICAL CORPORATION LTD</t>
  </si>
  <si>
    <t>INDRAMEDCO</t>
  </si>
  <si>
    <t>INDRAYANI BIOTECH LTD.</t>
  </si>
  <si>
    <t>INDRANIB</t>
  </si>
  <si>
    <t>INDSIL HYDRO POWER AND MANGANESE LTD</t>
  </si>
  <si>
    <t>INDSOYA LTD</t>
  </si>
  <si>
    <t>IND-SWIFT LABORATORIES LTD</t>
  </si>
  <si>
    <t>INDSWFTLAB</t>
  </si>
  <si>
    <t>IND-SWIFT LTD</t>
  </si>
  <si>
    <t>INDSWFTLTD</t>
  </si>
  <si>
    <t>INDUCTO STEEL LTD</t>
  </si>
  <si>
    <t>INDUS FINANCE LTD</t>
  </si>
  <si>
    <t>INDUSIND BANK LTD</t>
  </si>
  <si>
    <t>INDUSINDBK</t>
  </si>
  <si>
    <t>INDUSTRIAL &amp; PRUDENTIAL INVESTMENTS CO LTD</t>
  </si>
  <si>
    <t>INDUSTRIAL INVESTMENT TRUST LTD</t>
  </si>
  <si>
    <t>IITL</t>
  </si>
  <si>
    <t>INEOS STYROLUTION (INDIA) LTD</t>
  </si>
  <si>
    <t>INEOSSTYRO</t>
  </si>
  <si>
    <t>INEOS STYROLUTION INDIA LTD</t>
  </si>
  <si>
    <t>INERTIA STEEL LTD</t>
  </si>
  <si>
    <t>INFIBEAM AVENUES LTD</t>
  </si>
  <si>
    <t>INFIBEAM</t>
  </si>
  <si>
    <t>INFINITE COMPUTER SOLUTIONS (INDIA) LTD</t>
  </si>
  <si>
    <t>INFINITE</t>
  </si>
  <si>
    <t>INFINITE COMPUTER SOLUTIONS INDIA LTD</t>
  </si>
  <si>
    <t>INFLAME APPLIANCES LTD</t>
  </si>
  <si>
    <t>INFO EDGE (INDIA) LTD</t>
  </si>
  <si>
    <t>NAUKRI</t>
  </si>
  <si>
    <t>Internet &amp; Catalogue Retail</t>
  </si>
  <si>
    <t>INFO EDGE INDIA LTD</t>
  </si>
  <si>
    <t>INFOBEANS TECHNOLOGIES LTD</t>
  </si>
  <si>
    <t>INFOBEAN</t>
  </si>
  <si>
    <t>INFORMED TECHNOLOGIES (INDIA) LTD</t>
  </si>
  <si>
    <t>INFORMED TECHNOLOGIES INDIA LTD</t>
  </si>
  <si>
    <t>INFOSYS LTD</t>
  </si>
  <si>
    <t>INFY</t>
  </si>
  <si>
    <t>INFRA INDUSTRIES LTD</t>
  </si>
  <si>
    <t>INFRONICS SYSTEMS LTD</t>
  </si>
  <si>
    <t>INGERSOLL RAND (INDIA) LTD</t>
  </si>
  <si>
    <t>INGERRAND</t>
  </si>
  <si>
    <t>INGERSOLL RAND INDIA LTD</t>
  </si>
  <si>
    <t>INLAND PRINTERS LTD</t>
  </si>
  <si>
    <t>INNOCORP LTD.</t>
  </si>
  <si>
    <t>INNOCORP</t>
  </si>
  <si>
    <t>INNOVANA THINKLABS LTD</t>
  </si>
  <si>
    <t>INNOVANA</t>
  </si>
  <si>
    <t>INNOVASSYNTH INVESTMENTS LTD</t>
  </si>
  <si>
    <t>INNOVATION SOFTWARE EXPORTS LTD</t>
  </si>
  <si>
    <t>INNOVATIVE IDEALS AND SERVICES (INDIA) LTD</t>
  </si>
  <si>
    <t>Sp.Consumer Services</t>
  </si>
  <si>
    <t>INNOVATIVE IDEALS AND SERVICES INDIA LTD</t>
  </si>
  <si>
    <t>INNOVATIVE TECH PACK LTD</t>
  </si>
  <si>
    <t>INNOVATIVE TYRES AND TUBES LTD</t>
  </si>
  <si>
    <t>INNOVATIVE</t>
  </si>
  <si>
    <t>INNOVATORS FACADE SYSTEMS LTD</t>
  </si>
  <si>
    <t>INOX LEISURE LTD</t>
  </si>
  <si>
    <t>INOXLEISUR</t>
  </si>
  <si>
    <t>INOX WIND LTD</t>
  </si>
  <si>
    <t>INOXWIND</t>
  </si>
  <si>
    <t>INSECTICIDES (INDIA) LTD</t>
  </si>
  <si>
    <t>INSECTICID</t>
  </si>
  <si>
    <t>INSECTICIDES INDIA LTD</t>
  </si>
  <si>
    <t>INSILCO LTD</t>
  </si>
  <si>
    <t>INSPIRISYS SOLUTIONS LTD</t>
  </si>
  <si>
    <t>INSPIRISYS</t>
  </si>
  <si>
    <t>INTEC CAPITAL LTD</t>
  </si>
  <si>
    <t>INTEGRA CAPITAL MANAGEMENT LTD.</t>
  </si>
  <si>
    <t>INTCAPM</t>
  </si>
  <si>
    <t>INTEGRA ENGINEERING (INDIA) LTD</t>
  </si>
  <si>
    <t>INTEGRA ENGINEERING INDIA LTD</t>
  </si>
  <si>
    <t>INTEGRA GARMENTS AND TEXTILES LTD</t>
  </si>
  <si>
    <t>INTEGRA</t>
  </si>
  <si>
    <t>INTEGRA SWITCHGEAR LTD</t>
  </si>
  <si>
    <t>INTEGRA TELECOMMUNICATION &amp; SOFTWARE LTD</t>
  </si>
  <si>
    <t>INTEGRATED CAPITAL SERVICES LTD</t>
  </si>
  <si>
    <t>INTEGRATED FINANCIAL SERVICES LTD</t>
  </si>
  <si>
    <t>INTEGRATED PROTEINS LTD</t>
  </si>
  <si>
    <t>INTEGRATED TECHNOLOGIES LTD</t>
  </si>
  <si>
    <t>INTEGRATED THERMOPLASTICS LTD</t>
  </si>
  <si>
    <t>INTELLECT DESIGN ARENA LTD</t>
  </si>
  <si>
    <t>INTELLECT</t>
  </si>
  <si>
    <t>INTELLIVATE CAPITAL ADVISORS LTD</t>
  </si>
  <si>
    <t>INTELLIVATE CAPITAL VENTURES LTD</t>
  </si>
  <si>
    <t>INTENSE TECHNOLOGIES LTD</t>
  </si>
  <si>
    <t>INTENTECH</t>
  </si>
  <si>
    <t>INTER GLOBE FINANCE LTD</t>
  </si>
  <si>
    <t>INTER STATE OIL CARRIER LTD</t>
  </si>
  <si>
    <t>INTERACTIVE FINANCIAL SERVICES LTD</t>
  </si>
  <si>
    <t>INTERGLOBE AVIATION LTD</t>
  </si>
  <si>
    <t>INDIGO</t>
  </si>
  <si>
    <t>INTERLINK PETROLEUM LTD</t>
  </si>
  <si>
    <t>INTERNATIONAL COMBUSTION (INDIA) LTD</t>
  </si>
  <si>
    <t>INTERNATIONAL COMBUSTION INDIA LTD</t>
  </si>
  <si>
    <t>INTERNATIONAL CONSTRUCTIONS LTD</t>
  </si>
  <si>
    <t>SUBCAPCITY</t>
  </si>
  <si>
    <t>INTERNATIONAL CONVEYORS LTD</t>
  </si>
  <si>
    <t>INTERNATIONAL DATA MANAGEMENT LTD</t>
  </si>
  <si>
    <t>INTERNATIONAL HOUSING FINANCE CORPORATION LTD</t>
  </si>
  <si>
    <t>INTERNATIONAL PAPER APPM LTD</t>
  </si>
  <si>
    <t>IPAPPM</t>
  </si>
  <si>
    <t>INTERNATIONAL TRAVEL HOUSE LTD</t>
  </si>
  <si>
    <t>INTERWORLD DIGITAL LTD</t>
  </si>
  <si>
    <t>INTRASOFT TECHNOLOGIES LTD</t>
  </si>
  <si>
    <t>ISFT</t>
  </si>
  <si>
    <t>INVENTURE GROWTH &amp; SECURITIES LTD</t>
  </si>
  <si>
    <t>INVENTURE</t>
  </si>
  <si>
    <t>Invesco India Gold Exchange Traded Fund</t>
  </si>
  <si>
    <t>IVZINGOLD</t>
  </si>
  <si>
    <t>INVESTMENT &amp; PRECISION CASTINGS LTD</t>
  </si>
  <si>
    <t>INVICTA MEDITEK LTD</t>
  </si>
  <si>
    <t>IO SYSTEM LTD</t>
  </si>
  <si>
    <t>IOL CHEMICALS AND PHARMACEUTICALS LTD</t>
  </si>
  <si>
    <t>IOLCP</t>
  </si>
  <si>
    <t>ION EXCHANGE (INDIA) LTD</t>
  </si>
  <si>
    <t>ION EXCHANGE INDIA LTD</t>
  </si>
  <si>
    <t>IP RINGS LTD</t>
  </si>
  <si>
    <t>IPCA LABORATORIES LTD</t>
  </si>
  <si>
    <t>IPCALAB</t>
  </si>
  <si>
    <t>I-POWER SOLUTIONS (INDIA) LTD</t>
  </si>
  <si>
    <t>I-POWER SOLUTIONS INDIA LTD</t>
  </si>
  <si>
    <t>IRB INFRASTRUCTURE DEVELOPERS LTD</t>
  </si>
  <si>
    <t>IRB</t>
  </si>
  <si>
    <t>IRB InvIT Fund</t>
  </si>
  <si>
    <t>IRBINVIT</t>
  </si>
  <si>
    <t>IRCON INTERNATIONAL LTD</t>
  </si>
  <si>
    <t>IRCON</t>
  </si>
  <si>
    <t>IRIS BUSINESS SERVICES LTD</t>
  </si>
  <si>
    <t>IRIS CLOTHINGS LTD</t>
  </si>
  <si>
    <t>IRISDOREME</t>
  </si>
  <si>
    <t>IRIS MEDIAWORKS LTD</t>
  </si>
  <si>
    <t>ISF LTD</t>
  </si>
  <si>
    <t>ISGEC HEAVY ENGINEERING LTD</t>
  </si>
  <si>
    <t>ISHAAN INFRASTRUCTURES AND SHELTERS LTD</t>
  </si>
  <si>
    <t>ISHAN DYES &amp; CHEMICALS LTD</t>
  </si>
  <si>
    <t>ISHITA DRUGS &amp; INDUSTRIES LTD</t>
  </si>
  <si>
    <t>ISHWARSHAKTI HOLDINGS &amp; TRADERS LTD</t>
  </si>
  <si>
    <t>ISL CONSULTING LTD</t>
  </si>
  <si>
    <t>ISMT LTD</t>
  </si>
  <si>
    <t>ISMTLTD</t>
  </si>
  <si>
    <t>IST LTD</t>
  </si>
  <si>
    <t>ISTREET NETWORK LTD</t>
  </si>
  <si>
    <t>ITD CEMENTATION (INDIA) LTD</t>
  </si>
  <si>
    <t>ITDCEM</t>
  </si>
  <si>
    <t>ITD CEMENTATION INDIA LTD</t>
  </si>
  <si>
    <t>ITI LTD</t>
  </si>
  <si>
    <t>ITI</t>
  </si>
  <si>
    <t>ITL INDUSTRIES LTD</t>
  </si>
  <si>
    <t>IVP LTD</t>
  </si>
  <si>
    <t>IVP</t>
  </si>
  <si>
    <t>IVRCL LTD</t>
  </si>
  <si>
    <t>IVRCLINFRA</t>
  </si>
  <si>
    <t>IYKOT HITECH TOOLROOM LTD</t>
  </si>
  <si>
    <t>IZMO LTD</t>
  </si>
  <si>
    <t>IZMO</t>
  </si>
  <si>
    <t>J  TAPARIA PROJECTS LTD</t>
  </si>
  <si>
    <t>J J EXPORTERS LTD</t>
  </si>
  <si>
    <t>J J FINANCE CORPORATION LTD</t>
  </si>
  <si>
    <t>J KUMAR INFRAPROJECTS LTD</t>
  </si>
  <si>
    <t>JKIL</t>
  </si>
  <si>
    <t>J L MORISON (INDIA) LTD</t>
  </si>
  <si>
    <t>J L MORISON INDIA LTD</t>
  </si>
  <si>
    <t>J R FOODS LTD</t>
  </si>
  <si>
    <t>JACKSON INVESTMENTS LTD</t>
  </si>
  <si>
    <t>JAGAN LAMPS LTD</t>
  </si>
  <si>
    <t>JAGATJIT INDUSTRIES LTD</t>
  </si>
  <si>
    <t>JAGJANANI TEXTILES LTD</t>
  </si>
  <si>
    <t>JAGRAN PRAKASHAN LTD</t>
  </si>
  <si>
    <t>JAGRAN</t>
  </si>
  <si>
    <t>JAGSON AIRLINES LTD</t>
  </si>
  <si>
    <t>JAGSONPAL FINANCE &amp; LEASING LTD</t>
  </si>
  <si>
    <t>JAGSONPAL PHARMACEUTICALS LTD</t>
  </si>
  <si>
    <t>JAGSNPHARM</t>
  </si>
  <si>
    <t>JAI BALAJI INDUSTRIES LTD</t>
  </si>
  <si>
    <t>JAIBALAJI</t>
  </si>
  <si>
    <t>JAI CORP LTD</t>
  </si>
  <si>
    <t>JAICORPLTD</t>
  </si>
  <si>
    <t>JAI MATA GLASS LTD</t>
  </si>
  <si>
    <t>JAIHIND PROJECTS LTD</t>
  </si>
  <si>
    <t>JAIHINDPRO</t>
  </si>
  <si>
    <t>JAIHIND SYNTHETICS LTD</t>
  </si>
  <si>
    <t>JAIN IRRIGATION SYSTEMS LTD</t>
  </si>
  <si>
    <t>JISLJALEQS</t>
  </si>
  <si>
    <t>JISLDVREQS</t>
  </si>
  <si>
    <t>JAIN MARMO INDUSTRIES LTD</t>
  </si>
  <si>
    <t>JAIN STUDIOS LTD</t>
  </si>
  <si>
    <t>JAINSTUDIO</t>
  </si>
  <si>
    <t>JAINCO PROJECTS (INDIA) LTD</t>
  </si>
  <si>
    <t>JAINCO PROJECTS INDIA LTD</t>
  </si>
  <si>
    <t>JAINEX AAMCOL LTD</t>
  </si>
  <si>
    <t>JAIPAN INDUSTRIES LTD</t>
  </si>
  <si>
    <t>JAIPRAKASH ASSOCIATES LTD</t>
  </si>
  <si>
    <t>JPASSOCIAT</t>
  </si>
  <si>
    <t>JAIPRAKASH POWER VENTURES LTD</t>
  </si>
  <si>
    <t>JPPOWER</t>
  </si>
  <si>
    <t>JAISUKH DEALERS LTD</t>
  </si>
  <si>
    <t>JAKHARIA FABRIC LTD</t>
  </si>
  <si>
    <t>JAKHARIA</t>
  </si>
  <si>
    <t>JALAN TRANSOLUTIONS (INDIA) LTD</t>
  </si>
  <si>
    <t>JALAN</t>
  </si>
  <si>
    <t>JALAN TRANSOLUTIONS INDIA LTD</t>
  </si>
  <si>
    <t>JAMES WARREN TEA LTD</t>
  </si>
  <si>
    <t>JAMNA AUTO INDUSTRIES LTD</t>
  </si>
  <si>
    <t>JAMNAAUTO</t>
  </si>
  <si>
    <t>JAMSHRI RANJITSINGHJI SPG  &amp; WVG  MILLS CO LTD</t>
  </si>
  <si>
    <t>JASCH INDUSTRIES LTD</t>
  </si>
  <si>
    <t>JASH DEALMARK LTD</t>
  </si>
  <si>
    <t>JASH ENGINEERING LTD</t>
  </si>
  <si>
    <t>JASH</t>
  </si>
  <si>
    <t>JATTASHANKAR INDUSTIES LTD</t>
  </si>
  <si>
    <t>JAUSS POLYMERS LTD</t>
  </si>
  <si>
    <t>JAY BHARAT MARUTI LTD</t>
  </si>
  <si>
    <t>JAYBARMARU</t>
  </si>
  <si>
    <t>JAY SHREE TEA &amp; INDUSTRIES LTD</t>
  </si>
  <si>
    <t>JAY USHIN LTD</t>
  </si>
  <si>
    <t>JAYANT AGRO ORGANICS LTD</t>
  </si>
  <si>
    <t>JAYAGROGN</t>
  </si>
  <si>
    <t>JAYASWAL NECO INDUSTRIES LTD</t>
  </si>
  <si>
    <t>JAYNECOIND</t>
  </si>
  <si>
    <t>JAYATMA ENTERPRISES LTD</t>
  </si>
  <si>
    <t>JAYATMA INDUSTRIES LTD</t>
  </si>
  <si>
    <t>JAYBHARAT TEXTILES &amp; REAL ESTATE LTD</t>
  </si>
  <si>
    <t>JAYKAY ENTERPRISES LTD</t>
  </si>
  <si>
    <t>JAYPEE INFRATECH LTD</t>
  </si>
  <si>
    <t>JPINFRATEC</t>
  </si>
  <si>
    <t>JAYSHREE CHEMICALS LTD</t>
  </si>
  <si>
    <t>JAYSHREE TEA &amp; INDUSTRIES LTD</t>
  </si>
  <si>
    <t>JAYSREETEA</t>
  </si>
  <si>
    <t>JAYSYNTH DYESTUFF (INDIA) LTD</t>
  </si>
  <si>
    <t>JAYSYNTH DYESTUFF INDIA LTD</t>
  </si>
  <si>
    <t>JB CHEMICALS &amp; PHARMACEUTICALS LTD</t>
  </si>
  <si>
    <t>JBCHEPHARM</t>
  </si>
  <si>
    <t>JBF INDUSTRIES LTD</t>
  </si>
  <si>
    <t>JBFIND</t>
  </si>
  <si>
    <t>JBM AUTO LTD</t>
  </si>
  <si>
    <t>JBMA</t>
  </si>
  <si>
    <t>JCT LTD</t>
  </si>
  <si>
    <t>JD ORGOCHEM LTD</t>
  </si>
  <si>
    <t>JEEVAN SCIENTIFIC TECHNOLOGY LTD</t>
  </si>
  <si>
    <t>JENBURKT PHARMACEUTICALS LTD</t>
  </si>
  <si>
    <t>JET AIRWAYS (INDIA) LTD</t>
  </si>
  <si>
    <t>JETAIRWAYS</t>
  </si>
  <si>
    <t>JET AIRWAYS INDIA LTD</t>
  </si>
  <si>
    <t>JET FREIGHT LOGISTICS LTD</t>
  </si>
  <si>
    <t>JETFREIGHT</t>
  </si>
  <si>
    <t>JET INFRAVENTURE LTD</t>
  </si>
  <si>
    <t>JET KNITWEARS LTD</t>
  </si>
  <si>
    <t>JETKNIT</t>
  </si>
  <si>
    <t>JETKING INFOTRAIN LTD</t>
  </si>
  <si>
    <t>JHANDEWALAS FOODS LTD</t>
  </si>
  <si>
    <t>JHAVERI CREDITS &amp; CAPITAL LTD</t>
  </si>
  <si>
    <t>JHS SVENDGAARD LABORATORIES LTD</t>
  </si>
  <si>
    <t>JHS</t>
  </si>
  <si>
    <t>JIGAR CABLES LTD</t>
  </si>
  <si>
    <t>JIGYASA INFRASTRUCTURE LTD</t>
  </si>
  <si>
    <t>JIK INDUSTRIES LTD</t>
  </si>
  <si>
    <t>JIKIND</t>
  </si>
  <si>
    <t>Jinaams Dress Ltd</t>
  </si>
  <si>
    <t>JINAAM</t>
  </si>
  <si>
    <t>JINDAL CAPITAL LTD</t>
  </si>
  <si>
    <t>JINDAL COTEX LTD</t>
  </si>
  <si>
    <t>JINDCOT</t>
  </si>
  <si>
    <t>JINDAL DRILLING AND INDUSTRIES LTD</t>
  </si>
  <si>
    <t>JINDRILL</t>
  </si>
  <si>
    <t>JINDAL HOTELS LTD</t>
  </si>
  <si>
    <t>JINDAL LEASEFIN LTD</t>
  </si>
  <si>
    <t>JINDAL PHOTO LTD</t>
  </si>
  <si>
    <t>JINDALPHOT</t>
  </si>
  <si>
    <t>JINDAL POLY FILMS LTD</t>
  </si>
  <si>
    <t>JINDALPOLY</t>
  </si>
  <si>
    <t>JINDAL POLY INVESTMENT AND FINANCE COMPANY LTD</t>
  </si>
  <si>
    <t>JPOLYINVST</t>
  </si>
  <si>
    <t>JINDAL SAW LTD</t>
  </si>
  <si>
    <t>JINDALSAW</t>
  </si>
  <si>
    <t>JINDAL STAINLESS HISAR LTD</t>
  </si>
  <si>
    <t>JSLHISAR</t>
  </si>
  <si>
    <t>JINDAL STAINLESS LTD</t>
  </si>
  <si>
    <t>JSL</t>
  </si>
  <si>
    <t>JINDAL STEEL &amp; POWER LTD</t>
  </si>
  <si>
    <t>JINDALSTEL</t>
  </si>
  <si>
    <t>JINDAL WORLDWIDE LTD</t>
  </si>
  <si>
    <t>JINDWORLD</t>
  </si>
  <si>
    <t>JITF INFRALOGISTICS LTD</t>
  </si>
  <si>
    <t>JITFINFRA</t>
  </si>
  <si>
    <t>JIYA ECO-PRODUCTS LTD</t>
  </si>
  <si>
    <t>JK AGRI GENETICS LTD</t>
  </si>
  <si>
    <t>JK CEMENT LTD</t>
  </si>
  <si>
    <t>JKCEMENT</t>
  </si>
  <si>
    <t>JK LAKSHMI CEMENT LTD</t>
  </si>
  <si>
    <t>JKLAKSHMI</t>
  </si>
  <si>
    <t>JK PAPER LTD</t>
  </si>
  <si>
    <t>JKPAPER</t>
  </si>
  <si>
    <t>JK TYRE &amp; INDUSTRIES LTD</t>
  </si>
  <si>
    <t>JKTYRE</t>
  </si>
  <si>
    <t>JLA INFRAVILLE SHOPPERS LTD</t>
  </si>
  <si>
    <t>JM FINANCIAL LTD</t>
  </si>
  <si>
    <t>JMFINANCIL</t>
  </si>
  <si>
    <t>JMC PROJECTS (INDIA) LTD</t>
  </si>
  <si>
    <t>JMCPROJECT</t>
  </si>
  <si>
    <t>JMC PROJECTS INDIA LTD</t>
  </si>
  <si>
    <t>JMD VENTURES LTD</t>
  </si>
  <si>
    <t>JMG CORPORATION LTD</t>
  </si>
  <si>
    <t>JMT AUTO LTD</t>
  </si>
  <si>
    <t>JMTAUTOLTD</t>
  </si>
  <si>
    <t>JOCIL LTD</t>
  </si>
  <si>
    <t>JOCIL</t>
  </si>
  <si>
    <t>JOHNSON CONTROLS – HITACHI AIR CONDITIONING (INDIA) LTD</t>
  </si>
  <si>
    <t>JCHAC</t>
  </si>
  <si>
    <t>JOHNSON CONTROLS – HITACHI AIR CONDITIONING INDIA LTD</t>
  </si>
  <si>
    <t>JOINDRE CAPITAL SERVICES LTD</t>
  </si>
  <si>
    <t>JOINTECA EDUCATION SOLUTIONS LTD</t>
  </si>
  <si>
    <t>Jonjua Overseas Ltd</t>
  </si>
  <si>
    <t>JONJUA</t>
  </si>
  <si>
    <t>JOONKTOLLEE TEA &amp; INDUSTRIES LTD</t>
  </si>
  <si>
    <t>JOST'S ENGINEERING CO LTD</t>
  </si>
  <si>
    <t>JOY REALTY LTD</t>
  </si>
  <si>
    <t>JPT SECURITIES LTD</t>
  </si>
  <si>
    <t>JRI INDUSTRIES &amp; INFRASTRUCTURE LTD</t>
  </si>
  <si>
    <t>JSL INDUSTRIES LTD</t>
  </si>
  <si>
    <t>JSW ENERGY LTD</t>
  </si>
  <si>
    <t>JSWENERGY</t>
  </si>
  <si>
    <t>JSW HOLDINGS LTD</t>
  </si>
  <si>
    <t>JSWHL</t>
  </si>
  <si>
    <t>JSW STEEL LTD</t>
  </si>
  <si>
    <t>JSWSTEEL</t>
  </si>
  <si>
    <t>JTEKT (INDIA) LTD</t>
  </si>
  <si>
    <t>JTEKT(INDIA)</t>
  </si>
  <si>
    <t>JTEKT INDIA LTD</t>
  </si>
  <si>
    <t>JTEKTINDIA</t>
  </si>
  <si>
    <t>JTL INFRA LTD</t>
  </si>
  <si>
    <t>JUBILANT FOODWORKS LTD</t>
  </si>
  <si>
    <t>JUBLFOOD</t>
  </si>
  <si>
    <t>JUBILANT INDUSTRIES LTD</t>
  </si>
  <si>
    <t>JUBLINDS</t>
  </si>
  <si>
    <t>JUBILANT LIFE SCIENCES LTD</t>
  </si>
  <si>
    <t>JUBILANT</t>
  </si>
  <si>
    <t>JULLUNDUR MOTOR AGENCY DELHI LTD</t>
  </si>
  <si>
    <t>JMA</t>
  </si>
  <si>
    <t>JUMBO BAG LTD</t>
  </si>
  <si>
    <t>JUMBO FINANCE LTD</t>
  </si>
  <si>
    <t>JUNCTION FABRICS AND APPARELS LTD</t>
  </si>
  <si>
    <t>JUPITER INDUSTRIES &amp; LEASING LTD</t>
  </si>
  <si>
    <t>JUPITER INFOMEDIA LTD</t>
  </si>
  <si>
    <t>JUST DIAL LTD</t>
  </si>
  <si>
    <t>JUSTDIAL</t>
  </si>
  <si>
    <t>JUSTRIDE ENTERPRISES LTD</t>
  </si>
  <si>
    <t>JVL AGRO INDUSTRIES LTD</t>
  </si>
  <si>
    <t>JVLAGRO</t>
  </si>
  <si>
    <t>Jyot International Marketing Ltd</t>
  </si>
  <si>
    <t>JYOTIN</t>
  </si>
  <si>
    <t>JYOTHY LABORATORIES LTD</t>
  </si>
  <si>
    <t>JYOTHYLAB</t>
  </si>
  <si>
    <t>JYOTI LTD</t>
  </si>
  <si>
    <t>JYOTI RESINS &amp; ADHESIVES LTD</t>
  </si>
  <si>
    <t>JYOTI STRUCTURES LTD</t>
  </si>
  <si>
    <t>JYOTISTRUC</t>
  </si>
  <si>
    <t>JYOTIRGAMYA ENTERPRISES LTD</t>
  </si>
  <si>
    <t>K M SUGAR MILLS LTD</t>
  </si>
  <si>
    <t>KMSUGAR</t>
  </si>
  <si>
    <t>K P  ENERGY LTD</t>
  </si>
  <si>
    <t>K P R MILL LTD</t>
  </si>
  <si>
    <t>KPRMILL</t>
  </si>
  <si>
    <t>K Z LEASING &amp; FINANCE LTD</t>
  </si>
  <si>
    <t>K&amp;R RAIL ENGINEERING LTD</t>
  </si>
  <si>
    <t>K.P.I. Global Infrastructure Ltd</t>
  </si>
  <si>
    <t>KPIGLOBAL</t>
  </si>
  <si>
    <t>KAARYA FACILITIES AND SERVICES LTD</t>
  </si>
  <si>
    <t>KABRA COMMERCIAL LTD</t>
  </si>
  <si>
    <t>KABRA DRUGS LTD</t>
  </si>
  <si>
    <t>KABRA EXTRUSION TECHNIK LTD</t>
  </si>
  <si>
    <t>KABRAEXTRU</t>
  </si>
  <si>
    <t>KABSONS INDUSTRIES LTD</t>
  </si>
  <si>
    <t>KACHCHH MINERALS LTD</t>
  </si>
  <si>
    <t>KAIRA CAN CO LTD</t>
  </si>
  <si>
    <t>KAISER CORPORATION LTD</t>
  </si>
  <si>
    <t>KAJARIA CERAMICS LTD</t>
  </si>
  <si>
    <t>KAJARIACER</t>
  </si>
  <si>
    <t>KAKATIYA CEMENT SUGAR &amp; INDUSTRIES LTD</t>
  </si>
  <si>
    <t>KAKATCEM</t>
  </si>
  <si>
    <t>KAKATIYA TEXTILES LTD</t>
  </si>
  <si>
    <t>KALLAM TEXTILES LTD</t>
  </si>
  <si>
    <t>KALPA COMMERCIAL LTD</t>
  </si>
  <si>
    <t>KALPATARU POWER TRANSMISSION LTD</t>
  </si>
  <si>
    <t>KALPATPOWR</t>
  </si>
  <si>
    <t>KALYANI COMMERCIALS LTD</t>
  </si>
  <si>
    <t>KALYANI</t>
  </si>
  <si>
    <t>KALYANI FORGE LTD</t>
  </si>
  <si>
    <t>KALYANIFRG</t>
  </si>
  <si>
    <t>KALYANI INVESTMENT COMPANY LTD</t>
  </si>
  <si>
    <t>KICL</t>
  </si>
  <si>
    <t>KALYANI STEELS LTD</t>
  </si>
  <si>
    <t>KSL</t>
  </si>
  <si>
    <t>KAMA HOLDINGS LTD</t>
  </si>
  <si>
    <t>KAMADGIRI FASHION LTD</t>
  </si>
  <si>
    <t>KAMANWALA HOUSING CONSTRUCTION LTD</t>
  </si>
  <si>
    <t>KAMAT HOTELS I LTD</t>
  </si>
  <si>
    <t>KAMATHOTEL</t>
  </si>
  <si>
    <t>KAMDHENU LTD</t>
  </si>
  <si>
    <t>KAMDHENU</t>
  </si>
  <si>
    <t>KAMRON LABORATORIES LTD</t>
  </si>
  <si>
    <t>KANAK KRISHI IMPLEMENTS LTD</t>
  </si>
  <si>
    <t>KANANI INDUSTRIES LTD</t>
  </si>
  <si>
    <t>KANANIIND</t>
  </si>
  <si>
    <t>KANCHI KARPOORAM LTD</t>
  </si>
  <si>
    <t>KANCO TEA &amp; INDUSTRIES LTD</t>
  </si>
  <si>
    <t>KANDAGIRI SPINNING MILLS LTD</t>
  </si>
  <si>
    <t>Kanel Industries LTD</t>
  </si>
  <si>
    <t>KANELIND</t>
  </si>
  <si>
    <t>KANISHK STEEL INDUSTRIES LTD</t>
  </si>
  <si>
    <t>KANORIA CHEMICALS &amp; INDUSTRIES LTD</t>
  </si>
  <si>
    <t>KANORICHEM</t>
  </si>
  <si>
    <t>KANPUR PLASTIPACK LTD</t>
  </si>
  <si>
    <t>KANSAI NEROLAC PAINTS LTD</t>
  </si>
  <si>
    <t>KANSAINER</t>
  </si>
  <si>
    <t>KANUNGO FINANCIERS LTD</t>
  </si>
  <si>
    <t>KAPASHI COMMERCIALS LTD</t>
  </si>
  <si>
    <t>KAPIL COTEX LTD</t>
  </si>
  <si>
    <t>KAPIL RAJ FINANCE LTD</t>
  </si>
  <si>
    <t>KAPSTON FACILITIES MANAGEMENT LTD</t>
  </si>
  <si>
    <t>KAPSTON</t>
  </si>
  <si>
    <t>KARAN WOO-SIN LTD</t>
  </si>
  <si>
    <t>KARDA CONSTRUCTIONS LTD</t>
  </si>
  <si>
    <t>KARDA</t>
  </si>
  <si>
    <t>KARMA ENERGY LTD</t>
  </si>
  <si>
    <t>KARMAENG</t>
  </si>
  <si>
    <t>KARNAVATI FINANCE LTD</t>
  </si>
  <si>
    <t>KARNIMATA COLD STORAGE LTD</t>
  </si>
  <si>
    <t>KARUR VYSYA BANK LTD</t>
  </si>
  <si>
    <t>KARURVYSYA</t>
  </si>
  <si>
    <t>KARUTURI GLOBAL LTD</t>
  </si>
  <si>
    <t>KGL</t>
  </si>
  <si>
    <t>KASHIRAM JAIN AND COMPANY LTD</t>
  </si>
  <si>
    <t>KATARE SPINNING MILLS LTD</t>
  </si>
  <si>
    <t>KAUSHALYA INFRASTRUCTURE DEVELOPMENT CORPORATION LTD</t>
  </si>
  <si>
    <t>KAUSHALYA</t>
  </si>
  <si>
    <t>KAVERI SEED COMPANY LTD</t>
  </si>
  <si>
    <t>KSCL</t>
  </si>
  <si>
    <t>KAVIT INDUSTRIES LTD</t>
  </si>
  <si>
    <t>KAVITA FABRICS LTD</t>
  </si>
  <si>
    <t>KAVVERI TELECOM PRODUCTS LTD</t>
  </si>
  <si>
    <t>KAVVERITEL</t>
  </si>
  <si>
    <t>KAY POWER AND PAPER LTD</t>
  </si>
  <si>
    <t>KAYA LTD</t>
  </si>
  <si>
    <t>KAYA</t>
  </si>
  <si>
    <t>KAYCEE INDUSTRIES LTD</t>
  </si>
  <si>
    <t>KAYEL SECURITIES LTD</t>
  </si>
  <si>
    <t>KBS (INDIA) LTD</t>
  </si>
  <si>
    <t>KBS INDIA LTD</t>
  </si>
  <si>
    <t>KCCL PLASTIC LTD</t>
  </si>
  <si>
    <t>KCL INFRA PROJECTS LTD</t>
  </si>
  <si>
    <t>KCP LTD</t>
  </si>
  <si>
    <t>KCP</t>
  </si>
  <si>
    <t>KCP SUGAR AND INDUSTRIES CORPORATION LTD</t>
  </si>
  <si>
    <t>KCPSUGIND</t>
  </si>
  <si>
    <t>KD LEISURES LTD</t>
  </si>
  <si>
    <t>KDDL LTD</t>
  </si>
  <si>
    <t>KDDL</t>
  </si>
  <si>
    <t>KEC INTERNATIONAL LTD</t>
  </si>
  <si>
    <t>KEC</t>
  </si>
  <si>
    <t>KEDIA CONSTRUCTION CO LTD</t>
  </si>
  <si>
    <t>KEERTHI INDUSTRIES LTD</t>
  </si>
  <si>
    <t>KEERTI KNOWLEDGE AND SKILLS LTD</t>
  </si>
  <si>
    <t>KEERTI</t>
  </si>
  <si>
    <t>KEI INDUSTRIES LTD</t>
  </si>
  <si>
    <t>KEI</t>
  </si>
  <si>
    <t>KELLTON TECH SOLUTIONS LTD</t>
  </si>
  <si>
    <t>KELLTONTEC</t>
  </si>
  <si>
    <t>KELTECH ENERGIES LTD</t>
  </si>
  <si>
    <t>Kemistar Corporation LTD</t>
  </si>
  <si>
    <t>KEMISTAR</t>
  </si>
  <si>
    <t>KEMP &amp; COMPANY LTD</t>
  </si>
  <si>
    <t>KENNAMETAL (INDIA) LTD</t>
  </si>
  <si>
    <t>KENNAMETAL INDIA LTD</t>
  </si>
  <si>
    <t>KENVI JEWELS LTD</t>
  </si>
  <si>
    <t>KERALA AYURVEDA LTD</t>
  </si>
  <si>
    <t>KERNEX MICROSYSTEMS (INDIA) LTD</t>
  </si>
  <si>
    <t>KERNEX</t>
  </si>
  <si>
    <t>KERNEX MICROSYSTEMS INDIA LTD</t>
  </si>
  <si>
    <t>KESAR ENTERPRISES LTD</t>
  </si>
  <si>
    <t>KESARENT</t>
  </si>
  <si>
    <t>KESAR PETROPRODUCTS LTD</t>
  </si>
  <si>
    <t>KESAR TERMINALS &amp; INFRASTRUCTURE LTD</t>
  </si>
  <si>
    <t>KTIL</t>
  </si>
  <si>
    <t>KESORAM INDUSTRIES LTD</t>
  </si>
  <si>
    <t>KESORAMIND</t>
  </si>
  <si>
    <t>KEWAL KIRAN CLOTHING LTD</t>
  </si>
  <si>
    <t>KKCL</t>
  </si>
  <si>
    <t>KEY CORP LTD</t>
  </si>
  <si>
    <t>KEYNOTE CORPORATE SERVICES LTD</t>
  </si>
  <si>
    <t>KEYCORPSER</t>
  </si>
  <si>
    <t>Keynote Financial Services LTD</t>
  </si>
  <si>
    <t>KEYFINSERV</t>
  </si>
  <si>
    <t>KG DENIM LTD</t>
  </si>
  <si>
    <t>KG PETROCHEM LTD</t>
  </si>
  <si>
    <t>KHADIM (INDIA) LTD</t>
  </si>
  <si>
    <t>KHADIM</t>
  </si>
  <si>
    <t>KHADIM INDIA LTD</t>
  </si>
  <si>
    <t>KHAITAN (INDIA) LTD</t>
  </si>
  <si>
    <t>KHAITANLTD</t>
  </si>
  <si>
    <t>KHAITAN CHEMICALS &amp; FERTILIZERS LTD</t>
  </si>
  <si>
    <t>KHAITAN ELECTRICALS LTD.</t>
  </si>
  <si>
    <t>KHAITANELE</t>
  </si>
  <si>
    <t>KHAITAN INDIA LTD</t>
  </si>
  <si>
    <t>KHANDELWAL EXTRACTION LTD</t>
  </si>
  <si>
    <t>KHANDWALA SECURITIES LTD</t>
  </si>
  <si>
    <t>KHANDSE</t>
  </si>
  <si>
    <t>KHATAU EXIM LTD</t>
  </si>
  <si>
    <t>KHATOR FIBRE &amp; FABRICS LTD</t>
  </si>
  <si>
    <t>KHEMANI DISTRIBUTORS &amp; MARKETING LTD</t>
  </si>
  <si>
    <t>KHODAY (INDIA) LTD</t>
  </si>
  <si>
    <t>KHODAY INDIA LTD</t>
  </si>
  <si>
    <t>KHOOBSURAT LTD</t>
  </si>
  <si>
    <t>KHYATI MULTIMEDIA-ENTERTAINMENT LTD</t>
  </si>
  <si>
    <t>KIC METALIKS LTD</t>
  </si>
  <si>
    <t>KIDS MEDICAL SYSTEMS LTD</t>
  </si>
  <si>
    <t>KIDUJA (INDIA) LTD</t>
  </si>
  <si>
    <t>KIDUJA INDIA LTD</t>
  </si>
  <si>
    <t>KIFS FINANCIAL SERVICES LTD</t>
  </si>
  <si>
    <t>KILBURN CHEMICALS LTD</t>
  </si>
  <si>
    <t>KILBURN ENGINEERING LTD</t>
  </si>
  <si>
    <t>KILBURN OFFICE AUTOMATION LTD.</t>
  </si>
  <si>
    <t>KILBURN</t>
  </si>
  <si>
    <t>KILITCH DRUGS (INDIA) LTD</t>
  </si>
  <si>
    <t>KILITCH</t>
  </si>
  <si>
    <t>KILITCH DRUGS INDIA LTD</t>
  </si>
  <si>
    <t>KILPEST (INDIA) LTD</t>
  </si>
  <si>
    <t>KILPEST INDIA LTD</t>
  </si>
  <si>
    <t>Kimia Biosciences Ltd</t>
  </si>
  <si>
    <t>KIMIABL</t>
  </si>
  <si>
    <t>KINETIC ENGINEERING LTD</t>
  </si>
  <si>
    <t>KINETIC TRUST LTD</t>
  </si>
  <si>
    <t>KINGFA SCIENCE &amp; TECHNOLOGY (INDIA) LTD</t>
  </si>
  <si>
    <t>KINGFA</t>
  </si>
  <si>
    <t>KINGFA SCIENCE &amp; TECHNOLOGY INDIA LTD</t>
  </si>
  <si>
    <t>KINGS INFRA VENTURES LTD</t>
  </si>
  <si>
    <t>KINTECH RENEWABLES LTD</t>
  </si>
  <si>
    <t>KIOCL LTD</t>
  </si>
  <si>
    <t>KIOCL</t>
  </si>
  <si>
    <t>KIRAN PRINT-PACK LTD</t>
  </si>
  <si>
    <t>KIRAN VYAPAR LTD</t>
  </si>
  <si>
    <t>KIRI INDUSTRIES LTD</t>
  </si>
  <si>
    <t>KIRIINDUS</t>
  </si>
  <si>
    <t>KIRLOSKAR BROTHERS LTD</t>
  </si>
  <si>
    <t>KIRLOSBROS</t>
  </si>
  <si>
    <t>KIRLOSKAR ELECTRIC COMPANY LTD</t>
  </si>
  <si>
    <t>KECL</t>
  </si>
  <si>
    <t>KIRLOSKAR FERROUS INDUSTRIES LTD</t>
  </si>
  <si>
    <t>KIRLOSKAR INDUSTRIES LTD</t>
  </si>
  <si>
    <t>KIRLOSIND</t>
  </si>
  <si>
    <t>KIRLOSKAR OIL ENGINES LTD</t>
  </si>
  <si>
    <t>KIRLOSENG</t>
  </si>
  <si>
    <t>KIRLOSKAR PNEUMATIC CO LTD</t>
  </si>
  <si>
    <t>KISAN MOULDINGS LTD</t>
  </si>
  <si>
    <t>KITEX GARMENTS LTD</t>
  </si>
  <si>
    <t>KITEX</t>
  </si>
  <si>
    <t>KJMC CORPORATE ADVISORS (INDIA) LTD</t>
  </si>
  <si>
    <t>KJMC CORPORATE ADVISORS INDIA LTD</t>
  </si>
  <si>
    <t>KJMC FINANCIAL SERVICES LTD</t>
  </si>
  <si>
    <t>KKALPANA INDUSTRIES (INDIA) LTD</t>
  </si>
  <si>
    <t>KKALPANA INDUSTRIES INDIA LTD</t>
  </si>
  <si>
    <t>KKALPANA PLASTICK LTD</t>
  </si>
  <si>
    <t>KKRRAFTON DEVELOPERS LTD</t>
  </si>
  <si>
    <t>KKV AGRO POWERS LTD</t>
  </si>
  <si>
    <t>KKVAPOW</t>
  </si>
  <si>
    <t>KLG CAPITAL SERVICES LTD</t>
  </si>
  <si>
    <t>K-LIFESTYLE &amp; INDUSTRIES LTD</t>
  </si>
  <si>
    <t>KLK Electrical Ltd</t>
  </si>
  <si>
    <t>KLKELEC</t>
  </si>
  <si>
    <t>KMC SPECIALITY HOSPITALS (INDIA) LTD</t>
  </si>
  <si>
    <t>KMC SPECIALITY HOSPITALS INDIA LTD</t>
  </si>
  <si>
    <t>KMF BUILDERS &amp; DEVELOPERS LTD</t>
  </si>
  <si>
    <t>KMG MILK FOOD LTD</t>
  </si>
  <si>
    <t>KMS MEDISURGI LTD</t>
  </si>
  <si>
    <t>KNR CONSTRUCTIONS LTD</t>
  </si>
  <si>
    <t>KNRCON</t>
  </si>
  <si>
    <t>KOHINOOR FOODS LTD</t>
  </si>
  <si>
    <t>KOHINOOR</t>
  </si>
  <si>
    <t>KOKUYO CAMLIN LTD</t>
  </si>
  <si>
    <t>KOKUYOCMLN</t>
  </si>
  <si>
    <t>KOLTE - PATIL DEVELOPERS LTD</t>
  </si>
  <si>
    <t>KOLTEPATIL</t>
  </si>
  <si>
    <t>KOME-ON COMMUNICATION LTD</t>
  </si>
  <si>
    <t>KONARK SYNTHETIC LTD</t>
  </si>
  <si>
    <t>KOPRAN LTD</t>
  </si>
  <si>
    <t>KOPRAN</t>
  </si>
  <si>
    <t>KOTAK MAHINDRA BANK LTD</t>
  </si>
  <si>
    <t>KOTAKBANK</t>
  </si>
  <si>
    <t>KOTAK MAHINDRA MUTUAL FUND - KOTAK GOLD EXCHANGE TRADED FUND</t>
  </si>
  <si>
    <t>KOTAKGOLD</t>
  </si>
  <si>
    <t>KOTAK MAHINDRA MUTUAL FUND - KOTAK PSU BANK ETF</t>
  </si>
  <si>
    <t>KOTAKPSUBK</t>
  </si>
  <si>
    <t>KOTAK SENSEX ETF</t>
  </si>
  <si>
    <t>KTKSENSEX</t>
  </si>
  <si>
    <t>KOTHARI FERMENTATION &amp; BIOCHEM LTD</t>
  </si>
  <si>
    <t>KOTHARI PETROCHEMICALS LTD</t>
  </si>
  <si>
    <t>KOTHARIPET</t>
  </si>
  <si>
    <t>KOTHARI PRODUCTS LTD</t>
  </si>
  <si>
    <t>KOTHARIPRO</t>
  </si>
  <si>
    <t>KOTHARI SUGARS AND CHEMICALS LTD</t>
  </si>
  <si>
    <t>KOTARISUG</t>
  </si>
  <si>
    <t>KOTHARI WORLD FINANCE LTD</t>
  </si>
  <si>
    <t>KOTIA ENTERPRISES LTD</t>
  </si>
  <si>
    <t>KOVAI MEDICAL CENTER &amp; HOSPITAL LTD</t>
  </si>
  <si>
    <t>KOVALAM INVESTMENT &amp; TRADING CO LTD</t>
  </si>
  <si>
    <t>KOVILPATTI LAKSHMI ROLLER FLOUR MILLS LTD</t>
  </si>
  <si>
    <t>KPIT TECHNOLOGIES LTD</t>
  </si>
  <si>
    <t>KPIT</t>
  </si>
  <si>
    <t>KPIT Technologies Ltd</t>
  </si>
  <si>
    <t>KPITTECH</t>
  </si>
  <si>
    <t>Auto Parts &amp;amp; Equipment</t>
  </si>
  <si>
    <t>Kranti Industries Ltd</t>
  </si>
  <si>
    <t>KRANTI</t>
  </si>
  <si>
    <t>KRATOS ENERGY &amp; INFRASTRUCTURE LTD</t>
  </si>
  <si>
    <t>KRBL LTD</t>
  </si>
  <si>
    <t>KRBL</t>
  </si>
  <si>
    <t>KREBS BIOCHEMICALS AND INDUSTRIES LTD</t>
  </si>
  <si>
    <t>KREBSBIO</t>
  </si>
  <si>
    <t>KREON FINNANCIAL SERVICES LTD</t>
  </si>
  <si>
    <t>KRETTO SYSCON LTD</t>
  </si>
  <si>
    <t>KRIDHAN INFRA LTD</t>
  </si>
  <si>
    <t>KRIDHANINF</t>
  </si>
  <si>
    <t>KRISHANA PHOSCHEM LTD</t>
  </si>
  <si>
    <t>KRISHANA</t>
  </si>
  <si>
    <t>KRISHNA CAPITAL AND SECURITIES LTD</t>
  </si>
  <si>
    <t>KRISHNA VENTURES LTD</t>
  </si>
  <si>
    <t>KRITI INDUSTRIES (INDIA) LTD</t>
  </si>
  <si>
    <t>KRITI INDUSTRIES INDIA LTD</t>
  </si>
  <si>
    <t>KRITI NUTRIENTS LTD</t>
  </si>
  <si>
    <t>KRITIKA WIRES LTD</t>
  </si>
  <si>
    <t>KRITIKA</t>
  </si>
  <si>
    <t>KRYPTON INDUSTRIES LTD</t>
  </si>
  <si>
    <t>KSB LTD</t>
  </si>
  <si>
    <t>KSB</t>
  </si>
  <si>
    <t>KSE LTD</t>
  </si>
  <si>
    <t>KSHITIJ POLYLINE LTD</t>
  </si>
  <si>
    <t>KSHITIJPOL</t>
  </si>
  <si>
    <t>KSHITIZ INVESTMENT LTD</t>
  </si>
  <si>
    <t>KSK ENERGY VENTURES LTD</t>
  </si>
  <si>
    <t>KSK</t>
  </si>
  <si>
    <t>KSL AND INDUSTRIES LTD</t>
  </si>
  <si>
    <t>KSS LTD</t>
  </si>
  <si>
    <t>KSERASERA</t>
  </si>
  <si>
    <t>KUANTUM PAPERS LTD</t>
  </si>
  <si>
    <t>KUBER UDYOG LTD</t>
  </si>
  <si>
    <t>KULKARNI POWER &amp; TOOLS LTD</t>
  </si>
  <si>
    <t>KUMAR WIRE CLOTH MANUFACTURING COMPANY LTD</t>
  </si>
  <si>
    <t>KUNSTSTOFFE INDUSTRIES LTD</t>
  </si>
  <si>
    <t>KUSAM ELECTRICAL INDUSTRIES LTD</t>
  </si>
  <si>
    <t>KUSH INDUSTRIES LTD</t>
  </si>
  <si>
    <t>KUSHAL LTD</t>
  </si>
  <si>
    <t>KUWER INDUSTRIES LTD</t>
  </si>
  <si>
    <t>KWALITY CREDIT &amp; LEASING LTD</t>
  </si>
  <si>
    <t>KWALITY LTD</t>
  </si>
  <si>
    <t>KWALITY</t>
  </si>
  <si>
    <t>KWALITY PHARMACEUTICALS LTD</t>
  </si>
  <si>
    <t>L  P  NAVAL AND ENGINEERING LTD</t>
  </si>
  <si>
    <t>L&amp;T FINANCE HOLDINGS LTD</t>
  </si>
  <si>
    <t>L&amp;TFH</t>
  </si>
  <si>
    <t>L&amp;T TECHNOLOGY SERVICES LTD</t>
  </si>
  <si>
    <t>LTTS</t>
  </si>
  <si>
    <t>LA OPALA RG LTD</t>
  </si>
  <si>
    <t>LAOPALA</t>
  </si>
  <si>
    <t>La Tim Metal &amp;amp; Industries Ltd</t>
  </si>
  <si>
    <t>LATIMMETAL</t>
  </si>
  <si>
    <t>LACTOSE (INDIA) LTD</t>
  </si>
  <si>
    <t>LACTOSE INDIA LTD</t>
  </si>
  <si>
    <t>LADAM AFFORDABLE HOUSING LTD</t>
  </si>
  <si>
    <t>LADDERUP FINANCE LTD</t>
  </si>
  <si>
    <t>LAFFANS PETROCHEMICALS LTD</t>
  </si>
  <si>
    <t>LAGNAM SPINTEX LTD</t>
  </si>
  <si>
    <t>LAGNAM</t>
  </si>
  <si>
    <t>LAHOTI OVERSEAS LTD</t>
  </si>
  <si>
    <t>LAKHOTIA POLYESTERS (INDIA) LTD</t>
  </si>
  <si>
    <t>LAKHOTIA POLYESTERS INDIA LTD</t>
  </si>
  <si>
    <t>LAKSHMI AUTOMATIC LOOM WORKS LTD</t>
  </si>
  <si>
    <t>LAKSHMI ELECTRICAL CONTROL SYSTEMS LTD</t>
  </si>
  <si>
    <t>LAKSHMI FINANCE &amp; INDUSTRIAL CORPORATION LTD</t>
  </si>
  <si>
    <t>LFIC</t>
  </si>
  <si>
    <t>LAKSHMI MACHINE WORKS LTD</t>
  </si>
  <si>
    <t>LAXMIMACH</t>
  </si>
  <si>
    <t>LAKSHMI MILLS COMPANY LTD</t>
  </si>
  <si>
    <t>LAKSHMI PRECISION SCREWS LTD</t>
  </si>
  <si>
    <t>LAKPRE</t>
  </si>
  <si>
    <t>LAKSHMI VILAS BANK LTD</t>
  </si>
  <si>
    <t>LAKSHVILAS</t>
  </si>
  <si>
    <t>LAMBODHARA TEXTILES LTD</t>
  </si>
  <si>
    <t>LAMBODHARA</t>
  </si>
  <si>
    <t>LANCER CONTAINER LINES LTD</t>
  </si>
  <si>
    <t>LANCOR HOLDINGS LTD</t>
  </si>
  <si>
    <t>LANDMARC LEISURE CORPORATION LTD</t>
  </si>
  <si>
    <t>LANDMARK PROPERTY DEVELOPMENT COMPANY LTD</t>
  </si>
  <si>
    <t>LPDC</t>
  </si>
  <si>
    <t>LARSEN &amp; TOUBRO INFOTECH LTD</t>
  </si>
  <si>
    <t>LTI</t>
  </si>
  <si>
    <t>LARSEN &amp; TOUBRO LTD</t>
  </si>
  <si>
    <t>LT</t>
  </si>
  <si>
    <t>LASA SUPERGENERICS LTD</t>
  </si>
  <si>
    <t>LASA</t>
  </si>
  <si>
    <t>LASER DIAMONDS LTD</t>
  </si>
  <si>
    <t>LATENT LIGHT FINANCE LTD</t>
  </si>
  <si>
    <t>LATTEYS INDUSTRIES LTD</t>
  </si>
  <si>
    <t>LATTEYS</t>
  </si>
  <si>
    <t>LAURUS LABS LTD</t>
  </si>
  <si>
    <t>LAURUSLABS</t>
  </si>
  <si>
    <t>LAWRESHWAR POLYMERS LTD</t>
  </si>
  <si>
    <t>LAXMI COTSPIN LTD</t>
  </si>
  <si>
    <t>LAXMICOT</t>
  </si>
  <si>
    <t>LEAD FINANCIAL SERVICES LTD</t>
  </si>
  <si>
    <t>LEADING LEASING FINANCE AND INVESTMENT COMPANY LTD</t>
  </si>
  <si>
    <t>LEDO TEA CO LTD</t>
  </si>
  <si>
    <t>LEE &amp; NEE SOFTWARES EXPORTS LTD</t>
  </si>
  <si>
    <t>LEEL ELECTRICALS LTD</t>
  </si>
  <si>
    <t>LEEL</t>
  </si>
  <si>
    <t>LEENA CONSULTANCY LTD</t>
  </si>
  <si>
    <t>LEGACY MERCANTILE LTD</t>
  </si>
  <si>
    <t>LEMON TREE HOTELS LTD</t>
  </si>
  <si>
    <t>LEMONTREE</t>
  </si>
  <si>
    <t>LESHA INDUSTRIES LTD</t>
  </si>
  <si>
    <t>LEX NIMBLE SOLUTIONS LTD</t>
  </si>
  <si>
    <t>LEXUS GRANITO (INDIA) LTD</t>
  </si>
  <si>
    <t>LEXUS</t>
  </si>
  <si>
    <t>LEXUS GRANITO INDIA LTD</t>
  </si>
  <si>
    <t>LG BALAKRISHNAN &amp; BROS LTD</t>
  </si>
  <si>
    <t>LGBBROSLTD</t>
  </si>
  <si>
    <t>LGB FORGE LTD.</t>
  </si>
  <si>
    <t>LGBFORGE</t>
  </si>
  <si>
    <t>LIBAS DESIGNS LTD</t>
  </si>
  <si>
    <t>LIBAS</t>
  </si>
  <si>
    <t>LIBERTY SHOES LTD</t>
  </si>
  <si>
    <t>LIBERTSHOE</t>
  </si>
  <si>
    <t>LIBORD FINANCE LTD</t>
  </si>
  <si>
    <t>LIBORD SECURITIES LTD</t>
  </si>
  <si>
    <t>LIC HOUSING FINANCE LTD</t>
  </si>
  <si>
    <t>LICHSGFIN</t>
  </si>
  <si>
    <t>LIKHAMI CONSULTING LTD</t>
  </si>
  <si>
    <t>LIME CHEMICALS LTD</t>
  </si>
  <si>
    <t>LINAKS MICROELECTRONICS LTD.</t>
  </si>
  <si>
    <t>LINAKS</t>
  </si>
  <si>
    <t>LINC PEN &amp; PLASTICS LTD</t>
  </si>
  <si>
    <t>LINCPEN</t>
  </si>
  <si>
    <t>LINCOLN PHARMACEUTICALS LTD</t>
  </si>
  <si>
    <t>LINCOLN</t>
  </si>
  <si>
    <t>LINDE (INDIA) LTD</t>
  </si>
  <si>
    <t>LINDE(INDIA)</t>
  </si>
  <si>
    <t>LINDE INDIA LTD</t>
  </si>
  <si>
    <t>LINDEINDIA</t>
  </si>
  <si>
    <t>LINK PHARMA CHEM LTD</t>
  </si>
  <si>
    <t>LIPPI SYSTEMS LTD</t>
  </si>
  <si>
    <t>LKP FINANCE LTD</t>
  </si>
  <si>
    <t>LKP SECURITIES LTD</t>
  </si>
  <si>
    <t>LLOYDS METALS AND ENERGY LTD</t>
  </si>
  <si>
    <t>LLOYDS STEELS INDUSTRIES LTD</t>
  </si>
  <si>
    <t>LSIL</t>
  </si>
  <si>
    <t>LOHIA SECURITIES LTD</t>
  </si>
  <si>
    <t>LOKESH MACHINES LTD</t>
  </si>
  <si>
    <t>LOKESHMACH</t>
  </si>
  <si>
    <t>LONGVIEW TEA COMPANY LTD</t>
  </si>
  <si>
    <t>LOOKS HEALTH SERVICES LTD</t>
  </si>
  <si>
    <t>LORDS CHLORO ALKALI LTD</t>
  </si>
  <si>
    <t>LORDS ISHWAR HOTELS LTD</t>
  </si>
  <si>
    <t>LORENZINI APPARELS LTD</t>
  </si>
  <si>
    <t>LOTUS CHOCOLATE CO LTD</t>
  </si>
  <si>
    <t>LOTUS EYE HOSPITAL AND INSTITUTE LTD</t>
  </si>
  <si>
    <t>LOTUSEYE</t>
  </si>
  <si>
    <t>LOVABLE LINGERIE LTD</t>
  </si>
  <si>
    <t>LOVABLE</t>
  </si>
  <si>
    <t>LOYAL EQUIPMENTS LTD</t>
  </si>
  <si>
    <t>LOYAL TEXTILE MILLS LTD</t>
  </si>
  <si>
    <t>LT FOODS LTD</t>
  </si>
  <si>
    <t>DAAWAT</t>
  </si>
  <si>
    <t>LUDLOW JUTE &amp; SPECIALITIES LTD</t>
  </si>
  <si>
    <t>LUHARUKA MEDIA &amp; INFRA LTD</t>
  </si>
  <si>
    <t>LUMAX AUTO TECHNOLOGIES LTD</t>
  </si>
  <si>
    <t>LUMAXTECH</t>
  </si>
  <si>
    <t>LUMAX INDUSTRIES LTD</t>
  </si>
  <si>
    <t>LUMAXIND</t>
  </si>
  <si>
    <t>LUPIN LTD</t>
  </si>
  <si>
    <t>LUPIN</t>
  </si>
  <si>
    <t>LUX INDUSTRIES LTD</t>
  </si>
  <si>
    <t>LUXIND</t>
  </si>
  <si>
    <t>LWS KNITWEAR LTD</t>
  </si>
  <si>
    <t>LYKA LABS LTD</t>
  </si>
  <si>
    <t>LYKALABS</t>
  </si>
  <si>
    <t>LYKIS LTD</t>
  </si>
  <si>
    <t>LYNX MACHINERY &amp; COMMERCIALS LTD</t>
  </si>
  <si>
    <t>LYPSA GEMS &amp; JEWELLERY LTD</t>
  </si>
  <si>
    <t>LYPSAGEMS</t>
  </si>
  <si>
    <t>M B PARIKH FINSTOCKS LTD</t>
  </si>
  <si>
    <t>M K  EXIM (INDIA) LTD</t>
  </si>
  <si>
    <t>M K  EXIM INDIA LTD</t>
  </si>
  <si>
    <t>M K PROTEINS LTD</t>
  </si>
  <si>
    <t>MKPL</t>
  </si>
  <si>
    <t>M P AGRO INDUSTRIES LTD</t>
  </si>
  <si>
    <t>MAAN ALUMINIUM LTD</t>
  </si>
  <si>
    <t>MAANALU</t>
  </si>
  <si>
    <t>MAC CHARLES (INDIA) LTD</t>
  </si>
  <si>
    <t>MAC CHARLES INDIA LTD</t>
  </si>
  <si>
    <t>MAC HOTELS LTD</t>
  </si>
  <si>
    <t>MACHINO PLASTICS LTD</t>
  </si>
  <si>
    <t>MACK TRADING CO LTD</t>
  </si>
  <si>
    <t>MACPOWER CNC MACHINES LTD</t>
  </si>
  <si>
    <t>MACPOWER</t>
  </si>
  <si>
    <t>MACRO INTERNATIONAL EXPORTS LTD</t>
  </si>
  <si>
    <t>MADHAV COPPER LTD</t>
  </si>
  <si>
    <t>MCL</t>
  </si>
  <si>
    <t>MADHAV INFRA PROJECTS LTD</t>
  </si>
  <si>
    <t>MADHAV MARBLES AND GRANITES LTD</t>
  </si>
  <si>
    <t>MADHAV</t>
  </si>
  <si>
    <t>MADHUBAN CONSTRUCTIONS LTD</t>
  </si>
  <si>
    <t>MADHUCON PROJECTS LTD</t>
  </si>
  <si>
    <t>MADHUCON</t>
  </si>
  <si>
    <t>MADHUR INDUSTRIES LTD</t>
  </si>
  <si>
    <t>MADHUSUDAN INDUSTRIES LTD</t>
  </si>
  <si>
    <t>MADHUSUDAN SECURITIES LTD</t>
  </si>
  <si>
    <t>MADHUVEER COM 18 NETWORK LTD</t>
  </si>
  <si>
    <t>MADHYA BHARAT AGRO PRODUCTS LTD</t>
  </si>
  <si>
    <t>MBAPL</t>
  </si>
  <si>
    <t>MADHYA PRADESH TODAY MEDIA LTD</t>
  </si>
  <si>
    <t>MPTODAY</t>
  </si>
  <si>
    <t>MADRAS FERTILIZERS LTD</t>
  </si>
  <si>
    <t>MADRASFERT</t>
  </si>
  <si>
    <t>MAESTROS ELECTRONICS &amp; TELECOMMUNICATIONS SYSTEMS LTD</t>
  </si>
  <si>
    <t>MAFATLAL INDUSTRIES LTD</t>
  </si>
  <si>
    <t>MAGADH SUGAR &amp; ENERGY LTD</t>
  </si>
  <si>
    <t>MAGADSUGAR</t>
  </si>
  <si>
    <t>MAGMA FINCORP LTD</t>
  </si>
  <si>
    <t>MAGMA</t>
  </si>
  <si>
    <t>MAGNA ELECTRO CASTINGS LTD</t>
  </si>
  <si>
    <t>MAGNANIMOUS TRADE &amp; FINANCE LTD</t>
  </si>
  <si>
    <t>MAGNUM VENTURES LTD</t>
  </si>
  <si>
    <t>MAGNUM</t>
  </si>
  <si>
    <t>MAHA RASHTRA APEX CORPORATION LTD</t>
  </si>
  <si>
    <t>MAHAPEXLTD</t>
  </si>
  <si>
    <t>MAHAAN FOODS LTD</t>
  </si>
  <si>
    <t>MAHALAXMI RUBTECH LTD</t>
  </si>
  <si>
    <t>MAHALAXMI SEAMLESS LTD</t>
  </si>
  <si>
    <t>MAHAMAYA STEEL INDUSTRIES LTD</t>
  </si>
  <si>
    <t>MAHASTEEL</t>
  </si>
  <si>
    <t>MAHAN INDUSTRIES LTD</t>
  </si>
  <si>
    <t>MAHANAGAR GAS LTD</t>
  </si>
  <si>
    <t>MGL</t>
  </si>
  <si>
    <t>MAHANAGAR TELEPHONE NIGAM LTD</t>
  </si>
  <si>
    <t>MTNL</t>
  </si>
  <si>
    <t>MAHANIVESH (INDIA) LTD</t>
  </si>
  <si>
    <t>MAHANIVESH INDIA LTD</t>
  </si>
  <si>
    <t>MAHARASHTRA CORPORATION LTD</t>
  </si>
  <si>
    <t>MAHARASHTRA SCOOTERS LTD</t>
  </si>
  <si>
    <t>MAHSCOOTER</t>
  </si>
  <si>
    <t>MAHARASHTRA SEAMLESS LTD</t>
  </si>
  <si>
    <t>MAHSEAMLES</t>
  </si>
  <si>
    <t>MAHASAGAR TRAVELS LTD</t>
  </si>
  <si>
    <t>MAHASHREE TRADING LTD</t>
  </si>
  <si>
    <t>MAHAVEER INFOWAY LTD</t>
  </si>
  <si>
    <t>MAHAVIR INDUSTRIES LTD</t>
  </si>
  <si>
    <t>Mahesh Developers Ltd</t>
  </si>
  <si>
    <t>MAHESH</t>
  </si>
  <si>
    <t>MAHESHWARI LOGISTICS LTD</t>
  </si>
  <si>
    <t>MAHESHWARI</t>
  </si>
  <si>
    <t>MAHICKRA CHEMICALS LTD</t>
  </si>
  <si>
    <t>MAHICKRA</t>
  </si>
  <si>
    <t>MAHINDRA &amp; MAHINDRA FINANCIAL SERVICES LTD</t>
  </si>
  <si>
    <t>M&amp;MFIN</t>
  </si>
  <si>
    <t>MAHINDRA &amp; MAHINDRA LTD</t>
  </si>
  <si>
    <t>M&amp;M</t>
  </si>
  <si>
    <t>MAHINDRA CIE AUTOMOTIVE LTD</t>
  </si>
  <si>
    <t>MAHINDCIE</t>
  </si>
  <si>
    <t>MAHINDRA HOLIDAYS &amp; RESORTS (INDIA) LTD</t>
  </si>
  <si>
    <t>MHRIL</t>
  </si>
  <si>
    <t>MAHINDRA HOLIDAYS &amp; RESORTS INDIA LTD</t>
  </si>
  <si>
    <t>MAHINDRA LIFESPACE DEVELOPERS LTD</t>
  </si>
  <si>
    <t>MAHLIFE</t>
  </si>
  <si>
    <t>MAHINDRA LOGISTICS LTD</t>
  </si>
  <si>
    <t>MAHLOG</t>
  </si>
  <si>
    <t>Mahip Industries Ltd</t>
  </si>
  <si>
    <t>MAHIP</t>
  </si>
  <si>
    <t>MAITHAN ALLOYS LTD</t>
  </si>
  <si>
    <t>MAITHANALL</t>
  </si>
  <si>
    <t>MAITRI ENTERPRISES LTD</t>
  </si>
  <si>
    <t>MAJESCO LTD</t>
  </si>
  <si>
    <t>MAJESCO</t>
  </si>
  <si>
    <t>MAJESTIC AUTO LTD</t>
  </si>
  <si>
    <t>MAJESTIC RESEARCH SERVICES AND SOLUTIONS LTD</t>
  </si>
  <si>
    <t>MAKERS LABORATORIES LTD</t>
  </si>
  <si>
    <t>MALLCOM (INDIA) LTD</t>
  </si>
  <si>
    <t>MALLCOM INDIA LTD</t>
  </si>
  <si>
    <t>MALU PAPER MILLS LTD</t>
  </si>
  <si>
    <t>MALUPAPER</t>
  </si>
  <si>
    <t>MAN INDUSTRIES (INDIA) LTD</t>
  </si>
  <si>
    <t>MANINDS</t>
  </si>
  <si>
    <t>MAN INDUSTRIES INDIA LTD</t>
  </si>
  <si>
    <t>MAN INFRACONSTRUCTION LTD</t>
  </si>
  <si>
    <t>MANINFRA</t>
  </si>
  <si>
    <t>MANAKSIA ALUMINIUM COMPANY LTD</t>
  </si>
  <si>
    <t>MANAKALUCO</t>
  </si>
  <si>
    <t>MANAKSIA COATED METALS &amp; INDUSTRIES LTD</t>
  </si>
  <si>
    <t>MANAKCOAT</t>
  </si>
  <si>
    <t>MANAKSIA LTD</t>
  </si>
  <si>
    <t>MANAKSIA</t>
  </si>
  <si>
    <t>MANAKSIA STEELS LTD</t>
  </si>
  <si>
    <t>MANAKSTEEL</t>
  </si>
  <si>
    <t>MANALI PETROCHEMICALS LTD</t>
  </si>
  <si>
    <t>MANALIPETC</t>
  </si>
  <si>
    <t>MANAPPURAM FINANCE LTD</t>
  </si>
  <si>
    <t>MANAPPURAM</t>
  </si>
  <si>
    <t>MANAS PROPERTIES LTD</t>
  </si>
  <si>
    <t>MANAV INFRA PROJECTS LTD</t>
  </si>
  <si>
    <t>MANAV</t>
  </si>
  <si>
    <t>MANDHANA INDUSTRIES LTD</t>
  </si>
  <si>
    <t>MANDHANA</t>
  </si>
  <si>
    <t>MANGAL CREDIT AND FINCORP LTD.</t>
  </si>
  <si>
    <t>MANCREDIT</t>
  </si>
  <si>
    <t>MANGALAM CEMENT LTD</t>
  </si>
  <si>
    <t>MANGLMCEM</t>
  </si>
  <si>
    <t>MANGALAM DRUGS AND ORGANICS LTD</t>
  </si>
  <si>
    <t>MANGALAM</t>
  </si>
  <si>
    <t>MANGALAM INDUSTRIAL FINANCE LTD</t>
  </si>
  <si>
    <t>MANGALAM ORGANICS LTD</t>
  </si>
  <si>
    <t>MANGALAM SEEDS LTD</t>
  </si>
  <si>
    <t>MANGALAM TIMBER PRODUCTS LTD</t>
  </si>
  <si>
    <t>MANGTIMBER</t>
  </si>
  <si>
    <t>MANGALORE CHEMICALS &amp; FERTILIZERS LTD</t>
  </si>
  <si>
    <t>MANGCHEFER</t>
  </si>
  <si>
    <t>MANGALORE REFINERY AND PETROCHEMICALS LTD</t>
  </si>
  <si>
    <t>MRPL</t>
  </si>
  <si>
    <t>MANGALYA SOFT-TECH LTD</t>
  </si>
  <si>
    <t>MANIPAL FINANCE CORPORATION LTD</t>
  </si>
  <si>
    <t>MANJEERA CONSTRUCTIONS LTD</t>
  </si>
  <si>
    <t>MANOMAY TEX (INDIA) LTD</t>
  </si>
  <si>
    <t>MANOMAY TEX INDIA LTD</t>
  </si>
  <si>
    <t>MANORAMA INDUSTRIES LTD</t>
  </si>
  <si>
    <t>MANPASAND BEVERAGES LTD</t>
  </si>
  <si>
    <t>MANPASAND</t>
  </si>
  <si>
    <t>MANRAJ HOUSING FINANCE LTD</t>
  </si>
  <si>
    <t>MANSI FINANCE CHENNAI LTD</t>
  </si>
  <si>
    <t>MANSOON TRADING CO LTD</t>
  </si>
  <si>
    <t>MANUGRAPH (INDIA) LTD</t>
  </si>
  <si>
    <t>MANUGRAPH</t>
  </si>
  <si>
    <t>MANUGRAPH INDIA LTD</t>
  </si>
  <si>
    <t>MANVIJAY DEVELOPMENT COMPANY LTD</t>
  </si>
  <si>
    <t>MARAL OVERSEAS LTD</t>
  </si>
  <si>
    <t>MARALOVER</t>
  </si>
  <si>
    <t>MARATHON NEXTGEN REALTY LTD</t>
  </si>
  <si>
    <t>MARATHON</t>
  </si>
  <si>
    <t>MARATHWADA REFRACTORIES LTD</t>
  </si>
  <si>
    <t>MARDIA SAMYOUNG CAPILLARY TUBES COMPANY LTD</t>
  </si>
  <si>
    <t>MARG LTD</t>
  </si>
  <si>
    <t>MARG TECHNO PROJECTS LTD</t>
  </si>
  <si>
    <t>MARGO FINANCE LTD</t>
  </si>
  <si>
    <t>MARICO LTD</t>
  </si>
  <si>
    <t>MARICO</t>
  </si>
  <si>
    <t>MARINE ELECTRICALS (INDIA) LTD</t>
  </si>
  <si>
    <t>MARINE</t>
  </si>
  <si>
    <t>MARINE ELECTRICALS INDIA LTD</t>
  </si>
  <si>
    <t>MARIS SPINNERS LTD</t>
  </si>
  <si>
    <t>MARKET CREATORS LTD</t>
  </si>
  <si>
    <t>MARKSANS PHARMA LTD</t>
  </si>
  <si>
    <t>MARKSANS</t>
  </si>
  <si>
    <t>MARSHALL MACHINES LTD</t>
  </si>
  <si>
    <t>MARSHALL</t>
  </si>
  <si>
    <t>MARSONS LTD</t>
  </si>
  <si>
    <t>MARTIN BURN LTD</t>
  </si>
  <si>
    <t>MARUTI INFRASTRUCTURE LTD</t>
  </si>
  <si>
    <t>MARUTI SECURITIES LTD</t>
  </si>
  <si>
    <t>MARUTI SUZUKI (INDIA) LTD</t>
  </si>
  <si>
    <t>MARUTI</t>
  </si>
  <si>
    <t>MARUTI SUZUKI INDIA LTD</t>
  </si>
  <si>
    <t>MARVEL DECOR LTD</t>
  </si>
  <si>
    <t>MDL</t>
  </si>
  <si>
    <t>MAS FINANCIAL SERVICES LTD</t>
  </si>
  <si>
    <t>MASFIN</t>
  </si>
  <si>
    <t>MASK INVESTMENTS LTD</t>
  </si>
  <si>
    <t>MASKINVEST</t>
  </si>
  <si>
    <t>MASTEK LTD</t>
  </si>
  <si>
    <t>MASTEK</t>
  </si>
  <si>
    <t>MASTER CHEMICALS LTD</t>
  </si>
  <si>
    <t>MASTER TRUST LTD</t>
  </si>
  <si>
    <t>MATHEW EASOW RESEARCH SECURITIES LTD</t>
  </si>
  <si>
    <t>MATRIMONY COM LTD</t>
  </si>
  <si>
    <t>MATRIMONY</t>
  </si>
  <si>
    <t>MAURIA UDYOG LTD</t>
  </si>
  <si>
    <t>MAVI INDUSTRIES LTD</t>
  </si>
  <si>
    <t>MAWANA SUGARS LTD</t>
  </si>
  <si>
    <t>MAWANASUG</t>
  </si>
  <si>
    <t>MAX (INDIA) LTD</t>
  </si>
  <si>
    <t>MAX(INDIA)</t>
  </si>
  <si>
    <t>MAX ALERT SYSTEMS LTD.</t>
  </si>
  <si>
    <t>MASL</t>
  </si>
  <si>
    <t>MAX FINANCIAL SERVICES LTD</t>
  </si>
  <si>
    <t>MFSL</t>
  </si>
  <si>
    <t>MAX INDIA LTD</t>
  </si>
  <si>
    <t>MAXINDIA</t>
  </si>
  <si>
    <t>MAX VENTURES AND INDUSTRIES LTD</t>
  </si>
  <si>
    <t>MAXVIL</t>
  </si>
  <si>
    <t>MAXHEIGHTS INFRASTRUCTURE LTD</t>
  </si>
  <si>
    <t>MAXIMAA SYSTEMS LTD</t>
  </si>
  <si>
    <t>MAXIMUS INTERNATIONAL LTD</t>
  </si>
  <si>
    <t>MAYUKH DEALTRADE LTD</t>
  </si>
  <si>
    <t>MAYUR FLOORINGS LTD</t>
  </si>
  <si>
    <t>MAYUR LEATHER PRODUCTS LTD</t>
  </si>
  <si>
    <t>MAYUR UNIQUOTERS LTD</t>
  </si>
  <si>
    <t>MAYURUNIQ</t>
  </si>
  <si>
    <t>MAZDA LTD</t>
  </si>
  <si>
    <t>MAZDA</t>
  </si>
  <si>
    <t>MBL INFRASTRUCTURES LTD</t>
  </si>
  <si>
    <t>MBLINFRA</t>
  </si>
  <si>
    <t>MCDOWELL HOLDINGS LTD</t>
  </si>
  <si>
    <t>MCDHOLDING</t>
  </si>
  <si>
    <t>MCLEOD RUSSEL (INDIA) LTD</t>
  </si>
  <si>
    <t>MCLEODRUSS</t>
  </si>
  <si>
    <t>MCLEOD RUSSEL INDIA LTD</t>
  </si>
  <si>
    <t>MCNALLY BHARAT ENGINEERING COMPANY LTD</t>
  </si>
  <si>
    <t>MBECL</t>
  </si>
  <si>
    <t>MEDIA MATRIX WORLDWIDE LTD</t>
  </si>
  <si>
    <t>MEDICAMEN BIOTECH LTD</t>
  </si>
  <si>
    <t>MEDI-CAPS LTD</t>
  </si>
  <si>
    <t>Medico Intercontinental Ltd</t>
  </si>
  <si>
    <t>MIL</t>
  </si>
  <si>
    <t>MEDICO REMEDIES LTD</t>
  </si>
  <si>
    <t>MEDINOVA DIAGNOSTIC SERVICES LTD</t>
  </si>
  <si>
    <t>MEENAKSHI ENTERPRISES LTD</t>
  </si>
  <si>
    <t>MEENAKSHI STEEL INDUSTRIES LTD</t>
  </si>
  <si>
    <t>MEERA INDUSTRIES LTD</t>
  </si>
  <si>
    <t>MEFCOM AGRO INDUSTRIES LTD</t>
  </si>
  <si>
    <t>MEFCOM CAPITAL MARKETS LTD</t>
  </si>
  <si>
    <t>MEGA CORPORATION LTD</t>
  </si>
  <si>
    <t>MEGA FIN (INDIA) LTD</t>
  </si>
  <si>
    <t>MEGA FIN INDIA LTD</t>
  </si>
  <si>
    <t>MEGA NIRMAN AND INDUSTRIES LTD</t>
  </si>
  <si>
    <t>MEGASOFT LTD</t>
  </si>
  <si>
    <t>MEGASOFT</t>
  </si>
  <si>
    <t>MEGASTAR FOODS LTD</t>
  </si>
  <si>
    <t>MEGHMANI ORGANICS LTD</t>
  </si>
  <si>
    <t>MEGH</t>
  </si>
  <si>
    <t>MEGLON INFRA-REAL (INDIA) LTD</t>
  </si>
  <si>
    <t>MEGLON INFRA-REAL INDIA LTD</t>
  </si>
  <si>
    <t>MEGRI SOFT LTD</t>
  </si>
  <si>
    <t>MEHAI TECHNOLOGY LTD</t>
  </si>
  <si>
    <t>MEHTA HOUSING FINANCE LTD</t>
  </si>
  <si>
    <t>MEHTA INTEGRATED FINANCE LTD</t>
  </si>
  <si>
    <t>MEHTA SECURITIES LTD</t>
  </si>
  <si>
    <t>MELSTAR INFORMATION TECHNOLOGIES LTD</t>
  </si>
  <si>
    <t>MELSTAR</t>
  </si>
  <si>
    <t>MENA MANI INDUSTRIES LTD</t>
  </si>
  <si>
    <t>MENON BEARINGS LTD</t>
  </si>
  <si>
    <t>MENONBE</t>
  </si>
  <si>
    <t>MENON PISTONS LTD</t>
  </si>
  <si>
    <t>MEP INFRASTRUCTURE DEVELOPERS LTD</t>
  </si>
  <si>
    <t>MEP</t>
  </si>
  <si>
    <t>MERCANTILE VENTURES LTD</t>
  </si>
  <si>
    <t>MERCATOR LTD</t>
  </si>
  <si>
    <t>MERCATOR</t>
  </si>
  <si>
    <t>MERCK LTD</t>
  </si>
  <si>
    <t>MERCK</t>
  </si>
  <si>
    <t>MERCURY LABORATORIES LTD</t>
  </si>
  <si>
    <t>MERCURY METALS LTD</t>
  </si>
  <si>
    <t>MERCURY TRADE LINKS LTD</t>
  </si>
  <si>
    <t>MESCO PHARMACEUTICALS LTD</t>
  </si>
  <si>
    <t>METAL COATINGS (INDIA) LTD</t>
  </si>
  <si>
    <t>METAL COATINGS INDIA LTD</t>
  </si>
  <si>
    <t>METALYST FORGINGS LTD</t>
  </si>
  <si>
    <t>METALFORGE</t>
  </si>
  <si>
    <t>METKORE ALLOYS &amp; INDUSTRIES LTD</t>
  </si>
  <si>
    <t>METKORE</t>
  </si>
  <si>
    <t>METROGLOBAL LTD</t>
  </si>
  <si>
    <t>Metropolis Healthcare Ltd</t>
  </si>
  <si>
    <t>METROPOLIS</t>
  </si>
  <si>
    <t>MEWAR HI-TECH ENGINEERING LTD</t>
  </si>
  <si>
    <t>MEWAT ZINC LTD</t>
  </si>
  <si>
    <t>Meyer Apparel Ltd</t>
  </si>
  <si>
    <t>MAL</t>
  </si>
  <si>
    <t>MFL (INDIA) LTD</t>
  </si>
  <si>
    <t>MFL INDIA LTD</t>
  </si>
  <si>
    <t>MFS INTERCORP LTD</t>
  </si>
  <si>
    <t>MIC ELECTRONICS LTD</t>
  </si>
  <si>
    <t>MIC</t>
  </si>
  <si>
    <t>MICROSE (INDIA) LTD</t>
  </si>
  <si>
    <t>MICROSE INDIA LTD</t>
  </si>
  <si>
    <t>MID EAST PORTFOLIO MANAGEMENT LTD</t>
  </si>
  <si>
    <t>MID INDIA INDUSTRIES LTD</t>
  </si>
  <si>
    <t>MIDAS INFRA TRADE LTD</t>
  </si>
  <si>
    <t>MIDEAST INTEGRATED STEELS LTD</t>
  </si>
  <si>
    <t>MIDVALLEY ENTERTAINMENT LTD.</t>
  </si>
  <si>
    <t>MIDVAL</t>
  </si>
  <si>
    <t>Movies &amp;amp; Entertainment</t>
  </si>
  <si>
    <t>MIDWEST GOLD LTD</t>
  </si>
  <si>
    <t>MIHIKA INDUSTRIES LTD</t>
  </si>
  <si>
    <t>MILESTONE FURNITURE LTD</t>
  </si>
  <si>
    <t>MILESTONE GLOBAL LTD</t>
  </si>
  <si>
    <t>MILGREY FINANCE &amp; INVESTMENTS LTD</t>
  </si>
  <si>
    <t>MILKFOOD LTD</t>
  </si>
  <si>
    <t>MILLENNIUM ONLINE SOLUTIONS  INDIA  LTD</t>
  </si>
  <si>
    <t>MILTON INDUSTRIES LTD</t>
  </si>
  <si>
    <t>MILTON</t>
  </si>
  <si>
    <t>MINAXI TEXTILES LTD</t>
  </si>
  <si>
    <t>MINDA CORPORATION LTD</t>
  </si>
  <si>
    <t>MINDACORP</t>
  </si>
  <si>
    <t>MINDA FINANCE LTD</t>
  </si>
  <si>
    <t>MINDA INDUSTRIES LTD</t>
  </si>
  <si>
    <t>MINDAIND</t>
  </si>
  <si>
    <t>MINDTECK (INDIA) LTD</t>
  </si>
  <si>
    <t>MINDTECK</t>
  </si>
  <si>
    <t>MINDTECK INDIA LTD</t>
  </si>
  <si>
    <t>MINDTREE LTD</t>
  </si>
  <si>
    <t>MINDTREE</t>
  </si>
  <si>
    <t>MINI DIAMONDS (INDIA) LTD</t>
  </si>
  <si>
    <t>MINI DIAMONDS INDIA LTD</t>
  </si>
  <si>
    <t>MINOLTA FINANCE LTD</t>
  </si>
  <si>
    <t>MIPCO SEAMLESS RINGS GUJARAT LTD</t>
  </si>
  <si>
    <t>MIRC ELECTRONICS LTD</t>
  </si>
  <si>
    <t>MIRCELECTR</t>
  </si>
  <si>
    <t>MIRCH TECHNOLOGIES (INDIA) LTD</t>
  </si>
  <si>
    <t>MIRCH TECHNOLOGIES INDIA LTD</t>
  </si>
  <si>
    <t>MIRZA INTERNATIONAL LTD</t>
  </si>
  <si>
    <t>MIRZAINT</t>
  </si>
  <si>
    <t>MISHKA EXIM LTD</t>
  </si>
  <si>
    <t>MISHRA DHATU NIGAM LTD</t>
  </si>
  <si>
    <t>MIDHANI</t>
  </si>
  <si>
    <t>MISHTANN FOODS LTD</t>
  </si>
  <si>
    <t>MITCON CONSULTANCY &amp; ENGINEERING SERVICES LTD</t>
  </si>
  <si>
    <t>MITCON</t>
  </si>
  <si>
    <t>MITSHI (INDIA) LTD</t>
  </si>
  <si>
    <t>MITSHI INDIA LTD</t>
  </si>
  <si>
    <t>MITSU CHEM PLAST LTD</t>
  </si>
  <si>
    <t>MITTAL LIFE STYLE LTD</t>
  </si>
  <si>
    <t>MITTAL</t>
  </si>
  <si>
    <t>MIVEN MACHINE TOOLS LTD.</t>
  </si>
  <si>
    <t>MIVENMACH</t>
  </si>
  <si>
    <t>MM FORGINGS LTD</t>
  </si>
  <si>
    <t>MMFL</t>
  </si>
  <si>
    <t>MM RUBBER COMPANY LTD.</t>
  </si>
  <si>
    <t>MMRUBBR-B</t>
  </si>
  <si>
    <t>Auto Tyres &amp;amp; Rubber Products</t>
  </si>
  <si>
    <t>MMP INDUSTRIES LTD</t>
  </si>
  <si>
    <t>MMP</t>
  </si>
  <si>
    <t>MMTC LTD</t>
  </si>
  <si>
    <t>MMTC</t>
  </si>
  <si>
    <t>MODELLA WOOLLENS LTD</t>
  </si>
  <si>
    <t>MODERN (INDIA) LTD</t>
  </si>
  <si>
    <t>MODERN CONVERTERS LTD</t>
  </si>
  <si>
    <t>MODERN DAIRIES LTD</t>
  </si>
  <si>
    <t>MODERN INDIA LTD</t>
  </si>
  <si>
    <t>MODERN SHARES &amp; STOCKBROKERS LTD</t>
  </si>
  <si>
    <t>MODERN STEELS LTD.-$</t>
  </si>
  <si>
    <t>MDRNSTL</t>
  </si>
  <si>
    <t>Iron &amp;amp; Steel/Interm.Products</t>
  </si>
  <si>
    <t>MODEX INTERNATIONAL SECURITIES LTD</t>
  </si>
  <si>
    <t>MODI NATURALS LTD</t>
  </si>
  <si>
    <t>MODI RUBBER LTD</t>
  </si>
  <si>
    <t>MODIRUBBER</t>
  </si>
  <si>
    <t>MODIPON LTD</t>
  </si>
  <si>
    <t>MODISON METALS LTD</t>
  </si>
  <si>
    <t>MOHINI HEALTH &amp; HYGIENE LTD</t>
  </si>
  <si>
    <t>MHHL</t>
  </si>
  <si>
    <t>MOHIT INDUSTRIES LTD</t>
  </si>
  <si>
    <t>MOHITIND</t>
  </si>
  <si>
    <t>MOHIT PAPER MILLS LTD</t>
  </si>
  <si>
    <t>MOHITE INDUSTRIES LTD</t>
  </si>
  <si>
    <t>MOHOTA INDUSTRIES LTD</t>
  </si>
  <si>
    <t>MOHOTAIND</t>
  </si>
  <si>
    <t>MOIL LTD</t>
  </si>
  <si>
    <t>MOIL</t>
  </si>
  <si>
    <t>MOKSH ORNAMENTS LTD</t>
  </si>
  <si>
    <t>MOKSH</t>
  </si>
  <si>
    <t>MOLD-TEK PACKAGING LTD</t>
  </si>
  <si>
    <t>MOLDTKPAC</t>
  </si>
  <si>
    <t>MOLD-TEK TECHNOLOGIES LTD</t>
  </si>
  <si>
    <t>MOLDTECH</t>
  </si>
  <si>
    <t>MONARCH NETWORTH CAPITAL LTD</t>
  </si>
  <si>
    <t>MONEY MASTERS LEASING &amp; FINANCE LTD</t>
  </si>
  <si>
    <t>MONNET INDUSTRIES LTD</t>
  </si>
  <si>
    <t>MONNET ISPAT &amp; ENERGY LTD</t>
  </si>
  <si>
    <t>AIONJSW</t>
  </si>
  <si>
    <t>MONNET PROJECT DEVELOPERS LTD</t>
  </si>
  <si>
    <t>MONOTYPE (INDIA) LTD</t>
  </si>
  <si>
    <t>MONOTYPE INDIA LTD</t>
  </si>
  <si>
    <t>MONSANTO (INDIA) LTD</t>
  </si>
  <si>
    <t>MONSANTO</t>
  </si>
  <si>
    <t>MONSANTO INDIA LTD</t>
  </si>
  <si>
    <t>MONTE CARLO FASHIONS LTD</t>
  </si>
  <si>
    <t>MONTECARLO</t>
  </si>
  <si>
    <t>MOONGIPA CAPITAL FINANCE LTD</t>
  </si>
  <si>
    <t>MOONGIPA SECURITIES LTD</t>
  </si>
  <si>
    <t>MORARJEE TEXTILES LTD</t>
  </si>
  <si>
    <t>MORARJEE</t>
  </si>
  <si>
    <t>MORARKA FINANCE LTD</t>
  </si>
  <si>
    <t>MOREPEN LABORATORIES LTD</t>
  </si>
  <si>
    <t>MOREPENLAB</t>
  </si>
  <si>
    <t>MORGAN VENTURES LTD</t>
  </si>
  <si>
    <t>MORGANITE CRUCIBLE (INDIA) LTD</t>
  </si>
  <si>
    <t>MORGANITE CRUCIBLE INDIA LTD</t>
  </si>
  <si>
    <t>MORYO INDUSTRIES LTD.</t>
  </si>
  <si>
    <t>MORYOIND</t>
  </si>
  <si>
    <t>MOSCHIP SEMICONDUCTOR TECHNOLOGY LTD</t>
  </si>
  <si>
    <t>MOSER-BAER I LTD</t>
  </si>
  <si>
    <t>MOSERBAER</t>
  </si>
  <si>
    <t>MOTHERSON SUMI SYSTEMS LTD</t>
  </si>
  <si>
    <t>MOTHERSUMI</t>
  </si>
  <si>
    <t>MOTILAL OSWAL FINANCIAL SERVICES LTD</t>
  </si>
  <si>
    <t>MOTILALOFS</t>
  </si>
  <si>
    <t>Motilal Oswal MOSt Shares M50 ETF</t>
  </si>
  <si>
    <t>M50</t>
  </si>
  <si>
    <t>Motilal Oswal MOSt Shares NASDAQ-100 ETF</t>
  </si>
  <si>
    <t>N100</t>
  </si>
  <si>
    <t>MOUNT SHIVALIK INDUSTRIES LTD</t>
  </si>
  <si>
    <t>MPHASIS LTD</t>
  </si>
  <si>
    <t>MPHASIS</t>
  </si>
  <si>
    <t>MPIL CORPORATION LTD</t>
  </si>
  <si>
    <t>MPL PLASTICS LTD</t>
  </si>
  <si>
    <t>MPS LTD</t>
  </si>
  <si>
    <t>MPSLTD</t>
  </si>
  <si>
    <t>MRC EXIM LTD</t>
  </si>
  <si>
    <t>MRF LTD</t>
  </si>
  <si>
    <t>MRF</t>
  </si>
  <si>
    <t>MRO-TEK REALTY LTD</t>
  </si>
  <si>
    <t>MRO-TEK</t>
  </si>
  <si>
    <t>MRUGESH TRADING LTD</t>
  </si>
  <si>
    <t>MSP STEEL &amp; POWER LTD</t>
  </si>
  <si>
    <t>MSPL</t>
  </si>
  <si>
    <t>MSR (INDIA) LTD</t>
  </si>
  <si>
    <t>MSR INDIA LTD</t>
  </si>
  <si>
    <t>Mstc LTD</t>
  </si>
  <si>
    <t>MSTCLTD</t>
  </si>
  <si>
    <t>MSTC Ltd</t>
  </si>
  <si>
    <t>MSTC</t>
  </si>
  <si>
    <t>MT EDUCARE LTD</t>
  </si>
  <si>
    <t>MTEDUCARE</t>
  </si>
  <si>
    <t>MUDIT FINLEASE LTD</t>
  </si>
  <si>
    <t>MUDRA FINANCIAL SERVICES LTD</t>
  </si>
  <si>
    <t>MUDUNURU LTD</t>
  </si>
  <si>
    <t>MUKAND ENGINEERS LTD</t>
  </si>
  <si>
    <t>MUKANDENGG</t>
  </si>
  <si>
    <t>MUKAND LTD</t>
  </si>
  <si>
    <t>MUKANDLTD</t>
  </si>
  <si>
    <t>MUKAT PIPES LTD.-$</t>
  </si>
  <si>
    <t>MUKATPIP</t>
  </si>
  <si>
    <t>MUKESH BABU FINANCIAL SERVICES LTD</t>
  </si>
  <si>
    <t>MUKTA AGRICULTURE LTD</t>
  </si>
  <si>
    <t>MUKTA ARTS LTD</t>
  </si>
  <si>
    <t>MUKTAARTS</t>
  </si>
  <si>
    <t>MULLER &amp; PHIPPS (INDIA) LTD</t>
  </si>
  <si>
    <t>MULLER &amp; PHIPPS INDIA LTD</t>
  </si>
  <si>
    <t>MULTI COMMODITY EXCHANGE OF (INDIA) LTD</t>
  </si>
  <si>
    <t>MCX</t>
  </si>
  <si>
    <t>MULTI COMMODITY EXCHANGE OF INDIA LTD</t>
  </si>
  <si>
    <t>MULTIBASE (INDIA) LTD</t>
  </si>
  <si>
    <t>MULTIBASE INDIA LTD</t>
  </si>
  <si>
    <t>MULTIPLUS HOLDINGS LTD</t>
  </si>
  <si>
    <t>MULTIPURPOSE TRADING &amp; AGENCIES LTD</t>
  </si>
  <si>
    <t>MUNJAL AUTO INDUSTRIES LTD</t>
  </si>
  <si>
    <t>MUNJALAU</t>
  </si>
  <si>
    <t>MUNJAL SHOWA LTD</t>
  </si>
  <si>
    <t>MUNJALSHOW</t>
  </si>
  <si>
    <t>MUNOTH CAPITAL MARKET LTD</t>
  </si>
  <si>
    <t>Munoth Communication Ltd</t>
  </si>
  <si>
    <t>MCLTD</t>
  </si>
  <si>
    <t>MUNOTH FINANCIAL SERVICES LTD</t>
  </si>
  <si>
    <t>MURUDESHWAR CERAMICS LTD</t>
  </si>
  <si>
    <t>MURUDCERA</t>
  </si>
  <si>
    <t>MUSIC BROADCAST LTD</t>
  </si>
  <si>
    <t>RADIOCITY</t>
  </si>
  <si>
    <t>MUTHOOT CAPITAL SERVICES LTD</t>
  </si>
  <si>
    <t>MUTHOOTCAP</t>
  </si>
  <si>
    <t>MUTHOOT FINANCE LTD</t>
  </si>
  <si>
    <t>MUTHOOTFIN</t>
  </si>
  <si>
    <t>MVL LTD</t>
  </si>
  <si>
    <t>MVL</t>
  </si>
  <si>
    <t>MY MONEY SECURITIES LTD</t>
  </si>
  <si>
    <t>MYSORE PETRO CHEMICALS LTD</t>
  </si>
  <si>
    <t>MYSTIC ELECTRONICS LTD</t>
  </si>
  <si>
    <t>N B I INDUSTRIAL FINANCE COMPANY LTD</t>
  </si>
  <si>
    <t>NBIFIN</t>
  </si>
  <si>
    <t>N D METAL INDUSTRIES LTD</t>
  </si>
  <si>
    <t>N G INDUSTRIES LTD</t>
  </si>
  <si>
    <t>N R AGARWAL INDUSTRIES LTD</t>
  </si>
  <si>
    <t>NRAIL</t>
  </si>
  <si>
    <t>N R INTERNATIONAL LTD</t>
  </si>
  <si>
    <t>N2N TECHNOLOGIES LTD</t>
  </si>
  <si>
    <t>NACL INDUSTRIES LTD</t>
  </si>
  <si>
    <t>NACLIND</t>
  </si>
  <si>
    <t>NAGA DHUNSERI GROUP LTD</t>
  </si>
  <si>
    <t>NDGL</t>
  </si>
  <si>
    <t>NAGARJUNA AGRI TECH LTD</t>
  </si>
  <si>
    <t>NAGARJUNA FERTILIZERS AND CHEMICALS LTD</t>
  </si>
  <si>
    <t>NAGAFERT</t>
  </si>
  <si>
    <t>NAGARJUNA OIL REFINERY LTD</t>
  </si>
  <si>
    <t>NAGAROIL</t>
  </si>
  <si>
    <t>NAGPUR POWER &amp; INDUSTRIES LTD</t>
  </si>
  <si>
    <t>NAGREEKA CAPITAL &amp; INFRASTRUCTURE LTD</t>
  </si>
  <si>
    <t>NAGREEKCAP</t>
  </si>
  <si>
    <t>NAGREEKA EXPORTS LTD</t>
  </si>
  <si>
    <t>NAGREEKEXP</t>
  </si>
  <si>
    <t>NAHAR CAPITAL AND FINANCIAL SERVICES LTD</t>
  </si>
  <si>
    <t>NAHARCAP</t>
  </si>
  <si>
    <t>NAHAR INDUSTRIAL ENTERPRISES LTD</t>
  </si>
  <si>
    <t>NAHARINDUS</t>
  </si>
  <si>
    <t>NAHAR POLY FILMS LTD</t>
  </si>
  <si>
    <t>NAHARPOLY</t>
  </si>
  <si>
    <t>NAHAR SPINNING MILLS LTD</t>
  </si>
  <si>
    <t>NAHARSPING</t>
  </si>
  <si>
    <t>NAKODA GROUP OF INDUSTRIES LTD</t>
  </si>
  <si>
    <t>NALIN LEASE FINANCE LTD</t>
  </si>
  <si>
    <t>NALWA SONS INVESTMENTS LTD</t>
  </si>
  <si>
    <t>NSIL</t>
  </si>
  <si>
    <t>NAM SECURITIES LTD</t>
  </si>
  <si>
    <t>NANDAN DENIM LTD</t>
  </si>
  <si>
    <t>NDL</t>
  </si>
  <si>
    <t>NANDANI CREATION LTD</t>
  </si>
  <si>
    <t>NANDANI</t>
  </si>
  <si>
    <t>NARAYANA HRUDAYALAYA LTD</t>
  </si>
  <si>
    <t>NH</t>
  </si>
  <si>
    <t>NARAYANI STEELS LTD</t>
  </si>
  <si>
    <t>NARBADA GEMS AND JEWELLERY LTD</t>
  </si>
  <si>
    <t>Narendra Investments (Delhi) Ltd</t>
  </si>
  <si>
    <t>NIDL</t>
  </si>
  <si>
    <t>NARENDRA PROPERTIES LTD</t>
  </si>
  <si>
    <t>NARMADA AGROBASE LTD</t>
  </si>
  <si>
    <t>NARMADA</t>
  </si>
  <si>
    <t>NARMADA GELATINES LTD</t>
  </si>
  <si>
    <t>NARMADA MACPLAST DRIP IRRIGATION SYSTEMS LTD.</t>
  </si>
  <si>
    <t>NARMP</t>
  </si>
  <si>
    <t>NATCO ECONOMICALS LTD</t>
  </si>
  <si>
    <t>NATCO PHARMA LTD</t>
  </si>
  <si>
    <t>NATCOPHARM</t>
  </si>
  <si>
    <t>NATH BIO-GENES (INDIA) LTD</t>
  </si>
  <si>
    <t>NATHBIOGEN</t>
  </si>
  <si>
    <t>NATH BIO-GENES INDIA LTD</t>
  </si>
  <si>
    <t>NATH PULP &amp; PAPER MILLS LTD</t>
  </si>
  <si>
    <t>NATIONAL ALUMINIUM COMPANY LTD</t>
  </si>
  <si>
    <t>NATIONALUM</t>
  </si>
  <si>
    <t>NATIONAL FERTILIZERS LTD</t>
  </si>
  <si>
    <t>NFL</t>
  </si>
  <si>
    <t>NATIONAL FITTINGS LTD</t>
  </si>
  <si>
    <t>NATIONAL GENERAL INDUSTRIES LTD</t>
  </si>
  <si>
    <t>NATIONAL OXYGEN LTD</t>
  </si>
  <si>
    <t>NATIONAL PEROXIDE LTD</t>
  </si>
  <si>
    <t>NATIONAL PLASTIC INDUSTRIES LTD</t>
  </si>
  <si>
    <t>NATIONAL PLASTIC TECHNOLOGIES LTD</t>
  </si>
  <si>
    <t>NATIONAL PLYWOOD INDUSTRIES LTD</t>
  </si>
  <si>
    <t>NATIONAL STANDARD (INDIA) LTD</t>
  </si>
  <si>
    <t>NATIONAL STANDARD INDIA LTD</t>
  </si>
  <si>
    <t>NATIONAL STEEL AND AGRO INDUSTRIES LTD</t>
  </si>
  <si>
    <t>NATNLSTEEL</t>
  </si>
  <si>
    <t>NATRAJ PROTEINS LTD</t>
  </si>
  <si>
    <t>NATURA HUE CHEM LTD</t>
  </si>
  <si>
    <t>NATURAL CAPSULES LTD</t>
  </si>
  <si>
    <t>NATURITE AGRO PRODUCTS LTD</t>
  </si>
  <si>
    <t>NAVA BHARAT VENTURES LTD</t>
  </si>
  <si>
    <t>NBVENTURES</t>
  </si>
  <si>
    <t>NAVIGANT CORPORATE ADVISORS LTD</t>
  </si>
  <si>
    <t>NAVIN FLUORINE INTERNATIONAL LTD</t>
  </si>
  <si>
    <t>NAVINFLUOR</t>
  </si>
  <si>
    <t>NAVKAR BUILDERS LTD</t>
  </si>
  <si>
    <t>NAVKAR CORPORATION LTD</t>
  </si>
  <si>
    <t>NAVKARCORP</t>
  </si>
  <si>
    <t>NAVKETAN MERCHANTS LTD</t>
  </si>
  <si>
    <t>NAVNEET EDUCATION LTD</t>
  </si>
  <si>
    <t>NAVNETEDUL</t>
  </si>
  <si>
    <t>NAYSAA SECURITIES LTD</t>
  </si>
  <si>
    <t>NB FOOTWEAR LTD</t>
  </si>
  <si>
    <t>NBCC (INDIA) LTD</t>
  </si>
  <si>
    <t>NBCC</t>
  </si>
  <si>
    <t>NBCC INDIA LTD</t>
  </si>
  <si>
    <t>NCC BLUE WATER PRODUCTS LTD</t>
  </si>
  <si>
    <t>NCC FINANCE LTD</t>
  </si>
  <si>
    <t>NCC LTD</t>
  </si>
  <si>
    <t>NCC</t>
  </si>
  <si>
    <t>NCL INDUSTRIES LTD</t>
  </si>
  <si>
    <t>NCLIND</t>
  </si>
  <si>
    <t>NCL RESEARCH &amp; FINANCIAL SERVICES LTD</t>
  </si>
  <si>
    <t>NDA SECURITIES LTD</t>
  </si>
  <si>
    <t>NECTAR LIFESCIENCES LTD</t>
  </si>
  <si>
    <t>NECLIFE</t>
  </si>
  <si>
    <t>NEELAMALAI AGRO INDUSTRIES LTD</t>
  </si>
  <si>
    <t>NEELKANTH ROCKMINERALS LTD</t>
  </si>
  <si>
    <t>NEERAJ PAPER MARKETING LTD</t>
  </si>
  <si>
    <t>NEGOTIUM INTERNATIONAL TRADE LTD</t>
  </si>
  <si>
    <t>NEHA INTERNATIONAL LTD</t>
  </si>
  <si>
    <t>NEIL INDUSTRIES LTD</t>
  </si>
  <si>
    <t>NELCAST LTD</t>
  </si>
  <si>
    <t>NELCAST</t>
  </si>
  <si>
    <t>NELCO LTD</t>
  </si>
  <si>
    <t>NELCO</t>
  </si>
  <si>
    <t>NEO INFRACON LTD</t>
  </si>
  <si>
    <t>NEOGEM (INDIA) LTD</t>
  </si>
  <si>
    <t>NEOGEM INDIA LTD</t>
  </si>
  <si>
    <t>Neogen Chemicals Ltd</t>
  </si>
  <si>
    <t>NEOGEN</t>
  </si>
  <si>
    <t>NEPTUNE EXPORTS LTD</t>
  </si>
  <si>
    <t>NESCO LTD</t>
  </si>
  <si>
    <t>NESCO</t>
  </si>
  <si>
    <t>NESTLE (INDIA) LTD</t>
  </si>
  <si>
    <t>NESTLEIND</t>
  </si>
  <si>
    <t>NESTLE INDIA LTD</t>
  </si>
  <si>
    <t>NETLINK SOLUTIONS (INDIA) LTD</t>
  </si>
  <si>
    <t>NETLINK SOLUTIONS INDIA LTD</t>
  </si>
  <si>
    <t>NETRIPPLES SOFTWARE LTD</t>
  </si>
  <si>
    <t>NETTLINX LTD</t>
  </si>
  <si>
    <t>NETWORK LTD</t>
  </si>
  <si>
    <t>NETWORK18 MEDIA &amp; INVESTMENTS LTD</t>
  </si>
  <si>
    <t>NETWORK18</t>
  </si>
  <si>
    <t>NEUEON TOWERS LTD</t>
  </si>
  <si>
    <t>NTL</t>
  </si>
  <si>
    <t>NEULAND LABORATORIES LTD</t>
  </si>
  <si>
    <t>NEULANDLAB</t>
  </si>
  <si>
    <t>NEW DELHI TELEVISION LTD</t>
  </si>
  <si>
    <t>NDTV</t>
  </si>
  <si>
    <t>NEW LIGHT APPARELS LTD</t>
  </si>
  <si>
    <t>NEW MARKETS ADVISORY LTD</t>
  </si>
  <si>
    <t>NEW SAGAR TRADING CO LTD</t>
  </si>
  <si>
    <t>NEWEVER TRADE WINGS LTD</t>
  </si>
  <si>
    <t>NEWGEN SOFTWARE TECHNOLOGIES LTD</t>
  </si>
  <si>
    <t>NEWGEN</t>
  </si>
  <si>
    <t>NEXT MEDIAWORKS LTD</t>
  </si>
  <si>
    <t>NEXTMEDIA</t>
  </si>
  <si>
    <t>NEXUS COMMODITIES AND TECHNOLOGIES LTD</t>
  </si>
  <si>
    <t>NGL FINE-CHEM LTD</t>
  </si>
  <si>
    <t>NHC FOODS LTD</t>
  </si>
  <si>
    <t>NHPC LTD</t>
  </si>
  <si>
    <t>NHPC</t>
  </si>
  <si>
    <t>NICCO PARKS &amp; RESORTS LTD</t>
  </si>
  <si>
    <t>NICCO UCO ALLIANCE CREDIT LTD</t>
  </si>
  <si>
    <t>NIDHI GRANITES LTD</t>
  </si>
  <si>
    <t>NIHAR INFO GLOBAL LTD</t>
  </si>
  <si>
    <t>NIIT LTD</t>
  </si>
  <si>
    <t>NIITLTD</t>
  </si>
  <si>
    <t>NIIT TECHNOLOGIES LTD</t>
  </si>
  <si>
    <t>NIITTECH</t>
  </si>
  <si>
    <t>NIKHIL ADHESIVES LTD</t>
  </si>
  <si>
    <t>NIKKI GLOBAL FINANCE LTD</t>
  </si>
  <si>
    <t>NILA INFRASTRUCTURES LTD</t>
  </si>
  <si>
    <t>NILAINFRA</t>
  </si>
  <si>
    <t>Nila Spaces Ltd</t>
  </si>
  <si>
    <t>NILASPACES</t>
  </si>
  <si>
    <t>NILACHAL REFRACTORIES LTD</t>
  </si>
  <si>
    <t>NILE LTD</t>
  </si>
  <si>
    <t>NILKAMAL LTD</t>
  </si>
  <si>
    <t>NILKAMAL</t>
  </si>
  <si>
    <t>NILKANTH ENGINEERING LTD</t>
  </si>
  <si>
    <t>NIMBUS FOODS INDUSTRIES LTD</t>
  </si>
  <si>
    <t>NIMBUS INDUSTRIES LTD</t>
  </si>
  <si>
    <t>NIMBUS PROJECTS LTD</t>
  </si>
  <si>
    <t>NINTEC SYSTEMS LTD</t>
  </si>
  <si>
    <t>NIRAJ CEMENT STRUCTURALS LTD</t>
  </si>
  <si>
    <t>NIRAJ ISPAT INDUSTRIES LTD</t>
  </si>
  <si>
    <t>NIRAJISPAT</t>
  </si>
  <si>
    <t>NIRAV COMMERCIALS LTD</t>
  </si>
  <si>
    <t>NIRLON LTD</t>
  </si>
  <si>
    <t>NISHTHA FINANCE AND INVESTMENT (INDIA) LTD</t>
  </si>
  <si>
    <t>NISHTHA FINANCE AND INVESTMENT INDIA LTD</t>
  </si>
  <si>
    <t>NITCO LTD</t>
  </si>
  <si>
    <t>NITCO</t>
  </si>
  <si>
    <t>NITESH ESTATES LTD</t>
  </si>
  <si>
    <t>NITESHEST</t>
  </si>
  <si>
    <t>NITIN CASTINGS LTD</t>
  </si>
  <si>
    <t>NITIN FIRE PROTECTION INDUSTRIES LTD</t>
  </si>
  <si>
    <t>NITINFIRE</t>
  </si>
  <si>
    <t>NITIN SPINNERS LTD</t>
  </si>
  <si>
    <t>NITINSPIN</t>
  </si>
  <si>
    <t>NITIRAJ ENGINEERS LTD</t>
  </si>
  <si>
    <t>NITIRAJ</t>
  </si>
  <si>
    <t>NITTA GELATIN (INDIA) LTD</t>
  </si>
  <si>
    <t>NITTA GELATIN INDIA LTD</t>
  </si>
  <si>
    <t>NIVEDITA MERCANTILE &amp; FINANCING LTD</t>
  </si>
  <si>
    <t>NIVI TRADING LTD</t>
  </si>
  <si>
    <t>NIYOGIN FINTECH LTD</t>
  </si>
  <si>
    <t>NK INDUSTRIES LTD</t>
  </si>
  <si>
    <t>NKIND</t>
  </si>
  <si>
    <t>NLC (INDIA) LTD</t>
  </si>
  <si>
    <t>NLC(INDIA)</t>
  </si>
  <si>
    <t>NLC INDIA LTD</t>
  </si>
  <si>
    <t>NLCINDIA</t>
  </si>
  <si>
    <t>NMDC LTD</t>
  </si>
  <si>
    <t>NMDC</t>
  </si>
  <si>
    <t>NOCIL LTD</t>
  </si>
  <si>
    <t>NOCIL</t>
  </si>
  <si>
    <t>NOIDA TOLL BRIDGE COMPANY LTD</t>
  </si>
  <si>
    <t>NOIDATOLL</t>
  </si>
  <si>
    <t>NORBEN TEA &amp; EXPORTS LTD</t>
  </si>
  <si>
    <t>NORBTEAEXP</t>
  </si>
  <si>
    <t>NORRIS MEDICINES LTD</t>
  </si>
  <si>
    <t>NORTH EASTERN CARRYING CORPORATION LTD</t>
  </si>
  <si>
    <t>NECCLTD</t>
  </si>
  <si>
    <t>Northern Spirits Ltd</t>
  </si>
  <si>
    <t>NSL</t>
  </si>
  <si>
    <t>NORTHLINK FISCAL AND CAPITAL SERVICES LTD</t>
  </si>
  <si>
    <t>NOURITRANS EXIM LTD</t>
  </si>
  <si>
    <t>NOUVEAU GLOBAL VENTURES LTD</t>
  </si>
  <si>
    <t>NOVA IRON &amp; STEEL LTD</t>
  </si>
  <si>
    <t>NOVA PUBLICATIONS (INDIA) LTD</t>
  </si>
  <si>
    <t>NOVA PUBLICATIONS INDIA LTD</t>
  </si>
  <si>
    <t>NOVARTIS (INDIA) LTD</t>
  </si>
  <si>
    <t>NOVARTIS INDIA LTD</t>
  </si>
  <si>
    <t>NPR FINANCE LTD</t>
  </si>
  <si>
    <t>NRB BEARING LTD</t>
  </si>
  <si>
    <t>NRBBEARING</t>
  </si>
  <si>
    <t>NRB INDUSTRIAL BEARINGS LTD</t>
  </si>
  <si>
    <t>NIBL</t>
  </si>
  <si>
    <t>NTC INDUSTRIES LTD</t>
  </si>
  <si>
    <t>NTPC LTD</t>
  </si>
  <si>
    <t>NTPC</t>
  </si>
  <si>
    <t>NU TEK (INDIA) LTD</t>
  </si>
  <si>
    <t>NUTEK</t>
  </si>
  <si>
    <t>NU TEK INDIA LTD</t>
  </si>
  <si>
    <t>NUCLEUS SOFTWARE EXPORTS LTD</t>
  </si>
  <si>
    <t>NUCLEUS</t>
  </si>
  <si>
    <t>NUTECH GLOBAL LTD</t>
  </si>
  <si>
    <t>NUTRAPLUS (INDIA) LTD</t>
  </si>
  <si>
    <t>NUTRAPLUS INDIA LTD</t>
  </si>
  <si>
    <t>NUTRICIRCLE LTD</t>
  </si>
  <si>
    <t>NUWAY ORGANIC NATURALS (INDIA) LTD</t>
  </si>
  <si>
    <t>NUWAY ORGANIC NATURALS INDIA LTD</t>
  </si>
  <si>
    <t>NYSSA CORPORATION LTD</t>
  </si>
  <si>
    <t>O  P  CHAINS LTD</t>
  </si>
  <si>
    <t>OASIS SECURITIES LTD</t>
  </si>
  <si>
    <t>OASIS TRADELINK LTD</t>
  </si>
  <si>
    <t>OBEROI REALTY LTD</t>
  </si>
  <si>
    <t>OBEROIRLTY</t>
  </si>
  <si>
    <t>OBJECTONE INFORMATION SYSTEMS LTD</t>
  </si>
  <si>
    <t>OCEAN AGRO (INDIA) LTD</t>
  </si>
  <si>
    <t>OCEAN AGRO INDIA LTD</t>
  </si>
  <si>
    <t>OCEANAA BIOTEK INDUSTRIES LTD</t>
  </si>
  <si>
    <t>OCEANIC FOODS LTD</t>
  </si>
  <si>
    <t>OCL IRON AND STEEL LTD</t>
  </si>
  <si>
    <t>OISL</t>
  </si>
  <si>
    <t>OCTAL CREDIT CAPITAL LTD</t>
  </si>
  <si>
    <t>OCTAWARE TECHNOLOGIES LTD</t>
  </si>
  <si>
    <t>ODYSSEY CORPORATION LTD</t>
  </si>
  <si>
    <t>ODYSSEY TECHNOLOGIES LTD</t>
  </si>
  <si>
    <t>OFS TECHNOLOGIES LTD</t>
  </si>
  <si>
    <t>OIL &amp; NATURAL GAS CORPORATION LTD</t>
  </si>
  <si>
    <t>ONGC</t>
  </si>
  <si>
    <t>OIL (INDIA) LTD</t>
  </si>
  <si>
    <t>OIL</t>
  </si>
  <si>
    <t>OIL COUNTRY TUBULAR LTD</t>
  </si>
  <si>
    <t>OILCOUNTUB</t>
  </si>
  <si>
    <t>OIL INDIA LTD</t>
  </si>
  <si>
    <t>OK PLAY (INDIA) LTD</t>
  </si>
  <si>
    <t>OK PLAY INDIA LTD</t>
  </si>
  <si>
    <t>OLECTRA GREENTECH LTD</t>
  </si>
  <si>
    <t>OLECTRA</t>
  </si>
  <si>
    <t>OLYMPIA INDUSTRIES LTD</t>
  </si>
  <si>
    <t>OLYMPIC CARDS LTD</t>
  </si>
  <si>
    <t>OLYMPIC OIL INDUSTRIES LTD</t>
  </si>
  <si>
    <t>OM METALS INFRAPROJECTS LTD</t>
  </si>
  <si>
    <t>OMMETALS</t>
  </si>
  <si>
    <t>OMANSH ENTERPRISES LTD</t>
  </si>
  <si>
    <t>OMAX AUTOS LTD</t>
  </si>
  <si>
    <t>OMAXAUTO</t>
  </si>
  <si>
    <t>OMAXE LTD</t>
  </si>
  <si>
    <t>OMAXE</t>
  </si>
  <si>
    <t>OMFURN (INDIA) LTD</t>
  </si>
  <si>
    <t>OMFURN</t>
  </si>
  <si>
    <t>OMFURN INDIA LTD</t>
  </si>
  <si>
    <t>OMKAR OVERSEAS LTD</t>
  </si>
  <si>
    <t>OMKAR PHARMACHEM LTD</t>
  </si>
  <si>
    <t>OMKAR SPECIALITY CHEMICALS LTD</t>
  </si>
  <si>
    <t>OMKARCHEM</t>
  </si>
  <si>
    <t>OMNI AXS SOFTWARE LTD</t>
  </si>
  <si>
    <t>OMNITEX INDUSTRIES (INDIA) LTD</t>
  </si>
  <si>
    <t>OMNITEX INDUSTRIES INDIA LTD</t>
  </si>
  <si>
    <t>ONE POINT ONE SOLUTIONS LTD</t>
  </si>
  <si>
    <t>ONEPOINT</t>
  </si>
  <si>
    <t>ONELIFE CAPITAL ADVISORS LTD</t>
  </si>
  <si>
    <t>ONELIFECAP</t>
  </si>
  <si>
    <t>ONESOURCE IDEAS VENTURE LTD</t>
  </si>
  <si>
    <t>ONESOURCE TECHMEDIA LTD</t>
  </si>
  <si>
    <t>ONMOBILE GLOBAL LTD</t>
  </si>
  <si>
    <t>ONMOBILE</t>
  </si>
  <si>
    <t>ONTIC FINSERVE LTD</t>
  </si>
  <si>
    <t>ONWARD TECHNOLOGIES LTD</t>
  </si>
  <si>
    <t>ONWARDTEC</t>
  </si>
  <si>
    <t>OPAL LUXURY TIME PRODUCTS LTD</t>
  </si>
  <si>
    <t>OPAL</t>
  </si>
  <si>
    <t>OPTIEMUS INFRACOM LTD</t>
  </si>
  <si>
    <t>OPTIEMUS</t>
  </si>
  <si>
    <t>OPTIMUS FINANCE LTD</t>
  </si>
  <si>
    <t>OPTO CIRCUITS (INDIA) LTD</t>
  </si>
  <si>
    <t>OPTOCIRCUI</t>
  </si>
  <si>
    <t>OPTO CIRCUITS INDIA LTD</t>
  </si>
  <si>
    <t>ORACLE CREDIT LTD</t>
  </si>
  <si>
    <t>ORACLE FINANCIAL SERVICES SOFTWARE LTD</t>
  </si>
  <si>
    <t>OFSS</t>
  </si>
  <si>
    <t>ORBIT EXPORTS LTD</t>
  </si>
  <si>
    <t>ORBTEXP</t>
  </si>
  <si>
    <t>ORCHID PHARMA LTD</t>
  </si>
  <si>
    <t>ORCHIDPHAR</t>
  </si>
  <si>
    <t>ORGANIC COATINGS LTD</t>
  </si>
  <si>
    <t>ORICON ENTERPRISES LTD</t>
  </si>
  <si>
    <t>ORICONENT</t>
  </si>
  <si>
    <t>ORIENT ABRASIVES LTD</t>
  </si>
  <si>
    <t>ORIENTABRA</t>
  </si>
  <si>
    <t>ORIENT BELL LTD</t>
  </si>
  <si>
    <t>ORIENTBELL</t>
  </si>
  <si>
    <t>ORIENT BEVERAGES LTD</t>
  </si>
  <si>
    <t>ORIENT CEMENT LTD</t>
  </si>
  <si>
    <t>ORIENTCEM</t>
  </si>
  <si>
    <t>ORIENT ELECTRIC LTD</t>
  </si>
  <si>
    <t>ORIENTELEC</t>
  </si>
  <si>
    <t>ORIENT GREEN POWER COMPANY LTD</t>
  </si>
  <si>
    <t>GREENPOWER</t>
  </si>
  <si>
    <t>ORIENT PAPER &amp; INDUSTRIES LTD</t>
  </si>
  <si>
    <t>ORIENTPPR</t>
  </si>
  <si>
    <t>ORIENT PRESS LTD</t>
  </si>
  <si>
    <t>ORIENTLTD</t>
  </si>
  <si>
    <t>ORIENT REFRACTORIES LTD</t>
  </si>
  <si>
    <t>ORIENTREF</t>
  </si>
  <si>
    <t>ORIENT TRADELINK LTD</t>
  </si>
  <si>
    <t>ORIENTAL AROMATICS LTD</t>
  </si>
  <si>
    <t>ORIENTAL BANK OF COMMERCE</t>
  </si>
  <si>
    <t>ORIENTBANK</t>
  </si>
  <si>
    <t>ORIENTAL CARBON &amp; CHEMICALS LTD</t>
  </si>
  <si>
    <t>OCCL</t>
  </si>
  <si>
    <t>ORIENTAL HOTELS LTD</t>
  </si>
  <si>
    <t>ORIENTHOT</t>
  </si>
  <si>
    <t>ORIENTAL TRIMEX LTD</t>
  </si>
  <si>
    <t>ORIENTALTL</t>
  </si>
  <si>
    <t>ORIENTAL VENEER PRODUCTS LTD</t>
  </si>
  <si>
    <t>ORISSA BENGAL CARRIER LTD</t>
  </si>
  <si>
    <t>OROSIL SMITHS (INDIA) LTD</t>
  </si>
  <si>
    <t>OROSIL SMITHS INDIA LTD</t>
  </si>
  <si>
    <t>ORTEL COMMUNICATIONS LTD</t>
  </si>
  <si>
    <t>ORTEL</t>
  </si>
  <si>
    <t>ORTIN LABORATORIES LTD</t>
  </si>
  <si>
    <t>ORTINLABSS</t>
  </si>
  <si>
    <t>OSCAR GLOBAL LTD</t>
  </si>
  <si>
    <t>OSCAR INVESTMENTS LTD</t>
  </si>
  <si>
    <t>OSEASPRE CONSULTANTS LTD</t>
  </si>
  <si>
    <t>OSIAJEE TEXFAB LTD</t>
  </si>
  <si>
    <t>OSWAL AGRO MILLS LTD</t>
  </si>
  <si>
    <t>OSWALAGRO</t>
  </si>
  <si>
    <t>OSWAL CHEMICALS &amp; FERTILIZERS LTD</t>
  </si>
  <si>
    <t>BINDALAGRO</t>
  </si>
  <si>
    <t>OSWAL LEASING LTD</t>
  </si>
  <si>
    <t>OSWAL OVERSEAS LTD</t>
  </si>
  <si>
    <t>OSWAL YARNS LTD</t>
  </si>
  <si>
    <t>OTCO INTERNATIONAL LTD</t>
  </si>
  <si>
    <t>OVERSEAS SYNTHETICS LTD</t>
  </si>
  <si>
    <t>OVOBEL FOODS LTD</t>
  </si>
  <si>
    <t>OZONE WORLD LTD</t>
  </si>
  <si>
    <t>P  B  FILMS LTD</t>
  </si>
  <si>
    <t>P M TELELINNKS LTD</t>
  </si>
  <si>
    <t>PACHELI INDUSTRIAL FINANCE LTD</t>
  </si>
  <si>
    <t>PACIFIC INDUSTRIES LTD</t>
  </si>
  <si>
    <t>PACT INDUSTRIES LTD</t>
  </si>
  <si>
    <t>PADAM COTTON YARNS LTD</t>
  </si>
  <si>
    <t>PADMALAYA TELEFILMS LTD</t>
  </si>
  <si>
    <t>PADMANABH INDUSTRIES LTD</t>
  </si>
  <si>
    <t>PAE LTD</t>
  </si>
  <si>
    <t>PAEL</t>
  </si>
  <si>
    <t>PAGE INDUSTRIES LTD</t>
  </si>
  <si>
    <t>PAGEIND</t>
  </si>
  <si>
    <t>PAISALO DIGITAL LTD</t>
  </si>
  <si>
    <t>PAISALO</t>
  </si>
  <si>
    <t>PALASH SECURITIES LTD</t>
  </si>
  <si>
    <t>PALASHSECU</t>
  </si>
  <si>
    <t>PALCO METALS LTD</t>
  </si>
  <si>
    <t>PALM JEWELS LTD</t>
  </si>
  <si>
    <t>PALRED TECHNOLOGIES LTD</t>
  </si>
  <si>
    <t>PALREDTEC</t>
  </si>
  <si>
    <t>PALSOFT INFOSYSTEMS LTD</t>
  </si>
  <si>
    <t>PAN ELECTRONICS (INDIA) LTD</t>
  </si>
  <si>
    <t>PAN ELECTRONICS INDIA LTD</t>
  </si>
  <si>
    <t>PAN INDIA CORPORATION LTD</t>
  </si>
  <si>
    <t>PANACEA BIOTEC LTD</t>
  </si>
  <si>
    <t>PANACEABIO</t>
  </si>
  <si>
    <t>PANACHE DIGILIFE LTD</t>
  </si>
  <si>
    <t>PANACHE</t>
  </si>
  <si>
    <t>PANACHE INNOVATIONS LTD</t>
  </si>
  <si>
    <t>PANAFIC INDUSTRIALS LTD</t>
  </si>
  <si>
    <t>PANAMA PETROCHEM LTD</t>
  </si>
  <si>
    <t>PANAMAPET</t>
  </si>
  <si>
    <t>PANASONIC CARBON INDIA CO LTD</t>
  </si>
  <si>
    <t>PANASONIC ENERGY INDIA COMPANY LTD</t>
  </si>
  <si>
    <t>PANCHMAHAL STEEL LTD</t>
  </si>
  <si>
    <t>PANCHSHEEL ORGANICS LTD</t>
  </si>
  <si>
    <t>PANKAJ PIYUSH TRADE &amp; INVESTMENT LTD</t>
  </si>
  <si>
    <t>PANKAJ POLYMERS LTD</t>
  </si>
  <si>
    <t>PANKAJ POLYPACK LTD</t>
  </si>
  <si>
    <t>PANSARI DEVELOPERS LTD</t>
  </si>
  <si>
    <t>PANSARI</t>
  </si>
  <si>
    <t>PANTH INFINITY LTD</t>
  </si>
  <si>
    <t>PANYAM CEMENTS &amp; MINERAL INDUSTRIES LTD</t>
  </si>
  <si>
    <t>Parab Infra Ltd</t>
  </si>
  <si>
    <t>PARINFRA</t>
  </si>
  <si>
    <t>PARABOLIC DRUGS LTD</t>
  </si>
  <si>
    <t>PARABDRUGS</t>
  </si>
  <si>
    <t>PARAG MILK FOODS LTD</t>
  </si>
  <si>
    <t>PARAGMILK</t>
  </si>
  <si>
    <t>PARAGON FINANCE LTD</t>
  </si>
  <si>
    <t>PARAMOUNT COMMUNICATIONS LTD</t>
  </si>
  <si>
    <t>PARACABLES</t>
  </si>
  <si>
    <t>PARAMOUNT COSMETICS (INDIA) LTD</t>
  </si>
  <si>
    <t>PARAMOUNT COSMETICS INDIA LTD</t>
  </si>
  <si>
    <t>PARENTERAL DRUGS (INDIA) LTD</t>
  </si>
  <si>
    <t>PDPL</t>
  </si>
  <si>
    <t>PARENTERAL DRUGS INDIA LTD</t>
  </si>
  <si>
    <t>PARIKSHA FIN- INVEST- LEASE LTD</t>
  </si>
  <si>
    <t>PARIN FURNITURE LTD</t>
  </si>
  <si>
    <t>PARIN</t>
  </si>
  <si>
    <t>PARKER AGROCHEM EXPORTS LTD</t>
  </si>
  <si>
    <t>PARLE SOFTWARE LTD</t>
  </si>
  <si>
    <t>PARMAX PHARMA LTD</t>
  </si>
  <si>
    <t>PARMESHWARI SILK MILLS LTD</t>
  </si>
  <si>
    <t>PARNAV SPORTS ACADEMY LTD</t>
  </si>
  <si>
    <t>PARNAX LAB LTD</t>
  </si>
  <si>
    <t>PARSHARTI INVESTMENT LTD</t>
  </si>
  <si>
    <t>PARSHWANATH CORPORATION LTD</t>
  </si>
  <si>
    <t>PARSVNATH DEVELOPERS LTD</t>
  </si>
  <si>
    <t>PARSVNATH</t>
  </si>
  <si>
    <t>PARTH INDUSTRIES LTD</t>
  </si>
  <si>
    <t>PARVATI SWEETNERS AND POWER LTD</t>
  </si>
  <si>
    <t>PASARI SPINNING MILLS LTD</t>
  </si>
  <si>
    <t>PASHUPATI COTSPIN LTD</t>
  </si>
  <si>
    <t>PASHUPATI</t>
  </si>
  <si>
    <t>PASUPATI ACRYLON LTD</t>
  </si>
  <si>
    <t>PASUPATI FINCAP LTD</t>
  </si>
  <si>
    <t>PASUPATI SPG &amp; WVG MILLS LTD</t>
  </si>
  <si>
    <t>PATDIAM JEWELLERY LTD</t>
  </si>
  <si>
    <t>PATEL ENGINEERING LTD</t>
  </si>
  <si>
    <t>PATELENG</t>
  </si>
  <si>
    <t>PATEL INTEGRATED LOGISTICS LTD</t>
  </si>
  <si>
    <t>PATINTLOG</t>
  </si>
  <si>
    <t>PATELS AIRTEMP (INDIA) LTD</t>
  </si>
  <si>
    <t>PATELS AIRTEMP INDIA LTD</t>
  </si>
  <si>
    <t>PATIDAR BUILDCON LTD</t>
  </si>
  <si>
    <t>PATSPIN (INDIA) LTD</t>
  </si>
  <si>
    <t>PATSPINLTD</t>
  </si>
  <si>
    <t>PATSPIN INDIA LTD</t>
  </si>
  <si>
    <t>PAUL MERCHANTS LTD</t>
  </si>
  <si>
    <t>PAUSHAK LTD</t>
  </si>
  <si>
    <t>PAWANSUT HOLDINGS LTD</t>
  </si>
  <si>
    <t>PBA INFRASTRUCTURE LTD</t>
  </si>
  <si>
    <t>PBAINFRA</t>
  </si>
  <si>
    <t>PBM POLYTEX LTD</t>
  </si>
  <si>
    <t>PC JEWELLER LTD</t>
  </si>
  <si>
    <t>PCJEWELLER</t>
  </si>
  <si>
    <t>PCS TECHNOLOGY LTD</t>
  </si>
  <si>
    <t>PDS MULTINATIONAL FASHIONS LTD</t>
  </si>
  <si>
    <t>PDSMFL</t>
  </si>
  <si>
    <t>PEARL GLOBAL INDUSTRIES LTD</t>
  </si>
  <si>
    <t>PGIL</t>
  </si>
  <si>
    <t>PEARL POLYMERS LTD</t>
  </si>
  <si>
    <t>PEARLPOLY</t>
  </si>
  <si>
    <t>PECOS HOTELS AND PUBS LTD</t>
  </si>
  <si>
    <t>PEE CEE COSMA SOPE LTD</t>
  </si>
  <si>
    <t>PEETI SECURITIES LTD</t>
  </si>
  <si>
    <t>PENINSULA LAND LTD</t>
  </si>
  <si>
    <t>PENINLAND</t>
  </si>
  <si>
    <t>PENNAR ENGINEERED BUILDING SYSTEMS LTD</t>
  </si>
  <si>
    <t>PENPEBS</t>
  </si>
  <si>
    <t>PENNAR INDUSTRIES LTD</t>
  </si>
  <si>
    <t>PENIND</t>
  </si>
  <si>
    <t>PENTA GOLD LTD</t>
  </si>
  <si>
    <t>PENTAGOLD</t>
  </si>
  <si>
    <t>PENTAMEDIA GRAPHICS LTD</t>
  </si>
  <si>
    <t>PENTOKEY ORGANY (INDIA) LTD</t>
  </si>
  <si>
    <t>PENTOKEY ORGANY INDIA LTD</t>
  </si>
  <si>
    <t>PEOPLES INVESTMENTS LTD</t>
  </si>
  <si>
    <t>PERFECT INFRAENGINEERS LTD</t>
  </si>
  <si>
    <t>PERFECT</t>
  </si>
  <si>
    <t>PERFECT-OCTAVE MEDIA PROJECTS LTD</t>
  </si>
  <si>
    <t>PERFECTPAC LTD</t>
  </si>
  <si>
    <t>PERMANENT MAGNETS LTD</t>
  </si>
  <si>
    <t>PERSISTENT SYSTEMS LTD</t>
  </si>
  <si>
    <t>PERSISTENT</t>
  </si>
  <si>
    <t>PERVASIVE COMMODITIES LTD</t>
  </si>
  <si>
    <t>PETRON ENGINEERING CONSTRUCTION LTD</t>
  </si>
  <si>
    <t>PETRONENGG</t>
  </si>
  <si>
    <t>PETRONET LNG LTD</t>
  </si>
  <si>
    <t>PETRONET</t>
  </si>
  <si>
    <t>PFIZER LTD</t>
  </si>
  <si>
    <t>PFIZER</t>
  </si>
  <si>
    <t>PFL INFOTECH LTD</t>
  </si>
  <si>
    <t>PG ELECTROPLAST LTD</t>
  </si>
  <si>
    <t>PGEL</t>
  </si>
  <si>
    <t>PG FOILS LTD</t>
  </si>
  <si>
    <t>PG INDUSTRY LTD</t>
  </si>
  <si>
    <t>PH CAPITAL LTD</t>
  </si>
  <si>
    <t>PH TRADING LTD</t>
  </si>
  <si>
    <t>PHAARMASIA LTD</t>
  </si>
  <si>
    <t>PHILLIPS CARBON BLACK LTD</t>
  </si>
  <si>
    <t>PHILIPCARB</t>
  </si>
  <si>
    <t>Carbon Black</t>
  </si>
  <si>
    <t>PHOENIX INTERNATIONAL LTD</t>
  </si>
  <si>
    <t>PHOENIX TOWNSHIP LTD</t>
  </si>
  <si>
    <t>PHOTON CAPITAL ADVISORS LTD</t>
  </si>
  <si>
    <t>PHOTOQUIP (INDIA) LTD</t>
  </si>
  <si>
    <t>PHOTOQUIP INDIA LTD</t>
  </si>
  <si>
    <t>PHYTO CHEM (INDIA) LTD</t>
  </si>
  <si>
    <t>PHYTO CHEM INDIA LTD</t>
  </si>
  <si>
    <t>PI INDUSTRIES LTD</t>
  </si>
  <si>
    <t>PIIND</t>
  </si>
  <si>
    <t>PICCADILY AGRO INDUSTRIES LTD</t>
  </si>
  <si>
    <t>PICCADILY SUGAR &amp; ALLIED INDUSTRIES LTD</t>
  </si>
  <si>
    <t>PICTUREHOUSE MEDIA LTD</t>
  </si>
  <si>
    <t>PIDILITE INDUSTRIES LTD</t>
  </si>
  <si>
    <t>PIDILITIND</t>
  </si>
  <si>
    <t>PIL ITALICA LIFESTYLE LTD</t>
  </si>
  <si>
    <t>PILITA</t>
  </si>
  <si>
    <t>PILANI INVESTMENT AND INDUSTRIES CORPORATION LTD</t>
  </si>
  <si>
    <t>PILANIINVS</t>
  </si>
  <si>
    <t>PIONEER AGRO EXTRACTS LTD</t>
  </si>
  <si>
    <t>PIONEER DISTILLERIES LTD</t>
  </si>
  <si>
    <t>PIONDIST</t>
  </si>
  <si>
    <t>PIONEER EMBROIDERIES LTD</t>
  </si>
  <si>
    <t>PIONEEREMB</t>
  </si>
  <si>
    <t>PIONEER INVESTCORP LTD</t>
  </si>
  <si>
    <t>PIRAMAL ENTERPRISES LTD</t>
  </si>
  <si>
    <t>PEL</t>
  </si>
  <si>
    <t>PIRAMAL PHYTOCARE LTD</t>
  </si>
  <si>
    <t>PIRPHYTO</t>
  </si>
  <si>
    <t>PITHAMPUR POLY PRODUCTS LTD</t>
  </si>
  <si>
    <t>PITTI ENGINEERING LTD</t>
  </si>
  <si>
    <t>PITTIENG</t>
  </si>
  <si>
    <t>PIX TRANSMISSIONS LTD</t>
  </si>
  <si>
    <t>PLANTER POLYSACKS LTD</t>
  </si>
  <si>
    <t>PLASTIBLENDS (INDIA) LTD</t>
  </si>
  <si>
    <t>PLASTIBLEN</t>
  </si>
  <si>
    <t>PLASTIBLENDS INDIA LTD</t>
  </si>
  <si>
    <t>PMC FINCORP LTD</t>
  </si>
  <si>
    <t>PNB GILTS LTD</t>
  </si>
  <si>
    <t>PNBGILTS</t>
  </si>
  <si>
    <t>PNB HOUSING FINANCE LTD</t>
  </si>
  <si>
    <t>PNBHOUSING</t>
  </si>
  <si>
    <t>PNC INFRATECH LTD</t>
  </si>
  <si>
    <t>PNCINFRA</t>
  </si>
  <si>
    <t>POCHIRAJU INDUSTRIES LTD</t>
  </si>
  <si>
    <t>POCHIRAJU</t>
  </si>
  <si>
    <t>POCL ENTERPRISES LTD</t>
  </si>
  <si>
    <t>PODDAR HOUSING AND DEVELOPMENT LTD</t>
  </si>
  <si>
    <t>PODDARHOUS</t>
  </si>
  <si>
    <t>PODDAR PIGMENTS LTD</t>
  </si>
  <si>
    <t>PODDARMENT</t>
  </si>
  <si>
    <t>POKARNA LTD</t>
  </si>
  <si>
    <t>POKARNA</t>
  </si>
  <si>
    <t>POLO HOTELS LTD</t>
  </si>
  <si>
    <t>POLO QUEEN INDUSTRIAL AND FINTECH LTD</t>
  </si>
  <si>
    <t>POLSON LTD</t>
  </si>
  <si>
    <t>POLY MEDICURE LTD</t>
  </si>
  <si>
    <t>POLYMED</t>
  </si>
  <si>
    <t>Polycab India Ltd</t>
  </si>
  <si>
    <t>POLYCAB</t>
  </si>
  <si>
    <t>POLYCHEM LTD</t>
  </si>
  <si>
    <t>POLYCON INTERNATIONAL LTD</t>
  </si>
  <si>
    <t>POLYGENTA TECHNOLOGIES LTD</t>
  </si>
  <si>
    <t>POLYLINK POLYMERS (INDIA) LTD</t>
  </si>
  <si>
    <t>POLYLINK POLYMERS INDIA LTD</t>
  </si>
  <si>
    <t>POLYMAC THERMOFORMERS LTD</t>
  </si>
  <si>
    <t>POLYMECHPLAST MACHINES LTD</t>
  </si>
  <si>
    <t>POLYPLEX CORPORATION LTD</t>
  </si>
  <si>
    <t>POLYPLEX</t>
  </si>
  <si>
    <t>POLYSPIN EXPORTS LTD</t>
  </si>
  <si>
    <t>POLYTEX (INDIA) LTD</t>
  </si>
  <si>
    <t>POLYTEX INDIA LTD</t>
  </si>
  <si>
    <t>PONDY OXIDES &amp; CHEMICALS LTD</t>
  </si>
  <si>
    <t>PONNI SUGARS ERODE LTD</t>
  </si>
  <si>
    <t>PONNIERODE</t>
  </si>
  <si>
    <t>POOJA ENTERTAINMENT AND FILMS LTD</t>
  </si>
  <si>
    <t>POOJAWESTERN METALIKS LTD</t>
  </si>
  <si>
    <t>POONA DAL &amp; OIL INDUSTRIES LTD</t>
  </si>
  <si>
    <t>POPULAR ESTATE MANAGEMENT LTD</t>
  </si>
  <si>
    <t>PORWAL AUTO COMPONENTS LTD</t>
  </si>
  <si>
    <t>POWER &amp; INSTRUMENTATION GUJARAT LTD</t>
  </si>
  <si>
    <t>PIGL</t>
  </si>
  <si>
    <t>POWER FINANCE CORPORATION LTD</t>
  </si>
  <si>
    <t>PFC</t>
  </si>
  <si>
    <t>POWER GRID CORPORATION OF (INDIA) LTD</t>
  </si>
  <si>
    <t>POWERGRID</t>
  </si>
  <si>
    <t>POWER GRID CORPORATION OF INDIA LTD</t>
  </si>
  <si>
    <t>POWER MECH PROJECTS LTD</t>
  </si>
  <si>
    <t>POWERMECH</t>
  </si>
  <si>
    <t>POWERFUL TECHNOLOGIES LTD</t>
  </si>
  <si>
    <t>POWERFUL</t>
  </si>
  <si>
    <t>POWERHOUSE GYM &amp; WELLNESS LTD</t>
  </si>
  <si>
    <t>PPAP AUTOMOTIVE LTD</t>
  </si>
  <si>
    <t>PPAP</t>
  </si>
  <si>
    <t>PRABHAT DAIRY LTD</t>
  </si>
  <si>
    <t>PRABHAT</t>
  </si>
  <si>
    <t>PRABHAT TELECOMS (INDIA) LTD</t>
  </si>
  <si>
    <t>PRABHAT TELECOMS INDIA LTD</t>
  </si>
  <si>
    <t>PRABHAV INDUSTRIES LTD</t>
  </si>
  <si>
    <t>PRABHU STEEL INDUSTRIES LTD</t>
  </si>
  <si>
    <t>PRADEEP METALS LTD</t>
  </si>
  <si>
    <t>PRADHIN LTD</t>
  </si>
  <si>
    <t>PRADIP OVERSEAS LTD</t>
  </si>
  <si>
    <t>PRADIP</t>
  </si>
  <si>
    <t>PRAG BOSIMI SYNTHETICS LTD</t>
  </si>
  <si>
    <t>PRAJ INDUSTRIES LTD</t>
  </si>
  <si>
    <t>PRAJIND</t>
  </si>
  <si>
    <t>PRAJAY ENGINEERS SYNDICATE LTD</t>
  </si>
  <si>
    <t>PRAENG</t>
  </si>
  <si>
    <t>PRAKASH CONSTROWELL LTD</t>
  </si>
  <si>
    <t>PRAKASHCON</t>
  </si>
  <si>
    <t>PRAKASH INDUSTRIES LTD</t>
  </si>
  <si>
    <t>PRAKASH</t>
  </si>
  <si>
    <t>Prakash Pipes Ltd</t>
  </si>
  <si>
    <t>PPL</t>
  </si>
  <si>
    <t>PRAKASH STEELAGE LTD</t>
  </si>
  <si>
    <t>PRAKASHSTL</t>
  </si>
  <si>
    <t>PRAKASH WOOLLEN &amp; SYNTHETIC MILLS LTD</t>
  </si>
  <si>
    <t>PRANAVADITYA SPINNING MILLS LTD</t>
  </si>
  <si>
    <t>PRASHANT (INDIA) LTD</t>
  </si>
  <si>
    <t>PRASHANT INDIA LTD</t>
  </si>
  <si>
    <t>PRATAAP SNACKS LTD</t>
  </si>
  <si>
    <t>DIAMONDYD</t>
  </si>
  <si>
    <t>PRATIK PANELS LTD</t>
  </si>
  <si>
    <t>PRATIKSHA CHEMICALS LTD</t>
  </si>
  <si>
    <t>PRAXIS HOME RETAIL LTD</t>
  </si>
  <si>
    <t>PRAXIS</t>
  </si>
  <si>
    <t>PRECIOUS TRADING &amp; INVESTMENTS LTD</t>
  </si>
  <si>
    <t>PRECISION CAMSHAFTS LTD</t>
  </si>
  <si>
    <t>PRECAM</t>
  </si>
  <si>
    <t>PRECISION CONTAINEURS LTD</t>
  </si>
  <si>
    <t>PRECISION ELECTRONICS LTD</t>
  </si>
  <si>
    <t>PRECISION WIRES (INDIA) LTD</t>
  </si>
  <si>
    <t>PRECWIRE</t>
  </si>
  <si>
    <t>PRECISION WIRES INDIA LTD</t>
  </si>
  <si>
    <t>PRECOT MERIDIAN LTD</t>
  </si>
  <si>
    <t>PRECOT</t>
  </si>
  <si>
    <t>PREM SOMANI FINANCIAL SERVICES LTD</t>
  </si>
  <si>
    <t>PREMCO GLOBAL LTD</t>
  </si>
  <si>
    <t>PREMIER CHENNAI PROPERTIES LTD</t>
  </si>
  <si>
    <t>PREMIER EXPLOSIVES LTD</t>
  </si>
  <si>
    <t>PREMEXPLN</t>
  </si>
  <si>
    <t>PREMIER LTD</t>
  </si>
  <si>
    <t>PREMIER</t>
  </si>
  <si>
    <t>PREMIER PIPES LTD</t>
  </si>
  <si>
    <t>PREMIER POLYFILM LTD</t>
  </si>
  <si>
    <t>PREMIERPOL</t>
  </si>
  <si>
    <t>PREMIER SYNTHETICS LTD</t>
  </si>
  <si>
    <t>PRERNA INFRABUILD LTD</t>
  </si>
  <si>
    <t>PRESSMAN ADVERTISING LTD</t>
  </si>
  <si>
    <t>PRESSMN</t>
  </si>
  <si>
    <t>PRESTIGE ESTATES PROJECTS LTD</t>
  </si>
  <si>
    <t>PRESTIGE</t>
  </si>
  <si>
    <t>PRICOL LTD</t>
  </si>
  <si>
    <t>PRICOLLTD</t>
  </si>
  <si>
    <t>PRIMA AGRO LTD</t>
  </si>
  <si>
    <t>PRIMA INDUSTRIES LTD</t>
  </si>
  <si>
    <t>PRIMA PLASTICS LTD</t>
  </si>
  <si>
    <t>PRIME CAPITAL MARKET LTD</t>
  </si>
  <si>
    <t>PRIME CUSTOMER SERVICES LTD</t>
  </si>
  <si>
    <t>PRIME FOCUS LTD</t>
  </si>
  <si>
    <t>PFOCUS</t>
  </si>
  <si>
    <t>PRIME INDUSTRIES LTD</t>
  </si>
  <si>
    <t>PRIME PROPERTY DEVELOPMENT CORPORATION LTD</t>
  </si>
  <si>
    <t>PRIME SECURITIES LTD</t>
  </si>
  <si>
    <t>PRIMESECU</t>
  </si>
  <si>
    <t>PRIME URBAN DEVELOPMENT (INDIA) LTD</t>
  </si>
  <si>
    <t>PRIME URBAN DEVELOPMENT INDIA LTD</t>
  </si>
  <si>
    <t>PRISM FINANCE LTD</t>
  </si>
  <si>
    <t>PRISM JOHNSON LTD</t>
  </si>
  <si>
    <t>PRSMJOHNSN</t>
  </si>
  <si>
    <t>PRISM MEDICO AND PHARMACY LTD</t>
  </si>
  <si>
    <t>PRITHVI EXCHANGE (INDIA) LTD</t>
  </si>
  <si>
    <t>PRITHVI EXCHANGE INDIA LTD</t>
  </si>
  <si>
    <t>PRITI INTERNATIONAL LTD</t>
  </si>
  <si>
    <t>PRITI</t>
  </si>
  <si>
    <t>PRITIKA AUTO INDUSTRIES LTD</t>
  </si>
  <si>
    <t>PRITISH NANDY COMMUNICATIONS LTD</t>
  </si>
  <si>
    <t>PNC</t>
  </si>
  <si>
    <t>PRIYA LTD</t>
  </si>
  <si>
    <t>PRO FIN CAPITAL SERVICES LTD</t>
  </si>
  <si>
    <t>PROAIM ENTERPRISES LTD</t>
  </si>
  <si>
    <t>PROCAL ELECTRONICS (INDIA) LTD</t>
  </si>
  <si>
    <t>PROCAL ELECTRONICS INDIA LTD</t>
  </si>
  <si>
    <t>Procter &amp; Gamble Health LTD</t>
  </si>
  <si>
    <t>PGHL</t>
  </si>
  <si>
    <t>PROCTER &amp; GAMBLE HYGIENE AND HEALTH CARE LTD</t>
  </si>
  <si>
    <t>PGHH</t>
  </si>
  <si>
    <t>PROGRESSIVE EXTRACTIONS &amp; EXPORTS LTD</t>
  </si>
  <si>
    <t>PROLIFE INDUSTRIES LTD</t>
  </si>
  <si>
    <t>PROLIFE</t>
  </si>
  <si>
    <t>PROMACT IMPEX LTD</t>
  </si>
  <si>
    <t>PROSEED (INDIA) LTD</t>
  </si>
  <si>
    <t>PROSEED</t>
  </si>
  <si>
    <t>PROSEED INDIA LTD</t>
  </si>
  <si>
    <t>PROVESTMENT SERVICES LTD</t>
  </si>
  <si>
    <t>PROVOGUE (INDIA) LTD</t>
  </si>
  <si>
    <t>PROVOGE</t>
  </si>
  <si>
    <t>PROVOGUE INDIA LTD</t>
  </si>
  <si>
    <t>PROZONE INTU PROPERTIES LTD</t>
  </si>
  <si>
    <t>PROZONINTU</t>
  </si>
  <si>
    <t>PS IT INFRASTRUCTURE &amp; SERVICES LTD</t>
  </si>
  <si>
    <t>PSL LTD</t>
  </si>
  <si>
    <t>PSL</t>
  </si>
  <si>
    <t>PSP PROJECTS LTD</t>
  </si>
  <si>
    <t>PSPPROJECT</t>
  </si>
  <si>
    <t>PTC (INDIA) LTD</t>
  </si>
  <si>
    <t>PTC</t>
  </si>
  <si>
    <t>PTC INDIA FINANCIAL SERVICES LTD</t>
  </si>
  <si>
    <t>PFS</t>
  </si>
  <si>
    <t>PTC INDIA LTD</t>
  </si>
  <si>
    <t>PTC INDUSTRIES LTD</t>
  </si>
  <si>
    <t>PTL ENTERPRISES LTD</t>
  </si>
  <si>
    <t>PTL</t>
  </si>
  <si>
    <t>PUDUMJEE PAPER PRODUCTS LTD</t>
  </si>
  <si>
    <t>PDMJEPAPER</t>
  </si>
  <si>
    <t>PULSAR INTERNATIONAL LTD</t>
  </si>
  <si>
    <t>PULZ ELECTRONICS LTD</t>
  </si>
  <si>
    <t>PULZ</t>
  </si>
  <si>
    <t>PUNCTUAL TRADING LTD</t>
  </si>
  <si>
    <t>PUNIT COMMERCIALS LTD</t>
  </si>
  <si>
    <t>PUNJ LLOYD LTD</t>
  </si>
  <si>
    <t>PUNJLLOYD</t>
  </si>
  <si>
    <t>PUNJAB &amp; SIND BANK</t>
  </si>
  <si>
    <t>PSB</t>
  </si>
  <si>
    <t>PUNJAB ALKALIES &amp; CHEMICALS LTD</t>
  </si>
  <si>
    <t>PUNJAB CHEMICALS &amp; CROP PROTECTION LTD</t>
  </si>
  <si>
    <t>PUNJABCHEM</t>
  </si>
  <si>
    <t>PUNJAB COMMUNICATIONS LTD</t>
  </si>
  <si>
    <t>PUNJAB NATIONAL BANK</t>
  </si>
  <si>
    <t>PNB</t>
  </si>
  <si>
    <t>PURAVANKARA LTD</t>
  </si>
  <si>
    <t>PURVA</t>
  </si>
  <si>
    <t>PURE GIFTCARAT LTD</t>
  </si>
  <si>
    <t>PURITY FLEX PACK LTD</t>
  </si>
  <si>
    <t>PUROHIT CONSTRUCTION LTD</t>
  </si>
  <si>
    <t>PURPLE ENTERTAINMENT LTD</t>
  </si>
  <si>
    <t>PURSHOTTAM INVESTOFIN LTD</t>
  </si>
  <si>
    <t>PUSHPANJALI REALMS AND INFRATECH LTD</t>
  </si>
  <si>
    <t>PUSHPREALM</t>
  </si>
  <si>
    <t>PUSHPSONS INDUSTRIES LTD</t>
  </si>
  <si>
    <t>PVP VENTURES LTD</t>
  </si>
  <si>
    <t>PVP</t>
  </si>
  <si>
    <t>PVR LTD</t>
  </si>
  <si>
    <t>PVR</t>
  </si>
  <si>
    <t>PVV INFRA LTD</t>
  </si>
  <si>
    <t>PYXIS FINVEST LTD</t>
  </si>
  <si>
    <t>QUADRANT TELEVENTURES LTD</t>
  </si>
  <si>
    <t>QUANTUM BUILD-TECH LTD</t>
  </si>
  <si>
    <t>QUANTUM DIGITAL VISION (INDIA) LTD</t>
  </si>
  <si>
    <t>QUANTUM DIGITAL VISION INDIA LTD</t>
  </si>
  <si>
    <t>QUANTUM GOLD FUND - EXCHANGE TRADED FUND (ETF)</t>
  </si>
  <si>
    <t>QGOLDHALF</t>
  </si>
  <si>
    <t>QUANTUM MUTUAL FUND - QUANTUM INDEX FUND ETF</t>
  </si>
  <si>
    <t>QNIFTY</t>
  </si>
  <si>
    <t>QUESS CORP LTD</t>
  </si>
  <si>
    <t>QUESS</t>
  </si>
  <si>
    <t>QUEST FINANCIAL SERVICES LTD</t>
  </si>
  <si>
    <t>QUEST SOFTECH (INDIA) LTD</t>
  </si>
  <si>
    <t>QUEST SOFTECH INDIA LTD</t>
  </si>
  <si>
    <t>QUICK HEAL TECHNOLOGIES LTD</t>
  </si>
  <si>
    <t>QUICKHEAL</t>
  </si>
  <si>
    <t>QUINTEGRA SOLUTIONS LTD</t>
  </si>
  <si>
    <t>QUINTEGRA</t>
  </si>
  <si>
    <t>R B GUPTA FINANCIALS LTD</t>
  </si>
  <si>
    <t>R J BIO-TECH LTD</t>
  </si>
  <si>
    <t>R J SHAH &amp; CO LTD</t>
  </si>
  <si>
    <t>R M DRIP AND SPRINKLERS SYSTEMS LTD</t>
  </si>
  <si>
    <t>RMDRIP</t>
  </si>
  <si>
    <t>R P P INFRA PROJECTS LTD</t>
  </si>
  <si>
    <t>RPPINFRA</t>
  </si>
  <si>
    <t>R R SECURITIES LTD</t>
  </si>
  <si>
    <t>R S SOFTWARE (INDIA) LTD</t>
  </si>
  <si>
    <t>RSSOFTWARE</t>
  </si>
  <si>
    <t>R S SOFTWARE INDIA LTD</t>
  </si>
  <si>
    <t>R SYSTEMS INTERNATIONAL LTD</t>
  </si>
  <si>
    <t>RSYSTEMS</t>
  </si>
  <si>
    <t>R T EXPORTS LTD</t>
  </si>
  <si>
    <t>R&amp;B DENIMS LTD</t>
  </si>
  <si>
    <t>RAAJ MEDISAFE (INDIA) LTD</t>
  </si>
  <si>
    <t>RAAJ MEDISAFE INDIA LTD</t>
  </si>
  <si>
    <t>RAASI REFRACTORIES LTD</t>
  </si>
  <si>
    <t>RACL GEARTECH LTD</t>
  </si>
  <si>
    <t>RADAAN MEDIAWORKS (INDIA) LTD</t>
  </si>
  <si>
    <t>RADAAN</t>
  </si>
  <si>
    <t>RADAAN MEDIAWORKS INDIA LTD</t>
  </si>
  <si>
    <t>RADHA MADHAV CORPORATION LTD</t>
  </si>
  <si>
    <t>RMCL</t>
  </si>
  <si>
    <t>RADHAGOBIND COMMERCIAL LTD</t>
  </si>
  <si>
    <t>RADHE DEVELOPERS (INDIA) LTD</t>
  </si>
  <si>
    <t>RADHE DEVELOPERS INDIA LTD</t>
  </si>
  <si>
    <t>RADHEY TRADE HOLDING LTD</t>
  </si>
  <si>
    <t>RADHIKA JEWELTECH LTD</t>
  </si>
  <si>
    <t>RADICO KHAITAN LTD</t>
  </si>
  <si>
    <t>RADICO</t>
  </si>
  <si>
    <t>RADIX INDUSTRIES (INDIA) LTD</t>
  </si>
  <si>
    <t>RADIX INDUSTRIES INDIA LTD</t>
  </si>
  <si>
    <t>RAGHAV PRODUCTIVITY ENHANCERS LTD</t>
  </si>
  <si>
    <t>RAGHUNATH INTERNATIONAL LTD</t>
  </si>
  <si>
    <t>RAGHUNATH TOBACCO CO LTD</t>
  </si>
  <si>
    <t>RAGHUVANSH AGROFARMS LTD</t>
  </si>
  <si>
    <t>RAGHUVIR SYNTHETICS LTD</t>
  </si>
  <si>
    <t>RAHUL MERCHANDISING LTD</t>
  </si>
  <si>
    <t>RAIDEEP INDUSTRIES LTD</t>
  </si>
  <si>
    <t>Rail Vikas Nigam Ltd</t>
  </si>
  <si>
    <t>RVNL</t>
  </si>
  <si>
    <t>Construction &amp;amp; Engineering</t>
  </si>
  <si>
    <t>RAIN INDUSTRIES LTD</t>
  </si>
  <si>
    <t>RAIN</t>
  </si>
  <si>
    <t>RAINBOW DENIM LTD</t>
  </si>
  <si>
    <t>RAINBOW FOUNDATIONS LTD</t>
  </si>
  <si>
    <t>RAINBOW PAPERS LTD</t>
  </si>
  <si>
    <t>RAINBOWPAP</t>
  </si>
  <si>
    <t>RAJ PACKAGING INDUSTRIES LTD</t>
  </si>
  <si>
    <t>RAJ RAYON INDUSTRIES LTD</t>
  </si>
  <si>
    <t>RAJRAYON</t>
  </si>
  <si>
    <t>RAJ TELEVISION NETWORK LTD</t>
  </si>
  <si>
    <t>RAJTV</t>
  </si>
  <si>
    <t>RAJA BAHADUR INTERNATIONAL LTD</t>
  </si>
  <si>
    <t>RAJAPALAYAM MILLS LTD</t>
  </si>
  <si>
    <t>RAJASTHAN CYLINDERS &amp; CONTAINERS LTD</t>
  </si>
  <si>
    <t>RAJASTHAN GASES LTD</t>
  </si>
  <si>
    <t>RAJASTHAN TUBE MANUFACTURING CO LTD</t>
  </si>
  <si>
    <t>RAJATH FINANCE LTD</t>
  </si>
  <si>
    <t>RAJDARSHAN INDUSTRIES LTD</t>
  </si>
  <si>
    <t>ARENTERP</t>
  </si>
  <si>
    <t>RAJESH EXPORTS LTD</t>
  </si>
  <si>
    <t>RAJESHEXPO</t>
  </si>
  <si>
    <t>RAJESWARI INFRASTRUCTURE LTD</t>
  </si>
  <si>
    <t>RAJKAMAL SYNTHETICS LTD</t>
  </si>
  <si>
    <t>RAJKOT INVESTMENT TRUST LTD</t>
  </si>
  <si>
    <t>RAJKUMAR FORGE LTD</t>
  </si>
  <si>
    <t>RAJNANDINI METAL LTD</t>
  </si>
  <si>
    <t>RAJMET</t>
  </si>
  <si>
    <t>RAJNISH WELLNESS LTD</t>
  </si>
  <si>
    <t>RAJOO ENGINEERS LTD</t>
  </si>
  <si>
    <t>RAJRATAN GLOBAL WIRE LTD</t>
  </si>
  <si>
    <t>RAJSANKET REALTY LTD</t>
  </si>
  <si>
    <t>RAJSHREE POLYPACK LTD</t>
  </si>
  <si>
    <t>RPPL</t>
  </si>
  <si>
    <t>RAJSHREE SUGARS &amp; CHEMICALS LTD</t>
  </si>
  <si>
    <t>RAJSREESUG</t>
  </si>
  <si>
    <t>RAJVIR INDUSTRIES LTD</t>
  </si>
  <si>
    <t>RAJVIR</t>
  </si>
  <si>
    <t>RALLIS (INDIA) LTD</t>
  </si>
  <si>
    <t>RALLIS</t>
  </si>
  <si>
    <t>RALLIS INDIA LTD</t>
  </si>
  <si>
    <t>RAM MINERALS AND CHEMICALS LTD</t>
  </si>
  <si>
    <t>RAM RATNA WIRES LTD</t>
  </si>
  <si>
    <t>RAMA PAPER MILLS LTD</t>
  </si>
  <si>
    <t>RAMA PETROCHEMICALS LTD</t>
  </si>
  <si>
    <t>RAMA PHOSPHATES LTD</t>
  </si>
  <si>
    <t>RAMA PULP &amp; PAPERS LTD</t>
  </si>
  <si>
    <t>RAMA STEEL TUBES LTD</t>
  </si>
  <si>
    <t>RAMASTEEL</t>
  </si>
  <si>
    <t>RAMA VISION LTD</t>
  </si>
  <si>
    <t>RAMASIGNS INDUSTRIES LTD</t>
  </si>
  <si>
    <t>RAMCHANDRA LEASING &amp; FINANCE LTD</t>
  </si>
  <si>
    <t>RAMCO INDUSTRIES LTD</t>
  </si>
  <si>
    <t>RAMCOIND</t>
  </si>
  <si>
    <t>RAMCO SYSTEMS LTD</t>
  </si>
  <si>
    <t>RAMCOSYS</t>
  </si>
  <si>
    <t>RAMGOPAL POLYTEX LTD</t>
  </si>
  <si>
    <t>RAMGOPOLY</t>
  </si>
  <si>
    <t>RAMINFO LTD</t>
  </si>
  <si>
    <t>RAMKRISHNA FORGINGS LTD</t>
  </si>
  <si>
    <t>RKFORGE</t>
  </si>
  <si>
    <t>RAMKY INFRASTRUCTURE LTD</t>
  </si>
  <si>
    <t>RAMKY</t>
  </si>
  <si>
    <t>RAMSARUP INDUSTRIES LTD</t>
  </si>
  <si>
    <t>RAMSARUP</t>
  </si>
  <si>
    <t>RAMSONS PROJECTS LTD</t>
  </si>
  <si>
    <t>RANA SUGARS LTD</t>
  </si>
  <si>
    <t>RANASUG</t>
  </si>
  <si>
    <t>RANDER CORPORATION LTD</t>
  </si>
  <si>
    <t>RANE BRAKE LINING LTD</t>
  </si>
  <si>
    <t>RBL</t>
  </si>
  <si>
    <t>RANE ENGINE VALVE LTD</t>
  </si>
  <si>
    <t>RANEENGINE</t>
  </si>
  <si>
    <t>RANE HOLDINGS LTD</t>
  </si>
  <si>
    <t>RANEHOLDIN</t>
  </si>
  <si>
    <t>RANE MADRAS LTD</t>
  </si>
  <si>
    <t>RML</t>
  </si>
  <si>
    <t>RANJEET MECHATRONICS LTD</t>
  </si>
  <si>
    <t>RAP MEDIA LTD</t>
  </si>
  <si>
    <t>RAPICUT CARBIDES LTD</t>
  </si>
  <si>
    <t>RAPID INVESTMENTS LTD</t>
  </si>
  <si>
    <t>RAS RESORTS &amp; APART HOTELS LTD</t>
  </si>
  <si>
    <t>RASANDIK ENGINEERING INDUSTRIES (INDIA) LTD</t>
  </si>
  <si>
    <t>RASANDIK ENGINEERING INDUSTRIES INDIA LTD</t>
  </si>
  <si>
    <t>RASHTRIYA CHEMICALS AND FERTILIZERS LTD</t>
  </si>
  <si>
    <t>RCF</t>
  </si>
  <si>
    <t>RASI ELECTRODES LTD</t>
  </si>
  <si>
    <t>RASOI LTD</t>
  </si>
  <si>
    <t>RATHI BARS LTD</t>
  </si>
  <si>
    <t>RATHI GRAPHIC TECHNOLOGIES LTD</t>
  </si>
  <si>
    <t>RATNABHUMI DEVELOPERS LTD</t>
  </si>
  <si>
    <t>RATNAMANI METALS &amp; TUBES LTD</t>
  </si>
  <si>
    <t>RATNAMANI</t>
  </si>
  <si>
    <t>RATTANINDIA INFRASTRUCTURE LTD</t>
  </si>
  <si>
    <t>RTNINFRA</t>
  </si>
  <si>
    <t>RATTANINDIA POWER LTD</t>
  </si>
  <si>
    <t>RTNPOWER</t>
  </si>
  <si>
    <t>RAUNAQ EPC INTERNATIONAL LTD</t>
  </si>
  <si>
    <t>RAVALGAON SUGAR FARM LTD</t>
  </si>
  <si>
    <t>RAVI KUMAR DISTILLERIES LTD</t>
  </si>
  <si>
    <t>RKDL</t>
  </si>
  <si>
    <t>RAVILEELA GRANITES LTD</t>
  </si>
  <si>
    <t>RAVINDRA ENERGY LTD</t>
  </si>
  <si>
    <t>RAW EDGE INDUSTRIAL SOLUTIONS LTD</t>
  </si>
  <si>
    <t>RAYMED LABS LTD</t>
  </si>
  <si>
    <t>RAYMOND LTD</t>
  </si>
  <si>
    <t>RAYMOND</t>
  </si>
  <si>
    <t>RBL BANK LTD</t>
  </si>
  <si>
    <t>RBLBANK</t>
  </si>
  <si>
    <t>RCC CEMENTS LTD</t>
  </si>
  <si>
    <t>RCI INDUSTRIES &amp; TECHNOLOGIES LTD</t>
  </si>
  <si>
    <t>RCL RETAIL LTD</t>
  </si>
  <si>
    <t>RDB RASAYANS LTD</t>
  </si>
  <si>
    <t>RDB REALTY &amp; INFRASTRUCTURE LTD</t>
  </si>
  <si>
    <t>REAL GROWTH COMMERCIAL ENTERPRISES LTD</t>
  </si>
  <si>
    <t>REAL NEWS &amp; VIEWS LTD</t>
  </si>
  <si>
    <t>REAL STRIPS LTD</t>
  </si>
  <si>
    <t>REAL TOUCH FINANCE LTD</t>
  </si>
  <si>
    <t>REC LTD</t>
  </si>
  <si>
    <t>RECLTD</t>
  </si>
  <si>
    <t>REDEX PROTECH LTD</t>
  </si>
  <si>
    <t>REDINGTON (INDIA) LTD</t>
  </si>
  <si>
    <t>REDINGTON</t>
  </si>
  <si>
    <t>REDINGTON INDIA LTD</t>
  </si>
  <si>
    <t>REFEX INDUSTRIES LTD</t>
  </si>
  <si>
    <t>REFEX</t>
  </si>
  <si>
    <t>REFNOL RESINS &amp; CHEMICALS LTD</t>
  </si>
  <si>
    <t>REGAL ENTERTAINMENT &amp; CONSULTANTS LTD</t>
  </si>
  <si>
    <t>REGALIAA REALTY LTD</t>
  </si>
  <si>
    <t>REGENCY CERAMICS LTD</t>
  </si>
  <si>
    <t>REGENCERAM</t>
  </si>
  <si>
    <t>REGENCY INVESTMENTS LTD</t>
  </si>
  <si>
    <t>REGENCY TRUST LTD</t>
  </si>
  <si>
    <t>REGENT ENTERPRISES LTD</t>
  </si>
  <si>
    <t>REIL ELECTRICALS (INDIA) LTD</t>
  </si>
  <si>
    <t>REIL ELECTRICALS INDIA LTD</t>
  </si>
  <si>
    <t>REKVINA LABORATORIES LTD</t>
  </si>
  <si>
    <t>RELAXO FOOTWEARS LTD</t>
  </si>
  <si>
    <t>RELAXO</t>
  </si>
  <si>
    <t>RELIABLE DATA SERVICES LTD</t>
  </si>
  <si>
    <t>RELIABLE</t>
  </si>
  <si>
    <t>RELIABLE VENTURES (INDIA) LTD</t>
  </si>
  <si>
    <t>RELIABLE VENTURES INDIA LTD</t>
  </si>
  <si>
    <t>RELIANCE CAPITAL LTD</t>
  </si>
  <si>
    <t>RELCAPITAL</t>
  </si>
  <si>
    <t>RELIANCE CHEMOTEX INDUSTRIES LTD</t>
  </si>
  <si>
    <t>RELIANCE COMMUNICATIONS LTD</t>
  </si>
  <si>
    <t>RCOM</t>
  </si>
  <si>
    <t>Reliance ETF Bank BeES</t>
  </si>
  <si>
    <t>BANKBEES</t>
  </si>
  <si>
    <t>Reliance ETF Gold BeES</t>
  </si>
  <si>
    <t>GOLDBEES</t>
  </si>
  <si>
    <t>Reliance ETF Hang Seng BeES</t>
  </si>
  <si>
    <t>HNGSNGBEES</t>
  </si>
  <si>
    <t>Reliance ETF Junior BeES</t>
  </si>
  <si>
    <t>JUNIORBEES</t>
  </si>
  <si>
    <t>Reliance ETF Nifty BeES</t>
  </si>
  <si>
    <t>NIFTYBEES</t>
  </si>
  <si>
    <t>Reliance ETF PSU Bank BeES</t>
  </si>
  <si>
    <t>PSUBNKBEES</t>
  </si>
  <si>
    <t>Reliance ETF Shariah BeES</t>
  </si>
  <si>
    <t>SHARIABEES</t>
  </si>
  <si>
    <t>RELIANCE HOME FINANCE LTD</t>
  </si>
  <si>
    <t>RHFL</t>
  </si>
  <si>
    <t>RELIANCE INDUSTRIAL INFRASTRUCTURE LTD</t>
  </si>
  <si>
    <t>RIIL</t>
  </si>
  <si>
    <t>RELIANCE INDUSTRIES LTD</t>
  </si>
  <si>
    <t>RELIANCE</t>
  </si>
  <si>
    <t>RELIANCE INFRASTRUCTURE LTD</t>
  </si>
  <si>
    <t>RELINFRA</t>
  </si>
  <si>
    <t>RELIANCE NAVAL AND ENGINEERING LTD</t>
  </si>
  <si>
    <t>RNAVAL</t>
  </si>
  <si>
    <t>RELIANCE NIPPON LIFE ASSET MANAGEMENT LTD</t>
  </si>
  <si>
    <t>RNAM</t>
  </si>
  <si>
    <t>RELIANCE POWER LTD</t>
  </si>
  <si>
    <t>RPOWER</t>
  </si>
  <si>
    <t>RELIC TECHNOLOGIES LTD</t>
  </si>
  <si>
    <t>RELICAB CABLE MANUFACTURING LTD</t>
  </si>
  <si>
    <t>RELIGARE ENTERPRISES LTD</t>
  </si>
  <si>
    <t>RELIGARE</t>
  </si>
  <si>
    <t>RELSTRUCT BUILDCON LTD</t>
  </si>
  <si>
    <t>REMI EDELSTAHL TUBULARS LTD</t>
  </si>
  <si>
    <t>REMI ELEKTROTECHNIK LTD</t>
  </si>
  <si>
    <t>REMI PROCESS PLANT &amp; MACHINERY LTD</t>
  </si>
  <si>
    <t>REMI SALES &amp; ENGINEERING LTD</t>
  </si>
  <si>
    <t>REMI SECURITIES LTD</t>
  </si>
  <si>
    <t>REMSONS INDUSTRIES LTD.</t>
  </si>
  <si>
    <t>REMSONSIND</t>
  </si>
  <si>
    <t>Renaissance Global LTD</t>
  </si>
  <si>
    <t>RGL</t>
  </si>
  <si>
    <t>RENAISSANCE JEWELLERY LTD</t>
  </si>
  <si>
    <t>RJL</t>
  </si>
  <si>
    <t>REPCO HOME FINANCE LTD</t>
  </si>
  <si>
    <t>REPCOHOME</t>
  </si>
  <si>
    <t>REPRO (INDIA) LTD</t>
  </si>
  <si>
    <t>REPRO</t>
  </si>
  <si>
    <t>REPRO INDIA LTD</t>
  </si>
  <si>
    <t>RESONANCE SPECIALTIES LTD</t>
  </si>
  <si>
    <t>RESPONSIVE INDUSTRIES LTD</t>
  </si>
  <si>
    <t>RESPONIND</t>
  </si>
  <si>
    <t>RESTILE CERAMICS LTD</t>
  </si>
  <si>
    <t>Retro Green Revolution Ltd</t>
  </si>
  <si>
    <t>RGRL</t>
  </si>
  <si>
    <t>Tea &amp;amp; Coffee</t>
  </si>
  <si>
    <t>REVATHI EQUIPMENT LTD</t>
  </si>
  <si>
    <t>REVATHI</t>
  </si>
  <si>
    <t>REXNORD ELECTRONICS &amp; CONTROLS LTD</t>
  </si>
  <si>
    <t>RGF CAPITAL MARKETS LTD</t>
  </si>
  <si>
    <t>RIBA TEXTILES LTD</t>
  </si>
  <si>
    <t>RICH UNIVERSE NETWORK LTD</t>
  </si>
  <si>
    <t>RICHA INDUSTRIES LTD</t>
  </si>
  <si>
    <t>RICHFIELD FINANCIAL SERVICES LTD</t>
  </si>
  <si>
    <t>RICHIRICH INVENTURES LTD</t>
  </si>
  <si>
    <t>RICO AUTO INDUSTRIES LTD</t>
  </si>
  <si>
    <t>RICOAUTO</t>
  </si>
  <si>
    <t>RIDDHI CORPORATE SERVICES LTD</t>
  </si>
  <si>
    <t>RIDDHI SIDDHI GLUCO BIOLS LTD</t>
  </si>
  <si>
    <t>RIDDHI STEEL AND TUBE LTD</t>
  </si>
  <si>
    <t>RIDHI SYNTHETICS LTD</t>
  </si>
  <si>
    <t>RIDINGS CONSULTING ENGINEERS (INDIA) LTD</t>
  </si>
  <si>
    <t>RIDINGS CONSULTING ENGINEERS INDIA LTD</t>
  </si>
  <si>
    <t>RIGA SUGAR COMPANY LTD</t>
  </si>
  <si>
    <t>RISA INTERNATIONAL LTD</t>
  </si>
  <si>
    <t>RISHAB SPECIAL YARNS LTD</t>
  </si>
  <si>
    <t>RISHABH DIGHA STEEL &amp; ALLIED PRODUCTS LTD</t>
  </si>
  <si>
    <t>RISHI LASER LTD</t>
  </si>
  <si>
    <t>RISHI TECHTEX LTD</t>
  </si>
  <si>
    <t>RISHIROOP LTD</t>
  </si>
  <si>
    <t>Ritco Logistics Ltd</t>
  </si>
  <si>
    <t>RITCO</t>
  </si>
  <si>
    <t>RITES LTD</t>
  </si>
  <si>
    <t>RITES</t>
  </si>
  <si>
    <t>RITESH INTERNATIONAL LTD</t>
  </si>
  <si>
    <t>RITESH PROPERTIES &amp; INDUSTRIES LTD</t>
  </si>
  <si>
    <t>RITHWIK FACILITY MANAGEMENT SERVICES LTD</t>
  </si>
  <si>
    <t>RKEC PROJECTS LTD</t>
  </si>
  <si>
    <t>RKEC</t>
  </si>
  <si>
    <t>RLF LTD</t>
  </si>
  <si>
    <t>RMC SWITCHGEARS LTD</t>
  </si>
  <si>
    <t>RMG ALLOY STEEL LTD</t>
  </si>
  <si>
    <t>ROCKON ENTERPRISES LTD</t>
  </si>
  <si>
    <t>RODIUM REALTY LTD</t>
  </si>
  <si>
    <t>ROHIT FERRO-TECH LTD</t>
  </si>
  <si>
    <t>ROHITFERRO</t>
  </si>
  <si>
    <t>ROLCON ENGINEERING CO LTD</t>
  </si>
  <si>
    <t>ROLLATAINERS LTD</t>
  </si>
  <si>
    <t>ROLLT</t>
  </si>
  <si>
    <t>ROLTA (INDIA) LTD</t>
  </si>
  <si>
    <t>ROLTA</t>
  </si>
  <si>
    <t>ROLTA INDIA LTD</t>
  </si>
  <si>
    <t>RONI HOUSEHOLDS LTD</t>
  </si>
  <si>
    <t>ROOPA INDUSTRIES LTD</t>
  </si>
  <si>
    <t>Roopshri Resorts Ltd</t>
  </si>
  <si>
    <t>ROOPSHRI</t>
  </si>
  <si>
    <t>ROSELABS FINANCE LTD</t>
  </si>
  <si>
    <t>ROSSELL (INDIA) LTD</t>
  </si>
  <si>
    <t>ROSSELLIND</t>
  </si>
  <si>
    <t>ROSSELL INDIA LTD</t>
  </si>
  <si>
    <t>ROTO PUMPS LTD</t>
  </si>
  <si>
    <t>ROTOGRAPHICS (INDIA) LTD</t>
  </si>
  <si>
    <t>ROTOGRAPHICS INDIA LTD</t>
  </si>
  <si>
    <t>ROYAL CUSHION VINYL PRODUCTS LTD</t>
  </si>
  <si>
    <t>ROYAL INDIA CORPORATION LTD</t>
  </si>
  <si>
    <t>ROYAL ORCHID HOTELS LTD</t>
  </si>
  <si>
    <t>ROHLTD</t>
  </si>
  <si>
    <t>ROYALE MANOR HOTELS &amp; INDUSTRIES LTD</t>
  </si>
  <si>
    <t>RPG LIFE SCIENCES LTD</t>
  </si>
  <si>
    <t>RPGLIFE</t>
  </si>
  <si>
    <t>RR FINANCIAL CONSULTANTS LTD</t>
  </si>
  <si>
    <t>RSC INTERNATIONAL LTD</t>
  </si>
  <si>
    <t>RSD FINANCE LTD</t>
  </si>
  <si>
    <t>RSWM LTD</t>
  </si>
  <si>
    <t>RSWM</t>
  </si>
  <si>
    <t>RTS POWER CORPORATION LTD</t>
  </si>
  <si>
    <t>RUBFILA INTERNATIONAL LTD</t>
  </si>
  <si>
    <t>RUBRA MEDICAMENTS LTD</t>
  </si>
  <si>
    <t>RUCHI INFRASTRUCTURE LTD</t>
  </si>
  <si>
    <t>RUCHINFRA</t>
  </si>
  <si>
    <t>RUCHI SOYA INDUSTRIES LTD</t>
  </si>
  <si>
    <t>RUCHISOYA</t>
  </si>
  <si>
    <t>RUCHIKA INDUSTRIES (INDIA) LTD</t>
  </si>
  <si>
    <t>RUCHIKA INDUSTRIES INDIA LTD</t>
  </si>
  <si>
    <t>RUCHIRA PAPERS LTD</t>
  </si>
  <si>
    <t>RUCHIRA</t>
  </si>
  <si>
    <t>RUDRA GLOBAL INFRA PRODUCTS LTD</t>
  </si>
  <si>
    <t>RUDRABHISHEK ENTERPRISES LTD</t>
  </si>
  <si>
    <t>REPL</t>
  </si>
  <si>
    <t>RUIA AQUACULTURE FARMS LTD</t>
  </si>
  <si>
    <t>RUNGTA IRRIGATION LTD</t>
  </si>
  <si>
    <t>RUPA &amp; COMPANY LTD</t>
  </si>
  <si>
    <t>RUPA</t>
  </si>
  <si>
    <t>RUSHIL DECOR LTD</t>
  </si>
  <si>
    <t>RUSHIL</t>
  </si>
  <si>
    <t>RUTRON INTERNATIONAL LTD</t>
  </si>
  <si>
    <t>RUTTONSHA INTERNATIONAL RECTIFIER LTD</t>
  </si>
  <si>
    <t>S  M  GOLD LTD</t>
  </si>
  <si>
    <t>S A L STEEL LTD</t>
  </si>
  <si>
    <t>SALSTEEL</t>
  </si>
  <si>
    <t>S CHAND AND COMPANY LTD</t>
  </si>
  <si>
    <t>SCHAND</t>
  </si>
  <si>
    <t>S E POWER LTD</t>
  </si>
  <si>
    <t>SEPOWER</t>
  </si>
  <si>
    <t>S H KELKAR AND COMPANY LTD</t>
  </si>
  <si>
    <t>SHK</t>
  </si>
  <si>
    <t>S KUMARS.COM LTD.</t>
  </si>
  <si>
    <t>SKUMAR</t>
  </si>
  <si>
    <t>Internet Software &amp;amp; Services</t>
  </si>
  <si>
    <t>S P APPARELS LTD</t>
  </si>
  <si>
    <t>SPAL</t>
  </si>
  <si>
    <t>S R G SECURITIES FINANCE LTD</t>
  </si>
  <si>
    <t>S R INDUSTRIES LTD</t>
  </si>
  <si>
    <t>S R K INDUSTRIES LTD</t>
  </si>
  <si>
    <t>S S INFRASTRUCTURE DEVELOPMENT CONSULTANTS LTD</t>
  </si>
  <si>
    <t>SSINFRA</t>
  </si>
  <si>
    <t>S T SERVICES LTD</t>
  </si>
  <si>
    <t>S V GLOBAL MILL LTD</t>
  </si>
  <si>
    <t>S V TRADING &amp; AGENCIES LTD</t>
  </si>
  <si>
    <t>S&amp;T CORPORATION LTD</t>
  </si>
  <si>
    <t>SAB EVENTS &amp; GOVERNANCE NOW MEDIA LTD</t>
  </si>
  <si>
    <t>SABEVENTS</t>
  </si>
  <si>
    <t>SAB INDUSTRIES LTD</t>
  </si>
  <si>
    <t>SABOO BROTHERS LTD</t>
  </si>
  <si>
    <t>SABOO SODIUM CHLORO LTD</t>
  </si>
  <si>
    <t>SABRIMALA INDUSTRIES (INDIA) LTD</t>
  </si>
  <si>
    <t>SABRIMALA INDUSTRIES INDIA LTD</t>
  </si>
  <si>
    <t>SACHETA METALS LTD</t>
  </si>
  <si>
    <t>SADBHAV ENGINEERING LTD</t>
  </si>
  <si>
    <t>SADBHAV</t>
  </si>
  <si>
    <t>SADBHAV INFRASTRUCTURE PROJECT LTD</t>
  </si>
  <si>
    <t>SADBHIN</t>
  </si>
  <si>
    <t>SADHANA NITROCHEM LTD</t>
  </si>
  <si>
    <t>SADHNA BROADCAST LTD</t>
  </si>
  <si>
    <t>SAFAL HERBS LTD</t>
  </si>
  <si>
    <t>SAFAL SECURITIES LTD</t>
  </si>
  <si>
    <t>SAFARI INDUSTRIES (INDIA) LTD</t>
  </si>
  <si>
    <t>SAFARI INDUSTRIES INDIA LTD</t>
  </si>
  <si>
    <t>SAGAR CEMENTS LTD</t>
  </si>
  <si>
    <t>SAGCEM</t>
  </si>
  <si>
    <t>SAGAR DIAMONDS LTD</t>
  </si>
  <si>
    <t>SAGAR PRODUCTIONS LTD</t>
  </si>
  <si>
    <t>SAGAR SOYA PRODUCTS LTD</t>
  </si>
  <si>
    <t>SAGAR SYSTECH LTD</t>
  </si>
  <si>
    <t>SAGAR TOURIST RESORTS LTD</t>
  </si>
  <si>
    <t>SAGARDEEP ALLOYS LTD</t>
  </si>
  <si>
    <t>SAGARDEEP</t>
  </si>
  <si>
    <t>SAGARSOFT (INDIA) LTD</t>
  </si>
  <si>
    <t>SAGARSOFT INDIA LTD</t>
  </si>
  <si>
    <t>SAHARA HOUSINGFINA CORPORATION LTD</t>
  </si>
  <si>
    <t>SAHARA ONE MEDIA &amp; ENTERTAINMENT LTD</t>
  </si>
  <si>
    <t>SAHYADRI INDUSTRIES LTD</t>
  </si>
  <si>
    <t>SAHYOG MULTIBASE LTD</t>
  </si>
  <si>
    <t>SAI BABA INVESTMENT AND COMMERCIAL ENTERPRISES LTD</t>
  </si>
  <si>
    <t>SAI CAPITAL LTD</t>
  </si>
  <si>
    <t>SAI INDUSTRIES LTD</t>
  </si>
  <si>
    <t>SAI MOH AUTO LINKS LTD</t>
  </si>
  <si>
    <t>SAINIK FINANCE &amp; INDUSTRIES LTD</t>
  </si>
  <si>
    <t>SAINT-GOBAIN SEKURIT (INDIA) LTD</t>
  </si>
  <si>
    <t>SAINT-GOBAIN SEKURIT INDIA LTD</t>
  </si>
  <si>
    <t>SAKAR HEALTHCARE LTD</t>
  </si>
  <si>
    <t>SAKAR</t>
  </si>
  <si>
    <t>SAKETH EXIM LTD</t>
  </si>
  <si>
    <t>SAKETH</t>
  </si>
  <si>
    <t>SAKSOFT LTD</t>
  </si>
  <si>
    <t>SAKSOFT</t>
  </si>
  <si>
    <t>SAKTHI FINANCE LTD</t>
  </si>
  <si>
    <t>SAKTHI SUGARS LTD</t>
  </si>
  <si>
    <t>SAKHTISUG</t>
  </si>
  <si>
    <t>SAKUMA EXPORTS LTD</t>
  </si>
  <si>
    <t>SAKUMA</t>
  </si>
  <si>
    <t>SALASAR TECHNO ENGINEERING LTD</t>
  </si>
  <si>
    <t>SALASAR</t>
  </si>
  <si>
    <t>SALEM ERODE INVESTMENTS LTD</t>
  </si>
  <si>
    <t>SALGUTI INDUSTRIES LTD</t>
  </si>
  <si>
    <t>SALONA COTSPIN LTD</t>
  </si>
  <si>
    <t>SALONA</t>
  </si>
  <si>
    <t>SALORA INTERNATIONAL LTD</t>
  </si>
  <si>
    <t>SALORAINTL</t>
  </si>
  <si>
    <t>SALZER ELECTRONICS LTD</t>
  </si>
  <si>
    <t>SALZERELEC</t>
  </si>
  <si>
    <t>SAM INDUSTRIES LTD</t>
  </si>
  <si>
    <t>SAMBANDAM SPINNING MILLS LTD</t>
  </si>
  <si>
    <t>SAMBHAAV MEDIA LTD</t>
  </si>
  <si>
    <t>SAMBHAAV</t>
  </si>
  <si>
    <t>SAMKRG PISTONS &amp; RINGS LTD</t>
  </si>
  <si>
    <t>SAMPRE NUTRITIONS LTD</t>
  </si>
  <si>
    <t>SAMRAT PHARMACHEM LTD</t>
  </si>
  <si>
    <t>SAMTEL (INDIA) LTD</t>
  </si>
  <si>
    <t>SAMTEL INDIA LTD</t>
  </si>
  <si>
    <t>SAMTEX FASHIONS LTD</t>
  </si>
  <si>
    <t>SAMYAK INTERNATIONAL LTD</t>
  </si>
  <si>
    <t>SANASA TECH FEB LTD</t>
  </si>
  <si>
    <t>SANATHNAGAR ENTERPRISES LTD</t>
  </si>
  <si>
    <t>SANBLUE CORPORATION LTD</t>
  </si>
  <si>
    <t>SANCO INDUSTRIES LTD</t>
  </si>
  <si>
    <t>SANCO</t>
  </si>
  <si>
    <t>SANCO TRANS LTD</t>
  </si>
  <si>
    <t>SANDHAR TECHNOLOGIES LTD</t>
  </si>
  <si>
    <t>SANDHAR</t>
  </si>
  <si>
    <t>SANDU PHARMACEUTICALS LTD</t>
  </si>
  <si>
    <t>SANDUR MANGANESE &amp; IRON ORES LTD</t>
  </si>
  <si>
    <t>SANG FROID LABS (INDIA) LTD</t>
  </si>
  <si>
    <t>SANG FROID LABS INDIA LTD</t>
  </si>
  <si>
    <t>SANGAL PAPERS LTD</t>
  </si>
  <si>
    <t>SANGAM (INDIA) LTD</t>
  </si>
  <si>
    <t>SANGAMIND</t>
  </si>
  <si>
    <t>SANGAM INDIA LTD</t>
  </si>
  <si>
    <t>SANGAM RENEWABLES LTD</t>
  </si>
  <si>
    <t>SANGHI CORPORATE SERVICES LTD</t>
  </si>
  <si>
    <t>SANGHI INDUSTRIES LTD</t>
  </si>
  <si>
    <t>SANGHIIND</t>
  </si>
  <si>
    <t>SANGHVI BRANDS LTD</t>
  </si>
  <si>
    <t>SANGHVI FORGING AND ENGINEERING LTD</t>
  </si>
  <si>
    <t>SANGHVIFOR</t>
  </si>
  <si>
    <t>SANGHVI MOVERS LTD</t>
  </si>
  <si>
    <t>SANGHVIMOV</t>
  </si>
  <si>
    <t>SANGINITA CHEMICALS LTD</t>
  </si>
  <si>
    <t>SANGINITA</t>
  </si>
  <si>
    <t>SANGUINE MEDIA LTD</t>
  </si>
  <si>
    <t>SANJIVANI PARANTERAL LTD</t>
  </si>
  <si>
    <t>SANKHYA INFOTECH LTD</t>
  </si>
  <si>
    <t>SANMIT INFRA LTD</t>
  </si>
  <si>
    <t>SANMITRA COMMERCIAL LTD</t>
  </si>
  <si>
    <t>SANOFI (INDIA) LTD</t>
  </si>
  <si>
    <t>SANOFI</t>
  </si>
  <si>
    <t>SANOFI INDIA LTD</t>
  </si>
  <si>
    <t>SANRHEA TECHNICAL TEXTILES LTD</t>
  </si>
  <si>
    <t>SANTOSH FINE-FAB LTD</t>
  </si>
  <si>
    <t>SANTOSH INDUSTRIES LTD</t>
  </si>
  <si>
    <t>SANWARIA CONSUMER LTD</t>
  </si>
  <si>
    <t>SANWARIA</t>
  </si>
  <si>
    <t>SAPTAK CHEM AND BUSINESS LTD</t>
  </si>
  <si>
    <t>SAPTARISHI AGRO INDUSTRIES LTD</t>
  </si>
  <si>
    <t>SAR AUTO PRODUCTS LTD</t>
  </si>
  <si>
    <t>SARASWATI COMMERCIAL (INDIA) LTD</t>
  </si>
  <si>
    <t>SARASWATI COMMERCIAL INDIA LTD</t>
  </si>
  <si>
    <t>SARDA ENERGY &amp; MINERALS LTD</t>
  </si>
  <si>
    <t>SARDAEN</t>
  </si>
  <si>
    <t>SARDA PAPERS LTD</t>
  </si>
  <si>
    <t>SARDA PLYWOOD INDUSTRIES LTD</t>
  </si>
  <si>
    <t>SARDA PROTEINS LTD</t>
  </si>
  <si>
    <t>SAREGAMA (INDIA) LTD</t>
  </si>
  <si>
    <t>SAREGAMA</t>
  </si>
  <si>
    <t>SAREGAMA INDIA LTD</t>
  </si>
  <si>
    <t>SARLA PERFORMANCE FIBERS LTD</t>
  </si>
  <si>
    <t>SARLAPOLY</t>
  </si>
  <si>
    <t>SARTHAK GLOBAL LTD</t>
  </si>
  <si>
    <t>SARTHAK INDUSTRIES LTD</t>
  </si>
  <si>
    <t>SARTHAK METALS LTD</t>
  </si>
  <si>
    <t>SARUP INDUSTRIES LTD</t>
  </si>
  <si>
    <t>SARVAMANGAL MERCANTILE CO LTD</t>
  </si>
  <si>
    <t>SARVESHWAR FOODS LTD</t>
  </si>
  <si>
    <t>SARVESHWAR</t>
  </si>
  <si>
    <t>SARVOTTAM FINVEST LTD</t>
  </si>
  <si>
    <t>SASHWAT TECHNOCRATS LTD</t>
  </si>
  <si>
    <t>SASKEN TECHNOLOGIES LTD</t>
  </si>
  <si>
    <t>SASKEN</t>
  </si>
  <si>
    <t>SASTASUNDAR VENTURES LTD</t>
  </si>
  <si>
    <t>SASTASUNDR</t>
  </si>
  <si>
    <t>SAT INDUSTRIES LTD</t>
  </si>
  <si>
    <t>SATHAVAHANA ISPAT LTD</t>
  </si>
  <si>
    <t>SATHAISPAT</t>
  </si>
  <si>
    <t>SATIA INDUSTRIES LTD</t>
  </si>
  <si>
    <t>SATIN CREDITCARE NETWORK LTD</t>
  </si>
  <si>
    <t>SATIN</t>
  </si>
  <si>
    <t>SATKAR FINLEASE LTD</t>
  </si>
  <si>
    <t>SATRA PROPERTIES (INDIA) LTD.</t>
  </si>
  <si>
    <t>SATRAPROP</t>
  </si>
  <si>
    <t>SATYAM SILK MILLS LTD</t>
  </si>
  <si>
    <t>SAUMYA CONSULTANTS LTD</t>
  </si>
  <si>
    <t>SAURASHTRA CEMENT LTD</t>
  </si>
  <si>
    <t>SAVANI FINANCIALS LTD</t>
  </si>
  <si>
    <t>SAVANT INFOCOMM LTD</t>
  </si>
  <si>
    <t>SAVEN TECHNOLOGIES LTD</t>
  </si>
  <si>
    <t>SAVERA INDUSTRIES LTD</t>
  </si>
  <si>
    <t>SAVITA OIL TECHNOLOGIES LTD</t>
  </si>
  <si>
    <t>SOTL</t>
  </si>
  <si>
    <t>SAWACA BUSINESS MACHINES LTD</t>
  </si>
  <si>
    <t>SAYAJI HOTELS LTD</t>
  </si>
  <si>
    <t>SAYAJI INDUSTRIES LTD</t>
  </si>
  <si>
    <t>SBEC SUGAR LTD</t>
  </si>
  <si>
    <t>SBI LIFE INSURANCE COMPANY LTD</t>
  </si>
  <si>
    <t>SBILIFE</t>
  </si>
  <si>
    <t>SBI MUTUAL FUND - SBI GOLD EXCHANGE TRADED SCHEME - GROWTH OPTION</t>
  </si>
  <si>
    <t>SBIGETS</t>
  </si>
  <si>
    <t>SC Agrotech Ltd</t>
  </si>
  <si>
    <t>SCAGRO</t>
  </si>
  <si>
    <t>SCAN PROJECTS LTD</t>
  </si>
  <si>
    <t>SCAN STEELS LTD</t>
  </si>
  <si>
    <t>Scandent Imaging LTD</t>
  </si>
  <si>
    <t>SCANDENT</t>
  </si>
  <si>
    <t>SCANPOINT GEOMATICS LTD</t>
  </si>
  <si>
    <t>SCHABLONA (INDIA) LTD</t>
  </si>
  <si>
    <t>SCHABLONA INDIA LTD</t>
  </si>
  <si>
    <t>SCHAEFFLER (INDIA) LTD</t>
  </si>
  <si>
    <t>SCHAEFFLER</t>
  </si>
  <si>
    <t>SCHAEFFLER INDIA LTD</t>
  </si>
  <si>
    <t>SCHNEIDER ELECTRIC INFRASTRUCTURE LTD</t>
  </si>
  <si>
    <t>SCHNEIDER</t>
  </si>
  <si>
    <t>SCINTILLA COMMERCIAL &amp; CREDIT LTD</t>
  </si>
  <si>
    <t>SCOOTERS (INDIA) LTD</t>
  </si>
  <si>
    <t>SCOOTERS INDIA LTD</t>
  </si>
  <si>
    <t>SEA GOLD AQUA FARMS LTD</t>
  </si>
  <si>
    <t>SEA TV NETWORK LTD</t>
  </si>
  <si>
    <t>SEAMEC LTD</t>
  </si>
  <si>
    <t>SEAMECLTD</t>
  </si>
  <si>
    <t>SEASONS FURNISHINGS LTD</t>
  </si>
  <si>
    <t>SEASONS TEXTILES LTD</t>
  </si>
  <si>
    <t>SECUR CREDENTIALS LTD</t>
  </si>
  <si>
    <t>SECURCRED</t>
  </si>
  <si>
    <t>SECURITY AND INTELLIGENCE SERVICES (INDIA) LTD</t>
  </si>
  <si>
    <t>SIS</t>
  </si>
  <si>
    <t>SECURITY AND INTELLIGENCE SERVICES INDIA LTD</t>
  </si>
  <si>
    <t>SEL MANUFACTURING COMPANY LTD</t>
  </si>
  <si>
    <t>SELMCL</t>
  </si>
  <si>
    <t>SELAN EXPLORATION TECHNOLOGY LTD</t>
  </si>
  <si>
    <t>SELAN</t>
  </si>
  <si>
    <t>SELLWIN TRADERS LTD</t>
  </si>
  <si>
    <t>SENBO INDUSTRIES LTD</t>
  </si>
  <si>
    <t>SENTHIL INFOTEK LTD</t>
  </si>
  <si>
    <t>SEQUENT SCIENTIFIC LTD</t>
  </si>
  <si>
    <t>SEQUENT</t>
  </si>
  <si>
    <t>SERVOTECH POWER SYSTEMS LTD</t>
  </si>
  <si>
    <t>SERVOTECH</t>
  </si>
  <si>
    <t>SESHASAYEE PAPER AND BOARDS LTD</t>
  </si>
  <si>
    <t>SESHAPAPER</t>
  </si>
  <si>
    <t>SETCO AUTOMOTIVE LTD</t>
  </si>
  <si>
    <t>SETCO</t>
  </si>
  <si>
    <t>SEVEN HILL INDUSTRIES LTD</t>
  </si>
  <si>
    <t>SEYA INDUSTRIES LTD</t>
  </si>
  <si>
    <t>SEZAL GLASS LTD</t>
  </si>
  <si>
    <t>SEZAL</t>
  </si>
  <si>
    <t>SFL INTERNATIONAL LTD</t>
  </si>
  <si>
    <t>SHABA CHEMICALS LTD</t>
  </si>
  <si>
    <t>SHAH ALLOYS LTD</t>
  </si>
  <si>
    <t>SHAHALLOYS</t>
  </si>
  <si>
    <t>SHAH CONSTRUCTION CO LTD</t>
  </si>
  <si>
    <t>SHAH FOODS LTD</t>
  </si>
  <si>
    <t>SHAHI SHIPPING LTD</t>
  </si>
  <si>
    <t>SHAILJA COMMERCIAL TRADE FRENZY LTD</t>
  </si>
  <si>
    <t>SHAILY ENGINEERING PLASTICS LTD</t>
  </si>
  <si>
    <t>SHAIVAL REALITY LTD</t>
  </si>
  <si>
    <t>SHAIVAL</t>
  </si>
  <si>
    <t>SHAKTI PUMPS (INDIA) LTD</t>
  </si>
  <si>
    <t>SHAKTIPUMP</t>
  </si>
  <si>
    <t>SHAKTI PUMPS INDIA LTD</t>
  </si>
  <si>
    <t>SHALBY LTD</t>
  </si>
  <si>
    <t>SHALBY</t>
  </si>
  <si>
    <t>SHALIBHADRA FINANCE LTD</t>
  </si>
  <si>
    <t>SHALIMAR AGENCIES LTD</t>
  </si>
  <si>
    <t>SHALIMAR PAINTS LTD</t>
  </si>
  <si>
    <t>SHALPAINTS</t>
  </si>
  <si>
    <t>SHALIMAR PRODUCTIONS LTD</t>
  </si>
  <si>
    <t>SHALIMAR WIRES INDUSTRIES LTD</t>
  </si>
  <si>
    <t>SHANGAR DECOR LTD</t>
  </si>
  <si>
    <t>Shankar Lal Rampal Dye-Chem Ltd</t>
  </si>
  <si>
    <t>SRD</t>
  </si>
  <si>
    <t>SHANKARA BUILDING PRODUCTS LTD</t>
  </si>
  <si>
    <t>SHANKARA</t>
  </si>
  <si>
    <t>SHANTAI INDUSTRIES LTD</t>
  </si>
  <si>
    <t>SHANTANU SHEOREY AQUAKULT LTD</t>
  </si>
  <si>
    <t>SHANTHI GEARS LTD</t>
  </si>
  <si>
    <t>SHANTIGEAR</t>
  </si>
  <si>
    <t>SHANTI EDUCATIONAL INITIATIVES LTD</t>
  </si>
  <si>
    <t>SHANTI OVERSEAS (INDIA) LTD</t>
  </si>
  <si>
    <t>SHANTI</t>
  </si>
  <si>
    <t>SHANTI OVERSEAS INDIA LTD</t>
  </si>
  <si>
    <t>SHARAD FIBRES &amp; YARN PROCESSORS LTD</t>
  </si>
  <si>
    <t>SHARANAM INFRAPROJECT AND TRADING LTD</t>
  </si>
  <si>
    <t>SHARDA CROPCHEM LTD</t>
  </si>
  <si>
    <t>SHARDACROP</t>
  </si>
  <si>
    <t>SHARDA ISPAT LTD</t>
  </si>
  <si>
    <t>SHARDA MOTOR INDUSTRIES LTD</t>
  </si>
  <si>
    <t>SHARDAMOTR</t>
  </si>
  <si>
    <t>SHARDUL SECURITIES LTD</t>
  </si>
  <si>
    <t>SHARE INDIA SECURITIES LTD</t>
  </si>
  <si>
    <t>SHARIKA ENTERPRISES LTD</t>
  </si>
  <si>
    <t>SHARON BIO-MEDICINE LTD</t>
  </si>
  <si>
    <t>SHARONBIO</t>
  </si>
  <si>
    <t>SHARP (INDIA) LTD</t>
  </si>
  <si>
    <t>SHARP INDIA LTD</t>
  </si>
  <si>
    <t>SHARP INVESTMENTS LTD</t>
  </si>
  <si>
    <t>SHASHANK TRADERS LTD</t>
  </si>
  <si>
    <t>SHASHIJIT INFRAPROJECTS LTD</t>
  </si>
  <si>
    <t>SHEELA FOAM LTD</t>
  </si>
  <si>
    <t>SFL</t>
  </si>
  <si>
    <t>SHEETAL COOL PRODUCTS LTD</t>
  </si>
  <si>
    <t>SHEETAL DIAMONDS LTD</t>
  </si>
  <si>
    <t>SHEKHAWATI POLY-YARN LTD</t>
  </si>
  <si>
    <t>SPYL</t>
  </si>
  <si>
    <t>SHELTER INFRA PROJECTS LTD</t>
  </si>
  <si>
    <t>SHEMAROO ENTERTAINMENT LTD</t>
  </si>
  <si>
    <t>SHEMAROO</t>
  </si>
  <si>
    <t>SHERATON PROPERTIES &amp; FINANCE LTD</t>
  </si>
  <si>
    <t>SHERVANI INDUSTRIAL SYNDICATE LTD</t>
  </si>
  <si>
    <t>SHESHADRI INDUSTRIES LTD</t>
  </si>
  <si>
    <t>SHETRON LTD</t>
  </si>
  <si>
    <t>SHIKHAR LEASING &amp; TRADING LTD</t>
  </si>
  <si>
    <t>SHILCHAR TECHNOLOGIES LTD</t>
  </si>
  <si>
    <t>SHILP GRAVURES LTD</t>
  </si>
  <si>
    <t>SHILPA MEDICARE LTD</t>
  </si>
  <si>
    <t>SHILPAMED</t>
  </si>
  <si>
    <t>SHILPI CABLE TECHNOLOGIES LTD</t>
  </si>
  <si>
    <t>SHILPI</t>
  </si>
  <si>
    <t>SHIPPING CORPORATION OF (INDIA) LTD</t>
  </si>
  <si>
    <t>SCI</t>
  </si>
  <si>
    <t>SHIPPING CORPORATION OF INDIA LTD</t>
  </si>
  <si>
    <t>SHIRPUR GOLD REFINERY LTD</t>
  </si>
  <si>
    <t>SHIRPUR-G</t>
  </si>
  <si>
    <t>SHISH INDUSTRIES LTD</t>
  </si>
  <si>
    <t>SHIVA CEMENT LTD</t>
  </si>
  <si>
    <t>SHIVA GLOBAL AGRO INDUSTRIES LTD</t>
  </si>
  <si>
    <t>SHIVA GRANITO EXPORT LTD</t>
  </si>
  <si>
    <t>SHIVA MEDICARE LTD.</t>
  </si>
  <si>
    <t>SHIVMED</t>
  </si>
  <si>
    <t>SHIVA MILLS LTD</t>
  </si>
  <si>
    <t>SHIVAMILLS</t>
  </si>
  <si>
    <t>SHIVA SUITINGS LTD</t>
  </si>
  <si>
    <t>SHIVA TEXYARN LTD</t>
  </si>
  <si>
    <t>SHIVATEX</t>
  </si>
  <si>
    <t>SHIVAGRICO IMPLEMENTS LTD</t>
  </si>
  <si>
    <t>SHIVALIK BIMETAL CONTROLS LTD</t>
  </si>
  <si>
    <t>SHIVALIK RASAYAN LTD</t>
  </si>
  <si>
    <t>SHIVAM AUTOTECH LTD</t>
  </si>
  <si>
    <t>SHIVAMAUTO</t>
  </si>
  <si>
    <t>SHIVANSH FINSERVE LTD</t>
  </si>
  <si>
    <t>SHIVKAMAL IMPEX LTD</t>
  </si>
  <si>
    <t>SHIVOM INVESTMENT &amp; CONSULTANCY LTD</t>
  </si>
  <si>
    <t>SHOPPERS STOP LTD</t>
  </si>
  <si>
    <t>SHOPERSTOP</t>
  </si>
  <si>
    <t>SHRADHA INFRAPROJECTS NAGPUR LTD</t>
  </si>
  <si>
    <t>SHRADHA</t>
  </si>
  <si>
    <t>SHREE AJIT PULP AND PAPER LTD</t>
  </si>
  <si>
    <t>SHREE BHAVYA FABRICS LTD</t>
  </si>
  <si>
    <t>SHREE BHAWANI PAPER MILLS LTD</t>
  </si>
  <si>
    <t>SHREE CEMENT LTD</t>
  </si>
  <si>
    <t>SHREECEM</t>
  </si>
  <si>
    <t>SHREE DIGVIJAY CEMENT CO LTD</t>
  </si>
  <si>
    <t>SHREE GANESH BIOTECH (INDIA) LTD</t>
  </si>
  <si>
    <t>SHREE GANESH BIOTECH INDIA LTD</t>
  </si>
  <si>
    <t>SHREE GANESH ELASTOPLAST LTD</t>
  </si>
  <si>
    <t>SHREE GANESH FORGINGS LTD</t>
  </si>
  <si>
    <t>SGFL</t>
  </si>
  <si>
    <t>SHREE GANESH REMEDIES LTD</t>
  </si>
  <si>
    <t>SHREE GLOBAL TRADEFIN LTD</t>
  </si>
  <si>
    <t>SHREE HARI CHEMICALS EXPORT LTD</t>
  </si>
  <si>
    <t>SHREE KARTHIK PAPERS LTD</t>
  </si>
  <si>
    <t>SHREE KRISHNA INFRASTRUCTURE LTD</t>
  </si>
  <si>
    <t>SHREE KRISHNA PAPER MILLS &amp; INDUSTRIES LTD</t>
  </si>
  <si>
    <t>SHREE MANUFACTURING CO LTD</t>
  </si>
  <si>
    <t>SHREE METALLOYS LTD</t>
  </si>
  <si>
    <t>SHREE NIDHI TRADING CO  LTD</t>
  </si>
  <si>
    <t>SHREE OM TRADES LTD</t>
  </si>
  <si>
    <t>SHREE PACETRONIX LTD</t>
  </si>
  <si>
    <t>SHREE PRECOATED STEELS LTD</t>
  </si>
  <si>
    <t>SHREE PUSHKAR CHEMICALS &amp; FERTILISERS LTD</t>
  </si>
  <si>
    <t>SHREEPUSHK</t>
  </si>
  <si>
    <t>SHREE RAJASTHAN SYNTEX LTD</t>
  </si>
  <si>
    <t>SHREE RAJESHWARANAND PAPER MILLS LTD</t>
  </si>
  <si>
    <t>SHREE RAM PROTEINS LTD</t>
  </si>
  <si>
    <t>SRPL</t>
  </si>
  <si>
    <t>SHREE RAMA MULTI-TECH LTD</t>
  </si>
  <si>
    <t>SHREERAMA</t>
  </si>
  <si>
    <t>SHREE RAMA NEWSPRINT LTD</t>
  </si>
  <si>
    <t>RAMANEWS</t>
  </si>
  <si>
    <t>SHREE RENUKA SUGARS LTD</t>
  </si>
  <si>
    <t>RENUKA</t>
  </si>
  <si>
    <t>SHREE SALASAR INVESTMENT LTD</t>
  </si>
  <si>
    <t>SHREE SECURITIES LTD</t>
  </si>
  <si>
    <t>SHREE STEEL WIRE ROPES LTD</t>
  </si>
  <si>
    <t>SHREE SURGOVIND TRADELINK LTD</t>
  </si>
  <si>
    <t>SHREE TIRUPATI BALAJEE FIBC LTD</t>
  </si>
  <si>
    <t>TIRUPATI</t>
  </si>
  <si>
    <t>SHREE TULSI ONLINE COM LTD</t>
  </si>
  <si>
    <t>SHREE VASU LOGISTICS LTD</t>
  </si>
  <si>
    <t>SVLL</t>
  </si>
  <si>
    <t>SHREE WORSTEX LTD</t>
  </si>
  <si>
    <t>SHREEJI TRANSLOGISTICS LTD</t>
  </si>
  <si>
    <t>SHREENATH INVESTMENTS CO LTD</t>
  </si>
  <si>
    <t>SHREEOSWAL SEEDS AND CHEMICALS LTD</t>
  </si>
  <si>
    <t>OSWALSEEDS</t>
  </si>
  <si>
    <t>SHREESHAY ENGINEERS LTD</t>
  </si>
  <si>
    <t>SHREEVATSAA FINANCE &amp; LEASING LTD</t>
  </si>
  <si>
    <t>SHRENIK LTD</t>
  </si>
  <si>
    <t>SHRENIK</t>
  </si>
  <si>
    <t>SHREYANS INDUSTRIES LTD</t>
  </si>
  <si>
    <t>SHREYANIND</t>
  </si>
  <si>
    <t>SHREYAS INTERMEDIATES LTD</t>
  </si>
  <si>
    <t>SHREYAS SHIPPING &amp; LOGISTICS LTD</t>
  </si>
  <si>
    <t>SHREYAS</t>
  </si>
  <si>
    <t>SHRI BAJRANG ALLOYS LTD</t>
  </si>
  <si>
    <t>SHRI BHOLANATH CARPETS LTD</t>
  </si>
  <si>
    <t>SHRI DINESH MILLS LTD</t>
  </si>
  <si>
    <t>SHRI JAGDAMBA POLYMERS LTD</t>
  </si>
  <si>
    <t>SHRI KALYAN HOLDINGS LTD</t>
  </si>
  <si>
    <t>SHRI KESHAV CEMENTS AND INFRA LTD</t>
  </si>
  <si>
    <t>SHRI KRISHNA DEVCON LTD</t>
  </si>
  <si>
    <t>SHRI NIWAS LEASING AND FINANCE LTD</t>
  </si>
  <si>
    <t>SHRI RAM SWITCHGEARS LTD</t>
  </si>
  <si>
    <t>SRIRAM</t>
  </si>
  <si>
    <t>SHRICON INDUSTRIES LTD</t>
  </si>
  <si>
    <t>SHRIRAM ASSET MANAGEMENT CO LTD</t>
  </si>
  <si>
    <t>SHRIRAM CITY UNION FINANCE LTD</t>
  </si>
  <si>
    <t>SHRIRAMCIT</t>
  </si>
  <si>
    <t>SHRIRAM EPC LTD</t>
  </si>
  <si>
    <t>SHRIRAMEPC</t>
  </si>
  <si>
    <t>SHRIRAM PISTONS &amp; RINGS LTD</t>
  </si>
  <si>
    <t>SHRIPISTON</t>
  </si>
  <si>
    <t>SHRIRAM TRANSPORT FINANCE COMPANY LTD</t>
  </si>
  <si>
    <t>SRTRANSFIN</t>
  </si>
  <si>
    <t>SHRISTI INFRASTRUCTURE DEVELOPMENT CORPORATION LTD</t>
  </si>
  <si>
    <t>SHUBHAM POLYSPIN LTD</t>
  </si>
  <si>
    <t>SHUBHLAXMI JEWEL ART LTD</t>
  </si>
  <si>
    <t>SHUBHLAXMI</t>
  </si>
  <si>
    <t>SHUKRA BULLIONS LTD.</t>
  </si>
  <si>
    <t>SKRABUL</t>
  </si>
  <si>
    <t>SHUKRA JEWELLERS LTD</t>
  </si>
  <si>
    <t>SHUKRA PHARMACEUTICALS LTD</t>
  </si>
  <si>
    <t>SHYAM CENTURY FERROUS LTD</t>
  </si>
  <si>
    <t>SHYAMCENT</t>
  </si>
  <si>
    <t>SHYAM TELECOM LTD</t>
  </si>
  <si>
    <t>SHYAMTEL</t>
  </si>
  <si>
    <t>SHYAMA INFOSYS LTD</t>
  </si>
  <si>
    <t>SHYAMKAMAL INVESTMENTS LTD</t>
  </si>
  <si>
    <t>SI CAPITAL &amp; FINANCIAL SERVICES LTD</t>
  </si>
  <si>
    <t>SIBAR AUTO PARTS LTD</t>
  </si>
  <si>
    <t>SICAGEN (INDIA) LTD</t>
  </si>
  <si>
    <t>SICAGEN</t>
  </si>
  <si>
    <t>SICAGEN INDIA LTD</t>
  </si>
  <si>
    <t>SICAL LOGISTICS LTD</t>
  </si>
  <si>
    <t>SICAL</t>
  </si>
  <si>
    <t>SIDDHARTH EDUCATION SERVICES LTD</t>
  </si>
  <si>
    <t>SIDH AUTOMOBILES LTD</t>
  </si>
  <si>
    <t>SIEL FINANCIAL SERVICES LTD</t>
  </si>
  <si>
    <t>SIEMENS LTD</t>
  </si>
  <si>
    <t>SIEMENS</t>
  </si>
  <si>
    <t>SIGNET INDUSTRIES LTD</t>
  </si>
  <si>
    <t>SIGIND</t>
  </si>
  <si>
    <t>SIKA INTERPLANT SYSTEMS LTD</t>
  </si>
  <si>
    <t>SIKKO INDUSTRIES LTD</t>
  </si>
  <si>
    <t>SIKKO</t>
  </si>
  <si>
    <t>SIKOZY REALTORS LTD</t>
  </si>
  <si>
    <t>SIL INVESTMENTS LTD</t>
  </si>
  <si>
    <t>SILINV</t>
  </si>
  <si>
    <t>SILGO RETAIL LTD</t>
  </si>
  <si>
    <t>SILGO</t>
  </si>
  <si>
    <t>SILLY MONKS ENTERTAINMENT LTD</t>
  </si>
  <si>
    <t>SILLYMONKS</t>
  </si>
  <si>
    <t>SILVER OAK (INDIA) LTD</t>
  </si>
  <si>
    <t>SILVER OAK COMMERCIAL LTD</t>
  </si>
  <si>
    <t>SILVER OAK INDIA LTD</t>
  </si>
  <si>
    <t>SILVER TOUCH TECHNOLOGIES LTD</t>
  </si>
  <si>
    <t>SILVERTUC</t>
  </si>
  <si>
    <t>SILVERPOINT INFRATECH LTD</t>
  </si>
  <si>
    <t>SIMBHAOLI SUGARS LTD</t>
  </si>
  <si>
    <t>SIMBHALS</t>
  </si>
  <si>
    <t>SIMMONDS MARSHALL LTD</t>
  </si>
  <si>
    <t>SIMPLEX CASTINGS LTD</t>
  </si>
  <si>
    <t>SIMPLEX INFRASTRUCTURES LTD</t>
  </si>
  <si>
    <t>SIMPLEXINF</t>
  </si>
  <si>
    <t>SIMPLEX MILLS COMPANY LTD</t>
  </si>
  <si>
    <t>SIMPLEX PAPERS LTD</t>
  </si>
  <si>
    <t>SIMPLEX REALTY LTD</t>
  </si>
  <si>
    <t>SIMRAN FARMS LTD</t>
  </si>
  <si>
    <t>SINCLAIRS HOTELS LTD</t>
  </si>
  <si>
    <t>SINDHU TRADE LINKS LTD</t>
  </si>
  <si>
    <t>SINDU VALLEY TECHNOLOGIES LTD</t>
  </si>
  <si>
    <t>SINGER (INDIA) LTD</t>
  </si>
  <si>
    <t>SINGER INDIA LTD</t>
  </si>
  <si>
    <t>SINNAR BIDI UDYOG LTD</t>
  </si>
  <si>
    <t>SINNER ENERGY (INDIA) LTD</t>
  </si>
  <si>
    <t>SINNER ENERGY INDIA LTD</t>
  </si>
  <si>
    <t>SINTERCOM (INDIA) LTD</t>
  </si>
  <si>
    <t>SINTERCOM</t>
  </si>
  <si>
    <t>SINTERCOM INDIA LTD</t>
  </si>
  <si>
    <t>SINTEX INDUSTRIES LTD</t>
  </si>
  <si>
    <t>SINTEX</t>
  </si>
  <si>
    <t>SINTEX PLASTICS TECHNOLOGY LTD</t>
  </si>
  <si>
    <t>SPTL</t>
  </si>
  <si>
    <t>SIP INDUSTRIES LTD</t>
  </si>
  <si>
    <t>SIR SHADI LAL ENTERPRISES LTD</t>
  </si>
  <si>
    <t>SIRCA PAINTS (INDIA) LTD</t>
  </si>
  <si>
    <t>SIRCA</t>
  </si>
  <si>
    <t>SIRCA PAINTS INDIA LTD</t>
  </si>
  <si>
    <t>SIROHIA &amp; SONS LTD</t>
  </si>
  <si>
    <t>SITA ENTERPRISES LTD</t>
  </si>
  <si>
    <t>SITA SHREE FOOD PRODUCTS LTD</t>
  </si>
  <si>
    <t>SITASHREE</t>
  </si>
  <si>
    <t>SITI NETWORKS LTD</t>
  </si>
  <si>
    <t>SITINET</t>
  </si>
  <si>
    <t>SIYARAM SILK MILLS LTD</t>
  </si>
  <si>
    <t>SIYSIL</t>
  </si>
  <si>
    <t>SJ CORPORATION LTD</t>
  </si>
  <si>
    <t>SJVN LTD</t>
  </si>
  <si>
    <t>SJVN</t>
  </si>
  <si>
    <t>SKF (INDIA) LTD</t>
  </si>
  <si>
    <t>SKF(INDIA)</t>
  </si>
  <si>
    <t>SKF INDIA LTD</t>
  </si>
  <si>
    <t>SKFINDIA</t>
  </si>
  <si>
    <t>SKIL INFRASTRUCTURE LTD</t>
  </si>
  <si>
    <t>SKIL</t>
  </si>
  <si>
    <t>SKIPPER LTD</t>
  </si>
  <si>
    <t>SKIPPER</t>
  </si>
  <si>
    <t>SKM EGG PRODUCTS EXPORT (INDIA) LTD</t>
  </si>
  <si>
    <t>SKMEGGPROD</t>
  </si>
  <si>
    <t>SKM EGG PRODUCTS EXPORT INDIA LTD</t>
  </si>
  <si>
    <t>SKP SECURITIES LTD</t>
  </si>
  <si>
    <t>SKS TEXTILES LTD</t>
  </si>
  <si>
    <t>SKSTEXTILE</t>
  </si>
  <si>
    <t>SKY GOLD LTD</t>
  </si>
  <si>
    <t>SKY INDUSTRIES LTD</t>
  </si>
  <si>
    <t>SKYLINE MILLARS LTD</t>
  </si>
  <si>
    <t>SKYLINE VENTURES (INDIA) LTD</t>
  </si>
  <si>
    <t>SKYLINE VENTURES INDIA LTD</t>
  </si>
  <si>
    <t>SMART FINSEC LTD</t>
  </si>
  <si>
    <t>SMARTLINK HOLDINGS LTD</t>
  </si>
  <si>
    <t>SMARTLINK</t>
  </si>
  <si>
    <t>SMIFS CAPITAL MARKETS LTD</t>
  </si>
  <si>
    <t>SML ISUZU LTD</t>
  </si>
  <si>
    <t>SMLISUZU</t>
  </si>
  <si>
    <t>SMRUTHI ORGANICS LTD</t>
  </si>
  <si>
    <t>SMS LIFESCIENCES (INDIA) LTD</t>
  </si>
  <si>
    <t>SMSLIFE</t>
  </si>
  <si>
    <t>SMS LIFESCIENCES INDIA LTD</t>
  </si>
  <si>
    <t>SMS PHARMACEUTICALS LTD</t>
  </si>
  <si>
    <t>SMSPHARMA</t>
  </si>
  <si>
    <t>SMVD POLY PACK LTD</t>
  </si>
  <si>
    <t>SMVD</t>
  </si>
  <si>
    <t>SNL BEARINGS LTD</t>
  </si>
  <si>
    <t>SNOWMAN LOGISTICS LTD</t>
  </si>
  <si>
    <t>SNOWMAN</t>
  </si>
  <si>
    <t>SOBHA LTD</t>
  </si>
  <si>
    <t>SOBHA</t>
  </si>
  <si>
    <t>SOBHAGYA MERCHANTILE LTD</t>
  </si>
  <si>
    <t>SOFCOM SYSTEMS LTD</t>
  </si>
  <si>
    <t>SOFTBPO GLOBAL SERVICES LTD</t>
  </si>
  <si>
    <t>SOFTSOL (INDIA) LTD</t>
  </si>
  <si>
    <t>SOFTSOL INDIA LTD</t>
  </si>
  <si>
    <t>SOFTTECH ENGINEERS LTD</t>
  </si>
  <si>
    <t>SOFTTECH</t>
  </si>
  <si>
    <t>SOLAR INDUSTRIES (INDIA) LTD</t>
  </si>
  <si>
    <t>SOLARINDS</t>
  </si>
  <si>
    <t>SOLAR INDUSTRIES INDIA LTD</t>
  </si>
  <si>
    <t>SOLARA ACTIVE PHARMA SCIENCES LTD</t>
  </si>
  <si>
    <t>SOLARA</t>
  </si>
  <si>
    <t>SOLEX ENERGY LTD</t>
  </si>
  <si>
    <t>SOLEX</t>
  </si>
  <si>
    <t>SOLID CARBIDE TOOLS LTD</t>
  </si>
  <si>
    <t>SOLID CONTAINERS LTD</t>
  </si>
  <si>
    <t>SOLID STONE COMPANY LTD</t>
  </si>
  <si>
    <t>SOLIS MARKETING LTD</t>
  </si>
  <si>
    <t>SOLITAIRE MACHINE TOOLS LTD</t>
  </si>
  <si>
    <t>SOM DATT FINANCE CORPORATION LTD</t>
  </si>
  <si>
    <t>SOM DISTILLERIES &amp; BREWERIES LTD</t>
  </si>
  <si>
    <t>SDBL</t>
  </si>
  <si>
    <t>SOMA TEXTILES &amp; INDUSTRIES LTD</t>
  </si>
  <si>
    <t>SOMATEX</t>
  </si>
  <si>
    <t>SOMANY CERAMICS LTD</t>
  </si>
  <si>
    <t>SOMANYCERA</t>
  </si>
  <si>
    <t>SOMI CONVEYOR BELTINGS LTD</t>
  </si>
  <si>
    <t>SOMICONVEY</t>
  </si>
  <si>
    <t>SONAL ADHESIVES LTD</t>
  </si>
  <si>
    <t>SONAL MERCANTILE LTD</t>
  </si>
  <si>
    <t>SONAM CLOCK LTD</t>
  </si>
  <si>
    <t>SONAMCLOCK</t>
  </si>
  <si>
    <t>SONATA SOFTWARE LTD</t>
  </si>
  <si>
    <t>SONATSOFTW</t>
  </si>
  <si>
    <t>SONI MEDICARE LTD</t>
  </si>
  <si>
    <t>SONI SOYA PRODUCTS LTD</t>
  </si>
  <si>
    <t>SONISOYA</t>
  </si>
  <si>
    <t>SOPHIA TRAEXPO LTD</t>
  </si>
  <si>
    <t>SORIL INFRA RESOURCES LTD</t>
  </si>
  <si>
    <t>SORILINFRA</t>
  </si>
  <si>
    <t>SOURCE INDUSTRIES (INDIA) LTD</t>
  </si>
  <si>
    <t>SOURCE INDUSTRIES INDIA LTD</t>
  </si>
  <si>
    <t>SOURCE NATURAL FOODS &amp; HERBAL SUPPL LTD</t>
  </si>
  <si>
    <t>SOUTH ASIAN ENTERPRISES LTD</t>
  </si>
  <si>
    <t>SOUTH INDIA PAPER MILLS LTD</t>
  </si>
  <si>
    <t>SOUTH INDIA PROJECTS LTD</t>
  </si>
  <si>
    <t>SOUTH WEST PINNACLE EXPLORATION LTD</t>
  </si>
  <si>
    <t>SOUTHWEST</t>
  </si>
  <si>
    <t>SOUTHERN GAS LTD</t>
  </si>
  <si>
    <t>SOUTHERN INFOSYS LTD</t>
  </si>
  <si>
    <t>SOUTHERN LATEX LTD</t>
  </si>
  <si>
    <t>SOUTHERN MAGNESIUM &amp; CHEMICALS LTD</t>
  </si>
  <si>
    <t>SOUTHERN ONLINE BIO TECHNOLOGIES LTD</t>
  </si>
  <si>
    <t>SOUTHERN PETROCHEMICALS INDUSTRIES CORPORATION LTD</t>
  </si>
  <si>
    <t>SPIC</t>
  </si>
  <si>
    <t>SOVEREIGN DIAMONDS LTD</t>
  </si>
  <si>
    <t>SOWBHAGYA MEDIA LTD</t>
  </si>
  <si>
    <t>SP CAPITAL FINANCING LTD</t>
  </si>
  <si>
    <t>SPA Capital Services Ltd</t>
  </si>
  <si>
    <t>SPACAPS</t>
  </si>
  <si>
    <t>SPACE INCUBATRICS TECHNOLOGIES LTD</t>
  </si>
  <si>
    <t>SPACEAGE PRODUCTS LTD</t>
  </si>
  <si>
    <t>SPACENET ENTERPRISES (INDIA) LTD</t>
  </si>
  <si>
    <t>SPCENET</t>
  </si>
  <si>
    <t>SPACENET ENTERPRISES INDIA LTD</t>
  </si>
  <si>
    <t>SPAN DIVERGENT LTD</t>
  </si>
  <si>
    <t>SPARC SYSTEMS LTD</t>
  </si>
  <si>
    <t>SPARKLING INDIA FINSHARES LTD</t>
  </si>
  <si>
    <t>SPECIALITY RESTAURANTS LTD</t>
  </si>
  <si>
    <t>SPECIALITY</t>
  </si>
  <si>
    <t>SPECTRA INDUSTRIES LTD</t>
  </si>
  <si>
    <t>SPECTRUM ELECTRICAL INDUSTRIES LTD</t>
  </si>
  <si>
    <t>SPECTRUM</t>
  </si>
  <si>
    <t>SPECTRUM FOODS LTD</t>
  </si>
  <si>
    <t>SPECULAR MARKETING &amp; FINANCING LTD</t>
  </si>
  <si>
    <t>SPEEDAGE COMMERCIALS LTD</t>
  </si>
  <si>
    <t>SPEL SEMICONDUCTOR LTD</t>
  </si>
  <si>
    <t>Spencers Retail Ltd</t>
  </si>
  <si>
    <t>SPENCER</t>
  </si>
  <si>
    <t>Spencer's Retail LTD</t>
  </si>
  <si>
    <t>SPENCERS</t>
  </si>
  <si>
    <t>SPENTA INTERNATIONAL LTD</t>
  </si>
  <si>
    <t>SPENTEX INDUSTRIES LTD</t>
  </si>
  <si>
    <t>SPENTEX</t>
  </si>
  <si>
    <t>SPICE ISLANDS APPARELS LTD</t>
  </si>
  <si>
    <t>SPICE MOBILITY LTD</t>
  </si>
  <si>
    <t>SPICEMOBI</t>
  </si>
  <si>
    <t>SPICEJET LTD</t>
  </si>
  <si>
    <t>SPICY ENTERTAINMENT AND MEDIA LTD</t>
  </si>
  <si>
    <t>SPL INDUSTRIES LTD</t>
  </si>
  <si>
    <t>SPLIL</t>
  </si>
  <si>
    <t>SPLENDID METAL PRODUCTS LTD</t>
  </si>
  <si>
    <t>SMPL</t>
  </si>
  <si>
    <t>SPML INFRA LTD</t>
  </si>
  <si>
    <t>SPMLINFRA</t>
  </si>
  <si>
    <t>SPORTKING (INDIA) LTD</t>
  </si>
  <si>
    <t>SPORTKING INDIA LTD</t>
  </si>
  <si>
    <t>SPRAYKING AGRO EQUIPMENT LTD</t>
  </si>
  <si>
    <t>Spring Fields Infraventure Ltd</t>
  </si>
  <si>
    <t>SFIVL</t>
  </si>
  <si>
    <t>SPS FINQUEST LTD</t>
  </si>
  <si>
    <t>SPS INTERNATIONAL LTD</t>
  </si>
  <si>
    <t>SQS INDIA BFSI LTD</t>
  </si>
  <si>
    <t>SQSBFSI</t>
  </si>
  <si>
    <t>SQUARE FOUR PROJECTS (INDIA) LTD</t>
  </si>
  <si>
    <t>SQUARE FOUR PROJECTS INDIA LTD</t>
  </si>
  <si>
    <t>SREE JAYALAKSHMI AUTOSPIN LTD</t>
  </si>
  <si>
    <t>SREE RAYALASEEMA HI-STRENGTH HYPO LTD</t>
  </si>
  <si>
    <t>SRHHYPOLTD</t>
  </si>
  <si>
    <t>SREECHEM RESINS LTD</t>
  </si>
  <si>
    <t>SREELEATHERS LTD</t>
  </si>
  <si>
    <t>SREEL</t>
  </si>
  <si>
    <t>SREI INFRASTRUCTURE FINANCE LTD</t>
  </si>
  <si>
    <t>SREINFRA</t>
  </si>
  <si>
    <t>SRESTHA FINVEST LTD</t>
  </si>
  <si>
    <t>SRF LTD</t>
  </si>
  <si>
    <t>SRF</t>
  </si>
  <si>
    <t>SRG HOUSING FINANCE LTD</t>
  </si>
  <si>
    <t>SRI ADHIKARI BROTHERS TELEVISION NETWORK LTD</t>
  </si>
  <si>
    <t>SABTN</t>
  </si>
  <si>
    <t>SRI AMARNATH FINANCE LTD</t>
  </si>
  <si>
    <t>SRI HAVISHA HOSPITALITY AND INFRASTRUCTURE LTD</t>
  </si>
  <si>
    <t>HAVISHA</t>
  </si>
  <si>
    <t>SRI KPR INDUSTRIES LTD</t>
  </si>
  <si>
    <t>SRI KRISHNA CONSTRUCTIONS (INDIA) LTD</t>
  </si>
  <si>
    <t>SRI KRISHNA CONSTRUCTIONS INDIA LTD</t>
  </si>
  <si>
    <t>SRI KRISHNA METCOM LTD</t>
  </si>
  <si>
    <t>SKML</t>
  </si>
  <si>
    <t>SRI LAKSHMI SARASWATHI TEXTILES ARNI LTD</t>
  </si>
  <si>
    <t>SRI NACHAMMAI COTTON MILLS LTD</t>
  </si>
  <si>
    <t>SRI RAMAKRISHNA MILLS COIMBATORE LTD</t>
  </si>
  <si>
    <t>SRI VAJRA GRANITES LTD</t>
  </si>
  <si>
    <t>SRIKALAHASTHI PIPES LTD</t>
  </si>
  <si>
    <t>SRIPIPES</t>
  </si>
  <si>
    <t>SRM ENERGY LTD</t>
  </si>
  <si>
    <t>SRS FINANCE LTD</t>
  </si>
  <si>
    <t>SRS LTD</t>
  </si>
  <si>
    <t>SRSLTD</t>
  </si>
  <si>
    <t>SRU STEELS LTD</t>
  </si>
  <si>
    <t>SS ORGANICS LTD</t>
  </si>
  <si>
    <t>SSPDL LTD</t>
  </si>
  <si>
    <t>SSPN FINANCE LTD</t>
  </si>
  <si>
    <t>STAMPEDE CAPITAL LTD</t>
  </si>
  <si>
    <t>STAMPEDE</t>
  </si>
  <si>
    <t>SCAPDVR</t>
  </si>
  <si>
    <t>STANDARD BATTERIES LTD</t>
  </si>
  <si>
    <t>STANDARD CAPITAL MARKETS LTD</t>
  </si>
  <si>
    <t>STANDARD CHARTERED PLC</t>
  </si>
  <si>
    <t>STANDARD INDUSTRIES LTD</t>
  </si>
  <si>
    <t>SIL</t>
  </si>
  <si>
    <t>STANDARD SHOE SOLE AND MOULD (INDIA) LTD</t>
  </si>
  <si>
    <t>STANDARD SHOE SOLE AND MOULD INDIA LTD</t>
  </si>
  <si>
    <t>STANDARD SURFACTANTS LTD</t>
  </si>
  <si>
    <t>STANPACKS (INDIA) LTD</t>
  </si>
  <si>
    <t>STANPACKS INDIA LTD</t>
  </si>
  <si>
    <t>STANROSE MAFATLAL INVESTMENTS AND FINANCE LTD</t>
  </si>
  <si>
    <t>STAR CEMENT LTD</t>
  </si>
  <si>
    <t>STARCEMENT</t>
  </si>
  <si>
    <t>STAR DELTA TRANSFORMERS LTD</t>
  </si>
  <si>
    <t>STAR PAPER MILLS LTD</t>
  </si>
  <si>
    <t>STARPAPER</t>
  </si>
  <si>
    <t>STARCOM INFORMATION TECHNOLOGY LTD</t>
  </si>
  <si>
    <t>STARLIT POWER SYSTEMS LTD</t>
  </si>
  <si>
    <t>STARLITE COMPONENTS LTD</t>
  </si>
  <si>
    <t>STARLOG ENTERPRISES LTD</t>
  </si>
  <si>
    <t>STATE BANK OF INDIA</t>
  </si>
  <si>
    <t>SBIN</t>
  </si>
  <si>
    <t>STEEL AUTHORITY OF (INDIA) LTD</t>
  </si>
  <si>
    <t>SAIL</t>
  </si>
  <si>
    <t>STEEL AUTHORITY OF INDIA LTD</t>
  </si>
  <si>
    <t>STEEL CITY SECURITIES LTD</t>
  </si>
  <si>
    <t>STEELCITY</t>
  </si>
  <si>
    <t>STEEL EXCHANGE (INDIA) LTD</t>
  </si>
  <si>
    <t>STEELXIND</t>
  </si>
  <si>
    <t>STEEL EXCHANGE INDIA LTD</t>
  </si>
  <si>
    <t>STEEL STRIPS INFRASTRUCTURES LTD</t>
  </si>
  <si>
    <t>STEEL STRIPS LTD.</t>
  </si>
  <si>
    <t>STRIPMT</t>
  </si>
  <si>
    <t>STEEL STRIPS WHEELS LTD</t>
  </si>
  <si>
    <t>SSWL</t>
  </si>
  <si>
    <t>STEELCAST LTD</t>
  </si>
  <si>
    <t>STEELCO GUJARAT LTD</t>
  </si>
  <si>
    <t>STEL HOLDINGS LTD</t>
  </si>
  <si>
    <t>STEL</t>
  </si>
  <si>
    <t>STELLANT SECURITIES (INDIA) LTD</t>
  </si>
  <si>
    <t>STELLANT SECURITIES INDIA LTD</t>
  </si>
  <si>
    <t>STELLAR CAPITAL SERVICES LTD</t>
  </si>
  <si>
    <t>STEP TWO CORPORATION LTD</t>
  </si>
  <si>
    <t>STERLING GREEN WOODS LTD</t>
  </si>
  <si>
    <t>STERLING GUARANTY &amp;amp; FINANCE LTD.</t>
  </si>
  <si>
    <t>STRLGUA</t>
  </si>
  <si>
    <t>STERLING SPINNERS LTD</t>
  </si>
  <si>
    <t>STERLING TOOLS LTD</t>
  </si>
  <si>
    <t>STERTOOLS</t>
  </si>
  <si>
    <t>STERLITE TECHNOLOGIES LTD</t>
  </si>
  <si>
    <t>STRTECH</t>
  </si>
  <si>
    <t>STI (INDIA) LTD</t>
  </si>
  <si>
    <t>ST(INDIA)</t>
  </si>
  <si>
    <t>STI INDIA LTD</t>
  </si>
  <si>
    <t>STINDIA</t>
  </si>
  <si>
    <t>STL GLOBAL LTD</t>
  </si>
  <si>
    <t>SGL</t>
  </si>
  <si>
    <t>STOVEC INDUSTRIES LTD</t>
  </si>
  <si>
    <t>STRATMONT INDUSTRIES LTD</t>
  </si>
  <si>
    <t>STRIDES PHARMA SCIENCE LTD</t>
  </si>
  <si>
    <t>STAR</t>
  </si>
  <si>
    <t>STURDY INDUSTRIES LTD</t>
  </si>
  <si>
    <t>STYLAM INDUSTRIES LTD</t>
  </si>
  <si>
    <t>Subex LTD</t>
  </si>
  <si>
    <t>SUBEX</t>
  </si>
  <si>
    <t>SUBEX LTD</t>
  </si>
  <si>
    <t>SUBHASH SILK MILLS LTD</t>
  </si>
  <si>
    <t>SUBROS LTD</t>
  </si>
  <si>
    <t>SUBROS</t>
  </si>
  <si>
    <t>SUBWAY FINANCE &amp; INVESTMENT CO LTD</t>
  </si>
  <si>
    <t>SUCHITRA FINANCE &amp; TRADING COMPANY LTD</t>
  </si>
  <si>
    <t>SUDAL INDUSTRIES LTD</t>
  </si>
  <si>
    <t>SUDARSHAN CHEMICAL INDUSTRIES LTD</t>
  </si>
  <si>
    <t>SUDARSCHEM</t>
  </si>
  <si>
    <t>SUDITI INDUSTRIES LTD</t>
  </si>
  <si>
    <t>SUERYAA KNITWEAR LTD</t>
  </si>
  <si>
    <t>SUGAL &amp; DAMANI SHARE BROKERS LTD</t>
  </si>
  <si>
    <t>Suich Industries Ltd</t>
  </si>
  <si>
    <t>SUICH</t>
  </si>
  <si>
    <t>SUJALA TRADING &amp; HOLDINGS LTD</t>
  </si>
  <si>
    <t>SUJANA UNIVERSAL INDUSTRIES LTD</t>
  </si>
  <si>
    <t>SUJANAUNI</t>
  </si>
  <si>
    <t>SUKHJIT STARCH &amp; CHEMICALS LTD</t>
  </si>
  <si>
    <t>SULABH ENGINEERS &amp; SERVICES LTD</t>
  </si>
  <si>
    <t>SUMEDHA FISCAL SERVICES LTD</t>
  </si>
  <si>
    <t>SUMEET INDUSTRIES LTD</t>
  </si>
  <si>
    <t>SUMEETINDS</t>
  </si>
  <si>
    <t>SUMERU INDUSTRIES LTD</t>
  </si>
  <si>
    <t>SUMIT WOODS LTD</t>
  </si>
  <si>
    <t>SUMIT</t>
  </si>
  <si>
    <t>SUMMIT SECURITIES LTD</t>
  </si>
  <si>
    <t>SUMMITSEC</t>
  </si>
  <si>
    <t>SUN AND SHINE WORLDWIDE LTD</t>
  </si>
  <si>
    <t>SUN PHARMA ADVANCED RESEARCH COMPANY LTD</t>
  </si>
  <si>
    <t>SPARC</t>
  </si>
  <si>
    <t>SUN PHARMACEUTICAL INDUSTRIES LTD</t>
  </si>
  <si>
    <t>SUNPHARMA</t>
  </si>
  <si>
    <t>SUN RETAIL LTD</t>
  </si>
  <si>
    <t>SUN SOURCE (INDIA) LTD</t>
  </si>
  <si>
    <t>SUN SOURCE INDIA LTD</t>
  </si>
  <si>
    <t>SUN TECHNO OVERSEAS LTD</t>
  </si>
  <si>
    <t>SUN TV NETWORK LTD</t>
  </si>
  <si>
    <t>SUNTV</t>
  </si>
  <si>
    <t>SUNCARE TRADERS LTD</t>
  </si>
  <si>
    <t>SUNCITY SYNTHETICS LTD</t>
  </si>
  <si>
    <t>SUNDARAM BRAKE LININGS LTD</t>
  </si>
  <si>
    <t>SUNDRMBRAK</t>
  </si>
  <si>
    <t>SUNDARAM CLAYTON LTD</t>
  </si>
  <si>
    <t>SUNCLAYLTD</t>
  </si>
  <si>
    <t>SUNDARAM FINANCE HOLDINGS LTD</t>
  </si>
  <si>
    <t>SUNDARMHLD</t>
  </si>
  <si>
    <t>SUNDARAM FINANCE LTD</t>
  </si>
  <si>
    <t>SUNDARMFIN</t>
  </si>
  <si>
    <t>SUNDARAM MULTI PAP LTD</t>
  </si>
  <si>
    <t>SUNDARAM</t>
  </si>
  <si>
    <t>SUNDRAM FASTENERS LTD</t>
  </si>
  <si>
    <t>SUNDRMFAST</t>
  </si>
  <si>
    <t>SUNFLAG IRON AND STEEL COMPANY LTD</t>
  </si>
  <si>
    <t>SUNFLAG</t>
  </si>
  <si>
    <t>SUNGOLD CAPITAL LTD</t>
  </si>
  <si>
    <t>SUNGOLD MEDIA AND ENTERTAINMENT LTD</t>
  </si>
  <si>
    <t>SUNIL AGRO FOODS LTD</t>
  </si>
  <si>
    <t>SUNIL HEALTHCARE LTD</t>
  </si>
  <si>
    <t>SUNIL HITECH ENGINEERS LTD</t>
  </si>
  <si>
    <t>SUNILHITEC</t>
  </si>
  <si>
    <t>SUNIL INDUSTRIES LTD</t>
  </si>
  <si>
    <t>SUNRAJ DIAMOND EXPORTS LTD.</t>
  </si>
  <si>
    <t>SUNRAJDI</t>
  </si>
  <si>
    <t>SUNRISE INDUSTRIAL TRADERS LTD</t>
  </si>
  <si>
    <t>SUNSHIELD CHEMICALS LTD</t>
  </si>
  <si>
    <t>SUNSHINE CAPITAL LTD</t>
  </si>
  <si>
    <t>SUNSTAR REALTY DEVELOPMENT LTD</t>
  </si>
  <si>
    <t>SUNTECK REALTY LTD</t>
  </si>
  <si>
    <t>SUNTECK</t>
  </si>
  <si>
    <t>SUPER BAKERS (INDIA) LTD</t>
  </si>
  <si>
    <t>SUPER BAKERS INDIA LTD</t>
  </si>
  <si>
    <t>SUPER CROP SAFE LTD</t>
  </si>
  <si>
    <t>SUPER DOMESTIC MACHINES LTD</t>
  </si>
  <si>
    <t>SUPER FINE KNITTERS LTD</t>
  </si>
  <si>
    <t>SUPER SALES (INDIA) LTD</t>
  </si>
  <si>
    <t>SUPER SALES INDIA LTD</t>
  </si>
  <si>
    <t>SUPER SPINNING MILLS LTD</t>
  </si>
  <si>
    <t>SUPERSPIN</t>
  </si>
  <si>
    <t>SUPER TANNERY LTD</t>
  </si>
  <si>
    <t>SUPERB PAPERS LTD</t>
  </si>
  <si>
    <t>SUPERHOUSE LTD</t>
  </si>
  <si>
    <t>SUPERHOUSE</t>
  </si>
  <si>
    <t>SUPERIOR FINLEASE LTD</t>
  </si>
  <si>
    <t>Superior Industrial Enterprises LTD</t>
  </si>
  <si>
    <t>SIEL</t>
  </si>
  <si>
    <t>SUPERNOVA ADVERTISING LTD</t>
  </si>
  <si>
    <t>SUPERSHAKTI METALIKS LTD</t>
  </si>
  <si>
    <t>SUPERTEX INDUSTRIES LTD</t>
  </si>
  <si>
    <t>SUPRA PACIFIC MANAGEMENT CONSULTANCY LTD</t>
  </si>
  <si>
    <t>SUPRA TRENDS LTD</t>
  </si>
  <si>
    <t>SUPRAJIT ENGINEERING LTD</t>
  </si>
  <si>
    <t>SUPRAJIT</t>
  </si>
  <si>
    <t>SUPREME ENGINEERING LTD</t>
  </si>
  <si>
    <t>SUPREMEENG</t>
  </si>
  <si>
    <t>SUPREME HOLDINGS &amp; HOSPITALITY (INDIA) LTD</t>
  </si>
  <si>
    <t>SUPREME HOLDINGS &amp; HOSPITALITY INDIA LTD</t>
  </si>
  <si>
    <t>SUPREME INDIA IMPEX LTD</t>
  </si>
  <si>
    <t>SIIL</t>
  </si>
  <si>
    <t>SUPREME INDUSTRIES LTD</t>
  </si>
  <si>
    <t>SUPREMEIND</t>
  </si>
  <si>
    <t>SUPREME INFRASTRUCTURE (INDIA) LTD</t>
  </si>
  <si>
    <t>SUPREMEINF</t>
  </si>
  <si>
    <t>SUPREME INFRASTRUCTURE INDIA LTD</t>
  </si>
  <si>
    <t>SUPREME PETROCHEM LTD</t>
  </si>
  <si>
    <t>SUPPETRO</t>
  </si>
  <si>
    <t>SUPREMEX SHINE STEELS LTD</t>
  </si>
  <si>
    <t>SURAJ LTD</t>
  </si>
  <si>
    <t>SURAJ PRODUCTS LTD</t>
  </si>
  <si>
    <t>SURANA SOLAR LTD</t>
  </si>
  <si>
    <t>SURANASOL</t>
  </si>
  <si>
    <t>SURANA TELECOM AND POWER LTD</t>
  </si>
  <si>
    <t>SURANAT&amp;P</t>
  </si>
  <si>
    <t>SURAT TEXTILE MILLS LTD</t>
  </si>
  <si>
    <t>SUREVIN BPO SERVICES LTD</t>
  </si>
  <si>
    <t>SUREVIN</t>
  </si>
  <si>
    <t>SURYA (INDIA) LTD</t>
  </si>
  <si>
    <t>SURYA INDIA LTD</t>
  </si>
  <si>
    <t>SURYA ROSHNI LTD</t>
  </si>
  <si>
    <t>SURYAROSNI</t>
  </si>
  <si>
    <t>SURYAAMBA SPINNING MILLS LTD</t>
  </si>
  <si>
    <t>SURYACHAKRA POWER CORPORATION LTD</t>
  </si>
  <si>
    <t>SURYAKRIPA FINANCE LTD</t>
  </si>
  <si>
    <t>SURYALAKSHMI COTTON MILLS LTD</t>
  </si>
  <si>
    <t>SURYALAXMI</t>
  </si>
  <si>
    <t>SURYALATA SPINNING MILLS LTD</t>
  </si>
  <si>
    <t>SURYAVANSHI SPINNING MILLS LTD</t>
  </si>
  <si>
    <t>SURYO FOODS &amp;amp; INDUSTRIES LTD.</t>
  </si>
  <si>
    <t>SURFI</t>
  </si>
  <si>
    <t>SUTLEJ TEXTILES AND INDUSTRIES LTD</t>
  </si>
  <si>
    <t>SUTLEJTEX</t>
  </si>
  <si>
    <t>SUUMAYA LIFESTYLE LTD</t>
  </si>
  <si>
    <t>SUULD</t>
  </si>
  <si>
    <t>SUVEN LIFE SCIENCES LTD</t>
  </si>
  <si>
    <t>SUVEN</t>
  </si>
  <si>
    <t>SUVIDHA INFRAESTATE CORPORATION LTD</t>
  </si>
  <si>
    <t>SUYOG TELEMATICS LTD</t>
  </si>
  <si>
    <t>SUZLON ENERGY LTD</t>
  </si>
  <si>
    <t>SUZLON</t>
  </si>
  <si>
    <t>SVA (INDIA) LTD</t>
  </si>
  <si>
    <t>SVA INDIA LTD</t>
  </si>
  <si>
    <t>SVAM SOFTWARE LTD</t>
  </si>
  <si>
    <t>SVARAJ TRADING &amp; AGENCIES LTD</t>
  </si>
  <si>
    <t>SVARNIM TRADE UDYOG LTD</t>
  </si>
  <si>
    <t>SVC INDUSTRIES Ltd</t>
  </si>
  <si>
    <t>SVCIND</t>
  </si>
  <si>
    <t>SVC RESOURCES LTD</t>
  </si>
  <si>
    <t>SVP GLOBAL VENTURES LTD</t>
  </si>
  <si>
    <t>SVP HOUSING LTD</t>
  </si>
  <si>
    <t>SW INVESTMENTS LTD</t>
  </si>
  <si>
    <t>SWADESHI INDUSTRIES LEASING CO LTD</t>
  </si>
  <si>
    <t>SWADESHI POLYTEX LTD</t>
  </si>
  <si>
    <t>SWAGRUHA INFRASTRUCTURE LTD</t>
  </si>
  <si>
    <t>SWAGTAM TRADING &amp; SERVICES LTD</t>
  </si>
  <si>
    <t>SWAN ENERGY LTD</t>
  </si>
  <si>
    <t>SWANENERGY</t>
  </si>
  <si>
    <t>SWARAJ AUTOMOTIVES LTD</t>
  </si>
  <si>
    <t>SWARAJ ENGINES LTD</t>
  </si>
  <si>
    <t>SWARAJENG</t>
  </si>
  <si>
    <t>SWARNA SECURITIES LTD</t>
  </si>
  <si>
    <t>SWARNSARITA GEMS LTD</t>
  </si>
  <si>
    <t>SWASTI VINAYAKA ART AND HERITAGE CORPORATION LTD</t>
  </si>
  <si>
    <t>SWASTI VINAYAKA SYNTHETICS LTD</t>
  </si>
  <si>
    <t>SWASTIK SAFE DEPOSIT &amp; INVESTMENTS LTD</t>
  </si>
  <si>
    <t>SWASTIKA INVESTMART LTD</t>
  </si>
  <si>
    <t>SWELECT ENERGY SYSTEMS LTD</t>
  </si>
  <si>
    <t>SWELECTES</t>
  </si>
  <si>
    <t>SWISS GLASCOAT EQUIPMENTS LTD</t>
  </si>
  <si>
    <t>SWITCHING TECHNOLOGIES GUNTHER LTD</t>
  </si>
  <si>
    <t>SWORD &amp; SHIELD PHARMA LTD</t>
  </si>
  <si>
    <t>SWORD-EDGE COMMERCIALS LTD</t>
  </si>
  <si>
    <t>SYBLY INDUSTRIES LTD</t>
  </si>
  <si>
    <t>SYLPH EDUCATION SOLUTIONS LTD</t>
  </si>
  <si>
    <t>SYLPH TECHNOLOGIES LTD</t>
  </si>
  <si>
    <t>SYMBIOX INVESTMENT &amp; TRADING COMPANY LTD</t>
  </si>
  <si>
    <t>SYMPHONY LTD</t>
  </si>
  <si>
    <t>SYMPHONY</t>
  </si>
  <si>
    <t>SYNCOM FORMULATIONS (INDIA) LTD</t>
  </si>
  <si>
    <t>SYNCOM FORMULATIONS INDIA LTD</t>
  </si>
  <si>
    <t>SYNCOM HEALTHCARE LTD</t>
  </si>
  <si>
    <t>SYNCOM</t>
  </si>
  <si>
    <t>SYNDICATE BANK</t>
  </si>
  <si>
    <t>SYNDIBANK</t>
  </si>
  <si>
    <t>SYNERGY GREEN INDUSTRIES LTD</t>
  </si>
  <si>
    <t>SYNGENE INTERNATIONAL LTD</t>
  </si>
  <si>
    <t>SYNGENE</t>
  </si>
  <si>
    <t>SYNTHIKO FOILS LTD</t>
  </si>
  <si>
    <t>SYSCHEM (INDIA) LTD</t>
  </si>
  <si>
    <t>SYSCHEM INDIA LTD</t>
  </si>
  <si>
    <t>SYSCO INDUSTRIES LTD</t>
  </si>
  <si>
    <t>SYSTEMATIX CORPORATE SERVICES LTD</t>
  </si>
  <si>
    <t>SYSTEMATIX SECURITIES LTD</t>
  </si>
  <si>
    <t>T &amp; I GLOBAL LTD</t>
  </si>
  <si>
    <t>T D POWER SYSTEMS LTD</t>
  </si>
  <si>
    <t>T SPIRITUAL WORLD LTD</t>
  </si>
  <si>
    <t>T T LTD</t>
  </si>
  <si>
    <t>TTL</t>
  </si>
  <si>
    <t>TAAL ENTERPRISES LTD</t>
  </si>
  <si>
    <t>TAAZA INTERNATIONAL LTD</t>
  </si>
  <si>
    <t>TAI INDUSTRIES LTD</t>
  </si>
  <si>
    <t>TAINWALA CHEMICAL AND PLASTIC I LTD</t>
  </si>
  <si>
    <t>TAINWALCHM</t>
  </si>
  <si>
    <t>TAJ GVK HOTELS &amp; RESORTS LTD</t>
  </si>
  <si>
    <t>TAJGVK</t>
  </si>
  <si>
    <t>TAKE SOLUTIONS LTD</t>
  </si>
  <si>
    <t>TAKE</t>
  </si>
  <si>
    <t>TALBROS AUTOMOTIVE COMPONENTS LTD</t>
  </si>
  <si>
    <t>TALBROAUTO</t>
  </si>
  <si>
    <t>TALBROS ENGINEERING LTD</t>
  </si>
  <si>
    <t>TALWALKARS BETTER VALUE FITNESS LTD</t>
  </si>
  <si>
    <t>TALWALKARS</t>
  </si>
  <si>
    <t>TALWALKARS LIFESTYLES LTD</t>
  </si>
  <si>
    <t>TALWGYM</t>
  </si>
  <si>
    <t>TAMBOLI CAPITAL LTD</t>
  </si>
  <si>
    <t>TAMIL NADU NEWSPRINT &amp; PAPERS LTD</t>
  </si>
  <si>
    <t>TNPL</t>
  </si>
  <si>
    <t>TAMILNADU JAIBHARAT MILLS LTD</t>
  </si>
  <si>
    <t>TAMILNADU PETROPRODUCTS LTD</t>
  </si>
  <si>
    <t>TNPETRO</t>
  </si>
  <si>
    <t>TAMILNADU STEEL TUBES LTD</t>
  </si>
  <si>
    <t>TAMILNADU TELECOMMUNICATION LTD</t>
  </si>
  <si>
    <t>TNTELE</t>
  </si>
  <si>
    <t>TANEJA AEROSPACE &amp; AVIATION LTD</t>
  </si>
  <si>
    <t>TANFAC INDUSTRIES LTD</t>
  </si>
  <si>
    <t>TANLA SOLUTIONS LTD</t>
  </si>
  <si>
    <t>TANLA</t>
  </si>
  <si>
    <t>TANTIA CONSTRUCTIONS LTD</t>
  </si>
  <si>
    <t>TANTIACONS</t>
  </si>
  <si>
    <t>TANVI FOODS (INDIA) LTD</t>
  </si>
  <si>
    <t>TANVI FOODS INDIA LTD</t>
  </si>
  <si>
    <t>TAPARIA TOOLS LTD</t>
  </si>
  <si>
    <t>TARA CHAND LOGISTIC SOLUTIONS LTD</t>
  </si>
  <si>
    <t>TARACHAND</t>
  </si>
  <si>
    <t>TARA JEWELS LTD</t>
  </si>
  <si>
    <t>TARAJEWELS</t>
  </si>
  <si>
    <t>TARAI FOODS LTD</t>
  </si>
  <si>
    <t>TARAPUR TRANSFORMERS LTD</t>
  </si>
  <si>
    <t>TARAPUR</t>
  </si>
  <si>
    <t>TARINI INTERNATIONAL LTD</t>
  </si>
  <si>
    <t>TARMAT LTD</t>
  </si>
  <si>
    <t>TARMAT</t>
  </si>
  <si>
    <t>TASHI (INDIA) LTD</t>
  </si>
  <si>
    <t>TASHI INDIA LTD</t>
  </si>
  <si>
    <t>TASTY BITE EATABLES LTD</t>
  </si>
  <si>
    <t>TASTYBITE</t>
  </si>
  <si>
    <t>TASTY DAIRY SPECIALITIES LTD</t>
  </si>
  <si>
    <t>TATA CHEMICALS LTD</t>
  </si>
  <si>
    <t>TATACHEM</t>
  </si>
  <si>
    <t>TATA COFFEE LTD</t>
  </si>
  <si>
    <t>TATACOFFEE</t>
  </si>
  <si>
    <t>TATA COMMUNICATIONS LTD</t>
  </si>
  <si>
    <t>TATACOMM</t>
  </si>
  <si>
    <t>Telecom - Alternate Carriers</t>
  </si>
  <si>
    <t>TATA CONSULTANCY SERVICES LTD</t>
  </si>
  <si>
    <t>TCS</t>
  </si>
  <si>
    <t>TATA ELXSI LTD</t>
  </si>
  <si>
    <t>TATAELXSI</t>
  </si>
  <si>
    <t>TATA GLOBAL BEVERAGES LTD</t>
  </si>
  <si>
    <t>TATAGLOBAL</t>
  </si>
  <si>
    <t>TATA INVESTMENT CORPORATION LTD</t>
  </si>
  <si>
    <t>TATAINVEST</t>
  </si>
  <si>
    <t>TATA METALIKS LTD</t>
  </si>
  <si>
    <t>TATAMETALI</t>
  </si>
  <si>
    <t>TATA MOTORS LTD</t>
  </si>
  <si>
    <t>TATAMOTORS</t>
  </si>
  <si>
    <t>TATAMTRDVR</t>
  </si>
  <si>
    <t>TATA POWER COMPANY LTD</t>
  </si>
  <si>
    <t>TATAPOWER</t>
  </si>
  <si>
    <t>TATA SPONGE IRON LTD</t>
  </si>
  <si>
    <t>TATASPONGE</t>
  </si>
  <si>
    <t>Tata Steel Bsl LTD</t>
  </si>
  <si>
    <t>TATASTLBSL</t>
  </si>
  <si>
    <t>TATA STEEL LTD</t>
  </si>
  <si>
    <t>TATASTEEL</t>
  </si>
  <si>
    <t>TATA TELESERVICES MAHARASHTRA LTD</t>
  </si>
  <si>
    <t>TTML</t>
  </si>
  <si>
    <t>TATIA GLOBAL VENNTURE LTD</t>
  </si>
  <si>
    <t>TAVERNIER RESOURCES LTD</t>
  </si>
  <si>
    <t>TAYLORMADE RENEWABLES LTD</t>
  </si>
  <si>
    <t>TAYO ROLLS LTD</t>
  </si>
  <si>
    <t>TCFC FINANCE LTD</t>
  </si>
  <si>
    <t>TCI DEVELOPERS LTD</t>
  </si>
  <si>
    <t>TCIDEVELOP</t>
  </si>
  <si>
    <t>TCI EXPRESS LTD</t>
  </si>
  <si>
    <t>TCIEXP</t>
  </si>
  <si>
    <t>TCI FINANCE LTD</t>
  </si>
  <si>
    <t>TCIFINANCE</t>
  </si>
  <si>
    <t>TCI INDUSTRIES LTD</t>
  </si>
  <si>
    <t>TCM LTD</t>
  </si>
  <si>
    <t>TCNS CLOTHING CO LTD</t>
  </si>
  <si>
    <t>TCNSBRANDS</t>
  </si>
  <si>
    <t>TCPL PACKAGING LTD</t>
  </si>
  <si>
    <t>TCPLPACK</t>
  </si>
  <si>
    <t>TD POWER SYSTEMS LTD</t>
  </si>
  <si>
    <t>TDPOWERSYS</t>
  </si>
  <si>
    <t>TEA TIME LTD</t>
  </si>
  <si>
    <t>TEAMLEASE SERVICES LTD</t>
  </si>
  <si>
    <t>TEAMLEASE</t>
  </si>
  <si>
    <t>TECH MAHINDRA LTD</t>
  </si>
  <si>
    <t>TECHM</t>
  </si>
  <si>
    <t>TECHINDIA NIRMAN LTD</t>
  </si>
  <si>
    <t>TECHIN</t>
  </si>
  <si>
    <t>TECHNO ELECTRIC &amp; ENGINEERING COMPANY LTD</t>
  </si>
  <si>
    <t>TECHNOE</t>
  </si>
  <si>
    <t>TECHNOCRAFT INDUSTRIES (INDIA) LTD</t>
  </si>
  <si>
    <t>TIIL</t>
  </si>
  <si>
    <t>TECHNOCRAFT INDUSTRIES INDIA LTD</t>
  </si>
  <si>
    <t>TECHNOFAB ENGINEERING LTD</t>
  </si>
  <si>
    <t>TECHNOFAB</t>
  </si>
  <si>
    <t>TECHNOJET CONSULTANTS LTD</t>
  </si>
  <si>
    <t>TECHNVISION VENTURES LTD</t>
  </si>
  <si>
    <t>TEESTA AGRO INDUSTRIES LTD</t>
  </si>
  <si>
    <t>TEJAS NETWORKS LTD</t>
  </si>
  <si>
    <t>TEJASNET</t>
  </si>
  <si>
    <t>TEJNAKSH HEALTHCARE LTD</t>
  </si>
  <si>
    <t>TELECANOR GLOBAL LTD</t>
  </si>
  <si>
    <t>TERA SOFTWARE LTD</t>
  </si>
  <si>
    <t>TERASOFT</t>
  </si>
  <si>
    <t>TERAI TEA CO LTD</t>
  </si>
  <si>
    <t>TERRAFORM MAGNUM LTD</t>
  </si>
  <si>
    <t>TERRAFORM REALSTATE LTD</t>
  </si>
  <si>
    <t>TEXMACO INFRASTRUCTURE &amp; HOLDINGS LTD</t>
  </si>
  <si>
    <t>TEXINFRA</t>
  </si>
  <si>
    <t>TEXMACO RAIL &amp; ENGINEERING LTD</t>
  </si>
  <si>
    <t>TEXRAIL</t>
  </si>
  <si>
    <t>TEXMO PIPES AND PRODUCTS LTD</t>
  </si>
  <si>
    <t>TEXMOPIPES</t>
  </si>
  <si>
    <t>TGB BANQUETS AND HOTELS LTD</t>
  </si>
  <si>
    <t>TGBHOTELS</t>
  </si>
  <si>
    <t>TGV SRAAC LTD</t>
  </si>
  <si>
    <t>THACKER &amp; CO LTD</t>
  </si>
  <si>
    <t>THAKKERS DEVELOPERS LTD</t>
  </si>
  <si>
    <t>THAKRAL SERVICES (INDIA) LTD</t>
  </si>
  <si>
    <t>THAKRAL SERVICES INDIA LTD</t>
  </si>
  <si>
    <t>THAMBBI MODERN SPINNING MILLS LTD</t>
  </si>
  <si>
    <t>THANGAMAYIL JEWELLERY LTD</t>
  </si>
  <si>
    <t>THANGAMAYL</t>
  </si>
  <si>
    <t>THE ANDHRA SUGARS LTD</t>
  </si>
  <si>
    <t>ANDHRSUGAR</t>
  </si>
  <si>
    <t>The Anup Engineering Ltd</t>
  </si>
  <si>
    <t>ANUP</t>
  </si>
  <si>
    <t>THE BYKE HOSPITALITY LTD</t>
  </si>
  <si>
    <t>BYKE</t>
  </si>
  <si>
    <t>THE FEDERAL BANK LTD</t>
  </si>
  <si>
    <t>FEDERALBNK</t>
  </si>
  <si>
    <t>THE GREAT EASTERN SHIPPING COMPANY LTD</t>
  </si>
  <si>
    <t>GESHIP</t>
  </si>
  <si>
    <t>THE GROB TEA COMPANY LTD</t>
  </si>
  <si>
    <t>GROBTEA</t>
  </si>
  <si>
    <t>THE HI-TECH GEARS LTD</t>
  </si>
  <si>
    <t>HITECHGEAR</t>
  </si>
  <si>
    <t>THE INDIA CEMENTS LTD</t>
  </si>
  <si>
    <t>INDIACEM</t>
  </si>
  <si>
    <t>THE INDIAN HOTELS COMPANY LTD</t>
  </si>
  <si>
    <t>INDHOTEL</t>
  </si>
  <si>
    <t>THE INDIAN WOOD PRODUCTS COMPANY LTD</t>
  </si>
  <si>
    <t>THE INVESTMENT TRUST OF (INDIA) LTD</t>
  </si>
  <si>
    <t>THEINVEST</t>
  </si>
  <si>
    <t>THE INVESTMENT TRUST OF INDIA LTD</t>
  </si>
  <si>
    <t>THE JAMMU &amp; KASHMIR BANK LTD</t>
  </si>
  <si>
    <t>J&amp;KBANK</t>
  </si>
  <si>
    <t>THE KARNATAKA BANK LTD</t>
  </si>
  <si>
    <t>KTKBANK</t>
  </si>
  <si>
    <t>THE MANDHANA RETAIL VENTURES LTD</t>
  </si>
  <si>
    <t>TMRVL</t>
  </si>
  <si>
    <t>THE MOTOR &amp; GENERAL FINANCE LTD</t>
  </si>
  <si>
    <t>MOTOGENFIN</t>
  </si>
  <si>
    <t>THE NEW INDIA ASSURANCE COMPANY LTD</t>
  </si>
  <si>
    <t>NIACL</t>
  </si>
  <si>
    <t>THE ORISSA MINERALS DEVELOPMENT COMPANY LTD</t>
  </si>
  <si>
    <t>ORISSAMINE</t>
  </si>
  <si>
    <t>THE PERIA KARAMALAI TEA &amp; PRODUCE COMPANY LTD</t>
  </si>
  <si>
    <t>PKTEA</t>
  </si>
  <si>
    <t>THE PHOENIX MILLS LTD</t>
  </si>
  <si>
    <t>PHOENIXLTD</t>
  </si>
  <si>
    <t>THE PHOSPHATE COMPANY LTD</t>
  </si>
  <si>
    <t>THE RAMCO CEMENTS LTD</t>
  </si>
  <si>
    <t>RAMCOCEM</t>
  </si>
  <si>
    <t>THE RUBY MILLS LTD</t>
  </si>
  <si>
    <t>RUBYMILLS</t>
  </si>
  <si>
    <t>THE SANDESH LTD</t>
  </si>
  <si>
    <t>SANDESH</t>
  </si>
  <si>
    <t>THE SOUTH INDIAN BANK LTD</t>
  </si>
  <si>
    <t>SOUTHBANK</t>
  </si>
  <si>
    <t>THE STATE TRADING CORPORATION OF (INDIA) LTD</t>
  </si>
  <si>
    <t>STC(INDIA)</t>
  </si>
  <si>
    <t>THE STATE TRADING CORPORATION OF INDIA LTD</t>
  </si>
  <si>
    <t>STCINDIA</t>
  </si>
  <si>
    <t>THE TINPLATE COMPANY OF (INDIA) LTD</t>
  </si>
  <si>
    <t>TINPLATE</t>
  </si>
  <si>
    <t>THE TINPLATE COMPANY OF INDIA LTD</t>
  </si>
  <si>
    <t>THE UGAR SUGAR WORKS LTD</t>
  </si>
  <si>
    <t>UGARSUGAR</t>
  </si>
  <si>
    <t>THE UNITED NILGIRI TEA ESTATES COMPANY LTD</t>
  </si>
  <si>
    <t>UNITEDTEA</t>
  </si>
  <si>
    <t>THE WESTERN INDIA PLYWOODS LTD</t>
  </si>
  <si>
    <t>WIPL</t>
  </si>
  <si>
    <t>THE YAMUNA SYNDICATE LTD</t>
  </si>
  <si>
    <t>THEJO ENGINEERING LTD</t>
  </si>
  <si>
    <t>THEJO</t>
  </si>
  <si>
    <t>THEMIS MEDICARE LTD</t>
  </si>
  <si>
    <t>THEMISMED</t>
  </si>
  <si>
    <t>THERMAX LTD</t>
  </si>
  <si>
    <t>THERMAX</t>
  </si>
  <si>
    <t>THINK INK STUDIO LTD</t>
  </si>
  <si>
    <t>THIRANI PROJECTS LTD</t>
  </si>
  <si>
    <t>THIRDWAVE FINANCIAL INTERMEDIARIES LTD</t>
  </si>
  <si>
    <t>THIRU AROORAN SUGARS LTD</t>
  </si>
  <si>
    <t>THIRUSUGAR</t>
  </si>
  <si>
    <t>THIRUMALAI CHEMICALS LTD</t>
  </si>
  <si>
    <t>TIRUMALCHM</t>
  </si>
  <si>
    <t>THOMAS COOK (INDIA) LTD</t>
  </si>
  <si>
    <t>THOMASCOOK</t>
  </si>
  <si>
    <t>THOMAS COOK INDIA LTD</t>
  </si>
  <si>
    <t>THOMAS SCOTT (INDIA) LTD</t>
  </si>
  <si>
    <t>THOMASCOTT</t>
  </si>
  <si>
    <t>THOMAS SCOTT INDIA LTD</t>
  </si>
  <si>
    <t>THYROCARE TECHNOLOGIES LTD</t>
  </si>
  <si>
    <t>THYROCARE</t>
  </si>
  <si>
    <t>TI FINANCIAL HOLDINGS LTD</t>
  </si>
  <si>
    <t>TIFIN</t>
  </si>
  <si>
    <t>TIAAN AYURVEDIC &amp; HERBS LTD</t>
  </si>
  <si>
    <t>TIDE WATER OIL COMPANY (INDIA) LTD</t>
  </si>
  <si>
    <t>TIDEWATER</t>
  </si>
  <si>
    <t>TIDE WATER OIL COMPANY INDIA LTD</t>
  </si>
  <si>
    <t>TIGER LOGISTICS (INDIA) LTD</t>
  </si>
  <si>
    <t>TIGER LOGISTICS INDIA LTD</t>
  </si>
  <si>
    <t>TIJARIA POLYPIPES LTD</t>
  </si>
  <si>
    <t>TIJARIA</t>
  </si>
  <si>
    <t>TIL LTD</t>
  </si>
  <si>
    <t>TIL</t>
  </si>
  <si>
    <t>Tilak Ventures Ltd</t>
  </si>
  <si>
    <t>TILAK</t>
  </si>
  <si>
    <t>TILAKNAGAR INDUSTRIES LTD</t>
  </si>
  <si>
    <t>TI</t>
  </si>
  <si>
    <t>TIME TECHNOPLAST LTD</t>
  </si>
  <si>
    <t>TIMETECHNO</t>
  </si>
  <si>
    <t>TIMES GUARANTY LTD</t>
  </si>
  <si>
    <t>TIMESGTY</t>
  </si>
  <si>
    <t>TIMEX GROUP (INDIA) LTD</t>
  </si>
  <si>
    <t>TIMEX GROUP INDIA LTD</t>
  </si>
  <si>
    <t>TIMKEN (INDIA) LTD</t>
  </si>
  <si>
    <t>TIMKEN</t>
  </si>
  <si>
    <t>TIMKEN INDIA LTD</t>
  </si>
  <si>
    <t>TINNA RUBBER AND INFRASTRUCTURE LTD</t>
  </si>
  <si>
    <t>TINNA TRADE LTD</t>
  </si>
  <si>
    <t>TIPS INDUSTRIES LTD</t>
  </si>
  <si>
    <t>TIPSINDLTD</t>
  </si>
  <si>
    <t>TIRUPATI FINLEASE LTD</t>
  </si>
  <si>
    <t>TIRUPATI FOAM LTD</t>
  </si>
  <si>
    <t>TIRUPATI FORGE LTD</t>
  </si>
  <si>
    <t>TIRUPATIFL</t>
  </si>
  <si>
    <t>TIRUPATI INDUSTRIES (INDIA) LTD</t>
  </si>
  <si>
    <t>TIRUPATI INDUSTRIES INDIA LTD</t>
  </si>
  <si>
    <t>TIRUPATI SARJAN LTD</t>
  </si>
  <si>
    <t>TIRUPATI STARCH &amp; CHEMICALS LTD</t>
  </si>
  <si>
    <t>TIRUPATI TYRES LTD</t>
  </si>
  <si>
    <t>TITAANIUM TEN ENTERPRISE LTD</t>
  </si>
  <si>
    <t>TITAGARH WAGONS LTD</t>
  </si>
  <si>
    <t>TWL</t>
  </si>
  <si>
    <t>TITAN BIOTECH LTD</t>
  </si>
  <si>
    <t>TITAN COMPANY LTD</t>
  </si>
  <si>
    <t>TITAN</t>
  </si>
  <si>
    <t>TITAN SECURITIES LTD</t>
  </si>
  <si>
    <t>TIVOLI CONSTRUCTION LTD</t>
  </si>
  <si>
    <t>TODAYS WRITING INSTRUMENTS LTD</t>
  </si>
  <si>
    <t>TODAYS</t>
  </si>
  <si>
    <t>TOKYO FINANCE LTD</t>
  </si>
  <si>
    <t>TOKYO PLAST INTERNATIONAL LTD</t>
  </si>
  <si>
    <t>TOKYOPLAST</t>
  </si>
  <si>
    <t>TORRENT PHARMACEUTICALS LTD</t>
  </si>
  <si>
    <t>TORNTPHARM</t>
  </si>
  <si>
    <t>TORRENT POWER LTD</t>
  </si>
  <si>
    <t>TORNTPOWER</t>
  </si>
  <si>
    <t>TOTAL EXPORTS LTD</t>
  </si>
  <si>
    <t>TOTAL TRANSPORT SYSTEMS LTD</t>
  </si>
  <si>
    <t>TOTAL</t>
  </si>
  <si>
    <t>TOUCHWOOD ENTERTAINMENT LTD</t>
  </si>
  <si>
    <t>TOUCHWOOD</t>
  </si>
  <si>
    <t>TOURISM FINANCE CORPORATION OF (INDIA) LTD</t>
  </si>
  <si>
    <t>TFCILTD</t>
  </si>
  <si>
    <t>TOURISM FINANCE CORPORATION OF INDIA LTD</t>
  </si>
  <si>
    <t>TOWA SOKKI LTD</t>
  </si>
  <si>
    <t>TOYAM INDUSTRIES LTD</t>
  </si>
  <si>
    <t>TPI (INDIA) LTD</t>
  </si>
  <si>
    <t>TPI INDIA LTD</t>
  </si>
  <si>
    <t>TPL PLASTECH LTD</t>
  </si>
  <si>
    <t>TPLPLASTEH</t>
  </si>
  <si>
    <t>TRADE WINGS LTD</t>
  </si>
  <si>
    <t>TRANS ASIA CORPORATION LTD</t>
  </si>
  <si>
    <t>TRANS FINANCIAL RESOURCES LTD.</t>
  </si>
  <si>
    <t>TRANSFIN</t>
  </si>
  <si>
    <t>TRANSCHEM LTD</t>
  </si>
  <si>
    <t>TRANSCORP INTERNATIONAL LTD</t>
  </si>
  <si>
    <t>TRANSFORMERS AND RECTIFIERS (INDIA) LTD</t>
  </si>
  <si>
    <t>TRIL</t>
  </si>
  <si>
    <t>TRANSFORMERS AND RECTIFIERS INDIA LTD</t>
  </si>
  <si>
    <t>TRANS-FREIGHT CONTAINERS LTD</t>
  </si>
  <si>
    <t>TRANSGENE BIOTEK LTD</t>
  </si>
  <si>
    <t>TRANSGLOBE FOODS LTD</t>
  </si>
  <si>
    <t>TRANSOCEANIC PROPERTIES LTD</t>
  </si>
  <si>
    <t>TRANSPEK INDUSTRY LTD</t>
  </si>
  <si>
    <t>TRANSPORT CORPORATION OF (INDIA) LTD</t>
  </si>
  <si>
    <t>TCI</t>
  </si>
  <si>
    <t>TRANSPORT CORPORATION OF INDIA LTD</t>
  </si>
  <si>
    <t>TRANSWARRANTY FINANCE LTD</t>
  </si>
  <si>
    <t>TFL</t>
  </si>
  <si>
    <t>TRANSWIND INFRASTRUCTURES LTD</t>
  </si>
  <si>
    <t>TRANSWIND</t>
  </si>
  <si>
    <t>TREE HOUSE EDUCATION &amp; ACCESSORIES LTD</t>
  </si>
  <si>
    <t>TREEHOUSE</t>
  </si>
  <si>
    <t>Trejhara Solutions Ltd</t>
  </si>
  <si>
    <t>TREJHARA</t>
  </si>
  <si>
    <t>TRENT LTD</t>
  </si>
  <si>
    <t>TRENT</t>
  </si>
  <si>
    <t>TRESCON LTD</t>
  </si>
  <si>
    <t>TRF LTD</t>
  </si>
  <si>
    <t>TRF</t>
  </si>
  <si>
    <t>TRIBHOVANDAS BHIMJI ZAVERI LTD</t>
  </si>
  <si>
    <t>TBZ</t>
  </si>
  <si>
    <t>TRICOM FRUIT PRODUCTS LTD</t>
  </si>
  <si>
    <t>TRIDENT LTD</t>
  </si>
  <si>
    <t>TRIDENT</t>
  </si>
  <si>
    <t>TRIDENT TEXOFAB LTD</t>
  </si>
  <si>
    <t>TRIDENT TOOLS LTD</t>
  </si>
  <si>
    <t>TRIGYN TECHNOLOGIES LTD</t>
  </si>
  <si>
    <t>TRIGYN</t>
  </si>
  <si>
    <t>TRIJAL INDUSTRIES LTD</t>
  </si>
  <si>
    <t>TRIMURTHI LTD</t>
  </si>
  <si>
    <t>Food &amp; Drugs Retailing</t>
  </si>
  <si>
    <t>TRINITY LEAGUE (INDIA) LTD</t>
  </si>
  <si>
    <t>TRINITY LEAGUE INDIA LTD</t>
  </si>
  <si>
    <t>TRIO MERCANTILE &amp;amp; TRADING LTD.</t>
  </si>
  <si>
    <t>TRIOMERC</t>
  </si>
  <si>
    <t>TRIOCHEM PRODUCTS LTD</t>
  </si>
  <si>
    <t>TRISHAKTI ELECTRONICS &amp; INDUSTRIES LTD</t>
  </si>
  <si>
    <t>TRITON CORP LTD</t>
  </si>
  <si>
    <t>TRITON VALVES LTD</t>
  </si>
  <si>
    <t>TRIVENI ENGINEERING &amp; INDUSTRIES LTD</t>
  </si>
  <si>
    <t>TRIVENI</t>
  </si>
  <si>
    <t>Triveni Enterprises Ltd</t>
  </si>
  <si>
    <t>TRIVENIENT</t>
  </si>
  <si>
    <t>TRIVENI GLASS LTD</t>
  </si>
  <si>
    <t>TRIVENI TURBINE LTD</t>
  </si>
  <si>
    <t>TRITURBINE</t>
  </si>
  <si>
    <t>TRIVIKRAMA INDUSTRIES LTD</t>
  </si>
  <si>
    <t>TROMBO EXTRACTIONS LTD</t>
  </si>
  <si>
    <t>TTI ENTERPRISE LTD</t>
  </si>
  <si>
    <t>TTK HEALTHCARE LTD</t>
  </si>
  <si>
    <t>TTKHLTCARE</t>
  </si>
  <si>
    <t>TTK PRESTIGE LTD</t>
  </si>
  <si>
    <t>TTKPRESTIG</t>
  </si>
  <si>
    <t>TTL Enterprises Ltd</t>
  </si>
  <si>
    <t>TTLEL</t>
  </si>
  <si>
    <t>TUBE INVESTMENTS OF (INDIA) LTD</t>
  </si>
  <si>
    <t>TI(INDIA)</t>
  </si>
  <si>
    <t>TUBE INVESTMENTS OF INDIA LTD</t>
  </si>
  <si>
    <t>TIINDIA</t>
  </si>
  <si>
    <t>TULASEE BIO-ETHANOL LTD</t>
  </si>
  <si>
    <t>TULIP STAR HOTELS LTD</t>
  </si>
  <si>
    <t>TULIVE DEVELOPERS LTD</t>
  </si>
  <si>
    <t>TULSI EXTRUSIONS LTD</t>
  </si>
  <si>
    <t>TULSI</t>
  </si>
  <si>
    <t>TUMUS ELECTRIC CORPORATION LTD</t>
  </si>
  <si>
    <t>TUNI TEXTILE MILLS LTD</t>
  </si>
  <si>
    <t>TUTICORIN ALKALI CHEMICALS &amp; FERTILISERS LTD</t>
  </si>
  <si>
    <t>TV TODAY NETWORK LTD</t>
  </si>
  <si>
    <t>TVTODAY</t>
  </si>
  <si>
    <t>TV VISION LTD</t>
  </si>
  <si>
    <t>TVVISION</t>
  </si>
  <si>
    <t>TV18 BROADCAST LTD</t>
  </si>
  <si>
    <t>TV18BRDCST</t>
  </si>
  <si>
    <t>TVS ELECTRONICS LTD</t>
  </si>
  <si>
    <t>TVSELECT</t>
  </si>
  <si>
    <t>TVS MOTOR COMPANY LTD</t>
  </si>
  <si>
    <t>TVSMOTOR</t>
  </si>
  <si>
    <t>TVS SRICHAKRA LTD</t>
  </si>
  <si>
    <t>TVSSRICHAK</t>
  </si>
  <si>
    <t>TWIN ROSES TRADES &amp; AGENCIES LTD</t>
  </si>
  <si>
    <t>TWINSTAR INDUSTRIES LTD</t>
  </si>
  <si>
    <t>TYCHE INDUSTRIES LTD</t>
  </si>
  <si>
    <t>TYPHOON FINANCIAL SERVICES LTD</t>
  </si>
  <si>
    <t>TYPHOON HOLDINGS LTD</t>
  </si>
  <si>
    <t>TYROON TEA CO LTD</t>
  </si>
  <si>
    <t>U  H  ZAVERI LTD</t>
  </si>
  <si>
    <t>UCAL FUEL SYSTEMS LTD</t>
  </si>
  <si>
    <t>UCALFUEL</t>
  </si>
  <si>
    <t>UCO BANK</t>
  </si>
  <si>
    <t>UCOBANK</t>
  </si>
  <si>
    <t>UDAIPUR CEMENT WORKS LTD</t>
  </si>
  <si>
    <t>UDAY JEWELLERY INDUSTRIES LTD</t>
  </si>
  <si>
    <t>UFLEX LTD</t>
  </si>
  <si>
    <t>UFLEX</t>
  </si>
  <si>
    <t>UFO MOVIEZ (INDIA) LTD</t>
  </si>
  <si>
    <t>UFO</t>
  </si>
  <si>
    <t>UFO MOVIEZ INDIA LTD</t>
  </si>
  <si>
    <t>UGRO CAPITAL LTD</t>
  </si>
  <si>
    <t>UJAAS ENERGY LTD</t>
  </si>
  <si>
    <t>UJAAS</t>
  </si>
  <si>
    <t>UJJIVAN FINANCIAL SERVICES LTD</t>
  </si>
  <si>
    <t>UJJIVAN</t>
  </si>
  <si>
    <t>ULTRA WIRING CONNECTIVITY SYSTEM LTD</t>
  </si>
  <si>
    <t>UWCSL</t>
  </si>
  <si>
    <t>ULTRACAB (INDIA) LTD</t>
  </si>
  <si>
    <t>ULTRACAB INDIA LTD</t>
  </si>
  <si>
    <t>ULTRAMARINE &amp; PIGMENTS LTD</t>
  </si>
  <si>
    <t>ULTRATECH CEMENT LTD</t>
  </si>
  <si>
    <t>ULTRACEMCO</t>
  </si>
  <si>
    <t>UMANG DAIRIES LTD</t>
  </si>
  <si>
    <t>UMANGDAIRY</t>
  </si>
  <si>
    <t>UMIYA TUBES LTD</t>
  </si>
  <si>
    <t>UNI ABEX ALLOY PRODUCTS LTD</t>
  </si>
  <si>
    <t>UNICHEM LABORATORIES LTD</t>
  </si>
  <si>
    <t>UNICHEMLAB</t>
  </si>
  <si>
    <t>UNICK FIX-A-FORM AND PRINTERS LTD</t>
  </si>
  <si>
    <t>UNIINFO TELECOM SERVICES LTD</t>
  </si>
  <si>
    <t>UNIINFO</t>
  </si>
  <si>
    <t>UNIJOLLY INVESTMENTS CO LTD</t>
  </si>
  <si>
    <t>UNIMODE OVERSEAS LTD.</t>
  </si>
  <si>
    <t>UNIMOVR</t>
  </si>
  <si>
    <t>UNION BANK OF INDIA</t>
  </si>
  <si>
    <t>UNIONBANK</t>
  </si>
  <si>
    <t>UNION QUALITY PLASTICS LTD</t>
  </si>
  <si>
    <t>UNIPHOS ENTERPRISES LTD</t>
  </si>
  <si>
    <t>UNIENTER</t>
  </si>
  <si>
    <t>UNIPLY DECOR LTD</t>
  </si>
  <si>
    <t>UNIPLY INDUSTRIES LTD</t>
  </si>
  <si>
    <t>UNIPLY</t>
  </si>
  <si>
    <t>UNIQUE ORGANICS LTD</t>
  </si>
  <si>
    <t>UNIROYAL INDUSTRIES LTD</t>
  </si>
  <si>
    <t>UNIROYAL MARINE EXPORTS LTD</t>
  </si>
  <si>
    <t>UNISHIRE URBAN INFRA LTD</t>
  </si>
  <si>
    <t>UNISON METALS LTD</t>
  </si>
  <si>
    <t>UNISTAR MULTIMEDIA LTD</t>
  </si>
  <si>
    <t>UNISYS SOFTWARES &amp; HOLDING INDUSTRIES LTD</t>
  </si>
  <si>
    <t>UNITECH INTERNATIONAL LTD</t>
  </si>
  <si>
    <t>UNITECH LTD</t>
  </si>
  <si>
    <t>UNITECH</t>
  </si>
  <si>
    <t>UNITED BANK OF INDIA</t>
  </si>
  <si>
    <t>UNITEDBNK</t>
  </si>
  <si>
    <t>UNITED BREWERIES LTD</t>
  </si>
  <si>
    <t>UBL</t>
  </si>
  <si>
    <t>UNITED CREDIT LTD</t>
  </si>
  <si>
    <t>UNITED DRILLING TOOLS LTD</t>
  </si>
  <si>
    <t>UNITED INTERACTIVE LTD</t>
  </si>
  <si>
    <t>UNITED LEASING &amp; INDUSTRIES LTD</t>
  </si>
  <si>
    <t>UNITED POLYFAB GUJARAT LTD</t>
  </si>
  <si>
    <t>UNITEDPOLY</t>
  </si>
  <si>
    <t>UNITED SPIRITS LTD</t>
  </si>
  <si>
    <t>MCDOWELL-N</t>
  </si>
  <si>
    <t>UNITED TEXTILES LTD</t>
  </si>
  <si>
    <t>UNITED VAN DER HORST LTD</t>
  </si>
  <si>
    <t>UNITY INFRAPROJECTS LTD</t>
  </si>
  <si>
    <t>UNITY</t>
  </si>
  <si>
    <t>UNIVASTU (INDIA) LTD</t>
  </si>
  <si>
    <t>UNIVASTU</t>
  </si>
  <si>
    <t>UNIVASTU INDIA LTD</t>
  </si>
  <si>
    <t>UNIVERSAL ARTS LTD</t>
  </si>
  <si>
    <t>UNIVERSAL AUTOFOUNDRY LTD</t>
  </si>
  <si>
    <t>UNIVERSAL CABLES LTD</t>
  </si>
  <si>
    <t>UNIVCABLES</t>
  </si>
  <si>
    <t>UNIVERSAL CREDIT &amp; SECURITIES LTD</t>
  </si>
  <si>
    <t>UNIVERSAL OFFICE AUTOMATION LTD</t>
  </si>
  <si>
    <t>UNIVERSAL PRIME ALUMINIUM LTD</t>
  </si>
  <si>
    <t>UNIVERSAL STARCH-CHEM ALLIED LTD</t>
  </si>
  <si>
    <t>UNIWORTH LTD</t>
  </si>
  <si>
    <t>UNIWORTH SECURITIES LTD</t>
  </si>
  <si>
    <t>UNJHA FORMULATIONS LTD</t>
  </si>
  <si>
    <t>UPASANA FINANCE LTD</t>
  </si>
  <si>
    <t>UPL LTD</t>
  </si>
  <si>
    <t>UPL</t>
  </si>
  <si>
    <t>UPSURGE INVESTMENT &amp; FINANCE LTD</t>
  </si>
  <si>
    <t>URAVI T AND WEDGE LAMPS LTD</t>
  </si>
  <si>
    <t>URAVI</t>
  </si>
  <si>
    <t>URJA GLOBAL LTD</t>
  </si>
  <si>
    <t>URJA</t>
  </si>
  <si>
    <t>USG TECH SOLUTIONS LTD</t>
  </si>
  <si>
    <t>USHA MARTIN EDUCATION &amp; SOLUTIONS LTD</t>
  </si>
  <si>
    <t>UMESLTD</t>
  </si>
  <si>
    <t>USHA MARTIN LTD</t>
  </si>
  <si>
    <t>USHAMART</t>
  </si>
  <si>
    <t>USHAKIRAN FINANCE LTD</t>
  </si>
  <si>
    <t>USHANTI COLOUR CHEM LTD</t>
  </si>
  <si>
    <t>UCL</t>
  </si>
  <si>
    <t>USHDEV INTERNATIONAL LTD</t>
  </si>
  <si>
    <t>USHER AGRO LTD</t>
  </si>
  <si>
    <t>USHERAGRO</t>
  </si>
  <si>
    <t>UTI MUTUAL FUND - UTI GOLD EXCHANGE TRADED FUND</t>
  </si>
  <si>
    <t>GOLDSHARE</t>
  </si>
  <si>
    <t>UTL INDUSTRIES LTD</t>
  </si>
  <si>
    <t>UTTAM GALVA STEELS LTD</t>
  </si>
  <si>
    <t>UTTAMSTL</t>
  </si>
  <si>
    <t>UTTAM SUGAR MILLS LTD</t>
  </si>
  <si>
    <t>UTTAMSUGAR</t>
  </si>
  <si>
    <t>UTTAM VALUE STEELS LTD</t>
  </si>
  <si>
    <t>UVSL</t>
  </si>
  <si>
    <t>V B DESAI FINANCIAL SERVICES LTD</t>
  </si>
  <si>
    <t>V B INDUSTRIES LTD</t>
  </si>
  <si>
    <t>V R Films &amp;amp; Studios Ltd</t>
  </si>
  <si>
    <t>VRFILMS</t>
  </si>
  <si>
    <t>V R WOODART LTD</t>
  </si>
  <si>
    <t>V S T TILLERS TRACTORS LTD</t>
  </si>
  <si>
    <t>VSTTILLERS</t>
  </si>
  <si>
    <t>V2 RETAIL LTD</t>
  </si>
  <si>
    <t>V2RETAIL</t>
  </si>
  <si>
    <t>VA TECH WABAG LTD</t>
  </si>
  <si>
    <t>WABAG</t>
  </si>
  <si>
    <t>VAARAD VENTURES LTD</t>
  </si>
  <si>
    <t>VADILAL ENTERPRISES LTD</t>
  </si>
  <si>
    <t>VADILAL INDUSTRIES LTD</t>
  </si>
  <si>
    <t>VADILALIND</t>
  </si>
  <si>
    <t>VADIVARHE SPECIALITY CHEMICALS LTD</t>
  </si>
  <si>
    <t>VSCL</t>
  </si>
  <si>
    <t>VAGHANI TECHNO-BUILD LTD</t>
  </si>
  <si>
    <t>VAIBHAV GLOBAL LTD</t>
  </si>
  <si>
    <t>VAIBHAVGBL</t>
  </si>
  <si>
    <t>VAISHALI PHARMA LTD</t>
  </si>
  <si>
    <t>VAISHALI</t>
  </si>
  <si>
    <t>VAKRANGEE LTD</t>
  </si>
  <si>
    <t>VAKRANGEE</t>
  </si>
  <si>
    <t>VAKSONS AUTOMOBILES LTD</t>
  </si>
  <si>
    <t>VALIANT COMMUNICATIONS LTD</t>
  </si>
  <si>
    <t>VALIANT ORGANICS LTD</t>
  </si>
  <si>
    <t>VALLABH POLY-PLAST INTERNATIONAL LTD</t>
  </si>
  <si>
    <t>VALLABH STEELS LTD</t>
  </si>
  <si>
    <t>VALLEY MAGNESITE COMPANY LTD</t>
  </si>
  <si>
    <t>VALSON INDUSTRIES LTD</t>
  </si>
  <si>
    <t>VAMA INDUSTRIES LTD</t>
  </si>
  <si>
    <t>VAMSHI RUBBER LTD</t>
  </si>
  <si>
    <t>VANDANA KNITWEAR LTD</t>
  </si>
  <si>
    <t>VANI COMMERCIALS LTD</t>
  </si>
  <si>
    <t>VANTA BIOSCIENCE LTD</t>
  </si>
  <si>
    <t>VANTAGE KNOWLEDGE ACADEMY LTD</t>
  </si>
  <si>
    <t>VAPI PAPER MILLS LTD</t>
  </si>
  <si>
    <t>VARDHAMAN LABORATORIES LTD</t>
  </si>
  <si>
    <t>VARDHMAN ACRYLICS LTD</t>
  </si>
  <si>
    <t>VARDHACRLC</t>
  </si>
  <si>
    <t>VARDHMAN CONCRETE LTD</t>
  </si>
  <si>
    <t>VARDHMAN HOLDINGS LTD</t>
  </si>
  <si>
    <t>VHL</t>
  </si>
  <si>
    <t>VARDHMAN INDUSTRIES LTD</t>
  </si>
  <si>
    <t>VARDHMAN POLYTEX LTD</t>
  </si>
  <si>
    <t>VARDMNPOLY</t>
  </si>
  <si>
    <t>VARDHMAN SPECIAL STEELS LTD</t>
  </si>
  <si>
    <t>VSSL</t>
  </si>
  <si>
    <t>VARDHMAN TEXTILES LTD</t>
  </si>
  <si>
    <t>VTL</t>
  </si>
  <si>
    <t>VARROC ENGINEERING LTD</t>
  </si>
  <si>
    <t>VARROC</t>
  </si>
  <si>
    <t>VBL</t>
  </si>
  <si>
    <t>VARUN MERCANTILE LTD</t>
  </si>
  <si>
    <t>VAS INFRASTRUCTURE LTD</t>
  </si>
  <si>
    <t>VASA RETAIL AND OVERSEAS LTD</t>
  </si>
  <si>
    <t>VASA</t>
  </si>
  <si>
    <t>VASCON ENGINEERS LTD</t>
  </si>
  <si>
    <t>VASCONEQ</t>
  </si>
  <si>
    <t>VASUNDHARA RASAYANS LTD</t>
  </si>
  <si>
    <t>VASWANI INDUSTRIES LTD</t>
  </si>
  <si>
    <t>VASWANI</t>
  </si>
  <si>
    <t>VAX HOUSING FINANCE CORPORATION LTD</t>
  </si>
  <si>
    <t>VBC FERRO ALLOYS LTD</t>
  </si>
  <si>
    <t>VCK CAPITAL MARKET SERVICES LTD</t>
  </si>
  <si>
    <t>VCU DATA MANAGEMENT LTD</t>
  </si>
  <si>
    <t>VEDANTA LTD</t>
  </si>
  <si>
    <t>VEDL</t>
  </si>
  <si>
    <t>VEDAVAAG SYSTEMS LTD</t>
  </si>
  <si>
    <t>VEEJAY LAKSHMI ENGINEERING WORKS LTD</t>
  </si>
  <si>
    <t>VEER ENERGY &amp; INFRASTRUCTURE LTD</t>
  </si>
  <si>
    <t>VEERAM INFRA ENGINEERING LTD</t>
  </si>
  <si>
    <t>VEERAM ORNAMENTS LTD</t>
  </si>
  <si>
    <t>VEERHEALTH CARE LTD</t>
  </si>
  <si>
    <t>VEGETABLE PRODUCTS LTD</t>
  </si>
  <si>
    <t>VELAN HOTELS LTD</t>
  </si>
  <si>
    <t>VELJAN DENISON LTD</t>
  </si>
  <si>
    <t>VENKY'S (INDIA) LTD</t>
  </si>
  <si>
    <t>VENKEYS</t>
  </si>
  <si>
    <t>VENKY'S INDIA LTD</t>
  </si>
  <si>
    <t>VENLON ENTERPRISES LTD</t>
  </si>
  <si>
    <t>VENTURA GUARANTY LTD.</t>
  </si>
  <si>
    <t>SHYAM</t>
  </si>
  <si>
    <t>VENTURA TEXTILES LTD</t>
  </si>
  <si>
    <t>VENUS REMEDIES LTD</t>
  </si>
  <si>
    <t>VENUSREM</t>
  </si>
  <si>
    <t>VERA SYNTHETIC LTD</t>
  </si>
  <si>
    <t>VERA</t>
  </si>
  <si>
    <t>VERITAS (INDIA) LTD</t>
  </si>
  <si>
    <t>VERITAS INDIA LTD</t>
  </si>
  <si>
    <t>VERONICA PRODUCTION LTD</t>
  </si>
  <si>
    <t>VERTEX SECURITIES LTD</t>
  </si>
  <si>
    <t>VERTICAL INDUSTRIES LTD</t>
  </si>
  <si>
    <t>VERTOZ ADVERTISING LTD</t>
  </si>
  <si>
    <t>VERTOZ</t>
  </si>
  <si>
    <t>VESUVIUS (INDIA) LTD</t>
  </si>
  <si>
    <t>VESUVIUS</t>
  </si>
  <si>
    <t>VESUVIUS INDIA LTD</t>
  </si>
  <si>
    <t>VETO SWITCHGEARS AND CABLES LTD</t>
  </si>
  <si>
    <t>VETO</t>
  </si>
  <si>
    <t>V-GUARD INDUSTRIES LTD</t>
  </si>
  <si>
    <t>VGUARD</t>
  </si>
  <si>
    <t>VIAAN INDUSTRIES LTD</t>
  </si>
  <si>
    <t>VIBRANT GLOBAL CAPITAL LTD</t>
  </si>
  <si>
    <t>VICEROY HOTELS LTD</t>
  </si>
  <si>
    <t>VICEROY</t>
  </si>
  <si>
    <t>VICTORIA MILLS LTD</t>
  </si>
  <si>
    <t>VICTORY PAPER &amp; BOARDS (INDIA) LTD</t>
  </si>
  <si>
    <t>VICTORY PAPER &amp; BOARDS INDIA LTD</t>
  </si>
  <si>
    <t>VIDEOCON INDUSTRIES LTD</t>
  </si>
  <si>
    <t>VIDEOIND</t>
  </si>
  <si>
    <t>VIDHI SPECIALTY FOOD INGREDIENTS LTD</t>
  </si>
  <si>
    <t>VIDHIING</t>
  </si>
  <si>
    <t>VIDLI RESTAURANTS LTD</t>
  </si>
  <si>
    <t>VIJAY SHANTHI BUILDERS LTD</t>
  </si>
  <si>
    <t>VIJSHAN</t>
  </si>
  <si>
    <t>VIJAY SOLVEX LTD</t>
  </si>
  <si>
    <t>VIJAY TEXTILES LTD</t>
  </si>
  <si>
    <t>VIJAYA BANK</t>
  </si>
  <si>
    <t>VIJAYABANK</t>
  </si>
  <si>
    <t>VIJI FINANCE LTD</t>
  </si>
  <si>
    <t>VIJIFIN</t>
  </si>
  <si>
    <t>VIKALP SECURITIES LTD</t>
  </si>
  <si>
    <t>VIKAS ECOTECH LTD</t>
  </si>
  <si>
    <t>VIKASECO</t>
  </si>
  <si>
    <t>Vikas Multicorp Ltd</t>
  </si>
  <si>
    <t>VIKASMCORP</t>
  </si>
  <si>
    <t>VIKAS PROPPANT &amp; GRANITE LTD</t>
  </si>
  <si>
    <t>VIKAS WSP LTD</t>
  </si>
  <si>
    <t>VIKRAM THERMO (INDIA) LTD</t>
  </si>
  <si>
    <t>VIKRAM THERMO INDIA LTD</t>
  </si>
  <si>
    <t>VIKSIT ENGINEERING LTD</t>
  </si>
  <si>
    <t>VIMAL OIL &amp; FOODS LTD</t>
  </si>
  <si>
    <t>VIMALOIL</t>
  </si>
  <si>
    <t>VIMTA LABS LTD</t>
  </si>
  <si>
    <t>VIMTALABS</t>
  </si>
  <si>
    <t>VINADITYA TRADING CO LTD</t>
  </si>
  <si>
    <t>VINATI ORGANICS LTD</t>
  </si>
  <si>
    <t>VINATIORGA</t>
  </si>
  <si>
    <t>VINAYAK POLYCON INTERNATIONAL LTD</t>
  </si>
  <si>
    <t>VINDHYA TELELINKS LTD</t>
  </si>
  <si>
    <t>VINDHYATEL</t>
  </si>
  <si>
    <t>VINNY OVERSEAS LTD</t>
  </si>
  <si>
    <t>VINNY</t>
  </si>
  <si>
    <t>VINTAGE SECURITIES LTD</t>
  </si>
  <si>
    <t>VINYL CHEMICALS (INDIA) LTD</t>
  </si>
  <si>
    <t>VINYL(INDIA)</t>
  </si>
  <si>
    <t>VINYL CHEMICALS INDIA LTD</t>
  </si>
  <si>
    <t>VINYLINDIA</t>
  </si>
  <si>
    <t>VINYOFLEX LTD</t>
  </si>
  <si>
    <t>VIP CLOTHING LTD</t>
  </si>
  <si>
    <t>VIPCLOTHNG</t>
  </si>
  <si>
    <t>VIP INDUSTRIES LTD</t>
  </si>
  <si>
    <t>VIPIND</t>
  </si>
  <si>
    <t>VIPPY SPINPRO LTD</t>
  </si>
  <si>
    <t>VIPUL LTD</t>
  </si>
  <si>
    <t>VIPULLTD</t>
  </si>
  <si>
    <t>VIPUL ORGANICS LTD</t>
  </si>
  <si>
    <t>VIRAT CRANE INDUSTRIES LTD</t>
  </si>
  <si>
    <t>VIRAT INDUSTRIES LTD</t>
  </si>
  <si>
    <t>VIRAT LEASING LTD</t>
  </si>
  <si>
    <t>VIRGO GLOBAL LTD</t>
  </si>
  <si>
    <t>VIRINCHI LTD</t>
  </si>
  <si>
    <t>VIRTUAL GLOBAL EDUCATION LTD</t>
  </si>
  <si>
    <t>VIRTUALSOFT SYSTEMS LTD</t>
  </si>
  <si>
    <t>VISA STEEL LTD</t>
  </si>
  <si>
    <t>VISASTEEL</t>
  </si>
  <si>
    <t>VISAGAR FINANCIAL SERVICES LTD</t>
  </si>
  <si>
    <t>VISAGAR POLYTEX LTD</t>
  </si>
  <si>
    <t>VIVIDHA</t>
  </si>
  <si>
    <t>VISAKA INDUSTRIES LTD</t>
  </si>
  <si>
    <t>VISAKAIND</t>
  </si>
  <si>
    <t>VISCO TRADE ASSOCIATES LTD</t>
  </si>
  <si>
    <t>VISESH INFOTECNICS LTD</t>
  </si>
  <si>
    <t>VISESHINFO</t>
  </si>
  <si>
    <t>VISHAL BEARINGS LTD</t>
  </si>
  <si>
    <t>VISHAL FABRICS LTD</t>
  </si>
  <si>
    <t>VISHNU CHEMICALS LTD</t>
  </si>
  <si>
    <t>VISHNU</t>
  </si>
  <si>
    <t>Vishvprabha Ventures Ltd</t>
  </si>
  <si>
    <t>VISVEN</t>
  </si>
  <si>
    <t>VISION CINEMAS LTD</t>
  </si>
  <si>
    <t>VISION CORPORATION LTD</t>
  </si>
  <si>
    <t>VISTA PHARMACEUTICALS LTD</t>
  </si>
  <si>
    <t>VISTAR AMAR LTD</t>
  </si>
  <si>
    <t>VITESSE AGRO LTD</t>
  </si>
  <si>
    <t>VIVANTA INDUSTRIES LTD</t>
  </si>
  <si>
    <t>VIVANZA BIOSCIENCES LTD</t>
  </si>
  <si>
    <t>VIVID GLOBAL INDUSTRIES LTD</t>
  </si>
  <si>
    <t>VIVIMED LABS LTD</t>
  </si>
  <si>
    <t>VIVIMEDLAB</t>
  </si>
  <si>
    <t>VIVO BIO TECH LTD</t>
  </si>
  <si>
    <t>VJTF EDUSERVICES LTD</t>
  </si>
  <si>
    <t>VKJ INFRADEVELOPERS LTD</t>
  </si>
  <si>
    <t>VLS FINANCE LTD</t>
  </si>
  <si>
    <t>VLSFINANCE</t>
  </si>
  <si>
    <t>V-MART RETAIL LTD</t>
  </si>
  <si>
    <t>VMART</t>
  </si>
  <si>
    <t>VMS INDUSTRIES LTD</t>
  </si>
  <si>
    <t>VMV HOLIDAYS LTD</t>
  </si>
  <si>
    <t>VODAFONE IDEA LTD</t>
  </si>
  <si>
    <t>IDEA</t>
  </si>
  <si>
    <t>VOITH PAPER FABRICS (INDIA) LTD</t>
  </si>
  <si>
    <t>VOITH PAPER FABRICS INDIA LTD</t>
  </si>
  <si>
    <t>VOLTAIRE LEASING &amp; FINANCE LTD</t>
  </si>
  <si>
    <t>VOLTAMP TRANSFORMERS LTD</t>
  </si>
  <si>
    <t>VOLTAMP</t>
  </si>
  <si>
    <t>VOLTAS LTD</t>
  </si>
  <si>
    <t>VOLTAS</t>
  </si>
  <si>
    <t>VORA CONSTRUCTIONS LTD</t>
  </si>
  <si>
    <t>VRL LOGISTICS LTD</t>
  </si>
  <si>
    <t>VRLLOG</t>
  </si>
  <si>
    <t>VSF PROJECTS LTD</t>
  </si>
  <si>
    <t>VST INDUSTRIES LTD</t>
  </si>
  <si>
    <t>VSTIND</t>
  </si>
  <si>
    <t>VTM LTD</t>
  </si>
  <si>
    <t>VXL INSTRUMENTS LTD.</t>
  </si>
  <si>
    <t>VXLINSTR</t>
  </si>
  <si>
    <t>VYAPAR INDUSTRIES LTD</t>
  </si>
  <si>
    <t>W H BRADY &amp; CO LTD</t>
  </si>
  <si>
    <t>W S INDUSTRIES (INDIA) LTD</t>
  </si>
  <si>
    <t>W S INDUSTRIES I LTD</t>
  </si>
  <si>
    <t>WSI</t>
  </si>
  <si>
    <t>W S INDUSTRIES INDIA LTD</t>
  </si>
  <si>
    <t>W W TECHNOLOGY HOLDINGS LTD</t>
  </si>
  <si>
    <t>WAA SOLAR LTD</t>
  </si>
  <si>
    <t>WABCO (INDIA) LTD</t>
  </si>
  <si>
    <t>WABCO(INDIA)</t>
  </si>
  <si>
    <t>WABCO INDIA LTD</t>
  </si>
  <si>
    <t>WABCOINDIA</t>
  </si>
  <si>
    <t>WAGEND INFRA VENTURE LTD</t>
  </si>
  <si>
    <t>WALCHAND PEOPLEFIRST LTD</t>
  </si>
  <si>
    <t>WALCHANDNAGAR INDUSTRIES LTD</t>
  </si>
  <si>
    <t>WALCHANNAG</t>
  </si>
  <si>
    <t>WALL STREET FINANCE LTD</t>
  </si>
  <si>
    <t>WALLFORT FINANCIAL SERVICES LTD</t>
  </si>
  <si>
    <t>WANBURY LTD</t>
  </si>
  <si>
    <t>WANBURY</t>
  </si>
  <si>
    <t>WARNER MULTIMEDIA LTD</t>
  </si>
  <si>
    <t>WARREN TEA LTD</t>
  </si>
  <si>
    <t>WATERBASE LTD</t>
  </si>
  <si>
    <t>WEALTH FIRST PORTFOLIO MANAGERS LTD</t>
  </si>
  <si>
    <t>WEALTH</t>
  </si>
  <si>
    <t>WEB ELEMENT SOLUTIONS LTD</t>
  </si>
  <si>
    <t>WEBSOL ENERGY SYSTEM LTD</t>
  </si>
  <si>
    <t>WEBELSOLAR</t>
  </si>
  <si>
    <t>WEIZMANN FINCORP LTD</t>
  </si>
  <si>
    <t>WEIZMANN FOREX LTD</t>
  </si>
  <si>
    <t>WEIZFOREX</t>
  </si>
  <si>
    <t>WEIZMANN LTD</t>
  </si>
  <si>
    <t>WEIZMANIND</t>
  </si>
  <si>
    <t>WELCAST STEELS LTD</t>
  </si>
  <si>
    <t>WELCURE DRUGS &amp; PHARMACEUTICALS LTD</t>
  </si>
  <si>
    <t>WELLESLEY CORPORATION LTD</t>
  </si>
  <si>
    <t>WELLNESS NONI LTD</t>
  </si>
  <si>
    <t>WELSPUN (INDIA) LTD</t>
  </si>
  <si>
    <t>WELSPUNIND</t>
  </si>
  <si>
    <t>WELSPUN CORP LTD</t>
  </si>
  <si>
    <t>WELCORP</t>
  </si>
  <si>
    <t>WELSPUN ENTERPRISES LTD</t>
  </si>
  <si>
    <t>WELENT</t>
  </si>
  <si>
    <t>WELSPUN INDIA LTD</t>
  </si>
  <si>
    <t>WELSPUN INVESTMENTS AND COMMERCIALS LTD</t>
  </si>
  <si>
    <t>WELINV</t>
  </si>
  <si>
    <t>WELTERMAN INTERNATIONAL LTD</t>
  </si>
  <si>
    <t>WENDT (INDIA) LTD</t>
  </si>
  <si>
    <t>WENDT</t>
  </si>
  <si>
    <t>WENDT INDIA LTD</t>
  </si>
  <si>
    <t>WEP SOLUTIONS LTD</t>
  </si>
  <si>
    <t>WEST COAST PAPER MILLS LTD</t>
  </si>
  <si>
    <t>WSTCSTPAPR</t>
  </si>
  <si>
    <t>WEST LEISURE RESORTS LTD</t>
  </si>
  <si>
    <t>WESTERN MINISTIL LTD</t>
  </si>
  <si>
    <t>WESTLIFE DEVELOPMENT LTD</t>
  </si>
  <si>
    <t>WHEELS (INDIA) LTD</t>
  </si>
  <si>
    <t>WHEELS</t>
  </si>
  <si>
    <t>WHEELS INDIA LTD</t>
  </si>
  <si>
    <t>WHIRLPOOL OF (INDIA) LTD</t>
  </si>
  <si>
    <t>WHIRLPOOL</t>
  </si>
  <si>
    <t>WHIRLPOOL OF INDIA LTD</t>
  </si>
  <si>
    <t>WHITE ORGANIC AGRO LTD</t>
  </si>
  <si>
    <t>White Organic Retail Ltd</t>
  </si>
  <si>
    <t>WORL</t>
  </si>
  <si>
    <t>WILLIAMSON FINANCIAL SERVICES LTD</t>
  </si>
  <si>
    <t>WILLIAMSON MAGOR &amp; COMPANY LTD</t>
  </si>
  <si>
    <t>WILLAMAGOR</t>
  </si>
  <si>
    <t>WIM PLAST LTD</t>
  </si>
  <si>
    <t>WINDSOR MACHINES LTD</t>
  </si>
  <si>
    <t>WINDMACHIN</t>
  </si>
  <si>
    <t>WINRO COMMERCIAL (INDIA) LTD</t>
  </si>
  <si>
    <t>WINRO COMMERCIAL INDIA LTD</t>
  </si>
  <si>
    <t>WINSOME BREWERIES LTD</t>
  </si>
  <si>
    <t>WINSOME TEXTILE INDUSTRIES LTD</t>
  </si>
  <si>
    <t>WINSOME YARNS LTD</t>
  </si>
  <si>
    <t>WINSOME</t>
  </si>
  <si>
    <t>WINTAC LTD</t>
  </si>
  <si>
    <t>WINY COMMERCIAL &amp; FISCAL SERVICES LTD</t>
  </si>
  <si>
    <t>WIPRO LTD</t>
  </si>
  <si>
    <t>WIPRO</t>
  </si>
  <si>
    <t>WIRES &amp; FABRIKS SA LTD</t>
  </si>
  <si>
    <t>WISEC GLOBAL LTD</t>
  </si>
  <si>
    <t>WOCKHARDT LTD</t>
  </si>
  <si>
    <t>WOCKPHARMA</t>
  </si>
  <si>
    <t>WOMEN NETWORKS LTD</t>
  </si>
  <si>
    <t>WOMENS NEXT LOUNGERIES LTD</t>
  </si>
  <si>
    <t>WONDERLA HOLIDAYS LTD</t>
  </si>
  <si>
    <t>WONDERLA</t>
  </si>
  <si>
    <t>WOODSVILLA LTD</t>
  </si>
  <si>
    <t>WORLDWIDE LEATHER EXPORTS LTD</t>
  </si>
  <si>
    <t>WORTH INVESTMENT &amp; TRADING CO LTD</t>
  </si>
  <si>
    <t>WORTH PERIPHERALS LTD</t>
  </si>
  <si>
    <t>WORTH</t>
  </si>
  <si>
    <t>WPIL LTD</t>
  </si>
  <si>
    <t>XCHANGING SOLUTIONS LTD</t>
  </si>
  <si>
    <t>XCHANGING</t>
  </si>
  <si>
    <t>Xelpmoc Design and Tech Ltd</t>
  </si>
  <si>
    <t>XELPMOC</t>
  </si>
  <si>
    <t>XL ENERGY LTD</t>
  </si>
  <si>
    <t>XLENERGY</t>
  </si>
  <si>
    <t>XPRO (INDIA) LTD</t>
  </si>
  <si>
    <t>XPRO(INDIA)</t>
  </si>
  <si>
    <t>XPRO INDIA LTD</t>
  </si>
  <si>
    <t>XPROINDIA</t>
  </si>
  <si>
    <t>YAMINI INVESTMENTS COMPANY LTD</t>
  </si>
  <si>
    <t>YARN SYNDICATE LTD</t>
  </si>
  <si>
    <t>YASH CHEMEX LTD</t>
  </si>
  <si>
    <t>YASH MANAGEMENT &amp; SATELLITE LTD</t>
  </si>
  <si>
    <t>YASH PAPERS LTD</t>
  </si>
  <si>
    <t>YASHO INDUSTRIES LTD</t>
  </si>
  <si>
    <t>YASHRAJ CONTAINEURS LTD</t>
  </si>
  <si>
    <t>YES BANK LTD</t>
  </si>
  <si>
    <t>YESBANK</t>
  </si>
  <si>
    <t>YKM INDUSTRIES LTD</t>
  </si>
  <si>
    <t>YOGI SUNG-WON (INDIA) LTD</t>
  </si>
  <si>
    <t>YOGI SUNG-WON INDIA LTD</t>
  </si>
  <si>
    <t>YOGYA ENTERPRISES LTD</t>
  </si>
  <si>
    <t>YORK EXPORTS LTD</t>
  </si>
  <si>
    <t>YUG DECOR LTD</t>
  </si>
  <si>
    <t>YUKEN (INDIA) LTD</t>
  </si>
  <si>
    <t>YUKEN INDIA LTD</t>
  </si>
  <si>
    <t>YURANUS INFRASTRUCTURE LTD</t>
  </si>
  <si>
    <t>YUVRAAJ HYGIENE PRODUCTS LTD.</t>
  </si>
  <si>
    <t>YUVRAAJHPL</t>
  </si>
  <si>
    <t>Z F STEERING GEAR (INDIA) LTD</t>
  </si>
  <si>
    <t>Z F STEERING GEAR INDIA LTD</t>
  </si>
  <si>
    <t>ZEAL AQUA LTD</t>
  </si>
  <si>
    <t>ZEE ENTERTAINMENT ENTERPRISES LTD</t>
  </si>
  <si>
    <t>ZEEL</t>
  </si>
  <si>
    <t>ZEE LEARN LTD</t>
  </si>
  <si>
    <t>ZEELEARN</t>
  </si>
  <si>
    <t>ZEE MEDIA CORPORATION LTD</t>
  </si>
  <si>
    <t>ZEEMEDIA</t>
  </si>
  <si>
    <t>ZEN TECHNOLOGIES LTD</t>
  </si>
  <si>
    <t>ZENTEC</t>
  </si>
  <si>
    <t>ZENITH BIRLA (INDIA) LTD</t>
  </si>
  <si>
    <t>ZENITHBIR</t>
  </si>
  <si>
    <t>ZENITH BIRLA INDIA LTD</t>
  </si>
  <si>
    <t>ZENITH EXPORTS LTD</t>
  </si>
  <si>
    <t>ZENITHEXPO</t>
  </si>
  <si>
    <t>ZENITH FIBRES LTD</t>
  </si>
  <si>
    <t>ZENITH HEALTH CARE LTD</t>
  </si>
  <si>
    <t>ZENLABS ETHICA LTD</t>
  </si>
  <si>
    <t>ZENOTECH LABORATORIES LTD</t>
  </si>
  <si>
    <t>ZENSAR TECHNOLOGIES LTD</t>
  </si>
  <si>
    <t>ZENSARTECH</t>
  </si>
  <si>
    <t>ZICOM ELECTRONIC SECURITY SYSTEMS LTD</t>
  </si>
  <si>
    <t>ZICOM</t>
  </si>
  <si>
    <t>ZIM LABORATORIES LTD</t>
  </si>
  <si>
    <t>ZODIAC CLOTHING COMPANY LTD</t>
  </si>
  <si>
    <t>ZODIACLOTH</t>
  </si>
  <si>
    <t>ZODIAC ENERGY LTD</t>
  </si>
  <si>
    <t>ZODIAC</t>
  </si>
  <si>
    <t>ZODIAC JRD- MKJ LTD</t>
  </si>
  <si>
    <t>ZODJRDMKJ</t>
  </si>
  <si>
    <t>Zodiac Ventures LTD</t>
  </si>
  <si>
    <t>ZODIACVEN</t>
  </si>
  <si>
    <t>ZOTA HEALTH CARE LTD</t>
  </si>
  <si>
    <t>ZOTA</t>
  </si>
  <si>
    <t>ZUARI AGRO CHEMICALS LTD</t>
  </si>
  <si>
    <t>ZUARI</t>
  </si>
  <si>
    <t>ZUARI GLOBAL LTD</t>
  </si>
  <si>
    <t>ZUARIGLOB</t>
  </si>
  <si>
    <t>ZYDUS WELLNESS LTD</t>
  </si>
  <si>
    <t>ZYDUSWELL</t>
  </si>
  <si>
    <t>ZYLOG SYSTEMS LTD</t>
  </si>
  <si>
    <t>ZYLOG</t>
  </si>
  <si>
    <t>INDIA LEASE DEVELOPMENT Ltd</t>
  </si>
  <si>
    <t>INDLEASE</t>
  </si>
  <si>
    <t>Kore Foods Ltd</t>
  </si>
  <si>
    <t>KORE</t>
  </si>
  <si>
    <t>GOLD ROCK INVESTMENTS Ltd</t>
  </si>
  <si>
    <t>ZGOLDINV</t>
  </si>
  <si>
    <t>KARTIK INVESTMENTS TRUST Ltd</t>
  </si>
  <si>
    <t>KARTKIN</t>
  </si>
  <si>
    <t>JAYABHARAT CREDIT Ltd</t>
  </si>
  <si>
    <t>JAYBHCR</t>
  </si>
  <si>
    <t>AMALGAMATED ELECTRICITY CO.Ltd</t>
  </si>
  <si>
    <t>AMALGAM</t>
  </si>
  <si>
    <t>Diversified Commercial Services</t>
  </si>
  <si>
    <t>GAEKWAR MILLS Ltd</t>
  </si>
  <si>
    <t>ZGAEKWAR</t>
  </si>
  <si>
    <t>K K Fincorp Limited</t>
  </si>
  <si>
    <t>KKFIN</t>
  </si>
  <si>
    <t>RAJASTHAN PETRO SYNTHETICS Ltd</t>
  </si>
  <si>
    <t>RAJSPTR</t>
  </si>
  <si>
    <t>NORTHERN PROJECTS Ltd</t>
  </si>
  <si>
    <t>NORTHPR</t>
  </si>
  <si>
    <t>ID Info Business Services Ltd</t>
  </si>
  <si>
    <t>IDINFO</t>
  </si>
  <si>
    <t>TRC FINANCIAL SERVICES Ltd</t>
  </si>
  <si>
    <t>TRCFIN</t>
  </si>
  <si>
    <t>SPV Global Trading Ltd</t>
  </si>
  <si>
    <t>SPVGLOBAL</t>
  </si>
  <si>
    <t>ARAVALI SECURITIES &amp; FINANCE Ltd</t>
  </si>
  <si>
    <t>ARAVALIS</t>
  </si>
  <si>
    <t>YASH TRADING &amp; FINANCE Ltd</t>
  </si>
  <si>
    <t>YASTF</t>
  </si>
  <si>
    <t>GAYATRI TISSUE &amp; PAPERS Ltd</t>
  </si>
  <si>
    <t>GYTRIPA</t>
  </si>
  <si>
    <t>GRAND FOUNDRY Ltd</t>
  </si>
  <si>
    <t>GRANDFONRY</t>
  </si>
  <si>
    <t>Smiths &amp; Founders (India) Limited</t>
  </si>
  <si>
    <t>SMFIL</t>
  </si>
  <si>
    <t>MODERN INSULATORS Ltd</t>
  </si>
  <si>
    <t>MODINSU</t>
  </si>
  <si>
    <t>S&amp;S POWER SWITCHGEAR Ltd</t>
  </si>
  <si>
    <t>S&amp;SPOWER</t>
  </si>
  <si>
    <t>SBEC SYSTEMS (INDIA) Ltd</t>
  </si>
  <si>
    <t>SBECSYS</t>
  </si>
  <si>
    <t>VINTRON INFORMATICS Ltd</t>
  </si>
  <si>
    <t>VINTRON</t>
  </si>
  <si>
    <t>SHARAT INDUSTRIES Ltd</t>
  </si>
  <si>
    <t>SHINDL</t>
  </si>
  <si>
    <t>BKV INDUSTRIES Ltd</t>
  </si>
  <si>
    <t>BKV</t>
  </si>
  <si>
    <t>TMT (INDIA) Ltd</t>
  </si>
  <si>
    <t>TMTIND-B1</t>
  </si>
  <si>
    <t>PHARMAIDS PHARMACEUTICALS Ltd</t>
  </si>
  <si>
    <t>PHARMAID</t>
  </si>
  <si>
    <t>SURAJ INDUSTRIES Ltd</t>
  </si>
  <si>
    <t>SURJIND</t>
  </si>
  <si>
    <t>TEXEL INDUSTRIES Ltd</t>
  </si>
  <si>
    <t>TEXELIN</t>
  </si>
  <si>
    <t>Paos Industries Ltd</t>
  </si>
  <si>
    <t>PAOS</t>
  </si>
  <si>
    <t>SIDDHA VENTURES Ltd</t>
  </si>
  <si>
    <t>SIDDHA</t>
  </si>
  <si>
    <t>KIRAN SYNTEX Ltd</t>
  </si>
  <si>
    <t>KIRANSY-B</t>
  </si>
  <si>
    <t>KANSAL FIBRES Ltd</t>
  </si>
  <si>
    <t>KANSAFB</t>
  </si>
  <si>
    <t>Xtglobal Infotech Ltd</t>
  </si>
  <si>
    <t>XTGLOBAL</t>
  </si>
  <si>
    <t>Saffron Industries Limited</t>
  </si>
  <si>
    <t>SAFFRON</t>
  </si>
  <si>
    <t>CENTERAC TECHNOLOGIES Ltd</t>
  </si>
  <si>
    <t>CENTERAC</t>
  </si>
  <si>
    <t>Servoteach Industries Ltd</t>
  </si>
  <si>
    <t>SERVOTEACH</t>
  </si>
  <si>
    <t>SMC CREDITS Ltd</t>
  </si>
  <si>
    <t>SMCREDT</t>
  </si>
  <si>
    <t>RAJ OIL MILLS Ltd</t>
  </si>
  <si>
    <t>RAJOIL</t>
  </si>
  <si>
    <t>Axis Mutual Fund - Axis Gold Exchange Traded Fund</t>
  </si>
  <si>
    <t>AXISGOLD</t>
  </si>
  <si>
    <t>IDBI Mutual Fund - IDBI Gold ETF</t>
  </si>
  <si>
    <t>IDBIGOLD</t>
  </si>
  <si>
    <t>SBI Mutual Fund - SBI Sensex ETF</t>
  </si>
  <si>
    <t>SBISENSEX</t>
  </si>
  <si>
    <t>Motilal Oswal Mutual Fund - Motilal Oswal MOSt Shares Midcap 100 ETF- Growth option</t>
  </si>
  <si>
    <t>M100</t>
  </si>
  <si>
    <t>ICICI Prudential Nifty ETF</t>
  </si>
  <si>
    <t>ICICINIFTY</t>
  </si>
  <si>
    <t>ICICI Prudential Nifty 100 ETF</t>
  </si>
  <si>
    <t>ICICINF100</t>
  </si>
  <si>
    <t>NIPPON INDIA ETF NIFTY 100</t>
  </si>
  <si>
    <t>NETFNIF100</t>
  </si>
  <si>
    <t>Kotak Mahindra Mutual Fund - Kotak Nifty ETF</t>
  </si>
  <si>
    <t>KOTAKNIFTY</t>
  </si>
  <si>
    <t>CPSE ETF</t>
  </si>
  <si>
    <t>CPSEETF</t>
  </si>
  <si>
    <t>Response Informatics Ltd</t>
  </si>
  <si>
    <t>RESPONSINF</t>
  </si>
  <si>
    <t>Quasar India Ltd</t>
  </si>
  <si>
    <t>QUASAR</t>
  </si>
  <si>
    <t>ICICI Prudential Growth Fund Series 1 (Regular Dividend Payout)</t>
  </si>
  <si>
    <t>IPRU2401</t>
  </si>
  <si>
    <t>ICICI Prudential Growth Fund Series 1 (Direct Dividend Option)</t>
  </si>
  <si>
    <t>IPRU8601</t>
  </si>
  <si>
    <t>ICICI Prudential Growth Fund Series 2 (Regular Plan - Dividend Payout Option)</t>
  </si>
  <si>
    <t>IPRU2428</t>
  </si>
  <si>
    <t>ICICI Prudential Growth Fund Series 2 (Direct Plan - Dividend Payout Option)</t>
  </si>
  <si>
    <t>IPRU8628</t>
  </si>
  <si>
    <t>QGO Finance Ltd</t>
  </si>
  <si>
    <t>QGO</t>
  </si>
  <si>
    <t>NIPPON INDIA ETF SENSEX</t>
  </si>
  <si>
    <t>NETFSENSEX</t>
  </si>
  <si>
    <t>ICICI Prudential Growth Fund Series 3 (Regular Plan - Dividend Payout Option)</t>
  </si>
  <si>
    <t>IPRU2511</t>
  </si>
  <si>
    <t>ICICI Prudential Growth Fund Series 3 (Direct Plan - Dividend Payout Option)</t>
  </si>
  <si>
    <t>IPRU8711</t>
  </si>
  <si>
    <t>DSP BlackRock 3 Years Close Ended Equity Fund-Regular- Growth</t>
  </si>
  <si>
    <t>D3YRCEERG</t>
  </si>
  <si>
    <t>DSP BlackRock 3 Years Close Ended Equity Fund-Regular- Dividend Payout</t>
  </si>
  <si>
    <t>D3YRCEERDP</t>
  </si>
  <si>
    <t>DSP BlackRock 3 Years Close Ended Equity Fund- Direct Plan - Growth</t>
  </si>
  <si>
    <t>D3YRCEEDG</t>
  </si>
  <si>
    <t>DSP BlackRock 3 Years Close Ended Equity Fund-Direct Plan - Dividend Payout</t>
  </si>
  <si>
    <t>D3YRCEEDDP</t>
  </si>
  <si>
    <t>SBI Mutual Fund - SBI - ETF BSE 100</t>
  </si>
  <si>
    <t>SETFBSE100</t>
  </si>
  <si>
    <t>Rajputana Investment and Finance Ltd</t>
  </si>
  <si>
    <t>RAJPUTANA</t>
  </si>
  <si>
    <t>Edelweiss Mutual Fund - Edelweiss Exchange Traded Scheme - Nifty ( Nifty EES )</t>
  </si>
  <si>
    <t>NIFTYEES</t>
  </si>
  <si>
    <t>Boston Leasing and Finance Ltd</t>
  </si>
  <si>
    <t>BLFL</t>
  </si>
  <si>
    <t>UTI- SENSEX ETF</t>
  </si>
  <si>
    <t>UTISENSETF</t>
  </si>
  <si>
    <t>UTI NIFTY ETF</t>
  </si>
  <si>
    <t>UTINIFTETF</t>
  </si>
  <si>
    <t>LIC MF EXCHANGE TRADED FUND- NIFTY 50</t>
  </si>
  <si>
    <t>LICNETFN50</t>
  </si>
  <si>
    <t>LIC MF EXCHANGE TRADED FUND- SENSEX</t>
  </si>
  <si>
    <t>LICNETFSEN</t>
  </si>
  <si>
    <t>HDFC Nifty ETF</t>
  </si>
  <si>
    <t>HDFCNIFETF</t>
  </si>
  <si>
    <t>HDFC Sensex ETF - Open Ended Traded Fund</t>
  </si>
  <si>
    <t>SXETF</t>
  </si>
  <si>
    <t>Roxy Exports Ltd</t>
  </si>
  <si>
    <t>ROXY</t>
  </si>
  <si>
    <t>LIC MF Exchange Traded Fund- NIFTY 100</t>
  </si>
  <si>
    <t>LICNFNHGP</t>
  </si>
  <si>
    <t>ICICI Prudential NV20 ETF</t>
  </si>
  <si>
    <t>ICICINV20</t>
  </si>
  <si>
    <t>ICICI Prudential Midcap Select ETF</t>
  </si>
  <si>
    <t>ICICIMCAP</t>
  </si>
  <si>
    <t>BIRLA SUN LIFE SENSEX ETF</t>
  </si>
  <si>
    <t>BSLSENETFG</t>
  </si>
  <si>
    <t>IDFC SENSEX ETF</t>
  </si>
  <si>
    <t>IDFSENSEXE</t>
  </si>
  <si>
    <t>Axis Emerging Opportunities Fund-SR 2 (1400 D)-Direct Plan-Dividend Payout</t>
  </si>
  <si>
    <t>AXISE2D1D</t>
  </si>
  <si>
    <t>Axis Emerging Opportunities Fund-SR 2 (1400 D)-Direct Plan-Growth</t>
  </si>
  <si>
    <t>AXISE2DGG</t>
  </si>
  <si>
    <t>Axis Emerging Opportunities Fund-SR 2 (1400 D)-Regular Plan-Dividend Payout</t>
  </si>
  <si>
    <t>AXISE2DPD</t>
  </si>
  <si>
    <t>Axis Emerging Opportunities Fund-SR 2 (1400 D)-Regular Plan-Growth</t>
  </si>
  <si>
    <t>AXISE2GPG</t>
  </si>
  <si>
    <t>ICICI Prudential Value Fund Series 12 - Dividend Payout Option</t>
  </si>
  <si>
    <t>IPRU2933</t>
  </si>
  <si>
    <t>ICICI Prudential Value Fund Series 12 - Direct Plan Dividend Payout Option</t>
  </si>
  <si>
    <t>IPRU9135</t>
  </si>
  <si>
    <t>ICICI Prudential Value Fund- Series 13- Dividend Payout Option</t>
  </si>
  <si>
    <t>IPRU2955</t>
  </si>
  <si>
    <t>ICICI Prudential Value Fund Series- 13- Direct Plan Dividend Payout Option</t>
  </si>
  <si>
    <t>IPRU9157</t>
  </si>
  <si>
    <t>Axis Equity Advantage Fund- Series 1 Direct Plan- Growth</t>
  </si>
  <si>
    <t>AXISAEDGG</t>
  </si>
  <si>
    <t>Axis Equity Advantage Fund- Series 1 Regular Plan- Growth</t>
  </si>
  <si>
    <t>AXISAEGPG</t>
  </si>
  <si>
    <t>ICICI Prudential Value Fund Series 14 - Cumulative</t>
  </si>
  <si>
    <t>IPRU2969</t>
  </si>
  <si>
    <t>ICICI Prudential Value Fund Series 14 - Dividend Payout</t>
  </si>
  <si>
    <t>IPRU2970</t>
  </si>
  <si>
    <t>ICICI Prudential Value Fund Series 14 - Direct Plan Cumulative</t>
  </si>
  <si>
    <t>IPRU9171</t>
  </si>
  <si>
    <t>ICICI Prudential Value Fund Series 14 - Direct Plan Dividend Payout</t>
  </si>
  <si>
    <t>IPRU9172</t>
  </si>
  <si>
    <t>HDFC EOF- II- 1126D May 2017(1)  plan under HDFC Equity Opportunities Fund- Series 2- Direct</t>
  </si>
  <si>
    <t>HEOFDG1126</t>
  </si>
  <si>
    <t>HDFC EOF - II - 1126D May 2017(1)  plan under HDFC Equity Opportunities Fund - Series 2 - Direct</t>
  </si>
  <si>
    <t>HEOFDD1126</t>
  </si>
  <si>
    <t>HDFC EOF- II - 1126D May 2017(1) plan under HDFC Equity Opportunities Fund - Series2 - Regular</t>
  </si>
  <si>
    <t>HEOFRG1126</t>
  </si>
  <si>
    <t>HDFC EOF - II - 1126D May 2017(1)  plan under HDFC Equity Opportunities Fund - Series 2 - Regular</t>
  </si>
  <si>
    <t>HEOFRD1126</t>
  </si>
  <si>
    <t>ICICI Prudential Nifty Low Vol 30 ETF</t>
  </si>
  <si>
    <t>ICICILOVOL</t>
  </si>
  <si>
    <t>Aditya Birla Sun Life RESURGENT INDIA FUND â€“ SERIES 4 REGULAR GROWTH</t>
  </si>
  <si>
    <t>BSLRIFS4RG</t>
  </si>
  <si>
    <t>Aditya Birla Sun Life RESURGENT INDIA FUND â€“ SERIES 4 REGULAR DIVIDEND</t>
  </si>
  <si>
    <t>BSLRIFS4RD</t>
  </si>
  <si>
    <t>Aditya Birla Sun Life RESURGENT INDIA FUND â€“ SERIES 4 DIRECT GROWTH</t>
  </si>
  <si>
    <t>BSLRIFS4DG</t>
  </si>
  <si>
    <t>Aditya Birla Sun Life RESURGENT INDIA FUND â€“ SERIES 4 DIRECT DIVIDEND</t>
  </si>
  <si>
    <t>BSLRIFS4DD</t>
  </si>
  <si>
    <t>ICICI PRUDENTIAL VALUE FUND-SERIES 15-CUMULATIVE</t>
  </si>
  <si>
    <t>IPRU2987</t>
  </si>
  <si>
    <t>ICICI PRUDENTIAL VALUE FUND-SERIES 15-DIVIDEND PAYOUT</t>
  </si>
  <si>
    <t>IPRU2988</t>
  </si>
  <si>
    <t>ICICI PRUDENTIAL VALUE FUND-SERIES 15-DIRECT PLAN CUMULATIVE</t>
  </si>
  <si>
    <t>IPRU9189</t>
  </si>
  <si>
    <t>ICICI PRUDENTIAL VALUE FUND-SERIES 15-DIRECT PLAN DIVIDEND PAYOUT</t>
  </si>
  <si>
    <t>IPRU9190</t>
  </si>
  <si>
    <t>HDFC EQUITY OPPORTUNITIES FUND-II-1100D JUNE 2017(1) SERIES 2-DIRECT OPTION-GROWTH OPTION</t>
  </si>
  <si>
    <t>HEOFDG1100</t>
  </si>
  <si>
    <t>HDFC EQUITY OPPORTUNITIES FUND-II-1100D JUNE 2017(1) SERIES 2-DIRECT OPTION-DIVIDEND PAYOUT OPTION</t>
  </si>
  <si>
    <t>HEOFDD1100</t>
  </si>
  <si>
    <t>HDFC EQUITY OPPORTUNITIES FUND-II-1100D JUNE 2017(1) SERIES 2-REGULAR OPTION-GROWTH OPTION</t>
  </si>
  <si>
    <t>HEOFRG1100</t>
  </si>
  <si>
    <t>HDFC EQUITY OPPORTUNITIES FUND-II-1100D JUNE 2017(1) SERIES 2-REGULAR OPTION-DIVIDEND PAYOUT OPTION</t>
  </si>
  <si>
    <t>HEOFRD1100</t>
  </si>
  <si>
    <t>UTI Nifty Next 50 ETF</t>
  </si>
  <si>
    <t>UTINEXT50</t>
  </si>
  <si>
    <t>Axis Equity Advantage Fund - Series 2 Direct Plan - Growth</t>
  </si>
  <si>
    <t>AXISAHDGG</t>
  </si>
  <si>
    <t>Axis Equity Advantage Fund - Series 2 Regular Plan - Growth</t>
  </si>
  <si>
    <t>AXISAHGPG</t>
  </si>
  <si>
    <t>ICICI Prudential Value Fund - Series 16 - Cumulative Option</t>
  </si>
  <si>
    <t>IPRU2991</t>
  </si>
  <si>
    <t>ICICI Prudential Value Fund - Series 16 - Dividend Payout Option</t>
  </si>
  <si>
    <t>IPRU2992</t>
  </si>
  <si>
    <t>ICICI Prudential Value Fund - Series 16 - Direct Plan Cumulative Option</t>
  </si>
  <si>
    <t>IPRU9193</t>
  </si>
  <si>
    <t>ICICI Prudential Value Fund - Series 16 - Direct Plan Dividend Payout Option</t>
  </si>
  <si>
    <t>IPRU9194</t>
  </si>
  <si>
    <t>ICICI PRUDENTIAL VALUE FUND SERIES 17 - CUMULATIVE OPTION</t>
  </si>
  <si>
    <t>IPRU3003</t>
  </si>
  <si>
    <t>ICICI PRUDENTIAL VALUE FUND SERIES 17 - DIVIDEND OPTION</t>
  </si>
  <si>
    <t>IPRU3004</t>
  </si>
  <si>
    <t>ICICI PRUDENTIAL VALUE FUND SERIES 17 - DIRECT PLAN CUMULATIVE OPTION</t>
  </si>
  <si>
    <t>IPRU9205</t>
  </si>
  <si>
    <t>ICICI PRUDENTIAL VALUE FUND SERIES 17 - DIRECT PLAN DIVIDEND OPTION</t>
  </si>
  <si>
    <t>IPRU9206</t>
  </si>
  <si>
    <t>Aditya Birla Sun Life Resurgent India Fund - Series 5 - Regular Plan Growth</t>
  </si>
  <si>
    <t>ABSLRIF5RG</t>
  </si>
  <si>
    <t>Aditya Birla Sun Life Resurgent India Fund - Series 5 - Regular Plan Dividend Payout</t>
  </si>
  <si>
    <t>ABSLRIF5RD</t>
  </si>
  <si>
    <t>Aditya Birla Sun Life Resurgent India Fund - Series 5 - Direct Plan Growth</t>
  </si>
  <si>
    <t>ABSLRIF5DG</t>
  </si>
  <si>
    <t>Aditya Birla Sun Life Resurgent India Fund - Series 5 - Direct Plan Dividend Payout</t>
  </si>
  <si>
    <t>ABSLRIF5DD</t>
  </si>
  <si>
    <t>ICICI Prudential Value Fund Series 18 - Cumulative Option</t>
  </si>
  <si>
    <t>IPRU3013</t>
  </si>
  <si>
    <t>ICICI Prudential Value Fund Series 18 - Dividend Payout Option</t>
  </si>
  <si>
    <t>IPRU3014</t>
  </si>
  <si>
    <t>ICICI Prudential Value Fund Series 18 - Direct Plan Cumulative Option</t>
  </si>
  <si>
    <t>IPRU9215</t>
  </si>
  <si>
    <t>ICICI Prudential Value Fund Series 18 - Direct Plan Dividend Payout Option</t>
  </si>
  <si>
    <t>IPRU9216</t>
  </si>
  <si>
    <t>NIPPON INDIA MUTUAL FUND  CAPITAL BUILDER FD SR B DR DVP 06JN21</t>
  </si>
  <si>
    <t>NCBFIVBDD</t>
  </si>
  <si>
    <t>NIPPON INDIA MUTUAL FUND  CAPITAL BUILDER FD SR B DR GWTH 06JN21</t>
  </si>
  <si>
    <t>NCBFIVBDG</t>
  </si>
  <si>
    <t>NIPPON INDIA MUTUAL FUND  CAPITAL BUILDER FD SR B RG DVP 06JN21</t>
  </si>
  <si>
    <t>NCBFIVBD</t>
  </si>
  <si>
    <t>NIPPON INDIA MUTUAL FUND  CAPITAL BUILDER FD SR B RG GWTH 06JN21</t>
  </si>
  <si>
    <t>NCBFIVBG</t>
  </si>
  <si>
    <t>BHARAT 22 ETF - ICICI Prudential AMC</t>
  </si>
  <si>
    <t>ICICIB22</t>
  </si>
  <si>
    <t>HDFC HOF-I-1140D November 2017(1) - Direct Option - Growth Option</t>
  </si>
  <si>
    <t>HHOF1140DG</t>
  </si>
  <si>
    <t>HDFC HOF-I-1140D November 2017(1) - Direct Option - Dividend Payout Option</t>
  </si>
  <si>
    <t>HHOF1140DD</t>
  </si>
  <si>
    <t>HDFC HOF-I-1140D November 2017(1) - Regular Option - Growth Option</t>
  </si>
  <si>
    <t>HHOF1140RG</t>
  </si>
  <si>
    <t>HDFC HOF-I-1140D November 2017(1) - Regular  Option - Dividend Payout Option</t>
  </si>
  <si>
    <t>HHOF1140RD</t>
  </si>
  <si>
    <t>DSP BLACKROCK A.C.E. Fund Series 1 - Regular Growth</t>
  </si>
  <si>
    <t>DACEFRG</t>
  </si>
  <si>
    <t>DSP BLACKROCK A.C.E. Fund Series 1 - Regular-Dividend Payout</t>
  </si>
  <si>
    <t>DACEFRDP</t>
  </si>
  <si>
    <t>DSP BLACKROCK A.C.E. Fund Series 1 - Direct Growth</t>
  </si>
  <si>
    <t>DACEFDG</t>
  </si>
  <si>
    <t>DSP BLACKROCK A.C.E. Fund Series 1 - Direct - Dividend Payout</t>
  </si>
  <si>
    <t>DACEFDDP</t>
  </si>
  <si>
    <t>NIPPON INDIA MUTUAL FUND  CAPITAL BUILDER FD IV SR C DR DVP 20MR21</t>
  </si>
  <si>
    <t>NCBFIVBCD</t>
  </si>
  <si>
    <t>NIPPON INDIA MUTUAL FUND  CAPITAL BUILDER FD IV SR C RG GWTH 20MR21</t>
  </si>
  <si>
    <t>NCBFIVCG</t>
  </si>
  <si>
    <t>NIPPON INDIA MUTUAL FUND  CAPITAL BUILDER FD IV SR C DR GWTH 20MR21</t>
  </si>
  <si>
    <t>NCBFIVBCG</t>
  </si>
  <si>
    <t>NIPPON INDIA MUTUAL FUND  CAPITAL BUILDER FD IV SR C RG DVP 20MR21</t>
  </si>
  <si>
    <t>NCBFIVCD</t>
  </si>
  <si>
    <t>ICICI PRUDENTIAL VALUE FUND - SERIES 19 - CUMULATIVE OPTION</t>
  </si>
  <si>
    <t>IPRU3018</t>
  </si>
  <si>
    <t>ICICI PRUDENTIAL VALUE FUND - SERIES 19  - DIVIDEND PAYOUT OPTION</t>
  </si>
  <si>
    <t>IPRU3019</t>
  </si>
  <si>
    <t>ICICI PRUDENTIAL VALUE FUND - SERIES 19  - DIRECT PLAN CUMULATIVE OPTION</t>
  </si>
  <si>
    <t>IPRU9220</t>
  </si>
  <si>
    <t>ICICI PRUDENTIAL VALUE FUND - SERIES 19  -DIRECT PLAN DIVIDEND PAYOUT OPTION</t>
  </si>
  <si>
    <t>IPRU9221</t>
  </si>
  <si>
    <t>NIPPON INDIA MUTUAL FUND  CAPITAL BUILDER FD IV SRD DR DVP 18JN21</t>
  </si>
  <si>
    <t>NCBFIVDDD</t>
  </si>
  <si>
    <t>NIPPON INDIA MUTUAL FUND  CAPITAL BUILDER FD IV SRD RG GWTH 18JN21</t>
  </si>
  <si>
    <t>NCBFIVDG</t>
  </si>
  <si>
    <t>NIPPON INDIA MUTUAL FUND  CAPITAL BUILDER FD IV SRD DR GWTH 18JN21</t>
  </si>
  <si>
    <t>NCBFIVDDG</t>
  </si>
  <si>
    <t>NIPPON INDIA MUTUAL FUND  CAPITAL BUILDER FD IV SRD RG DVP 18JN21</t>
  </si>
  <si>
    <t>NCBFIVDD</t>
  </si>
  <si>
    <t>ICICI Prudential Value Fund - Series 20 - Cumulative Option</t>
  </si>
  <si>
    <t>IPRU3034</t>
  </si>
  <si>
    <t>ICICI Prudential Value Fund - Series 20 - Dividend Option</t>
  </si>
  <si>
    <t>IPRU3035</t>
  </si>
  <si>
    <t>ICICI Prudential Value Fund - Series 20 - Direct Plan Cumulative Option</t>
  </si>
  <si>
    <t>IPRU9236</t>
  </si>
  <si>
    <t>ICICI Prudential Value Fund - Series 20 - Direct Plan Dividend Option</t>
  </si>
  <si>
    <t>IPRU9237</t>
  </si>
  <si>
    <t>Kotak India Growth Fund   Series 4 - Regular Plan Growth Option</t>
  </si>
  <si>
    <t>KTKIND4RG</t>
  </si>
  <si>
    <t>Kotak India Growth Fund   Series 4 - Regular Plan Dividend Option</t>
  </si>
  <si>
    <t>KTKIND4RD</t>
  </si>
  <si>
    <t>KOTAK INDIA GROWTH FUND SERIES 4 DIRECT PLAN DIVIDEND OPTION</t>
  </si>
  <si>
    <t>KTKIND4DD</t>
  </si>
  <si>
    <t>Kotak India Growth Fund   Series 4 - Direct Plan Growth Option</t>
  </si>
  <si>
    <t>KTKIND4DG</t>
  </si>
  <si>
    <t>Axis Capital Builder Fund - Series 1 (1540 Days) - Direct Plan  - Dividend Payout</t>
  </si>
  <si>
    <t>AXISCBD1D</t>
  </si>
  <si>
    <t>Axis Capital Builder Fund - Series 1 (1540 Days) - Direct Plan  - Growth</t>
  </si>
  <si>
    <t>AXISCBDGG</t>
  </si>
  <si>
    <t>Axis Capital Builder Fund - Series 1 (1540 Days) - Regular Plan  - Dividend Payout</t>
  </si>
  <si>
    <t>AXISCBDPD</t>
  </si>
  <si>
    <t>Axis Capital Builder Fund - Series 1 (1540 Days) - Regular Plan  - Growth</t>
  </si>
  <si>
    <t>AXISCBGPG</t>
  </si>
  <si>
    <t>DSP BlackRock A C E Fund - Series 2 - Regular Plan - Growth Option</t>
  </si>
  <si>
    <t>DACE2RG</t>
  </si>
  <si>
    <t>DSP BlackRock A C E Fund - Series 2 - Regular Plan - Dividend Payout Option</t>
  </si>
  <si>
    <t>DACE2RDP</t>
  </si>
  <si>
    <t>DSP BlackRock A C E Fund - Series 2 - Direct Plan - Growth Option</t>
  </si>
  <si>
    <t>DACE2DG</t>
  </si>
  <si>
    <t>DSP BlackRock A C E Fund - Series 2 - Direct Plan - Dividend Payout  Option</t>
  </si>
  <si>
    <t>DACE2DDP</t>
  </si>
  <si>
    <t>ADITYA BIRLA SUN LIFE RESURGENT INDIA FUND - SERIES 6- REGULAR PLAN- GROWTH</t>
  </si>
  <si>
    <t>ABSLRIF6RG</t>
  </si>
  <si>
    <t>ADITYA BIRLA SUN LIFE RESURGENT INDIA FUND - SERIES 6- REGULAR PLAN- DIVIDEND PAYOUT</t>
  </si>
  <si>
    <t>ABSLRIF6RD</t>
  </si>
  <si>
    <t>ADITYA BIRLA SUN LIFE RESURGENT INDIA FUND - SERIES 6- DIRECT PLAN- GROWTH</t>
  </si>
  <si>
    <t>ABSLRIF6DG</t>
  </si>
  <si>
    <t>ADITYA BIRLA SUN LIFE RESURGENT INDIA FUND - SERIES 6- DIRECT PLAN- DIVIDEND PAYOUT</t>
  </si>
  <si>
    <t>ABSLRIF6DD</t>
  </si>
  <si>
    <t>Aditya Birla Sun Life Resurgent India Fund - Series 7 - Regular Plan - Growth Option</t>
  </si>
  <si>
    <t>ABSLRIF7RG</t>
  </si>
  <si>
    <t>Aditya Birla Sun Life Resurgent India Fund - Series 7 - Regular Plan - Dividend Payout</t>
  </si>
  <si>
    <t>ABSLRIF7RD</t>
  </si>
  <si>
    <t>Aditya Birla Sun Life Resurgent India Fund - Series 7 - Direct Plan - Growth Option</t>
  </si>
  <si>
    <t>ABSLRIF7DG</t>
  </si>
  <si>
    <t>Aditya Birla Sun Life Resurgent India Fund - Series 7 - Direct Plan - Dividend Payout</t>
  </si>
  <si>
    <t>ABSLRIF7DD</t>
  </si>
  <si>
    <t>IndInfravit Trust</t>
  </si>
  <si>
    <t>INDINFR</t>
  </si>
  <si>
    <t>ICICI Prudential Bharat Consumption Fund - Series 2 - Cumulative Option</t>
  </si>
  <si>
    <t>IPRU3095</t>
  </si>
  <si>
    <t>ICICI Prudential Bharat Consumption Fund - Series 2 - Dividend Option</t>
  </si>
  <si>
    <t>IPRU3096</t>
  </si>
  <si>
    <t>ICICI Prudential Bharat Consumption Fund - Series 2 - Direct Plan Cumulative Option</t>
  </si>
  <si>
    <t>IPRU9297</t>
  </si>
  <si>
    <t>ICICI Prudential Bharat Consumption Fund - Series 2 - Direct Plan Dividend Option</t>
  </si>
  <si>
    <t>IPRU9298</t>
  </si>
  <si>
    <t>ICICI Prudential S&amp;P BSE 500 ETF</t>
  </si>
  <si>
    <t>ICICI500</t>
  </si>
  <si>
    <t>Kotak India Growth Fund Series 5 - Regular Plan - Growth Option</t>
  </si>
  <si>
    <t>KTKIND5RG</t>
  </si>
  <si>
    <t>Kotak India Growth Fund Series 5 - Regular Plan - Dividend Option</t>
  </si>
  <si>
    <t>KTKIND5RD</t>
  </si>
  <si>
    <t>Kotak India Growth Fund Series 5 - Direct Plan - Growth Option</t>
  </si>
  <si>
    <t>KTKIND5DG</t>
  </si>
  <si>
    <t>Kotak India Growth Fund Series 5 - Direct Plan - Dividend Option</t>
  </si>
  <si>
    <t>KTKIND5DD</t>
  </si>
  <si>
    <t>ICICI Prudential Bharat Consumption Fund  - Series 3 - Cumulative Option</t>
  </si>
  <si>
    <t>IPRU3143</t>
  </si>
  <si>
    <t>ICICI Prudential Bharat Consumption Fund  - Series 3 - Dividend Payout Option</t>
  </si>
  <si>
    <t>IPRU3144</t>
  </si>
  <si>
    <t>ICICI Prudential Bharat Consumption Fund  - Series 3 -  Direct Plan - Cumulative Option</t>
  </si>
  <si>
    <t>IPRU9345</t>
  </si>
  <si>
    <t>ICICI Prudential Bharat Consumption Fund  - Series 3 - Direct Plan - Dividend Payout Option</t>
  </si>
  <si>
    <t>IPRU9346</t>
  </si>
  <si>
    <t>Tata Vaue Fund Series 1 - Regular Plan - Dividend Payout Option</t>
  </si>
  <si>
    <t>TVF1D</t>
  </si>
  <si>
    <t>Tata Vaue Fund Series 1 - Direct Plan - Dividend Payout Option</t>
  </si>
  <si>
    <t>TVF1DZ</t>
  </si>
  <si>
    <t>Tata Vaue Fund Series 1 - Regular Plan - Growth Option</t>
  </si>
  <si>
    <t>TVF1G</t>
  </si>
  <si>
    <t>Tata Vaue Fund Series 1 - Direct Plan - Growth Option</t>
  </si>
  <si>
    <t>TVF1GZ</t>
  </si>
  <si>
    <t>IDFC Equity Opportunity - Series 6 - Regular Plan - Growth Option</t>
  </si>
  <si>
    <t>IDFCEOS6RG</t>
  </si>
  <si>
    <t>IDFC Equity Opportunity - Series 6 - Regular Plan - Dividend Payout  Option</t>
  </si>
  <si>
    <t>IDFCEOS6RD</t>
  </si>
  <si>
    <t>IDFC Equity Opportunity - Series 6 - Direct Plan - Growth Option</t>
  </si>
  <si>
    <t>IDFCEOS6DG</t>
  </si>
  <si>
    <t>IDFC Equity Opportunity - Series 6 - Direct Plan - Dividend Payout Option</t>
  </si>
  <si>
    <t>IDFCEOS6DD</t>
  </si>
  <si>
    <t>TATA Value Fund Series  2 - Regular Plan  - Dividend Payout Option</t>
  </si>
  <si>
    <t>TVF2D</t>
  </si>
  <si>
    <t>TATA Value Fund Series  2 - Direct Plan  - Dividend Payout Option</t>
  </si>
  <si>
    <t>TVF2DZ</t>
  </si>
  <si>
    <t>TATA Value Fund Series  2 - Regular  Plan  - Growth Option</t>
  </si>
  <si>
    <t>TVF2G</t>
  </si>
  <si>
    <t>TATA Value Fund Series  2 - Direct Plan  - Growth Option</t>
  </si>
  <si>
    <t>TVF2GZ</t>
  </si>
  <si>
    <t>ICICI PRU Bharat Consumption Fund - Sr 4 - Cumulative</t>
  </si>
  <si>
    <t>IPRU3168</t>
  </si>
  <si>
    <t>ICICI PRU Bharat Consumption Fund - Sr 4 - Dividend Payout Option</t>
  </si>
  <si>
    <t>IPRU3169</t>
  </si>
  <si>
    <t>ICICI PRU Bharat Consumption Fund - Sr 4 - Direct Plan Cumulative</t>
  </si>
  <si>
    <t>IPRU9370</t>
  </si>
  <si>
    <t>ICICI PRU Bharat Consumption Fund - Sr 4 - Direct Plan Dividend Payout</t>
  </si>
  <si>
    <t>IPRU9371</t>
  </si>
  <si>
    <t>ICICI Prudential Nifty Next 50 ETF</t>
  </si>
  <si>
    <t>ICICINXT50</t>
  </si>
  <si>
    <t>Kotak India Growth Fund Series 7 - Regular Plan - Growth Option</t>
  </si>
  <si>
    <t>KTKIND7RG</t>
  </si>
  <si>
    <t>Kotak India Growth Fund Series 7 - Regular Plan - Dividend Option</t>
  </si>
  <si>
    <t>KTKIND7RD</t>
  </si>
  <si>
    <t>Kotak India Growth Fund Series 7 - Direct Plan - Growth Option</t>
  </si>
  <si>
    <t>KTKIND7DG</t>
  </si>
  <si>
    <t>Kotak India Growth Fund Series 7 - Direct Plan - Dividend Option</t>
  </si>
  <si>
    <t>KTKIND7DD</t>
  </si>
  <si>
    <t>SBI - ETF - SENSEX NEXT 50</t>
  </si>
  <si>
    <t>SETFSN50</t>
  </si>
  <si>
    <t>NIPPON INDIA MUTUAL FUND  INDIA OPPT FD  SR A RG GWTH31JN22</t>
  </si>
  <si>
    <t>NIOSAG</t>
  </si>
  <si>
    <t>NIPPON INDIA MUTUAL FUND  INDIA OPPT FD  SR A RG DVP31JN22</t>
  </si>
  <si>
    <t>NIOSAD</t>
  </si>
  <si>
    <t>NIPPON INDIA MUTUAL FUND  INDIA OPPT FD  SR A DR GWTH31JN22</t>
  </si>
  <si>
    <t>NIOSADG</t>
  </si>
  <si>
    <t>NIPPON INDIA MUTUAL FUND  INDIA OPPT FD  SR A DR DVP31JN22</t>
  </si>
  <si>
    <t>NIOSADD</t>
  </si>
  <si>
    <t>MIRAE ASSET NIFTY 50 ETF (MAN50ETF)</t>
  </si>
  <si>
    <t>MAN50ETF</t>
  </si>
  <si>
    <t>ICICI Prudential Bharat Consumption Fund - Series 5 - Cumulative Option</t>
  </si>
  <si>
    <t>IPRU3218</t>
  </si>
  <si>
    <t>ICICI Prudential Bharat Consumption Fund - Series 5 - Dividend Payout Option</t>
  </si>
  <si>
    <t>IPRU3219</t>
  </si>
  <si>
    <t>ICICI Prudential Bharat Consumption Fund - Series 5 -  Direct Plan - Cumulative Option</t>
  </si>
  <si>
    <t>IPRU9420</t>
  </si>
  <si>
    <t>ICICI Prudential Bharat Consumption Fund - Series 5 -  Direct Plan - Dividend Payout  Option</t>
  </si>
  <si>
    <t>IPRU9421</t>
  </si>
  <si>
    <t>Aditya Birla Sun Life Nifty Next 50 ETF</t>
  </si>
  <si>
    <t>ABSLNN50ET</t>
  </si>
  <si>
    <t>Axis&amp;#160;Capital&amp;#160;Builder&amp;#160;Fund&amp;#160;-&amp;#160;Series&amp;#160;4&amp;#160;(1582&amp;#160;days)&amp;#160;-</t>
  </si>
  <si>
    <t>AXISCCDID</t>
  </si>
  <si>
    <t>Axis&amp;#160;Capital&amp;#160;Builder&amp;#160;Fund&amp;#160;-&amp;#160;Series&amp;#160;4&amp;#160;(1582&amp;#160;days)&amp;#160;-Direct&amp;#160;Plan&amp;#160;-&amp;#160;Growth&amp;#160;Option</t>
  </si>
  <si>
    <t>AXISCCDGG</t>
  </si>
  <si>
    <t>Axis&amp;#160;Capital&amp;#160;Builder&amp;#160;Fund&amp;#160;-&amp;#160;Series&amp;#160;4&amp;#160;(1582&amp;#160;days)&amp;#160;-Regular&amp;#160;Plan&amp;#160;-&amp;#160;Dividend&amp;#160;Payout&amp;#160;Option</t>
  </si>
  <si>
    <t>AXISCCDPD</t>
  </si>
  <si>
    <t>Axis&amp;#160;Capital&amp;#160;Builder&amp;#160;Fund&amp;#160;-&amp;#160;Series&amp;#160;4&amp;#160;(1582&amp;#160;days)&amp;#160;- Regular&amp;#160;Plan&amp;#160;-&amp;#160;Growth&amp;#160;Option</t>
  </si>
  <si>
    <t>AXISCCGPG</t>
  </si>
  <si>
    <t>UTI S&amp;P BSE Sensex Next 50 ETF</t>
  </si>
  <si>
    <t>UTISXN50</t>
  </si>
  <si>
    <t>India Infrastructure Trust</t>
  </si>
  <si>
    <t>INFRATRUST</t>
  </si>
  <si>
    <t>Parshva Enterprises Ltd</t>
  </si>
  <si>
    <t>PARSHVA</t>
  </si>
  <si>
    <t>Anand Rayons Ltd</t>
  </si>
  <si>
    <t>ARL</t>
  </si>
  <si>
    <t>Earum Pharmaceuticals Ltd</t>
  </si>
  <si>
    <t>EARUM</t>
  </si>
  <si>
    <t>SBC Exports Ltd</t>
  </si>
  <si>
    <t>SBC</t>
  </si>
  <si>
    <t>IndiaMART InterMESH Ltd</t>
  </si>
  <si>
    <t>INDIAMART</t>
  </si>
  <si>
    <t>City Pulse Multiplex Ltd</t>
  </si>
  <si>
    <t>CPML</t>
  </si>
  <si>
    <t>SK International Export Ltd</t>
  </si>
  <si>
    <t>SKIEL</t>
  </si>
  <si>
    <t>DCM Nouvelle Ltd</t>
  </si>
  <si>
    <t>DCMNVL</t>
  </si>
  <si>
    <t>ICICI Prudential Bank ETF</t>
  </si>
  <si>
    <t>ICICIBANKN</t>
  </si>
  <si>
    <t>NIPPON INDIA ETF SENSEX NEXT 50</t>
  </si>
  <si>
    <t>NETFSNX150</t>
  </si>
  <si>
    <t>Affle (India) Ltd</t>
  </si>
  <si>
    <t>AFFLE</t>
  </si>
  <si>
    <t>Seacoast Shipping Services Ltd</t>
  </si>
  <si>
    <t>SEACOAST</t>
  </si>
  <si>
    <t>ICICI Prudential Private Banks ETF</t>
  </si>
  <si>
    <t>ICICIBANKP</t>
  </si>
  <si>
    <t>Spandana Sphoorty Financial Ltd</t>
  </si>
  <si>
    <t>SPANDANA</t>
  </si>
  <si>
    <t>Sterling and Wilson Solar Ltd</t>
  </si>
  <si>
    <t>SWSOLAR</t>
  </si>
  <si>
    <t>Transpact Enterprises Ltd</t>
  </si>
  <si>
    <t>TRANSPACT</t>
  </si>
  <si>
    <t>Alphalogic Techsys Ltd</t>
  </si>
  <si>
    <t>ALPHALOGIC</t>
  </si>
  <si>
    <t>Novateor Research Laboratories Ltd</t>
  </si>
  <si>
    <t>NOVATEOR</t>
  </si>
  <si>
    <t>IIFL Wealth Management Ltd</t>
  </si>
  <si>
    <t>IIFLWAM</t>
  </si>
  <si>
    <t>IIFL Securities Ltd</t>
  </si>
  <si>
    <t>IIFLSEC</t>
  </si>
  <si>
    <t>APM Finvest Ltd</t>
  </si>
  <si>
    <t>APMFINVEST</t>
  </si>
  <si>
    <t>Misquita Engineering Ltd</t>
  </si>
  <si>
    <t>MISQUITA</t>
  </si>
  <si>
    <t>Galactico Corporate Services Ltd</t>
  </si>
  <si>
    <t>GALACTICO</t>
  </si>
  <si>
    <t>Ellora Trading Ltd</t>
  </si>
  <si>
    <t>ELLORATRAD</t>
  </si>
  <si>
    <t>NIPPON INDIA EQUITY SAVINGS FUND - SEGREGATED PORTFOLIO 1 - DIVIDEND PLANDIVIDEND PAYOUT</t>
  </si>
  <si>
    <t>NIESSPJ</t>
  </si>
  <si>
    <t>NIPPON INDIA EQUITY SAVINGS FUND - SEGREGATED PORTFOLIO 1 - DIRECT QUARTERLY DIVIDEND PLAN REINVESTMENT</t>
  </si>
  <si>
    <t>NIESSPI</t>
  </si>
  <si>
    <t>NIPPON INDIA EQUITY SAVINGS FUND - SEGREGATED PORTFOLIO 1 - DIRECT BONUS PLAN BONUS</t>
  </si>
  <si>
    <t>NIESSPB</t>
  </si>
  <si>
    <t>NIPPON INDIA EQUITY SAVINGS FUND - SEGREGATED PORTFOLIO 1 - QUARTERLY DIVIDEND PLANDIVIDEND PAYOUT</t>
  </si>
  <si>
    <t>NIESSPO</t>
  </si>
  <si>
    <t>NIPPON INDIA EQUITY SAVINGS FUND - SEGREGATED PORTFOLIO 1 - DIRECT DIVIDEND PLAN DIVIDEND PAYOUT</t>
  </si>
  <si>
    <t>NIESSPC</t>
  </si>
  <si>
    <t>NIPPON INDIA EQUITY SAVINGS FUND - SEGREGATED PORTFOLIO 1 - QUARTERLY DIVIDEND PLAN REINVESTMENT</t>
  </si>
  <si>
    <t>NIESSPP</t>
  </si>
  <si>
    <t>NIPPON INDIA EQUITY SAVINGS FUND - SEGREGATED PORTFOLIO 1 - BONUS PLANBONUS</t>
  </si>
  <si>
    <t>NIESSPA</t>
  </si>
  <si>
    <t>NIPPON INDIA EQUITY SAVINGS FUND - SEGREGATED PORTFOLIO 1 - DIRECT MONTHLY DIVIDEND PLAN REINVESTMENT</t>
  </si>
  <si>
    <t>NIESSPG</t>
  </si>
  <si>
    <t>Gujarat Fluorochemicals Ltd</t>
  </si>
  <si>
    <t>FLUOROCHEM</t>
  </si>
  <si>
    <t>NIPPON INDIA EQUITY HYBRID FUND -&amp;#160;SEGREGATED PORTFOLIO 1- DIRECT DIVIDEND PLAN REINVESTMENT</t>
  </si>
  <si>
    <t>NIEHSPA</t>
  </si>
  <si>
    <t>NIPPON INDIA EQUITY HYBRID FUND -&amp;#160;SEGREGATED PORTFOLIO 1 - DIRECT MONTHLY DIVIDEND PLAN DIVIDEND PAYOUT</t>
  </si>
  <si>
    <t>NIEHSPB</t>
  </si>
  <si>
    <t>NIPPON INDIA EQUITY HYBRID FUND -&amp;#160;SEGREGATED PORTFOLIO 1 - DIRECT MONTHLY DIVIDEND PLAN REINVESTMENT</t>
  </si>
  <si>
    <t>NIEHSPC</t>
  </si>
  <si>
    <t>NIPPON INDIA EQUITY HYBRID FUND -&amp;#160;SEGREGATED PORTFOLIO 1 - QUARTERLY DIVIDEND PLAN REINVESTMENT</t>
  </si>
  <si>
    <t>NIEHSPF</t>
  </si>
  <si>
    <t>NIPPON INDIA EQUITY HYBRID FUND -&amp;#160;SEGREGATED PORTFOLIO 1 - DIRECT QUARTERLY DIVIDEND PLAN DIVIDEND PAYOUT</t>
  </si>
  <si>
    <t>NIEHSPI</t>
  </si>
  <si>
    <t>NIPPON INDIA EQUITY HYBRID FUND -&amp;#160;SEGREGATED PORTFOLIO 1 - DIRECT QUARTERLY DIVIDEND PLAN REINVESTMENT</t>
  </si>
  <si>
    <t>NIEHSPK</t>
  </si>
  <si>
    <t>NIPPON INDIA EQUITY HYBRID FUND -&amp;#160;SEGREGATED PORTFOLIO 1 - DIRECT DIVIDEND PLAN DIVIDEND PAYOUT</t>
  </si>
  <si>
    <t>NIEHSPM</t>
  </si>
  <si>
    <t>NIPPON INDIA EQUITY HYBRID FUND -&amp;#160;SEGREGATED PORTFOLIO 1 - MONTHLY DIVIDEND PLAN REINVESTMENT</t>
  </si>
  <si>
    <t>NIEHSPN</t>
  </si>
  <si>
    <t>Indian Railway Catering and Tourism Corporation Ltd</t>
  </si>
  <si>
    <t>IRCTC</t>
  </si>
  <si>
    <t>NIPPON INDIA EQUITY SAVINGS FUND - SEGREGATED PORTFOLIO 1 - DIRECT DIVIDEND PLAN REINVESTMENT</t>
  </si>
  <si>
    <t>NIESSPD</t>
  </si>
  <si>
    <t>NIPPON INDIA EQUITY SAVINGS FUND - SEGREGATED PORTFOLIO 1 - DIRECT GROWTH PLAN GROWTH</t>
  </si>
  <si>
    <t>NIESSPE</t>
  </si>
  <si>
    <t>NIPPON INDIA EQUITY SAVINGS FUND - SEGREGATED PORTFOLIO 1 - DIRECT MONTHLY DIVIDEND PLAN DIVIDEND PAYOUT</t>
  </si>
  <si>
    <t>NIESSPF</t>
  </si>
  <si>
    <t>NIPPON INDIA EQUITY HYBRID FUND -&amp;#160;SEGREGATED PORTFOLIO 1 - GROWTH PLAN GROWTH</t>
  </si>
  <si>
    <t>NIEHSPD</t>
  </si>
  <si>
    <t>NIPPON INDIA EQUITY SAVINGS FUND - SEGREGATED PORTFOLIO 1 - DIRECT QUARTERLY DIVIDEND PLAN DIVIDEND PAYOUT</t>
  </si>
  <si>
    <t>NIESSPH</t>
  </si>
  <si>
    <t>NIPPON INDIA EQUITY HYBRID FUND -&amp;#160;SEGREGATED PORTFOLIO 1 - QUARTERLY DIVIDEND PLAN DIVIDEND PAYOUT</t>
  </si>
  <si>
    <t>NIEHSPE</t>
  </si>
  <si>
    <t>NIPPON INDIA EQUITY SAVINGS FUND - SEGREGATED PORTFOLIO 1 - DIVIDEND PLAN REINVESTMENT</t>
  </si>
  <si>
    <t>NIESSPK</t>
  </si>
  <si>
    <t>NIPPON INDIA EQUITY HYBRID FUND -&amp;#160;SEGREGATED PORTFOLIO 1 - DIRECT GROWTH PLAN GROWTH</t>
  </si>
  <si>
    <t>NIEHSPG</t>
  </si>
  <si>
    <t>NIPPON INDIA EQUITY HYBRID FUND -&amp;#160;SEGREGATED PORTFOLIO 1 - DIVIDEND PLAN DIVIDEND PAYOUT</t>
  </si>
  <si>
    <t>NIEHSPH</t>
  </si>
  <si>
    <t>NIPPON INDIA EQUITY HYBRID FUND -&amp;#160;SEGREGATED PORTFOLIO 1 - DIVIDEND PLAN REINVESTMENT</t>
  </si>
  <si>
    <t>NIEHSPJ</t>
  </si>
  <si>
    <t>NIPPON INDIA EQUITY HYBRID FUND -&amp;#160;SEGREGATED PORTFOLIO 1 - MONTHLY DIVIDEND PLAN DIVIDEND PAYOUT</t>
  </si>
  <si>
    <t>NIEHSPL</t>
  </si>
  <si>
    <t>NIPPON INDIA EQUITY SAVINGS FUND - SEGREGATED PORTFOLIO 1 - GROWTH PLAN GROWTH</t>
  </si>
  <si>
    <t>NIESSPL</t>
  </si>
  <si>
    <t>NIPPON INDIA EQUITY SAVINGS FUND - SEGREGATED PORTFOLIO 1 - MONTHLY DIVIDEND PLANDIVIDEND PAYOUT</t>
  </si>
  <si>
    <t>NIESSPM</t>
  </si>
  <si>
    <t>NIPPON INDIA EQUITY SAVINGS FUND - SEGREGATED PORTFOLIO 1 - MONTHLY DIVIDEND PLAN REINVESTMENT</t>
  </si>
  <si>
    <t>NIESSPN</t>
  </si>
  <si>
    <t>Goblin India Ltd</t>
  </si>
  <si>
    <t>GOBLIN</t>
  </si>
  <si>
    <t>Gensol Engineering Ltd</t>
  </si>
  <si>
    <t>GENSOL</t>
  </si>
  <si>
    <t>Vishwaraj Sugar Industries Ltd</t>
  </si>
  <si>
    <t>VISHWARAJ</t>
  </si>
  <si>
    <t>Greenpanel Industries Ltd</t>
  </si>
  <si>
    <t>GREENPANEL</t>
  </si>
  <si>
    <t>Shahlon Silk Industries Ltd</t>
  </si>
  <si>
    <t>SHAHLON</t>
  </si>
  <si>
    <t>ADITYA BIRLA SUN LIFE BANKING ETF</t>
  </si>
  <si>
    <t>ABSLBANETF</t>
  </si>
  <si>
    <t>Mount Housing and Infrastructure Ltd</t>
  </si>
  <si>
    <t>MOUNT</t>
  </si>
  <si>
    <t>Anuroop Packaging Ltd</t>
  </si>
  <si>
    <t>ANUROOP</t>
  </si>
  <si>
    <t>JSG Leasing Ltd</t>
  </si>
  <si>
    <t>JSGLEASING</t>
  </si>
  <si>
    <t>CSB Bank Ltd</t>
  </si>
  <si>
    <t>CSBBANK</t>
  </si>
  <si>
    <t>Ujjivan Small Finance Bank Ltd</t>
  </si>
  <si>
    <t>UJJIVANSFB</t>
  </si>
  <si>
    <t>Somany Home Innovation Ltd</t>
  </si>
  <si>
    <t>SHIL</t>
  </si>
  <si>
    <t>Easun Capital Markets Ltd</t>
  </si>
  <si>
    <t>EASUN</t>
  </si>
  <si>
    <t>Prince Pipes and Fittings Ltd</t>
  </si>
  <si>
    <t>PRINCEPIPE</t>
  </si>
  <si>
    <t>Valencia Nutrition Ltd</t>
  </si>
  <si>
    <t>VALENCIA</t>
  </si>
  <si>
    <t>Assam Entrade Ltd</t>
  </si>
  <si>
    <t>ASSAMENT</t>
  </si>
  <si>
    <t>Gian Life Care Ltd</t>
  </si>
  <si>
    <t>GIANLIFE</t>
  </si>
  <si>
    <t>Artemis Medicare Services Ltd</t>
  </si>
  <si>
    <t>ARTEMISMED</t>
  </si>
  <si>
    <t>Sumitomo Chemical India Ltd</t>
  </si>
  <si>
    <t>SUMICHEM</t>
  </si>
  <si>
    <t>ICICI Prudential Midcap 150 ETF</t>
  </si>
  <si>
    <t>ICICIM150</t>
  </si>
  <si>
    <t>Mirae Asset Nifty Next 50 ETF (MANXT50ETF)</t>
  </si>
  <si>
    <t>MANXT50ETF</t>
  </si>
  <si>
    <t>Tranway Technologies Ltd</t>
  </si>
  <si>
    <t>TRANWAY</t>
  </si>
  <si>
    <t>Janus Corporation Ltd</t>
  </si>
  <si>
    <t>JANUSCORP</t>
  </si>
  <si>
    <t>Vardhan Capital &amp; Finance Ltd</t>
  </si>
  <si>
    <t>VARDHANCFL</t>
  </si>
  <si>
    <t>Birla Tyres Ltd</t>
  </si>
  <si>
    <t>BIRLATYRES</t>
  </si>
  <si>
    <t>Universus Photo Imagings Ltd</t>
  </si>
  <si>
    <t>UNIVPHOTO</t>
  </si>
  <si>
    <t>Chandra Bhagat Pharma Ltd</t>
  </si>
  <si>
    <t>CBPL</t>
  </si>
  <si>
    <t>ICL Organic Dairy Products Ltd</t>
  </si>
  <si>
    <t>ICLORGANIC</t>
  </si>
  <si>
    <t>Octavius Plantations Ltd</t>
  </si>
  <si>
    <t>OCTAVIUSPL</t>
  </si>
  <si>
    <t>Suven Pharmaceuticals Ltd</t>
  </si>
  <si>
    <t>SUVENPHAR</t>
  </si>
  <si>
    <t>SM Auto Stamping Ltd</t>
  </si>
  <si>
    <t>SMAUTO</t>
  </si>
  <si>
    <t>SBI Cards and Payment Services Ltd</t>
  </si>
  <si>
    <t>SBICARD</t>
  </si>
  <si>
    <t>NIPPON INDIA EQUITY SAVINGS FUND -  SEGREGATED PORTFOLIO 2 - MONTHLY DIVIDEND PLAN(Issue Price: 0.01)</t>
  </si>
  <si>
    <t>08MPD</t>
  </si>
  <si>
    <t>NIPPON INDIA EQUITY SAVINGS FUND -  SEGREGATED PORTFOLIO 2 - DIRECT DIVIDEND PLAN(Issue Price: 0.01)</t>
  </si>
  <si>
    <t>08ADR</t>
  </si>
  <si>
    <t>08MPR</t>
  </si>
  <si>
    <t>NIPPON INDIA EQUITY SAVINGS FUND -  SEGREGATED PORTFOLIO 2 - DIRECT MONTHLY DIVIDEND PLAN(Issue Price: 0.01)</t>
  </si>
  <si>
    <t>08AMD</t>
  </si>
  <si>
    <t>08AMR</t>
  </si>
  <si>
    <t>NIPPON INDIA EQUITY SAVINGS FUND -  SEGREGATED PORTFOLIO 2 - BONUS PLAN(Issue Price: 0.01)</t>
  </si>
  <si>
    <t>08BPB</t>
  </si>
  <si>
    <t>NIPPON INDIA EQUITY SAVINGS FUND -  SEGREGATED PORTFOLIO 2 - GROWTH PLAN(Issue Price: 0.01)</t>
  </si>
  <si>
    <t>08GPG</t>
  </si>
  <si>
    <t>NIPPON INDIA EQUITY SAVINGS FUND -  SEGREGATED PORTFOLIO 2 - DIRECT BONUS PLAN(Issue Price: 0.01)</t>
  </si>
  <si>
    <t>08ABB</t>
  </si>
  <si>
    <t>NIPPON INDIA EQUITY SAVINGS FUND -  SEGREGATED PORTFOLIO 2 - QUARTERLY DIVIDEND PLAN(Issue Price: 0.01)</t>
  </si>
  <si>
    <t>08QPD</t>
  </si>
  <si>
    <t>NIPPON INDIA EQUITY SAVINGS FUND -  SEGREGATED PORTFOLIO 2 - DIRECT GROWTH PLAN(Issue Price: 0.01)</t>
  </si>
  <si>
    <t>08AGG</t>
  </si>
  <si>
    <t>08QPR</t>
  </si>
  <si>
    <t>NIPPON INDIA EQUITY SAVINGS FUND -  SEGREGATED PORTFOLIO 2 - DIRECT QUARTERLY DIVIDEND PLAN(Issue Price: 0.01)</t>
  </si>
  <si>
    <t>08AQD</t>
  </si>
  <si>
    <t>NIPPON INDIA EQUITY SAVINGS FUND -  SEGREGATED PORTFOLIO 2 - DIVIDEND PLAN(Issue Price: 0.01)</t>
  </si>
  <si>
    <t>08DPD</t>
  </si>
  <si>
    <t>08AQR</t>
  </si>
  <si>
    <t>08DPR</t>
  </si>
  <si>
    <t>08ADD</t>
  </si>
  <si>
    <t>RO Jewels Ltd</t>
  </si>
  <si>
    <t>ROJL</t>
  </si>
  <si>
    <t>Cospower Engineering Ltd</t>
  </si>
  <si>
    <t>COSPOWER</t>
  </si>
  <si>
    <t>NIPPON INDIA EQUITY HYBRID FUND -  SEGREGATED PORTFOLIO 2DIVIDEND PLANDIVIDEND REINVESTMENT</t>
  </si>
  <si>
    <t>11DPR</t>
  </si>
  <si>
    <t>NIPPON INDIA EQUITY HYBRID FUND -  SEGREGATED PORTFOLIO 2GROWTH PLAN GROWTH OPTIONGROWTH</t>
  </si>
  <si>
    <t>11GPG</t>
  </si>
  <si>
    <t>NIPPON INDIA EQUITY HYBRID FUND -  SEGREGATED PORTFOLIO 2MONTHLY DIVIDEND PLANDIVIDEND PAYOUT</t>
  </si>
  <si>
    <t>11MPD</t>
  </si>
  <si>
    <t>NIPPON INDIA EQUITY HYBRID FUND -  SEGREGATED PORTFOLIO 2MONTHLY DIVIDEND PLANREINVESTMENT</t>
  </si>
  <si>
    <t>11MPR</t>
  </si>
  <si>
    <t>NIPPON INDIA EQUITY HYBRID FUND -  SEGREGATED PORTFOLIO 2QUARTERLY DIVIDEND PLANDIVIDEND PAYOUT</t>
  </si>
  <si>
    <t>11QPD</t>
  </si>
  <si>
    <t>NIPPON INDIA EQUITY HYBRID FUND -  SEGREGATED PORTFOLIO 2QUARTERLY DIVIDEND PLANREINVESTMENT</t>
  </si>
  <si>
    <t>11QPR</t>
  </si>
  <si>
    <t>NIPPON INDIA EQUITY HYBRID FUND -  SEGREGATED PORTFOLIO 2DIRECT PLAN DIVIDEND PLANDIVIDEND PAYOUT</t>
  </si>
  <si>
    <t>11ADD</t>
  </si>
  <si>
    <t>NIPPON INDIA EQUITY HYBRID FUND -  SEGREGATED PORTFOLIO 2DIRECT PLAN DIVIDEND PLANDIVIDEND REINVESTMENT</t>
  </si>
  <si>
    <t>11ADR</t>
  </si>
  <si>
    <t>NIPPON INDIA EQUITY HYBRID FUND -  SEGREGATED PORTFOLIO 2DIRECT GROWTH PLAN GROWTH OPTIONGROWTH</t>
  </si>
  <si>
    <t>11AGG</t>
  </si>
  <si>
    <t>NIPPON INDIA EQUITY HYBRID FUND -  SEGREGATED PORTFOLIO 2DIRECT MONTHLY DIVIDEND PLANDIVIDEND PAYOUT</t>
  </si>
  <si>
    <t>11AMD</t>
  </si>
  <si>
    <t>NIPPON INDIA EQUITY HYBRID FUND -  SEGREGATED PORTFOLIO 2DIRECT MONTHLY DIVIDEND PLANREINVESTMENT</t>
  </si>
  <si>
    <t>11AMR</t>
  </si>
  <si>
    <t>NIPPON INDIA EQUITY HYBRID FUND -  SEGREGATED PORTFOLIO 2DIRECT QUARTERLY DIVIDEND PLANDIVIDEND PAYOUT</t>
  </si>
  <si>
    <t>11AQD</t>
  </si>
  <si>
    <t>NIPPON INDIA EQUITY HYBRID FUND -  SEGREGATED PORTFOLIO 2DIRECT QUARTERLY DIVIDEND PLANREINVESTMENT</t>
  </si>
  <si>
    <t>11AQR</t>
  </si>
  <si>
    <t>NIPPON INDIA EQUITY HYBRID FUND -  SEGREGATED PORTFOLIO 2DIVIDEND PLANDIVIDEND PAYOUT</t>
  </si>
  <si>
    <t>11DPD</t>
  </si>
  <si>
    <t>ABB Power Products and Systems India Ltd</t>
  </si>
  <si>
    <t>POWERINDIA</t>
  </si>
  <si>
    <t>DJ Mediaprint &amp; Logistics Ltd</t>
  </si>
  <si>
    <t>DJML</t>
  </si>
  <si>
    <t>Nirmitee Robotics India Ltd</t>
  </si>
  <si>
    <t>NIRMITEE</t>
  </si>
  <si>
    <t>Natural Biocon (India) Ltd</t>
  </si>
  <si>
    <t>NATURAL</t>
  </si>
  <si>
    <t>Bhartia Bachat Ltd</t>
  </si>
  <si>
    <t>BHARTIA</t>
  </si>
  <si>
    <t>Billwin Industries Ltd</t>
  </si>
  <si>
    <t>BILLWIN</t>
  </si>
  <si>
    <t>Aarti Surfactants Ltd</t>
  </si>
  <si>
    <t>AARTISURF</t>
  </si>
  <si>
    <t>Bonlon Industries Ltd</t>
  </si>
  <si>
    <t>BONLON</t>
  </si>
  <si>
    <t>Borosil Ltd</t>
  </si>
  <si>
    <t>BOROLTD</t>
  </si>
  <si>
    <t>Rossari Biotech Ltd</t>
  </si>
  <si>
    <t>ROSSARI</t>
  </si>
  <si>
    <t>NDR Auto Components Ltd</t>
  </si>
  <si>
    <t>NDRAUTO</t>
  </si>
  <si>
    <t>Mindspace Business Parks REIT</t>
  </si>
  <si>
    <t>MINDSPACE</t>
  </si>
  <si>
    <t>Suratwwala Business Group Ltd</t>
  </si>
  <si>
    <t>SBGLP</t>
  </si>
  <si>
    <t>&amp;#160;ICICI Prudential Alpha Low Vol 30 ETF&amp;#160;</t>
  </si>
  <si>
    <t>ICICIALPLV</t>
  </si>
  <si>
    <t>Max Healthcare Institute Ltd</t>
  </si>
  <si>
    <t>MAXHEALTH</t>
  </si>
  <si>
    <t>ICICI Prudential IT ETF</t>
  </si>
  <si>
    <t>ICICITECH</t>
  </si>
  <si>
    <t>Trekkingtoes.com Ltd</t>
  </si>
  <si>
    <t>HIPPOCABS</t>
  </si>
  <si>
    <t>Max India Ltd</t>
  </si>
  <si>
    <t>HDFC Banking ETF</t>
  </si>
  <si>
    <t>HBANKETF</t>
  </si>
  <si>
    <t>Tower Infrastructure Trust</t>
  </si>
  <si>
    <t>TOWERINFRA</t>
  </si>
  <si>
    <t>UTI Bank Exchange Traded Fund (UTI Bank ETF)</t>
  </si>
  <si>
    <t>UTIBANKETF</t>
  </si>
  <si>
    <t>Happiest Minds Technologies Ltd</t>
  </si>
  <si>
    <t>HAPPSTMNDS</t>
  </si>
  <si>
    <t>Route Mobile Ltd</t>
  </si>
  <si>
    <t>ROUTE</t>
  </si>
  <si>
    <t>Advait Infratech Ltd</t>
  </si>
  <si>
    <t>ADVAIT</t>
  </si>
  <si>
    <t>Archidply Decor Ltd</t>
  </si>
  <si>
    <t>ADL</t>
  </si>
  <si>
    <t>Computer Age Management Services Ltd</t>
  </si>
  <si>
    <t>CAMS</t>
  </si>
  <si>
    <t>Chemcon Speciality Chemicals Ltd</t>
  </si>
  <si>
    <t>CHEMCON</t>
  </si>
  <si>
    <t>SecMark Consultancy Ltd</t>
  </si>
  <si>
    <t>SECMARK</t>
  </si>
  <si>
    <t>Angel Broking Ltd</t>
  </si>
  <si>
    <t>ANGELBRKG</t>
  </si>
  <si>
    <t>Atam Valves Ltd</t>
  </si>
  <si>
    <t>ATAM</t>
  </si>
  <si>
    <t>Mazagon Dock Shipbuilders Ltd</t>
  </si>
  <si>
    <t>MAZDOCK</t>
  </si>
  <si>
    <t>UTI Asset Management Company Ltd</t>
  </si>
  <si>
    <t>UTIAMC</t>
  </si>
  <si>
    <t>G M Polyplast Ltd</t>
  </si>
  <si>
    <t>GMPL</t>
  </si>
  <si>
    <t>Likhitha Infrastructure Ltd</t>
  </si>
  <si>
    <t>LIKHITHA</t>
  </si>
  <si>
    <t>Veer Global Infraconstruction Ltd</t>
  </si>
  <si>
    <t>VGIL</t>
  </si>
  <si>
    <t>Hemisphere Properties India Ltd</t>
  </si>
  <si>
    <t>HEMIPROP</t>
  </si>
  <si>
    <t>Equitas Small Finance Bank Ltd</t>
  </si>
  <si>
    <t>EQUITASBNK</t>
  </si>
  <si>
    <t>Shine Fashions (India) Ltd</t>
  </si>
  <si>
    <t>SHINEFASH</t>
  </si>
  <si>
    <t>BARODA RAYON CORPORATION LTD</t>
  </si>
  <si>
    <t>BARODARY</t>
  </si>
  <si>
    <t>Other Textile Products</t>
  </si>
  <si>
    <t>MEDIAONE GLOBAL ENTERTAINMENT LTD</t>
  </si>
  <si>
    <t>MEDIAONE</t>
  </si>
  <si>
    <t>Film Production- Distribution &amp; Exhibition</t>
  </si>
  <si>
    <t>INDIA RADIATORS LTD</t>
  </si>
  <si>
    <t>INRADIA</t>
  </si>
  <si>
    <t>Auto Components &amp; Equipments</t>
  </si>
  <si>
    <t>PB Global Ltd</t>
  </si>
  <si>
    <t>PBGLOBAL</t>
  </si>
  <si>
    <t>Pesticides &amp; Agrochemicals</t>
  </si>
  <si>
    <t>INFOMEDIA PRESS LTD</t>
  </si>
  <si>
    <t>INFOMEDIA</t>
  </si>
  <si>
    <t>Printing &amp; Publication</t>
  </si>
  <si>
    <t>U.P.HOTELS LTD</t>
  </si>
  <si>
    <t>UPHOT</t>
  </si>
  <si>
    <t>Hotels &amp; Resorts</t>
  </si>
  <si>
    <t>PREMIER CAPITAL SERVICES LTD</t>
  </si>
  <si>
    <t>PREMCAP</t>
  </si>
  <si>
    <t>Other Electrical Equipment</t>
  </si>
  <si>
    <t>ICDS LTD</t>
  </si>
  <si>
    <t>ICDSLTD</t>
  </si>
  <si>
    <t>Saianand Commercial Limited</t>
  </si>
  <si>
    <t>SAICOM</t>
  </si>
  <si>
    <t>Trading &amp; Distributors</t>
  </si>
  <si>
    <t>ROSE MERC.LTD</t>
  </si>
  <si>
    <t>ROSEMER</t>
  </si>
  <si>
    <t>SURBHI INDUSTRIES LTD</t>
  </si>
  <si>
    <t>SURBHIN</t>
  </si>
  <si>
    <t>SHRI GANG INDUSTRIES AND ALLIED PRODUCTS LTD</t>
  </si>
  <si>
    <t>SHRIGANG</t>
  </si>
  <si>
    <t>Edible Oil</t>
  </si>
  <si>
    <t>UBE INDUSTRIES LTD</t>
  </si>
  <si>
    <t>UBEINDL</t>
  </si>
  <si>
    <t>PET PLASTICS LTD</t>
  </si>
  <si>
    <t>PETPLST</t>
  </si>
  <si>
    <t>Plastic Products - Industrial</t>
  </si>
  <si>
    <t>PANJON LTD</t>
  </si>
  <si>
    <t>PANJON</t>
  </si>
  <si>
    <t>EURO LEDER FASHION LTD</t>
  </si>
  <si>
    <t>EUROLED</t>
  </si>
  <si>
    <t>Gems- Jewellery And Watches</t>
  </si>
  <si>
    <t>DSJ keep Learning Ltd</t>
  </si>
  <si>
    <t>KEEPLEARN</t>
  </si>
  <si>
    <t>SIDDHESWARI GARMENTS LTD</t>
  </si>
  <si>
    <t>SIDDHEGA</t>
  </si>
  <si>
    <t>AADI INDUSTRIES LTD</t>
  </si>
  <si>
    <t>AADIIND</t>
  </si>
  <si>
    <t>SHAMROCK INDUSTRIAL CO.LTD</t>
  </si>
  <si>
    <t>SHAMROIN</t>
  </si>
  <si>
    <t>G.G.AUTOMOTIVE GEARS LTD</t>
  </si>
  <si>
    <t>GGAUTO</t>
  </si>
  <si>
    <t>SGN TELECOMS LTD</t>
  </si>
  <si>
    <t>SGNTE</t>
  </si>
  <si>
    <t>LCC INFOTECH LTD</t>
  </si>
  <si>
    <t>LCCINFOTEC</t>
  </si>
  <si>
    <t>E-Learning</t>
  </si>
  <si>
    <t>AMBICA AGARBATHIES &amp; AROMA INDUSTRIES LTD</t>
  </si>
  <si>
    <t>AMBICAAGAR</t>
  </si>
  <si>
    <t>Shree Hanuman Sugar &amp; Industries Ltd</t>
  </si>
  <si>
    <t>HANSUGAR</t>
  </si>
  <si>
    <t>Samrat Forgings Ltd</t>
  </si>
  <si>
    <t>SAMRATFORG</t>
  </si>
  <si>
    <t>Castings &amp; Forgings</t>
  </si>
  <si>
    <t>Gland Pharma Ltd</t>
  </si>
  <si>
    <t>GLAND</t>
  </si>
  <si>
    <t>Mirae Asset ESG Sector Leaders ETF</t>
  </si>
  <si>
    <t>MAESGETF</t>
  </si>
  <si>
    <t>Net Pix Shorts Digital Media Ltd</t>
  </si>
  <si>
    <t>NETPIX</t>
  </si>
  <si>
    <t>Restaurant Brands Asia Ltd</t>
  </si>
  <si>
    <t>RBA</t>
  </si>
  <si>
    <t>Tarc Ltd</t>
  </si>
  <si>
    <t>TARC</t>
  </si>
  <si>
    <t>Residential- Commercial Projects</t>
  </si>
  <si>
    <t>Ravinder Heights Ltd</t>
  </si>
  <si>
    <t>RVHL</t>
  </si>
  <si>
    <t>Fairchem Organics Ltd</t>
  </si>
  <si>
    <t>FAIRCHEMOR</t>
  </si>
  <si>
    <t>Mrs. Bectors Food Specialities Ltd</t>
  </si>
  <si>
    <t>BECTORFOOD</t>
  </si>
  <si>
    <t>Antony Waste Handling Cell Ltd</t>
  </si>
  <si>
    <t>AWHCL</t>
  </si>
  <si>
    <t>Waste Management</t>
  </si>
  <si>
    <t>NIPPON INDIA ETF INFRA BeES</t>
  </si>
  <si>
    <t>INFRABEES</t>
  </si>
  <si>
    <t>Rita Finance and Leasing Ltd</t>
  </si>
  <si>
    <t>RFLL</t>
  </si>
  <si>
    <t>Non Banking Financial Company (NBFC)</t>
  </si>
  <si>
    <t>Indian Railway Finance Corporation Ltd</t>
  </si>
  <si>
    <t>IRFC</t>
  </si>
  <si>
    <t>Financial Institution</t>
  </si>
  <si>
    <t>Indigo Paints Ltd</t>
  </si>
  <si>
    <t>INDIGOPNTS</t>
  </si>
  <si>
    <t>Paints</t>
  </si>
  <si>
    <t>Home First Finance Company India Ltd</t>
  </si>
  <si>
    <t>HOMEFIRST</t>
  </si>
  <si>
    <t>Housing Finance Company</t>
  </si>
  <si>
    <t>Stove Kraft Ltd</t>
  </si>
  <si>
    <t>STOVEKRAFT</t>
  </si>
  <si>
    <t>Brookfield India Real Estate Trust REIT</t>
  </si>
  <si>
    <t>BIRET</t>
  </si>
  <si>
    <t>Real Estate Investment Trusts (REITs)</t>
  </si>
  <si>
    <t>MRP Agro Ltd</t>
  </si>
  <si>
    <t>MRP</t>
  </si>
  <si>
    <t>SMC Global Securities Ltd</t>
  </si>
  <si>
    <t>SMCGLOBAL*</t>
  </si>
  <si>
    <t>Stockbroking &amp; Allied</t>
  </si>
  <si>
    <t>Nureca Ltd</t>
  </si>
  <si>
    <t>NURECA</t>
  </si>
  <si>
    <t>Medical Equipment &amp; Supplies</t>
  </si>
  <si>
    <t>RailTel Corporation of India Ltd</t>
  </si>
  <si>
    <t>RAILTEL</t>
  </si>
  <si>
    <t>Heranba Industries Ltd</t>
  </si>
  <si>
    <t>HERANBA</t>
  </si>
  <si>
    <t>Davangere Sugar Company Ltd</t>
  </si>
  <si>
    <t>DAVANGERE</t>
  </si>
  <si>
    <t>Adjia Technologies Ltd</t>
  </si>
  <si>
    <t>ADJIA</t>
  </si>
  <si>
    <t>Computers - Software &amp; Consulting</t>
  </si>
  <si>
    <t>MTAR Technologies Ltd</t>
  </si>
  <si>
    <t>MTARTECH</t>
  </si>
  <si>
    <t>Aerospace &amp; Defense</t>
  </si>
  <si>
    <t>Jubilant Ingrevia Ltd</t>
  </si>
  <si>
    <t>JUBLINGREA</t>
  </si>
  <si>
    <t>Easy Trip Planners Ltd</t>
  </si>
  <si>
    <t>EASEMYTRIP</t>
  </si>
  <si>
    <t>Tour- Travel Related Services</t>
  </si>
  <si>
    <t>Knowledge Marine &amp; Engineering Works Ltd</t>
  </si>
  <si>
    <t>KMEW</t>
  </si>
  <si>
    <t>Suumaya Corporation Ltd</t>
  </si>
  <si>
    <t>SUUMAYA</t>
  </si>
  <si>
    <t>Anupam Rasayan India Ltd</t>
  </si>
  <si>
    <t>ANURAS</t>
  </si>
  <si>
    <t>Craftsman Automation Ltd</t>
  </si>
  <si>
    <t>CRAFTSMAN</t>
  </si>
  <si>
    <t>Laxmi Organic Industries Ltd</t>
  </si>
  <si>
    <t>LXCHEM</t>
  </si>
  <si>
    <t>Kalyan Jewellers India Ltd</t>
  </si>
  <si>
    <t>KALYANKJIL</t>
  </si>
  <si>
    <t>Suryoday Small Finance Bank Ltd</t>
  </si>
  <si>
    <t>SURYODAY</t>
  </si>
  <si>
    <t>Other Bank</t>
  </si>
  <si>
    <t>Nazara Technologies Ltd</t>
  </si>
  <si>
    <t>NAZARA</t>
  </si>
  <si>
    <t>Digital Entertainment</t>
  </si>
  <si>
    <t>Suvidhaa Infoserve Ltd</t>
  </si>
  <si>
    <t>SUVIDHAA</t>
  </si>
  <si>
    <t>Financial Technology (Fintech)</t>
  </si>
  <si>
    <t>Niks Technology Ltd</t>
  </si>
  <si>
    <t>NIKSTECH</t>
  </si>
  <si>
    <t>Barbeque-Nation Hospitality Ltd</t>
  </si>
  <si>
    <t>BARBEQUE</t>
  </si>
  <si>
    <t>EKI Energy Services Ltd</t>
  </si>
  <si>
    <t>EKI</t>
  </si>
  <si>
    <t>Rajeshwari Cans Ltd</t>
  </si>
  <si>
    <t>RCAN</t>
  </si>
  <si>
    <t>Packaging</t>
  </si>
  <si>
    <t>Jetmall Spices and Masala Ltd</t>
  </si>
  <si>
    <t>JETMALL</t>
  </si>
  <si>
    <t>Macrotech Developers Ltd</t>
  </si>
  <si>
    <t>LODHA</t>
  </si>
  <si>
    <t>Deep Industries Ltd</t>
  </si>
  <si>
    <t>Offshore Support Solution Drilling</t>
  </si>
  <si>
    <t>Kuberan Global Edu Solutions Ltd</t>
  </si>
  <si>
    <t>KGES</t>
  </si>
  <si>
    <t>POWERGRID Infrastructure Investment Trust</t>
  </si>
  <si>
    <t>PGINVIT</t>
  </si>
  <si>
    <t>Power - Transmission</t>
  </si>
  <si>
    <t>Mirae Asset NYSE FANG+ ETF</t>
  </si>
  <si>
    <t>MAFANG</t>
  </si>
  <si>
    <t>ICICI Prudential Healthcare ETF</t>
  </si>
  <si>
    <t>ICICIPHARM</t>
  </si>
  <si>
    <t>Inox Wind Energy Ltd</t>
  </si>
  <si>
    <t>IWEL</t>
  </si>
  <si>
    <t>Vineet Laboratories Ltd</t>
  </si>
  <si>
    <t>VINEETLAB</t>
  </si>
  <si>
    <t>Shyam Metalics and Energy Ltd</t>
  </si>
  <si>
    <t>SHYAMMETL</t>
  </si>
  <si>
    <t>Iron &amp; Steel</t>
  </si>
  <si>
    <t>Sona BLW Precision Forgings Ltd</t>
  </si>
  <si>
    <t>SONACOMS</t>
  </si>
  <si>
    <t>Navoday Enterprises Ltd</t>
  </si>
  <si>
    <t>NAVODAYENT</t>
  </si>
  <si>
    <t>Dodla Dairy Ltd</t>
  </si>
  <si>
    <t>DODLA</t>
  </si>
  <si>
    <t>Dairy Products</t>
  </si>
  <si>
    <t>Krishna Institute of Medical Sciences Ltd</t>
  </si>
  <si>
    <t>KIMS</t>
  </si>
  <si>
    <t>Hospital</t>
  </si>
  <si>
    <t>Adeshwar Meditex Ltd</t>
  </si>
  <si>
    <t>ADESHWAR</t>
  </si>
  <si>
    <t>Healthcare Research- Analytics &amp; Technology</t>
  </si>
  <si>
    <t>Times Green Energy (India) Ltd</t>
  </si>
  <si>
    <t>TIMESGREEN</t>
  </si>
  <si>
    <t>India Pesticides Ltd</t>
  </si>
  <si>
    <t>IPL</t>
  </si>
  <si>
    <t>Focus Business Solution Ltd</t>
  </si>
  <si>
    <t>G R Infraprojects Ltd</t>
  </si>
  <si>
    <t>GRINFRA</t>
  </si>
  <si>
    <t>Civil Construction</t>
  </si>
  <si>
    <t>Clean Science and Technology Ltd</t>
  </si>
  <si>
    <t>CLEAN</t>
  </si>
  <si>
    <t>AA Plus Tradelink Ltd</t>
  </si>
  <si>
    <t>AAPLUSTRAD</t>
  </si>
  <si>
    <t>Zomato Ltd</t>
  </si>
  <si>
    <t>ZOMATO</t>
  </si>
  <si>
    <t>E-Retail/ E-Commerce</t>
  </si>
  <si>
    <t>Tatva Chintan Pharma Chem Ltd</t>
  </si>
  <si>
    <t>TATVA</t>
  </si>
  <si>
    <t>Glenmark Life Sciences Ltd</t>
  </si>
  <si>
    <t>GLS</t>
  </si>
  <si>
    <t>Mirae Asset Nifty Financial Services ETF</t>
  </si>
  <si>
    <t>MAFSETF</t>
  </si>
  <si>
    <t>Gretex Corporate Services Ltd</t>
  </si>
  <si>
    <t>GCSL</t>
  </si>
  <si>
    <t>Other Capital Market related Services</t>
  </si>
  <si>
    <t>Rolex Rings Ltd</t>
  </si>
  <si>
    <t>ROLEXRINGS</t>
  </si>
  <si>
    <t>ICICI Prudential FMCG ETF</t>
  </si>
  <si>
    <t>ICICIFMCG</t>
  </si>
  <si>
    <t>Exxaro Tiles Ltd</t>
  </si>
  <si>
    <t>EXXARO</t>
  </si>
  <si>
    <t>Furniture- Home Furnishing- Flooring</t>
  </si>
  <si>
    <t>Krsnaa Diagnostics Ltd</t>
  </si>
  <si>
    <t>KRSNAA</t>
  </si>
  <si>
    <t>Healthcare Service Provider</t>
  </si>
  <si>
    <t>Windlas Biotech Ltd</t>
  </si>
  <si>
    <t>WINDLAS</t>
  </si>
  <si>
    <t>Devyani International Ltd</t>
  </si>
  <si>
    <t>DEVYANI</t>
  </si>
  <si>
    <t>Meghmani Organics Ltd</t>
  </si>
  <si>
    <t>MOL</t>
  </si>
  <si>
    <t>Meghmani Finechem Ltd</t>
  </si>
  <si>
    <t>MFL</t>
  </si>
  <si>
    <t>CarTrade Tech Ltd</t>
  </si>
  <si>
    <t>CARTRADE</t>
  </si>
  <si>
    <t>Nuvoco Vistas Corporation Ltd</t>
  </si>
  <si>
    <t>NUVOCO</t>
  </si>
  <si>
    <t>Aptus Value Housing Finance India Ltd</t>
  </si>
  <si>
    <t>APTUS</t>
  </si>
  <si>
    <t>Chemplast Sanmar Ltd</t>
  </si>
  <si>
    <t>CHEMPLASTS</t>
  </si>
  <si>
    <t>Sharpline Broadcast Ltd</t>
  </si>
  <si>
    <t>SHARPLINE</t>
  </si>
  <si>
    <t>Advertising &amp; Media Agencies</t>
  </si>
  <si>
    <t>Aashka Hospitals Ltd</t>
  </si>
  <si>
    <t>AASHKA</t>
  </si>
  <si>
    <t>AXIS TECHNOLOGY ETF</t>
  </si>
  <si>
    <t>AXISTECETF</t>
  </si>
  <si>
    <t>AXIS HEALTHCARE ETF</t>
  </si>
  <si>
    <t>AXISHETF</t>
  </si>
  <si>
    <t>Ami Organics Ltd</t>
  </si>
  <si>
    <t>AMIORG</t>
  </si>
  <si>
    <t>Vijaya Diagnostic Centre Ltd</t>
  </si>
  <si>
    <t>VIJAYA</t>
  </si>
  <si>
    <t>Naapbooks Ltd</t>
  </si>
  <si>
    <t>NBL</t>
  </si>
  <si>
    <t>PlatinumOne Business Services Ltd</t>
  </si>
  <si>
    <t>POBS</t>
  </si>
  <si>
    <t>Business Process Outsourcing (BPO)/ Knowledge Process Outsourcing (KPO)</t>
  </si>
  <si>
    <t>AXIS CONSUMPTION ETF</t>
  </si>
  <si>
    <t>AXISCETF</t>
  </si>
  <si>
    <t>Sansera Engineering Ltd</t>
  </si>
  <si>
    <t>SANSERA</t>
  </si>
  <si>
    <t>Prevest Denpro Ltd</t>
  </si>
  <si>
    <t>PREVEST</t>
  </si>
  <si>
    <t>Markolines Traffic Controls Ltd</t>
  </si>
  <si>
    <t>MTCL</t>
  </si>
  <si>
    <t>Mirae Asset S&amp;P 500 Top 50 ETF</t>
  </si>
  <si>
    <t>MASPTOP50</t>
  </si>
  <si>
    <t>SBL Infratech Ltd</t>
  </si>
  <si>
    <t>SBLI</t>
  </si>
  <si>
    <t>Paras Defence and Space Technologies Ltd</t>
  </si>
  <si>
    <t>PARAS</t>
  </si>
  <si>
    <t>Getalong Enterprise Ltd</t>
  </si>
  <si>
    <t>GETALONG</t>
  </si>
  <si>
    <t>Trading - Textile Products</t>
  </si>
  <si>
    <t>Shri Venkatesh Refineries Ltd</t>
  </si>
  <si>
    <t>SVRL</t>
  </si>
  <si>
    <t>Aditya Birla Sun Life AMC Ltd</t>
  </si>
  <si>
    <t>ABSLAMC</t>
  </si>
  <si>
    <t>Asset Management Company</t>
  </si>
  <si>
    <t>Promax Power Ltd</t>
  </si>
  <si>
    <t>PROMAX</t>
  </si>
  <si>
    <t>Engineering- Designing &amp; Construction</t>
  </si>
  <si>
    <t>Samor Reality Ltd</t>
  </si>
  <si>
    <t>SAMOR</t>
  </si>
  <si>
    <t>Adishakti Loha and Ispat Ltd</t>
  </si>
  <si>
    <t>ADISHAKTI</t>
  </si>
  <si>
    <t>CWD Ltd</t>
  </si>
  <si>
    <t>CWD</t>
  </si>
  <si>
    <t>ICICI Prudential Consumption ETF</t>
  </si>
  <si>
    <t>ICICICONSU</t>
  </si>
  <si>
    <t>FSN E-Commerce Ventures Ltd</t>
  </si>
  <si>
    <t>NYKAA</t>
  </si>
  <si>
    <t>National Highways Infra Trust</t>
  </si>
  <si>
    <t>NHIT</t>
  </si>
  <si>
    <t>Fino Payments Bank Ltd</t>
  </si>
  <si>
    <t>FINOPB</t>
  </si>
  <si>
    <t>S.J.S. Enterprises Ltd</t>
  </si>
  <si>
    <t>SJS</t>
  </si>
  <si>
    <t>DSP Nifty 50 Equal Weight ETF</t>
  </si>
  <si>
    <t>DSPNEWETF</t>
  </si>
  <si>
    <t>Sigachi Industries Ltd</t>
  </si>
  <si>
    <t>SIGACHI</t>
  </si>
  <si>
    <t>PB Fintech Ltd</t>
  </si>
  <si>
    <t>POLICYBZR</t>
  </si>
  <si>
    <t>Suyog Gurbaxani Funicular Ropeways Ltd</t>
  </si>
  <si>
    <t>SGFRL</t>
  </si>
  <si>
    <t>One 97 Communications Ltd</t>
  </si>
  <si>
    <t>PAYTM</t>
  </si>
  <si>
    <t>Sapphire Foods India Ltd</t>
  </si>
  <si>
    <t>SAPPHIRE</t>
  </si>
  <si>
    <t>Latent View Analytics Ltd</t>
  </si>
  <si>
    <t>LATENTVIEW</t>
  </si>
  <si>
    <t>Tarsons Products Ltd</t>
  </si>
  <si>
    <t>TARSONS</t>
  </si>
  <si>
    <t>Omnipotent Industries Ltd</t>
  </si>
  <si>
    <t>OMNIPOTENT</t>
  </si>
  <si>
    <t>Refineries &amp; Marketing</t>
  </si>
  <si>
    <t>Go Fashion (India) Ltd</t>
  </si>
  <si>
    <t>GOCOLORS</t>
  </si>
  <si>
    <t>Speciality Retail</t>
  </si>
  <si>
    <t>DMR Hydroengineering &amp; Infrastructures Ltd</t>
  </si>
  <si>
    <t>DMR</t>
  </si>
  <si>
    <t>Hi-Tech Pipes Ltd</t>
  </si>
  <si>
    <t>Star Health and Allied Insurance Company Ltd</t>
  </si>
  <si>
    <t>STARHEALTH</t>
  </si>
  <si>
    <t>Tega Industries Ltd</t>
  </si>
  <si>
    <t>TEGA</t>
  </si>
  <si>
    <t>Industrial Equipments</t>
  </si>
  <si>
    <t>Mirae Asset Hang Seng TECH ETF</t>
  </si>
  <si>
    <t>MAHKTECH</t>
  </si>
  <si>
    <t>Anand Rathi Wealth Ltd</t>
  </si>
  <si>
    <t>ANANDRATHI</t>
  </si>
  <si>
    <t>Financial Products Distributor</t>
  </si>
  <si>
    <t>Zodiac Energy Ltd</t>
  </si>
  <si>
    <t>RateGain Travel Technologies Ltd</t>
  </si>
  <si>
    <t>RATEGAIN</t>
  </si>
  <si>
    <t>Shriram Properties Ltd</t>
  </si>
  <si>
    <t>SHRIRAMPPS</t>
  </si>
  <si>
    <t>Jet Freight Logistics Ltd</t>
  </si>
  <si>
    <t>Logistics Solution Provider</t>
  </si>
  <si>
    <t>C.E. Info Systems Ltd</t>
  </si>
  <si>
    <t>MAPMYINDIA</t>
  </si>
  <si>
    <t>Software Products</t>
  </si>
  <si>
    <t>Metro Brands Ltd</t>
  </si>
  <si>
    <t>METROBRAND</t>
  </si>
  <si>
    <t>Medplus Health Services Ltd</t>
  </si>
  <si>
    <t>MEDPLUS</t>
  </si>
  <si>
    <t>Pharmacy Retail</t>
  </si>
  <si>
    <t>Data Patterns (India) Ltd</t>
  </si>
  <si>
    <t>DATAPATTNS</t>
  </si>
  <si>
    <t>HP Adhesives Ltd</t>
  </si>
  <si>
    <t>HPAL</t>
  </si>
  <si>
    <t>Supriya Lifescience Ltd</t>
  </si>
  <si>
    <t>SUPRIYA</t>
  </si>
  <si>
    <t>Clara Industries Ltd</t>
  </si>
  <si>
    <t>CLARA</t>
  </si>
  <si>
    <t>Wherrelz IT Solutions Ltd</t>
  </si>
  <si>
    <t>WITS</t>
  </si>
  <si>
    <t>Motilal Oswal Nasdaq Q 50 ETF</t>
  </si>
  <si>
    <t>MONQ50</t>
  </si>
  <si>
    <t>DSP Nifty Midcap 150 Quality 50 ETF</t>
  </si>
  <si>
    <t>DSPQ50ETF</t>
  </si>
  <si>
    <t>Brandbucket Media &amp; Technology Ltd</t>
  </si>
  <si>
    <t>BRANDBUCKT</t>
  </si>
  <si>
    <t>DSP Nifty 50 ETF</t>
  </si>
  <si>
    <t>DSPN50ETF</t>
  </si>
  <si>
    <t>CMS Info Systems Ltd</t>
  </si>
  <si>
    <t>CMSINFO</t>
  </si>
  <si>
    <t>Brand Concepts Ltd</t>
  </si>
  <si>
    <t>Ascensive Educare Ltd</t>
  </si>
  <si>
    <t>ASCENSIVE</t>
  </si>
  <si>
    <t>Fabino Life Sciences Ltd</t>
  </si>
  <si>
    <t>FABINO</t>
  </si>
  <si>
    <t>Wonder Fibromats Ltd</t>
  </si>
  <si>
    <t>WFL</t>
  </si>
  <si>
    <t>ICICI Prudential Nifty Auto ETF</t>
  </si>
  <si>
    <t>ICICIAUTO</t>
  </si>
  <si>
    <t>AGS Transact Technologies Ltd</t>
  </si>
  <si>
    <t>AGSTRA</t>
  </si>
  <si>
    <t>ICICI Prudential Silver ETF</t>
  </si>
  <si>
    <t>ICICISILVE</t>
  </si>
  <si>
    <t>Alkosign Ltd</t>
  </si>
  <si>
    <t>ALKOSIGN</t>
  </si>
  <si>
    <t>Stationary</t>
  </si>
  <si>
    <t>Mirae Asset Nifty India Manufacturing ETF</t>
  </si>
  <si>
    <t>MAMFGETF</t>
  </si>
  <si>
    <t>Adani Wilmar Ltd</t>
  </si>
  <si>
    <t>AWL</t>
  </si>
  <si>
    <t>Quality RO Industries Ltd</t>
  </si>
  <si>
    <t>QRIL</t>
  </si>
  <si>
    <t>Safa Systems &amp; Technologies Ltd</t>
  </si>
  <si>
    <t>SSTL</t>
  </si>
  <si>
    <t>Dev Information Technology Ltd</t>
  </si>
  <si>
    <t>IT Enabled Services</t>
  </si>
  <si>
    <t>Vedant Fashions Ltd</t>
  </si>
  <si>
    <t>MANYAVAR</t>
  </si>
  <si>
    <t>Maruti Interior Products Ltd</t>
  </si>
  <si>
    <t>MARUTIIPL</t>
  </si>
  <si>
    <t>Motilal Oswal Nifty 200 Momentum 30 ETF</t>
  </si>
  <si>
    <t>MOMOMENTUM</t>
  </si>
  <si>
    <t>Softtech Engineers Ltd</t>
  </si>
  <si>
    <t>Aditya Birla Sun Life Silver ETF</t>
  </si>
  <si>
    <t>SILVER</t>
  </si>
  <si>
    <t>Aditya Birla Sunlife Nifty IT ETF</t>
  </si>
  <si>
    <t>TECH</t>
  </si>
  <si>
    <t>Aditya Birla Sun Life Nifty Healthcare ETF</t>
  </si>
  <si>
    <t>HEALTHY</t>
  </si>
  <si>
    <t>Aditya Birla Sun Life Nifty ETF</t>
  </si>
  <si>
    <t>BSLNIFTY</t>
  </si>
  <si>
    <t>Ekennis Software Service Ltd</t>
  </si>
  <si>
    <t>EKENNIS</t>
  </si>
  <si>
    <t>Mirae Asset Nifty Midcap 150 ETF</t>
  </si>
  <si>
    <t>MAM150ETF</t>
  </si>
  <si>
    <t>Eureka Forbes Ltd</t>
  </si>
  <si>
    <t>EUREKAFORBE</t>
  </si>
  <si>
    <t>Gateway Distriparks Ltd</t>
  </si>
  <si>
    <t>GATEWAY</t>
  </si>
  <si>
    <t>GMR Power and Urban Infra Ltd</t>
  </si>
  <si>
    <t>GMRP&amp;UI</t>
  </si>
  <si>
    <t>Bhatia Colour Chem Ltd</t>
  </si>
  <si>
    <t>BCCL</t>
  </si>
  <si>
    <t>Motherson Sumi Wiring India Ltd</t>
  </si>
  <si>
    <t>MSUMI</t>
  </si>
  <si>
    <t>Achyut Healthcare Ltd</t>
  </si>
  <si>
    <t>ACHYUT</t>
  </si>
  <si>
    <t>Evoq Remedies Ltd</t>
  </si>
  <si>
    <t>EVOQ</t>
  </si>
  <si>
    <t>Motilal Oswal S&amp;P BSE Low Volatility ETF</t>
  </si>
  <si>
    <t>MOLOWVOL</t>
  </si>
  <si>
    <t>Avro India Ltd</t>
  </si>
  <si>
    <t>AVROIND</t>
  </si>
  <si>
    <t>Plastic Products - Consumer</t>
  </si>
  <si>
    <t>Uma Exports Ltd</t>
  </si>
  <si>
    <t>UMAEXPORTS</t>
  </si>
  <si>
    <t>Veranda Learning Solutions Ltd</t>
  </si>
  <si>
    <t>VERANDA</t>
  </si>
  <si>
    <t>Sunrise Efficient Marketing Ltd</t>
  </si>
  <si>
    <t>SEML</t>
  </si>
  <si>
    <t>Dhyaani Tile and Marblez Ltd</t>
  </si>
  <si>
    <t>DHYAANI</t>
  </si>
  <si>
    <t>Hariom Pipe Industries Ltd</t>
  </si>
  <si>
    <t>HARIOMPIPE</t>
  </si>
  <si>
    <t>Eighty Jewellers Ltd</t>
  </si>
  <si>
    <t>EIGHTY</t>
  </si>
  <si>
    <t>Shashwat Furnishing Solutions Ltd</t>
  </si>
  <si>
    <t>SFSL</t>
  </si>
  <si>
    <t>Global Longlife Hospital and Research Ltd</t>
  </si>
  <si>
    <t>GLHRL</t>
  </si>
  <si>
    <t>Fone4 Communications (India) Ltd</t>
  </si>
  <si>
    <t>FONE4</t>
  </si>
  <si>
    <t>Nanavati Ventures Ltd</t>
  </si>
  <si>
    <t>NVENTURES</t>
  </si>
  <si>
    <t>Precious Metals</t>
  </si>
  <si>
    <t>Campus Activewear Ltd</t>
  </si>
  <si>
    <t>CAMPUS</t>
  </si>
  <si>
    <t>Rainbow Children's Medicare Ltd</t>
  </si>
  <si>
    <t>RAINBOW</t>
  </si>
  <si>
    <t>Silver Touch Technologies Ltd</t>
  </si>
  <si>
    <t>Life Insurance Corporation of India</t>
  </si>
  <si>
    <t>LICI</t>
  </si>
  <si>
    <t>Prudent Corporate Advisory Services Ltd</t>
  </si>
  <si>
    <t>PRUDENT</t>
  </si>
  <si>
    <t>Venus Pipes &amp; Tubes Ltd</t>
  </si>
  <si>
    <t>VENUSPIPES</t>
  </si>
  <si>
    <t>Delhivery Ltd</t>
  </si>
  <si>
    <t>DELHIVERY</t>
  </si>
  <si>
    <t>Paradeep Phosphates Ltd</t>
  </si>
  <si>
    <t>PARADEEP</t>
  </si>
  <si>
    <t>Tierra Agrotech Ltd</t>
  </si>
  <si>
    <t>TIERRA</t>
  </si>
  <si>
    <t>Ethos Ltd</t>
  </si>
  <si>
    <t>ETHOSLTD</t>
  </si>
  <si>
    <t>eMudhra Ltd</t>
  </si>
  <si>
    <t>EMUDHRA</t>
  </si>
  <si>
    <t>Aether Industries Ltd</t>
  </si>
  <si>
    <t>AETHER</t>
  </si>
  <si>
    <t>We Win Ltd</t>
  </si>
  <si>
    <t>WEWIN</t>
  </si>
  <si>
    <t>Silver Pearl Hospitality &amp; Luxury Spaces Ltd</t>
  </si>
  <si>
    <t>SILVERPRL</t>
  </si>
  <si>
    <t>Kotak Banking ETF - Dividend Payout Option</t>
  </si>
  <si>
    <t>KOTAKBKETF</t>
  </si>
  <si>
    <t>SBI-ETF NIFTY BANK</t>
  </si>
  <si>
    <t>SETFNIFBK</t>
  </si>
  <si>
    <t>SBI-ETF NIFTY 50</t>
  </si>
  <si>
    <t>SETFNIF50</t>
  </si>
  <si>
    <t>Sorted Returns</t>
  </si>
  <si>
    <t>Calculation of Value at Risk - Varun Beverages (Historical)</t>
  </si>
  <si>
    <t>Standard  Deviation</t>
  </si>
  <si>
    <t>Min</t>
  </si>
  <si>
    <t>Max</t>
  </si>
  <si>
    <t>CMP</t>
  </si>
  <si>
    <t>no of Stock</t>
  </si>
  <si>
    <t>Percentile</t>
  </si>
  <si>
    <t>Confidence</t>
  </si>
  <si>
    <t>VAR %</t>
  </si>
  <si>
    <t>Stock Price</t>
  </si>
  <si>
    <t>VAR(INR)</t>
  </si>
  <si>
    <t>with 95 % confidence</t>
  </si>
  <si>
    <t>Replication</t>
  </si>
  <si>
    <t>Simulated Returns</t>
  </si>
  <si>
    <t>Calculation of Value at Risk - Varun Beverages (Simulation)</t>
  </si>
  <si>
    <t>Historical Approach</t>
  </si>
  <si>
    <t>Monte Carlo Simulation</t>
  </si>
  <si>
    <t>FINANCIAL MODELLING REPORT VARUN BEVERAGES</t>
  </si>
  <si>
    <r>
      <rPr>
        <i/>
        <sz val="10"/>
        <color theme="1"/>
        <rFont val="Calibri"/>
        <family val="2"/>
        <scheme val="minor"/>
      </rPr>
      <t>Disclaimer: Please note that this document is solely prepared for educational purpose. It doesn't  constitute financial advice or Investment recommendations. Please consult a qualified investor before making any financial decision</t>
    </r>
    <r>
      <rPr>
        <sz val="10"/>
        <color theme="1"/>
        <rFont val="Calibri"/>
        <family val="2"/>
        <scheme val="minor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</si>
</sst>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1">
    <numFmt numFmtId="43" formatCode="_(* #,##0.00_);_(* \(#,##0.00\);_(* &quot;-&quot;??_);_(@_)"/>
    <numFmt numFmtId="164" formatCode="_ * #,##0.00_ ;_ * \-#,##0.00_ ;_ * &quot;-&quot;??_ ;_ @_ "/>
    <numFmt numFmtId="165" formatCode="[$-409]mmm\-yy;@"/>
    <numFmt numFmtId="166" formatCode="&quot;$&quot;#,##0.0;\(&quot;$&quot;#,##0.00\);\-"/>
    <numFmt numFmtId="167" formatCode="0.0%"/>
    <numFmt numFmtId="168" formatCode="&quot;$&quot;#,##0.00"/>
    <numFmt numFmtId="169" formatCode="0.00&quot;x&quot;"/>
    <numFmt numFmtId="170" formatCode="0&quot; days&quot;"/>
    <numFmt numFmtId="171" formatCode="#,##0.00;\(#,##0.00\);\-"/>
    <numFmt numFmtId="172" formatCode="#,##0.0;\(#,##0.0\);\-"/>
    <numFmt numFmtId="173" formatCode="#,##0.0"/>
    <numFmt numFmtId="174" formatCode="0&quot;A&quot;"/>
    <numFmt numFmtId="175" formatCode="0&quot;E&quot;"/>
    <numFmt numFmtId="176" formatCode="yyyy&quot;A&quot;"/>
    <numFmt numFmtId="177" formatCode="yyyy&quot;E&quot;"/>
    <numFmt numFmtId="178" formatCode="mmm\-yy&quot;A&quot;"/>
    <numFmt numFmtId="179" formatCode="mmm\-yy&quot;E&quot;"/>
    <numFmt numFmtId="180" formatCode="#,##0.000;\(#,##0.000\);\-"/>
    <numFmt numFmtId="181" formatCode="0&quot;x&quot;"/>
    <numFmt numFmtId="182" formatCode="#,##0.0\x"/>
    <numFmt numFmtId="183" formatCode="0.0"/>
  </numFmts>
  <fonts count="4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  <scheme val="minor"/>
    </font>
    <font>
      <i/>
      <sz val="11"/>
      <color theme="2" tint="-0.499984740745262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22222F"/>
      <name val="Calibri"/>
      <family val="2"/>
      <scheme val="minor"/>
    </font>
    <font>
      <b/>
      <sz val="11"/>
      <color rgb="FF22222F"/>
      <name val="Calibri"/>
      <family val="2"/>
      <scheme val="minor"/>
    </font>
    <font>
      <i/>
      <sz val="11"/>
      <color rgb="FF3366FF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sz val="11"/>
      <color theme="0"/>
      <name val="Arial"/>
      <family val="2"/>
    </font>
    <font>
      <sz val="11"/>
      <color rgb="FF0000FF"/>
      <name val="Arial"/>
      <family val="2"/>
    </font>
    <font>
      <sz val="11"/>
      <color theme="1" tint="0.499984740745262"/>
      <name val="Arial"/>
      <family val="2"/>
    </font>
    <font>
      <sz val="11"/>
      <color theme="2" tint="-0.249977111117893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theme="0" tint="-0.249977111117893"/>
      <name val="Arial"/>
      <family val="2"/>
    </font>
    <font>
      <vertAlign val="superscript"/>
      <sz val="11"/>
      <color theme="1"/>
      <name val="Calibri"/>
      <family val="2"/>
      <scheme val="minor"/>
    </font>
    <font>
      <sz val="11"/>
      <color rgb="FF3333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9"/>
      <color theme="1"/>
      <name val="Araial"/>
    </font>
    <font>
      <sz val="11"/>
      <color rgb="FF232A31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i/>
      <sz val="11"/>
      <color theme="2" tint="-0.249977111117893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22"/>
      <color rgb="FF00206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b/>
      <sz val="22"/>
      <color indexed="56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color theme="0"/>
      <name val="Arial"/>
      <family val="2"/>
    </font>
    <font>
      <b/>
      <sz val="13.5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rgb="FF0275D8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-0.249977111117893"/>
        <bgColor indexed="64"/>
      </patternFill>
    </fill>
  </fills>
  <borders count="23">
    <border>
      <left/>
      <right/>
      <top/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theme="7" tint="-0.24994659260841701"/>
      </top>
      <bottom style="hair">
        <color theme="7" tint="-0.24994659260841701"/>
      </bottom>
      <diagonal/>
    </border>
    <border>
      <left/>
      <right/>
      <top/>
      <bottom style="thin">
        <color rgb="FF002060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theme="7" tint="-0.24994659260841701"/>
      </top>
      <bottom/>
      <diagonal/>
    </border>
    <border>
      <left/>
      <right/>
      <top/>
      <bottom style="hair">
        <color auto="1"/>
      </bottom>
      <diagonal/>
    </border>
    <border>
      <left/>
      <right/>
      <top/>
      <bottom style="hair">
        <color theme="7" tint="-0.24994659260841701"/>
      </bottom>
      <diagonal/>
    </border>
    <border>
      <left/>
      <right/>
      <top style="hair">
        <color rgb="FF002060"/>
      </top>
      <bottom style="hair">
        <color rgb="FF002060"/>
      </bottom>
      <diagonal/>
    </border>
    <border>
      <left/>
      <right/>
      <top style="thin">
        <color rgb="FF002060"/>
      </top>
      <bottom style="thin">
        <color rgb="FF002060"/>
      </bottom>
      <diagonal/>
    </border>
    <border>
      <left/>
      <right/>
      <top style="hair">
        <color rgb="FF002060"/>
      </top>
      <bottom/>
      <diagonal/>
    </border>
    <border>
      <left/>
      <right/>
      <top style="thin">
        <color rgb="FF002060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rgb="FF002060"/>
      </top>
      <bottom style="thick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0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/>
      <top/>
      <bottom style="hair">
        <color rgb="FF002060"/>
      </bottom>
      <diagonal/>
    </border>
  </borders>
  <cellStyleXfs count="6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2" borderId="0" applyNumberFormat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1" fillId="0" borderId="0"/>
  </cellStyleXfs>
  <cellXfs count="323">
    <xf numFmtId="0" fontId="0" fillId="0" borderId="0" xfId="0"/>
    <xf numFmtId="164" fontId="3" fillId="0" borderId="0" xfId="1" applyFont="1" applyBorder="1"/>
    <xf numFmtId="164" fontId="0" fillId="0" borderId="0" xfId="1" applyFont="1" applyBorder="1"/>
    <xf numFmtId="165" fontId="2" fillId="3" borderId="0" xfId="1" applyNumberFormat="1" applyFont="1" applyFill="1" applyBorder="1"/>
    <xf numFmtId="165" fontId="2" fillId="3" borderId="0" xfId="0" applyNumberFormat="1" applyFont="1" applyFill="1" applyBorder="1" applyAlignment="1">
      <alignment horizontal="center"/>
    </xf>
    <xf numFmtId="165" fontId="6" fillId="0" borderId="0" xfId="1" applyNumberFormat="1" applyFont="1" applyFill="1" applyBorder="1"/>
    <xf numFmtId="164" fontId="1" fillId="0" borderId="0" xfId="1" applyFont="1" applyBorder="1"/>
    <xf numFmtId="43" fontId="0" fillId="0" borderId="0" xfId="1" applyNumberFormat="1" applyFont="1" applyBorder="1"/>
    <xf numFmtId="0" fontId="2" fillId="4" borderId="0" xfId="0" applyFont="1" applyFill="1"/>
    <xf numFmtId="17" fontId="2" fillId="4" borderId="0" xfId="0" applyNumberFormat="1" applyFont="1" applyFill="1"/>
    <xf numFmtId="17" fontId="2" fillId="4" borderId="0" xfId="0" applyNumberFormat="1" applyFont="1" applyFill="1" applyAlignment="1">
      <alignment horizontal="right"/>
    </xf>
    <xf numFmtId="17" fontId="0" fillId="0" borderId="0" xfId="0" applyNumberFormat="1"/>
    <xf numFmtId="0" fontId="0" fillId="0" borderId="0" xfId="0" applyFill="1"/>
    <xf numFmtId="0" fontId="2" fillId="0" borderId="0" xfId="0" applyFont="1" applyFill="1"/>
    <xf numFmtId="17" fontId="2" fillId="0" borderId="0" xfId="0" applyNumberFormat="1" applyFont="1" applyFill="1"/>
    <xf numFmtId="17" fontId="2" fillId="0" borderId="0" xfId="0" applyNumberFormat="1" applyFont="1" applyFill="1" applyAlignment="1">
      <alignment horizontal="right"/>
    </xf>
    <xf numFmtId="17" fontId="0" fillId="0" borderId="0" xfId="0" applyNumberFormat="1" applyFill="1"/>
    <xf numFmtId="0" fontId="0" fillId="5" borderId="0" xfId="0" applyFill="1"/>
    <xf numFmtId="166" fontId="0" fillId="0" borderId="0" xfId="0" applyNumberFormat="1"/>
    <xf numFmtId="0" fontId="7" fillId="0" borderId="0" xfId="0" applyFont="1"/>
    <xf numFmtId="167" fontId="7" fillId="0" borderId="0" xfId="2" applyNumberFormat="1" applyFont="1" applyAlignment="1">
      <alignment horizontal="right"/>
    </xf>
    <xf numFmtId="10" fontId="7" fillId="0" borderId="0" xfId="2" applyNumberFormat="1" applyFont="1"/>
    <xf numFmtId="168" fontId="0" fillId="0" borderId="0" xfId="0" applyNumberFormat="1"/>
    <xf numFmtId="10" fontId="7" fillId="0" borderId="0" xfId="2" applyNumberFormat="1" applyFont="1" applyAlignment="1">
      <alignment horizontal="right"/>
    </xf>
    <xf numFmtId="0" fontId="3" fillId="0" borderId="1" xfId="0" applyFont="1" applyBorder="1"/>
    <xf numFmtId="168" fontId="3" fillId="0" borderId="1" xfId="0" applyNumberFormat="1" applyFont="1" applyBorder="1"/>
    <xf numFmtId="0" fontId="3" fillId="0" borderId="2" xfId="0" applyFont="1" applyBorder="1"/>
    <xf numFmtId="168" fontId="3" fillId="0" borderId="2" xfId="0" applyNumberFormat="1" applyFont="1" applyBorder="1"/>
    <xf numFmtId="10" fontId="0" fillId="0" borderId="0" xfId="2" applyNumberFormat="1" applyFont="1"/>
    <xf numFmtId="166" fontId="3" fillId="0" borderId="1" xfId="0" applyNumberFormat="1" applyFont="1" applyBorder="1"/>
    <xf numFmtId="0" fontId="3" fillId="0" borderId="0" xfId="0" applyFont="1"/>
    <xf numFmtId="166" fontId="3" fillId="0" borderId="0" xfId="0" applyNumberFormat="1" applyFont="1"/>
    <xf numFmtId="0" fontId="0" fillId="6" borderId="0" xfId="0" applyFill="1"/>
    <xf numFmtId="0" fontId="3" fillId="5" borderId="0" xfId="0" applyFont="1" applyFill="1"/>
    <xf numFmtId="0" fontId="0" fillId="0" borderId="0" xfId="0" applyFont="1"/>
    <xf numFmtId="166" fontId="0" fillId="0" borderId="0" xfId="0" applyNumberFormat="1" applyFont="1"/>
    <xf numFmtId="10" fontId="0" fillId="0" borderId="0" xfId="2" applyNumberFormat="1" applyFont="1" applyFill="1"/>
    <xf numFmtId="166" fontId="0" fillId="0" borderId="0" xfId="0" applyNumberFormat="1" applyBorder="1"/>
    <xf numFmtId="166" fontId="3" fillId="0" borderId="0" xfId="0" applyNumberFormat="1" applyFont="1" applyBorder="1"/>
    <xf numFmtId="0" fontId="0" fillId="0" borderId="0" xfId="0" applyBorder="1"/>
    <xf numFmtId="0" fontId="3" fillId="0" borderId="0" xfId="0" applyFont="1" applyBorder="1"/>
    <xf numFmtId="3" fontId="0" fillId="0" borderId="0" xfId="0" applyNumberFormat="1"/>
    <xf numFmtId="0" fontId="4" fillId="0" borderId="0" xfId="0" applyFont="1" applyFill="1" applyAlignment="1"/>
    <xf numFmtId="0" fontId="3" fillId="0" borderId="3" xfId="0" applyFont="1" applyBorder="1"/>
    <xf numFmtId="17" fontId="3" fillId="0" borderId="3" xfId="0" applyNumberFormat="1" applyFont="1" applyBorder="1"/>
    <xf numFmtId="10" fontId="3" fillId="0" borderId="0" xfId="2" applyNumberFormat="1" applyFont="1"/>
    <xf numFmtId="10" fontId="1" fillId="0" borderId="0" xfId="2" applyNumberFormat="1" applyFont="1"/>
    <xf numFmtId="17" fontId="2" fillId="4" borderId="0" xfId="0" applyNumberFormat="1" applyFont="1" applyFill="1" applyAlignment="1">
      <alignment horizontal="center"/>
    </xf>
    <xf numFmtId="0" fontId="0" fillId="0" borderId="0" xfId="0" applyFill="1" applyAlignment="1">
      <alignment horizontal="right"/>
    </xf>
    <xf numFmtId="0" fontId="0" fillId="0" borderId="4" xfId="0" applyBorder="1"/>
    <xf numFmtId="10" fontId="0" fillId="0" borderId="4" xfId="2" applyNumberFormat="1" applyFont="1" applyBorder="1"/>
    <xf numFmtId="10" fontId="0" fillId="0" borderId="5" xfId="2" applyNumberFormat="1" applyFont="1" applyBorder="1"/>
    <xf numFmtId="10" fontId="0" fillId="0" borderId="0" xfId="2" applyNumberFormat="1" applyFont="1" applyBorder="1"/>
    <xf numFmtId="10" fontId="0" fillId="0" borderId="0" xfId="2" applyNumberFormat="1" applyFont="1" applyBorder="1" applyAlignment="1">
      <alignment horizontal="right"/>
    </xf>
    <xf numFmtId="0" fontId="0" fillId="0" borderId="6" xfId="0" applyBorder="1"/>
    <xf numFmtId="10" fontId="0" fillId="0" borderId="6" xfId="2" applyNumberFormat="1" applyFont="1" applyBorder="1"/>
    <xf numFmtId="10" fontId="0" fillId="0" borderId="7" xfId="2" applyNumberFormat="1" applyFont="1" applyBorder="1"/>
    <xf numFmtId="10" fontId="0" fillId="0" borderId="0" xfId="2" applyNumberFormat="1" applyFont="1" applyAlignment="1">
      <alignment horizontal="right"/>
    </xf>
    <xf numFmtId="169" fontId="0" fillId="0" borderId="6" xfId="0" applyNumberFormat="1" applyBorder="1"/>
    <xf numFmtId="169" fontId="0" fillId="0" borderId="7" xfId="0" applyNumberFormat="1" applyBorder="1"/>
    <xf numFmtId="169" fontId="0" fillId="0" borderId="4" xfId="0" applyNumberFormat="1" applyBorder="1"/>
    <xf numFmtId="169" fontId="0" fillId="0" borderId="5" xfId="0" applyNumberFormat="1" applyBorder="1"/>
    <xf numFmtId="169" fontId="0" fillId="0" borderId="0" xfId="0" applyNumberFormat="1" applyBorder="1"/>
    <xf numFmtId="169" fontId="0" fillId="0" borderId="0" xfId="0" applyNumberFormat="1"/>
    <xf numFmtId="0" fontId="8" fillId="0" borderId="0" xfId="0" applyFont="1"/>
    <xf numFmtId="170" fontId="0" fillId="0" borderId="4" xfId="0" applyNumberFormat="1" applyBorder="1"/>
    <xf numFmtId="170" fontId="0" fillId="0" borderId="5" xfId="0" applyNumberFormat="1" applyBorder="1"/>
    <xf numFmtId="170" fontId="0" fillId="0" borderId="0" xfId="0" applyNumberFormat="1" applyBorder="1"/>
    <xf numFmtId="170" fontId="0" fillId="0" borderId="6" xfId="0" applyNumberFormat="1" applyBorder="1"/>
    <xf numFmtId="170" fontId="0" fillId="0" borderId="7" xfId="0" applyNumberFormat="1" applyBorder="1"/>
    <xf numFmtId="170" fontId="0" fillId="0" borderId="0" xfId="0" applyNumberFormat="1"/>
    <xf numFmtId="0" fontId="0" fillId="0" borderId="0" xfId="0" applyAlignment="1">
      <alignment horizontal="right"/>
    </xf>
    <xf numFmtId="0" fontId="4" fillId="7" borderId="0" xfId="0" applyFont="1" applyFill="1"/>
    <xf numFmtId="0" fontId="4" fillId="0" borderId="0" xfId="0" applyFont="1" applyFill="1"/>
    <xf numFmtId="17" fontId="4" fillId="0" borderId="0" xfId="0" applyNumberFormat="1" applyFont="1" applyFill="1"/>
    <xf numFmtId="171" fontId="9" fillId="8" borderId="8" xfId="0" applyNumberFormat="1" applyFont="1" applyFill="1" applyBorder="1" applyAlignment="1">
      <alignment horizontal="right" wrapText="1" indent="1"/>
    </xf>
    <xf numFmtId="171" fontId="9" fillId="8" borderId="10" xfId="0" applyNumberFormat="1" applyFont="1" applyFill="1" applyBorder="1" applyAlignment="1">
      <alignment horizontal="right" wrapText="1" indent="1"/>
    </xf>
    <xf numFmtId="171" fontId="10" fillId="8" borderId="10" xfId="0" applyNumberFormat="1" applyFont="1" applyFill="1" applyBorder="1" applyAlignment="1">
      <alignment horizontal="right" wrapText="1" indent="1"/>
    </xf>
    <xf numFmtId="171" fontId="9" fillId="8" borderId="0" xfId="0" applyNumberFormat="1" applyFont="1" applyFill="1" applyBorder="1" applyAlignment="1">
      <alignment horizontal="right" wrapText="1" indent="1"/>
    </xf>
    <xf numFmtId="171" fontId="9" fillId="8" borderId="11" xfId="0" applyNumberFormat="1" applyFont="1" applyFill="1" applyBorder="1" applyAlignment="1">
      <alignment horizontal="right" wrapText="1" indent="1"/>
    </xf>
    <xf numFmtId="171" fontId="10" fillId="8" borderId="9" xfId="0" applyNumberFormat="1" applyFont="1" applyFill="1" applyBorder="1" applyAlignment="1">
      <alignment horizontal="right" wrapText="1" indent="1"/>
    </xf>
    <xf numFmtId="0" fontId="10" fillId="8" borderId="9" xfId="0" applyFont="1" applyFill="1" applyBorder="1" applyAlignment="1">
      <alignment horizontal="left"/>
    </xf>
    <xf numFmtId="0" fontId="0" fillId="0" borderId="12" xfId="0" applyBorder="1"/>
    <xf numFmtId="0" fontId="0" fillId="0" borderId="14" xfId="0" applyBorder="1"/>
    <xf numFmtId="0" fontId="4" fillId="7" borderId="13" xfId="0" applyFont="1" applyFill="1" applyBorder="1"/>
    <xf numFmtId="17" fontId="4" fillId="7" borderId="13" xfId="0" applyNumberFormat="1" applyFont="1" applyFill="1" applyBorder="1"/>
    <xf numFmtId="0" fontId="0" fillId="0" borderId="13" xfId="0" applyBorder="1"/>
    <xf numFmtId="0" fontId="2" fillId="7" borderId="0" xfId="0" applyFont="1" applyFill="1" applyAlignment="1"/>
    <xf numFmtId="17" fontId="2" fillId="7" borderId="0" xfId="0" applyNumberFormat="1" applyFont="1" applyFill="1" applyAlignment="1">
      <alignment horizontal="right" vertical="center" wrapText="1" indent="1"/>
    </xf>
    <xf numFmtId="0" fontId="0" fillId="0" borderId="1" xfId="0" applyBorder="1"/>
    <xf numFmtId="172" fontId="0" fillId="0" borderId="1" xfId="0" applyNumberFormat="1" applyBorder="1"/>
    <xf numFmtId="0" fontId="3" fillId="0" borderId="11" xfId="0" applyFont="1" applyBorder="1"/>
    <xf numFmtId="172" fontId="3" fillId="0" borderId="11" xfId="0" applyNumberFormat="1" applyFont="1" applyBorder="1"/>
    <xf numFmtId="172" fontId="0" fillId="0" borderId="0" xfId="0" applyNumberFormat="1"/>
    <xf numFmtId="0" fontId="3" fillId="0" borderId="15" xfId="0" applyFont="1" applyBorder="1"/>
    <xf numFmtId="172" fontId="3" fillId="0" borderId="15" xfId="0" applyNumberFormat="1" applyFont="1" applyBorder="1"/>
    <xf numFmtId="172" fontId="0" fillId="0" borderId="4" xfId="0" applyNumberFormat="1" applyBorder="1"/>
    <xf numFmtId="0" fontId="0" fillId="0" borderId="0" xfId="0" applyFont="1" applyBorder="1"/>
    <xf numFmtId="172" fontId="0" fillId="0" borderId="0" xfId="0" applyNumberFormat="1" applyBorder="1"/>
    <xf numFmtId="0" fontId="0" fillId="0" borderId="15" xfId="0" applyBorder="1"/>
    <xf numFmtId="10" fontId="3" fillId="0" borderId="15" xfId="2" applyNumberFormat="1" applyFont="1" applyBorder="1"/>
    <xf numFmtId="0" fontId="0" fillId="0" borderId="8" xfId="0" applyBorder="1"/>
    <xf numFmtId="171" fontId="0" fillId="0" borderId="8" xfId="0" applyNumberFormat="1" applyBorder="1"/>
    <xf numFmtId="10" fontId="11" fillId="0" borderId="8" xfId="0" applyNumberFormat="1" applyFont="1" applyBorder="1"/>
    <xf numFmtId="171" fontId="0" fillId="0" borderId="0" xfId="0" applyNumberFormat="1"/>
    <xf numFmtId="0" fontId="3" fillId="0" borderId="16" xfId="0" applyFont="1" applyBorder="1"/>
    <xf numFmtId="171" fontId="3" fillId="0" borderId="16" xfId="0" applyNumberFormat="1" applyFont="1" applyBorder="1"/>
    <xf numFmtId="10" fontId="0" fillId="0" borderId="8" xfId="0" applyNumberFormat="1" applyBorder="1"/>
    <xf numFmtId="0" fontId="2" fillId="0" borderId="0" xfId="0" applyFont="1" applyFill="1" applyAlignment="1"/>
    <xf numFmtId="171" fontId="0" fillId="0" borderId="0" xfId="0" applyNumberFormat="1" applyBorder="1"/>
    <xf numFmtId="171" fontId="3" fillId="10" borderId="0" xfId="0" applyNumberFormat="1" applyFont="1" applyFill="1"/>
    <xf numFmtId="0" fontId="12" fillId="7" borderId="0" xfId="0" applyFont="1" applyFill="1"/>
    <xf numFmtId="173" fontId="13" fillId="7" borderId="0" xfId="0" applyNumberFormat="1" applyFont="1" applyFill="1" applyAlignment="1">
      <alignment horizontal="right" wrapText="1" indent="1"/>
    </xf>
    <xf numFmtId="0" fontId="2" fillId="4" borderId="0" xfId="0" applyFont="1" applyFill="1" applyAlignment="1">
      <alignment horizontal="left"/>
    </xf>
    <xf numFmtId="0" fontId="0" fillId="0" borderId="0" xfId="0" applyAlignment="1">
      <alignment horizontal="left"/>
    </xf>
    <xf numFmtId="174" fontId="0" fillId="0" borderId="0" xfId="0" applyNumberFormat="1"/>
    <xf numFmtId="173" fontId="14" fillId="8" borderId="0" xfId="0" applyNumberFormat="1" applyFont="1" applyFill="1" applyAlignment="1">
      <alignment horizontal="right" wrapText="1" indent="1"/>
    </xf>
    <xf numFmtId="175" fontId="0" fillId="0" borderId="0" xfId="0" applyNumberFormat="1"/>
    <xf numFmtId="173" fontId="15" fillId="8" borderId="0" xfId="0" applyNumberFormat="1" applyFont="1" applyFill="1" applyAlignment="1">
      <alignment horizontal="right" wrapText="1" indent="1"/>
    </xf>
    <xf numFmtId="10" fontId="16" fillId="0" borderId="0" xfId="2" applyNumberFormat="1" applyFont="1"/>
    <xf numFmtId="0" fontId="17" fillId="0" borderId="17" xfId="0" applyFont="1" applyFill="1" applyBorder="1" applyAlignment="1">
      <alignment horizontal="centerContinuous"/>
    </xf>
    <xf numFmtId="0" fontId="0" fillId="0" borderId="0" xfId="0" applyFill="1" applyBorder="1" applyAlignment="1"/>
    <xf numFmtId="0" fontId="0" fillId="0" borderId="18" xfId="0" applyFill="1" applyBorder="1" applyAlignment="1"/>
    <xf numFmtId="10" fontId="0" fillId="0" borderId="0" xfId="0" applyNumberFormat="1" applyFill="1"/>
    <xf numFmtId="0" fontId="17" fillId="0" borderId="17" xfId="0" applyFont="1" applyFill="1" applyBorder="1" applyAlignment="1">
      <alignment horizontal="center"/>
    </xf>
    <xf numFmtId="176" fontId="0" fillId="0" borderId="0" xfId="0" applyNumberFormat="1"/>
    <xf numFmtId="173" fontId="0" fillId="0" borderId="0" xfId="0" applyNumberFormat="1"/>
    <xf numFmtId="0" fontId="0" fillId="9" borderId="0" xfId="0" applyFill="1" applyAlignment="1">
      <alignment horizontal="left"/>
    </xf>
    <xf numFmtId="173" fontId="0" fillId="9" borderId="0" xfId="0" applyNumberFormat="1" applyFill="1"/>
    <xf numFmtId="10" fontId="0" fillId="9" borderId="0" xfId="2" applyNumberFormat="1" applyFont="1" applyFill="1"/>
    <xf numFmtId="0" fontId="17" fillId="9" borderId="0" xfId="0" applyFont="1" applyFill="1" applyAlignment="1">
      <alignment horizontal="left"/>
    </xf>
    <xf numFmtId="177" fontId="17" fillId="9" borderId="0" xfId="0" applyNumberFormat="1" applyFont="1" applyFill="1"/>
    <xf numFmtId="10" fontId="17" fillId="9" borderId="0" xfId="2" applyNumberFormat="1" applyFont="1" applyFill="1"/>
    <xf numFmtId="0" fontId="0" fillId="0" borderId="0" xfId="0" applyFill="1" applyAlignment="1">
      <alignment horizontal="left"/>
    </xf>
    <xf numFmtId="173" fontId="0" fillId="0" borderId="0" xfId="0" applyNumberFormat="1" applyFill="1"/>
    <xf numFmtId="173" fontId="18" fillId="8" borderId="0" xfId="0" applyNumberFormat="1" applyFont="1" applyFill="1" applyAlignment="1">
      <alignment horizontal="right" wrapText="1" indent="1"/>
    </xf>
    <xf numFmtId="0" fontId="3" fillId="0" borderId="0" xfId="0" applyFont="1" applyFill="1"/>
    <xf numFmtId="0" fontId="17" fillId="0" borderId="0" xfId="0" applyFont="1"/>
    <xf numFmtId="0" fontId="17" fillId="0" borderId="0" xfId="0" applyFont="1" applyFill="1"/>
    <xf numFmtId="0" fontId="0" fillId="0" borderId="19" xfId="0" applyBorder="1"/>
    <xf numFmtId="0" fontId="0" fillId="0" borderId="19" xfId="0" applyBorder="1" applyAlignment="1"/>
    <xf numFmtId="0" fontId="0" fillId="0" borderId="13" xfId="0" applyBorder="1" applyAlignment="1">
      <alignment vertical="center"/>
    </xf>
    <xf numFmtId="0" fontId="0" fillId="0" borderId="0" xfId="0" applyFill="1" applyBorder="1"/>
    <xf numFmtId="0" fontId="20" fillId="0" borderId="0" xfId="0" applyFont="1"/>
    <xf numFmtId="10" fontId="20" fillId="0" borderId="0" xfId="2" applyNumberFormat="1" applyFont="1"/>
    <xf numFmtId="10" fontId="0" fillId="11" borderId="0" xfId="2" applyNumberFormat="1" applyFont="1" applyFill="1"/>
    <xf numFmtId="2" fontId="0" fillId="11" borderId="0" xfId="2" applyNumberFormat="1" applyFont="1" applyFill="1"/>
    <xf numFmtId="10" fontId="0" fillId="0" borderId="19" xfId="0" applyNumberFormat="1" applyBorder="1"/>
    <xf numFmtId="2" fontId="0" fillId="0" borderId="19" xfId="0" applyNumberFormat="1" applyBorder="1"/>
    <xf numFmtId="10" fontId="0" fillId="0" borderId="13" xfId="0" applyNumberFormat="1" applyBorder="1"/>
    <xf numFmtId="2" fontId="0" fillId="0" borderId="13" xfId="0" applyNumberFormat="1" applyBorder="1"/>
    <xf numFmtId="0" fontId="3" fillId="0" borderId="13" xfId="0" applyFont="1" applyBorder="1"/>
    <xf numFmtId="10" fontId="21" fillId="0" borderId="0" xfId="0" applyNumberFormat="1" applyFont="1"/>
    <xf numFmtId="10" fontId="0" fillId="0" borderId="0" xfId="0" applyNumberFormat="1" applyFont="1"/>
    <xf numFmtId="10" fontId="0" fillId="11" borderId="4" xfId="0" applyNumberFormat="1" applyFill="1" applyBorder="1"/>
    <xf numFmtId="2" fontId="0" fillId="0" borderId="0" xfId="0" applyNumberFormat="1"/>
    <xf numFmtId="0" fontId="3" fillId="0" borderId="13" xfId="0" applyFont="1" applyBorder="1" applyAlignment="1">
      <alignment horizontal="right"/>
    </xf>
    <xf numFmtId="10" fontId="0" fillId="0" borderId="0" xfId="0" applyNumberFormat="1"/>
    <xf numFmtId="9" fontId="0" fillId="0" borderId="0" xfId="0" applyNumberFormat="1"/>
    <xf numFmtId="173" fontId="0" fillId="0" borderId="4" xfId="0" applyNumberFormat="1" applyBorder="1"/>
    <xf numFmtId="2" fontId="0" fillId="11" borderId="4" xfId="0" applyNumberFormat="1" applyFill="1" applyBorder="1"/>
    <xf numFmtId="0" fontId="22" fillId="0" borderId="0" xfId="0" applyFont="1" applyAlignment="1">
      <alignment vertical="top"/>
    </xf>
    <xf numFmtId="0" fontId="3" fillId="0" borderId="0" xfId="0" applyFont="1" applyBorder="1" applyAlignment="1">
      <alignment horizontal="right"/>
    </xf>
    <xf numFmtId="10" fontId="3" fillId="0" borderId="0" xfId="0" applyNumberFormat="1" applyFont="1" applyBorder="1" applyAlignment="1">
      <alignment horizontal="right"/>
    </xf>
    <xf numFmtId="10" fontId="0" fillId="0" borderId="0" xfId="0" applyNumberFormat="1" applyBorder="1"/>
    <xf numFmtId="10" fontId="0" fillId="0" borderId="0" xfId="2" applyNumberFormat="1" applyFont="1" applyFill="1" applyBorder="1"/>
    <xf numFmtId="0" fontId="3" fillId="12" borderId="0" xfId="0" applyFont="1" applyFill="1"/>
    <xf numFmtId="10" fontId="3" fillId="12" borderId="0" xfId="2" applyNumberFormat="1" applyFont="1" applyFill="1"/>
    <xf numFmtId="2" fontId="20" fillId="0" borderId="0" xfId="0" applyNumberFormat="1" applyFont="1"/>
    <xf numFmtId="0" fontId="23" fillId="0" borderId="0" xfId="0" applyFont="1" applyAlignment="1">
      <alignment vertical="top"/>
    </xf>
    <xf numFmtId="0" fontId="0" fillId="0" borderId="0" xfId="0" applyAlignment="1">
      <alignment horizontal="center"/>
    </xf>
    <xf numFmtId="173" fontId="0" fillId="0" borderId="0" xfId="0" applyNumberFormat="1" applyAlignment="1">
      <alignment horizontal="right"/>
    </xf>
    <xf numFmtId="14" fontId="0" fillId="0" borderId="0" xfId="0" applyNumberFormat="1" applyAlignment="1">
      <alignment horizontal="left"/>
    </xf>
    <xf numFmtId="14" fontId="0" fillId="0" borderId="0" xfId="0" applyNumberFormat="1"/>
    <xf numFmtId="4" fontId="0" fillId="0" borderId="0" xfId="0" applyNumberFormat="1"/>
    <xf numFmtId="0" fontId="24" fillId="0" borderId="0" xfId="0" applyFont="1" applyAlignment="1">
      <alignment wrapText="1"/>
    </xf>
    <xf numFmtId="0" fontId="25" fillId="0" borderId="0" xfId="0" applyFont="1" applyAlignment="1">
      <alignment horizontal="left" vertical="center"/>
    </xf>
    <xf numFmtId="0" fontId="25" fillId="0" borderId="0" xfId="0" applyFont="1" applyAlignment="1">
      <alignment horizontal="right" vertical="center"/>
    </xf>
    <xf numFmtId="15" fontId="0" fillId="0" borderId="0" xfId="0" applyNumberFormat="1" applyAlignment="1">
      <alignment horizontal="left"/>
    </xf>
    <xf numFmtId="15" fontId="26" fillId="0" borderId="0" xfId="0" applyNumberFormat="1" applyFont="1" applyAlignment="1">
      <alignment horizontal="left"/>
    </xf>
    <xf numFmtId="0" fontId="26" fillId="0" borderId="0" xfId="0" applyFont="1" applyAlignment="1">
      <alignment horizontal="right"/>
    </xf>
    <xf numFmtId="4" fontId="26" fillId="0" borderId="0" xfId="0" applyNumberFormat="1" applyFont="1" applyAlignment="1">
      <alignment horizontal="right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2" fontId="0" fillId="0" borderId="0" xfId="2" applyNumberFormat="1" applyFont="1"/>
    <xf numFmtId="0" fontId="0" fillId="9" borderId="0" xfId="0" applyFill="1"/>
    <xf numFmtId="2" fontId="0" fillId="9" borderId="0" xfId="0" applyNumberFormat="1" applyFill="1"/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right" vertical="center"/>
    </xf>
    <xf numFmtId="0" fontId="20" fillId="0" borderId="0" xfId="0" applyFont="1" applyFill="1"/>
    <xf numFmtId="0" fontId="0" fillId="0" borderId="0" xfId="0" applyBorder="1" applyAlignment="1">
      <alignment vertical="center"/>
    </xf>
    <xf numFmtId="10" fontId="0" fillId="0" borderId="0" xfId="0" applyNumberFormat="1" applyAlignment="1">
      <alignment horizontal="right"/>
    </xf>
    <xf numFmtId="10" fontId="3" fillId="12" borderId="0" xfId="0" applyNumberFormat="1" applyFont="1" applyFill="1" applyAlignment="1">
      <alignment horizontal="right"/>
    </xf>
    <xf numFmtId="0" fontId="2" fillId="7" borderId="0" xfId="0" applyFont="1" applyFill="1"/>
    <xf numFmtId="178" fontId="2" fillId="7" borderId="0" xfId="0" applyNumberFormat="1" applyFont="1" applyFill="1"/>
    <xf numFmtId="10" fontId="20" fillId="11" borderId="8" xfId="0" applyNumberFormat="1" applyFont="1" applyFill="1" applyBorder="1"/>
    <xf numFmtId="0" fontId="0" fillId="11" borderId="8" xfId="0" applyFill="1" applyBorder="1"/>
    <xf numFmtId="10" fontId="0" fillId="0" borderId="8" xfId="2" applyNumberFormat="1" applyFont="1" applyBorder="1"/>
    <xf numFmtId="0" fontId="20" fillId="0" borderId="8" xfId="0" applyFont="1" applyBorder="1"/>
    <xf numFmtId="0" fontId="0" fillId="11" borderId="0" xfId="0" applyFill="1"/>
    <xf numFmtId="0" fontId="3" fillId="11" borderId="16" xfId="0" applyFont="1" applyFill="1" applyBorder="1"/>
    <xf numFmtId="0" fontId="0" fillId="12" borderId="0" xfId="0" applyFill="1"/>
    <xf numFmtId="10" fontId="0" fillId="12" borderId="0" xfId="0" applyNumberFormat="1" applyFill="1"/>
    <xf numFmtId="2" fontId="27" fillId="0" borderId="0" xfId="0" applyNumberFormat="1" applyFont="1"/>
    <xf numFmtId="10" fontId="3" fillId="0" borderId="0" xfId="0" applyNumberFormat="1" applyFont="1"/>
    <xf numFmtId="0" fontId="3" fillId="0" borderId="16" xfId="0" applyNumberFormat="1" applyFont="1" applyFill="1" applyBorder="1"/>
    <xf numFmtId="0" fontId="3" fillId="0" borderId="16" xfId="0" applyNumberFormat="1" applyFont="1" applyBorder="1"/>
    <xf numFmtId="2" fontId="3" fillId="0" borderId="16" xfId="0" applyNumberFormat="1" applyFont="1" applyBorder="1"/>
    <xf numFmtId="9" fontId="0" fillId="0" borderId="0" xfId="2" applyFont="1"/>
    <xf numFmtId="179" fontId="2" fillId="7" borderId="0" xfId="0" applyNumberFormat="1" applyFont="1" applyFill="1"/>
    <xf numFmtId="9" fontId="3" fillId="10" borderId="0" xfId="2" applyFont="1" applyFill="1"/>
    <xf numFmtId="10" fontId="3" fillId="10" borderId="0" xfId="2" applyNumberFormat="1" applyFont="1" applyFill="1"/>
    <xf numFmtId="9" fontId="3" fillId="0" borderId="16" xfId="2" applyFont="1" applyBorder="1"/>
    <xf numFmtId="10" fontId="3" fillId="0" borderId="16" xfId="2" applyNumberFormat="1" applyFont="1" applyBorder="1"/>
    <xf numFmtId="9" fontId="0" fillId="0" borderId="8" xfId="2" applyFont="1" applyBorder="1"/>
    <xf numFmtId="172" fontId="0" fillId="11" borderId="8" xfId="0" applyNumberFormat="1" applyFill="1" applyBorder="1"/>
    <xf numFmtId="172" fontId="0" fillId="0" borderId="8" xfId="0" applyNumberFormat="1" applyBorder="1"/>
    <xf numFmtId="172" fontId="3" fillId="0" borderId="16" xfId="0" applyNumberFormat="1" applyFont="1" applyBorder="1"/>
    <xf numFmtId="180" fontId="0" fillId="0" borderId="8" xfId="0" applyNumberFormat="1" applyBorder="1"/>
    <xf numFmtId="172" fontId="3" fillId="0" borderId="0" xfId="0" applyNumberFormat="1" applyFont="1" applyBorder="1"/>
    <xf numFmtId="181" fontId="0" fillId="0" borderId="0" xfId="0" applyNumberFormat="1"/>
    <xf numFmtId="0" fontId="2" fillId="0" borderId="0" xfId="0" applyFont="1" applyFill="1" applyAlignment="1">
      <alignment horizontal="left" indent="2"/>
    </xf>
    <xf numFmtId="0" fontId="3" fillId="0" borderId="0" xfId="0" applyFont="1" applyFill="1" applyAlignment="1">
      <alignment horizontal="left"/>
    </xf>
    <xf numFmtId="0" fontId="2" fillId="0" borderId="0" xfId="0" applyFont="1" applyFill="1" applyAlignment="1">
      <alignment horizontal="left"/>
    </xf>
    <xf numFmtId="0" fontId="2" fillId="7" borderId="0" xfId="0" applyFont="1" applyFill="1" applyBorder="1" applyAlignment="1"/>
    <xf numFmtId="0" fontId="2" fillId="7" borderId="20" xfId="0" applyFont="1" applyFill="1" applyBorder="1" applyAlignment="1"/>
    <xf numFmtId="0" fontId="2" fillId="7" borderId="20" xfId="0" applyFont="1" applyFill="1" applyBorder="1"/>
    <xf numFmtId="0" fontId="2" fillId="7" borderId="0" xfId="0" applyFont="1" applyFill="1" applyAlignment="1">
      <alignment horizontal="left"/>
    </xf>
    <xf numFmtId="0" fontId="2" fillId="7" borderId="0" xfId="0" applyFont="1" applyFill="1" applyAlignment="1">
      <alignment horizontal="right" wrapText="1"/>
    </xf>
    <xf numFmtId="0" fontId="2" fillId="7" borderId="0" xfId="0" applyFont="1" applyFill="1" applyAlignment="1">
      <alignment horizontal="right"/>
    </xf>
    <xf numFmtId="0" fontId="3" fillId="9" borderId="1" xfId="0" applyFont="1" applyFill="1" applyBorder="1"/>
    <xf numFmtId="3" fontId="3" fillId="9" borderId="1" xfId="0" applyNumberFormat="1" applyFont="1" applyFill="1" applyBorder="1"/>
    <xf numFmtId="4" fontId="3" fillId="9" borderId="1" xfId="0" applyNumberFormat="1" applyFont="1" applyFill="1" applyBorder="1"/>
    <xf numFmtId="0" fontId="0" fillId="9" borderId="1" xfId="0" applyFill="1" applyBorder="1"/>
    <xf numFmtId="182" fontId="0" fillId="9" borderId="1" xfId="0" applyNumberFormat="1" applyFill="1" applyBorder="1"/>
    <xf numFmtId="0" fontId="0" fillId="0" borderId="1" xfId="0" applyBorder="1" applyAlignment="1">
      <alignment horizontal="left"/>
    </xf>
    <xf numFmtId="3" fontId="0" fillId="0" borderId="1" xfId="0" applyNumberFormat="1" applyBorder="1" applyAlignment="1">
      <alignment horizontal="right"/>
    </xf>
    <xf numFmtId="4" fontId="0" fillId="0" borderId="1" xfId="0" applyNumberFormat="1" applyBorder="1" applyAlignment="1">
      <alignment horizontal="right"/>
    </xf>
    <xf numFmtId="0" fontId="0" fillId="0" borderId="1" xfId="0" applyBorder="1" applyAlignment="1">
      <alignment horizontal="right"/>
    </xf>
    <xf numFmtId="182" fontId="0" fillId="0" borderId="1" xfId="0" applyNumberFormat="1" applyBorder="1"/>
    <xf numFmtId="0" fontId="0" fillId="9" borderId="21" xfId="0" applyFill="1" applyBorder="1"/>
    <xf numFmtId="182" fontId="0" fillId="9" borderId="21" xfId="0" applyNumberFormat="1" applyFill="1" applyBorder="1"/>
    <xf numFmtId="0" fontId="3" fillId="9" borderId="21" xfId="0" applyFont="1" applyFill="1" applyBorder="1"/>
    <xf numFmtId="182" fontId="3" fillId="9" borderId="21" xfId="0" applyNumberFormat="1" applyFont="1" applyFill="1" applyBorder="1"/>
    <xf numFmtId="0" fontId="0" fillId="0" borderId="9" xfId="0" applyBorder="1"/>
    <xf numFmtId="3" fontId="0" fillId="0" borderId="9" xfId="0" applyNumberFormat="1" applyBorder="1"/>
    <xf numFmtId="4" fontId="0" fillId="0" borderId="9" xfId="0" applyNumberFormat="1" applyBorder="1"/>
    <xf numFmtId="0" fontId="3" fillId="12" borderId="16" xfId="0" applyFont="1" applyFill="1" applyBorder="1"/>
    <xf numFmtId="183" fontId="3" fillId="12" borderId="16" xfId="0" applyNumberFormat="1" applyFont="1" applyFill="1" applyBorder="1"/>
    <xf numFmtId="0" fontId="3" fillId="0" borderId="0" xfId="0" applyFont="1" applyFill="1" applyBorder="1"/>
    <xf numFmtId="183" fontId="3" fillId="0" borderId="0" xfId="0" applyNumberFormat="1" applyFont="1" applyFill="1" applyBorder="1"/>
    <xf numFmtId="0" fontId="17" fillId="0" borderId="0" xfId="0" applyFont="1" applyFill="1" applyBorder="1"/>
    <xf numFmtId="173" fontId="0" fillId="0" borderId="0" xfId="0" applyNumberFormat="1" applyFont="1"/>
    <xf numFmtId="0" fontId="28" fillId="0" borderId="0" xfId="0" applyFont="1" applyFill="1" applyAlignment="1">
      <alignment horizontal="center"/>
    </xf>
    <xf numFmtId="0" fontId="0" fillId="0" borderId="1" xfId="0" applyFill="1" applyBorder="1" applyAlignment="1">
      <alignment horizontal="left"/>
    </xf>
    <xf numFmtId="3" fontId="0" fillId="0" borderId="1" xfId="0" applyNumberFormat="1" applyFill="1" applyBorder="1" applyAlignment="1">
      <alignment horizontal="right"/>
    </xf>
    <xf numFmtId="4" fontId="0" fillId="0" borderId="1" xfId="0" applyNumberFormat="1" applyFill="1" applyBorder="1" applyAlignment="1">
      <alignment horizontal="right"/>
    </xf>
    <xf numFmtId="0" fontId="0" fillId="0" borderId="1" xfId="0" applyFill="1" applyBorder="1" applyAlignment="1">
      <alignment horizontal="right"/>
    </xf>
    <xf numFmtId="182" fontId="0" fillId="0" borderId="1" xfId="0" applyNumberFormat="1" applyFill="1" applyBorder="1"/>
    <xf numFmtId="173" fontId="0" fillId="10" borderId="0" xfId="0" applyNumberFormat="1" applyFill="1"/>
    <xf numFmtId="181" fontId="0" fillId="0" borderId="0" xfId="0" applyNumberFormat="1" applyFill="1"/>
    <xf numFmtId="0" fontId="0" fillId="0" borderId="0" xfId="0" applyBorder="1" applyAlignment="1">
      <alignment horizontal="right"/>
    </xf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10" fontId="0" fillId="11" borderId="8" xfId="0" applyNumberFormat="1" applyFont="1" applyFill="1" applyBorder="1"/>
    <xf numFmtId="10" fontId="29" fillId="0" borderId="8" xfId="2" applyNumberFormat="1" applyFont="1" applyBorder="1"/>
    <xf numFmtId="0" fontId="0" fillId="6" borderId="0" xfId="0" applyFill="1" applyAlignment="1">
      <alignment horizontal="right"/>
    </xf>
    <xf numFmtId="0" fontId="31" fillId="6" borderId="0" xfId="0" applyFont="1" applyFill="1"/>
    <xf numFmtId="0" fontId="32" fillId="6" borderId="0" xfId="0" applyFont="1" applyFill="1"/>
    <xf numFmtId="0" fontId="33" fillId="6" borderId="0" xfId="0" applyFont="1" applyFill="1"/>
    <xf numFmtId="0" fontId="30" fillId="0" borderId="0" xfId="0" applyFont="1" applyFill="1"/>
    <xf numFmtId="0" fontId="34" fillId="7" borderId="0" xfId="0" applyFont="1" applyFill="1"/>
    <xf numFmtId="0" fontId="1" fillId="0" borderId="0" xfId="5"/>
    <xf numFmtId="0" fontId="2" fillId="7" borderId="0" xfId="0" applyFont="1" applyFill="1" applyAlignment="1">
      <alignment horizontal="left" vertical="center"/>
    </xf>
    <xf numFmtId="0" fontId="2" fillId="7" borderId="0" xfId="0" applyFont="1" applyFill="1" applyAlignment="1">
      <alignment horizontal="right" vertical="center"/>
    </xf>
    <xf numFmtId="15" fontId="0" fillId="0" borderId="0" xfId="0" applyNumberFormat="1" applyFont="1" applyAlignment="1">
      <alignment horizontal="left"/>
    </xf>
    <xf numFmtId="0" fontId="0" fillId="0" borderId="0" xfId="0" applyFont="1" applyAlignment="1">
      <alignment horizontal="right"/>
    </xf>
    <xf numFmtId="0" fontId="0" fillId="0" borderId="8" xfId="0" applyNumberFormat="1" applyFont="1" applyBorder="1"/>
    <xf numFmtId="0" fontId="0" fillId="0" borderId="8" xfId="2" applyNumberFormat="1" applyFont="1" applyBorder="1"/>
    <xf numFmtId="0" fontId="3" fillId="0" borderId="9" xfId="0" applyFont="1" applyBorder="1" applyAlignment="1">
      <alignment horizontal="left"/>
    </xf>
    <xf numFmtId="0" fontId="3" fillId="0" borderId="9" xfId="0" applyFont="1" applyBorder="1"/>
    <xf numFmtId="0" fontId="3" fillId="0" borderId="9" xfId="0" applyFont="1" applyBorder="1" applyAlignment="1">
      <alignment horizontal="right"/>
    </xf>
    <xf numFmtId="167" fontId="0" fillId="0" borderId="22" xfId="0" applyNumberFormat="1" applyFont="1" applyBorder="1" applyAlignment="1">
      <alignment horizontal="left"/>
    </xf>
    <xf numFmtId="167" fontId="0" fillId="0" borderId="22" xfId="0" applyNumberFormat="1" applyFont="1" applyBorder="1"/>
    <xf numFmtId="10" fontId="0" fillId="0" borderId="22" xfId="2" applyNumberFormat="1" applyFont="1" applyBorder="1"/>
    <xf numFmtId="183" fontId="0" fillId="0" borderId="22" xfId="0" applyNumberFormat="1" applyFont="1" applyBorder="1"/>
    <xf numFmtId="167" fontId="0" fillId="0" borderId="8" xfId="0" applyNumberFormat="1" applyFont="1" applyBorder="1" applyAlignment="1">
      <alignment horizontal="left"/>
    </xf>
    <xf numFmtId="167" fontId="0" fillId="0" borderId="8" xfId="0" applyNumberFormat="1" applyFont="1" applyBorder="1"/>
    <xf numFmtId="183" fontId="0" fillId="0" borderId="8" xfId="0" applyNumberFormat="1" applyFont="1" applyBorder="1"/>
    <xf numFmtId="9" fontId="0" fillId="0" borderId="8" xfId="0" applyNumberFormat="1" applyFont="1" applyBorder="1" applyAlignment="1">
      <alignment horizontal="left"/>
    </xf>
    <xf numFmtId="0" fontId="35" fillId="7" borderId="0" xfId="0" applyFont="1" applyFill="1" applyAlignment="1">
      <alignment horizontal="left" vertical="center"/>
    </xf>
    <xf numFmtId="0" fontId="35" fillId="7" borderId="0" xfId="0" applyFont="1" applyFill="1" applyAlignment="1">
      <alignment horizontal="right" vertical="center"/>
    </xf>
    <xf numFmtId="0" fontId="3" fillId="0" borderId="9" xfId="0" applyFont="1" applyFill="1" applyBorder="1"/>
    <xf numFmtId="0" fontId="4" fillId="0" borderId="9" xfId="0" applyFont="1" applyFill="1" applyBorder="1"/>
    <xf numFmtId="0" fontId="0" fillId="0" borderId="22" xfId="0" applyNumberFormat="1" applyBorder="1"/>
    <xf numFmtId="0" fontId="0" fillId="0" borderId="22" xfId="2" applyNumberFormat="1" applyFont="1" applyBorder="1"/>
    <xf numFmtId="0" fontId="0" fillId="0" borderId="8" xfId="0" applyNumberFormat="1" applyBorder="1"/>
    <xf numFmtId="0" fontId="0" fillId="0" borderId="0" xfId="0" applyNumberFormat="1" applyBorder="1"/>
    <xf numFmtId="167" fontId="0" fillId="0" borderId="22" xfId="0" applyNumberFormat="1" applyBorder="1" applyAlignment="1">
      <alignment horizontal="left"/>
    </xf>
    <xf numFmtId="167" fontId="0" fillId="0" borderId="22" xfId="0" applyNumberFormat="1" applyBorder="1"/>
    <xf numFmtId="183" fontId="0" fillId="0" borderId="22" xfId="0" applyNumberFormat="1" applyBorder="1"/>
    <xf numFmtId="167" fontId="0" fillId="0" borderId="8" xfId="0" applyNumberFormat="1" applyBorder="1" applyAlignment="1">
      <alignment horizontal="left"/>
    </xf>
    <xf numFmtId="167" fontId="0" fillId="0" borderId="8" xfId="0" applyNumberFormat="1" applyBorder="1"/>
    <xf numFmtId="183" fontId="0" fillId="0" borderId="8" xfId="0" applyNumberFormat="1" applyBorder="1"/>
    <xf numFmtId="9" fontId="0" fillId="0" borderId="8" xfId="0" applyNumberFormat="1" applyBorder="1" applyAlignment="1">
      <alignment horizontal="left"/>
    </xf>
    <xf numFmtId="0" fontId="36" fillId="0" borderId="0" xfId="0" applyFont="1"/>
    <xf numFmtId="0" fontId="0" fillId="7" borderId="0" xfId="0" applyFill="1"/>
    <xf numFmtId="0" fontId="0" fillId="0" borderId="0" xfId="0" applyAlignment="1">
      <alignment wrapText="1"/>
    </xf>
    <xf numFmtId="0" fontId="37" fillId="0" borderId="0" xfId="0" applyFont="1" applyAlignment="1">
      <alignment wrapText="1"/>
    </xf>
    <xf numFmtId="0" fontId="38" fillId="0" borderId="0" xfId="0" applyFont="1" applyAlignment="1">
      <alignment vertical="top" wrapText="1"/>
    </xf>
    <xf numFmtId="0" fontId="38" fillId="0" borderId="0" xfId="0" applyFont="1" applyAlignment="1">
      <alignment horizontal="left" vertical="top" wrapText="1"/>
    </xf>
    <xf numFmtId="0" fontId="2" fillId="4" borderId="0" xfId="0" applyFont="1" applyFill="1" applyAlignment="1">
      <alignment horizontal="center"/>
    </xf>
    <xf numFmtId="0" fontId="4" fillId="7" borderId="0" xfId="0" applyFont="1" applyFill="1" applyAlignment="1">
      <alignment horizontal="center"/>
    </xf>
    <xf numFmtId="0" fontId="2" fillId="4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2" fillId="7" borderId="0" xfId="0" applyFont="1" applyFill="1" applyAlignment="1">
      <alignment horizontal="center"/>
    </xf>
    <xf numFmtId="0" fontId="2" fillId="13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0" fontId="3" fillId="12" borderId="0" xfId="0" applyFont="1" applyFill="1" applyAlignment="1">
      <alignment horizontal="center"/>
    </xf>
    <xf numFmtId="0" fontId="2" fillId="7" borderId="20" xfId="0" applyFont="1" applyFill="1" applyBorder="1" applyAlignment="1">
      <alignment horizontal="center"/>
    </xf>
    <xf numFmtId="0" fontId="28" fillId="7" borderId="0" xfId="0" applyFont="1" applyFill="1" applyAlignment="1">
      <alignment horizontal="center"/>
    </xf>
    <xf numFmtId="164" fontId="5" fillId="0" borderId="0" xfId="4" applyNumberFormat="1" applyBorder="1" applyAlignment="1" applyProtection="1">
      <alignment horizontal="center"/>
    </xf>
    <xf numFmtId="164" fontId="2" fillId="2" borderId="0" xfId="3" applyNumberFormat="1" applyFont="1" applyBorder="1" applyAlignment="1">
      <alignment horizontal="center"/>
    </xf>
  </cellXfs>
  <cellStyles count="6">
    <cellStyle name="Accent6" xfId="3" builtinId="49"/>
    <cellStyle name="Comma" xfId="1" builtinId="3"/>
    <cellStyle name="Hyperlink" xfId="4" builtinId="8"/>
    <cellStyle name="Normal" xfId="0" builtinId="0"/>
    <cellStyle name="Normal 3" xfId="5"/>
    <cellStyle name="Percent" xfId="2" builtinId="5"/>
  </cellStyles>
  <dxfs count="1">
    <dxf>
      <font>
        <b/>
        <i val="0"/>
        <color theme="0"/>
      </font>
      <fill>
        <patternFill>
          <bgColor theme="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8" Type="http://schemas.openxmlformats.org/officeDocument/2006/relationships/worksheet" Target="worksheets/sheet8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4"/>
    </mc:Choice>
    <mc:Fallback>
      <c:style val="3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 Regression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'Forcasting Growth Rate'!$D$6</c:f>
              <c:strCache>
                <c:ptCount val="1"/>
                <c:pt idx="0">
                  <c:v>Sales</c:v>
                </c:pt>
              </c:strCache>
            </c:strRef>
          </c:tx>
          <c:spPr>
            <a:ln w="47625">
              <a:noFill/>
            </a:ln>
          </c:spPr>
          <c:xVal>
            <c:numRef>
              <c:f>'Forcasting Growth Rate'!$C$7:$C$16</c:f>
              <c:numCache>
                <c:formatCode>0"A"</c:formatCode>
                <c:ptCount val="10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</c:numCache>
            </c:numRef>
          </c:xVal>
          <c:yVal>
            <c:numRef>
              <c:f>'Forcasting Growth Rate'!$D$7:$D$16</c:f>
              <c:numCache>
                <c:formatCode>#,##0.0</c:formatCode>
                <c:ptCount val="10"/>
                <c:pt idx="0">
                  <c:v>3394.14</c:v>
                </c:pt>
                <c:pt idx="1">
                  <c:v>3861.18</c:v>
                </c:pt>
                <c:pt idx="2">
                  <c:v>4003.54</c:v>
                </c:pt>
                <c:pt idx="3">
                  <c:v>5105.26</c:v>
                </c:pt>
                <c:pt idx="4">
                  <c:v>7129.58</c:v>
                </c:pt>
                <c:pt idx="5">
                  <c:v>6450.14</c:v>
                </c:pt>
                <c:pt idx="6">
                  <c:v>8823.23</c:v>
                </c:pt>
                <c:pt idx="7">
                  <c:v>13173.14</c:v>
                </c:pt>
                <c:pt idx="8">
                  <c:v>16042.58</c:v>
                </c:pt>
                <c:pt idx="9">
                  <c:v>20007.650000000001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E1-4108-8124-421EA076A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915584"/>
        <c:axId val="118571008"/>
      </c:scatterChart>
      <c:valAx>
        <c:axId val="116915584"/>
        <c:scaling>
          <c:orientation val="minMax"/>
        </c:scaling>
        <c:delete val="0"/>
        <c:axPos val="b"/>
        <c:numFmt formatCode="0&quot;A&quot;" sourceLinked="1"/>
        <c:majorTickMark val="out"/>
        <c:minorTickMark val="none"/>
        <c:tickLblPos val="nextTo"/>
        <c:crossAx val="118571008"/>
        <c:crosses val="autoZero"/>
        <c:crossBetween val="midCat"/>
      </c:valAx>
      <c:valAx>
        <c:axId val="118571008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169155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Sales Growth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Forcasting!$D$5:$D$6</c:f>
              <c:strCache>
                <c:ptCount val="2"/>
                <c:pt idx="0">
                  <c:v>Sales</c:v>
                </c:pt>
                <c:pt idx="1">
                  <c:v>3,394.1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Forcasting!$B$7:$C$22</c:f>
              <c:multiLvlStrCache>
                <c:ptCount val="16"/>
                <c:lvl>
                  <c:pt idx="0">
                    <c:v>2016A</c:v>
                  </c:pt>
                  <c:pt idx="1">
                    <c:v>2017A</c:v>
                  </c:pt>
                  <c:pt idx="2">
                    <c:v>2018A</c:v>
                  </c:pt>
                  <c:pt idx="3">
                    <c:v>2019A</c:v>
                  </c:pt>
                  <c:pt idx="4">
                    <c:v>2020A</c:v>
                  </c:pt>
                  <c:pt idx="5">
                    <c:v>2021A</c:v>
                  </c:pt>
                  <c:pt idx="6">
                    <c:v>2022A</c:v>
                  </c:pt>
                  <c:pt idx="7">
                    <c:v>2023A</c:v>
                  </c:pt>
                  <c:pt idx="8">
                    <c:v>2024A</c:v>
                  </c:pt>
                  <c:pt idx="9">
                    <c:v>2025E</c:v>
                  </c:pt>
                  <c:pt idx="10">
                    <c:v>2026E</c:v>
                  </c:pt>
                  <c:pt idx="11">
                    <c:v>2027E</c:v>
                  </c:pt>
                  <c:pt idx="12">
                    <c:v>2028E</c:v>
                  </c:pt>
                  <c:pt idx="13">
                    <c:v>2029E</c:v>
                  </c:pt>
                  <c:pt idx="14">
                    <c:v>2030E</c:v>
                  </c:pt>
                  <c:pt idx="15">
                    <c:v>2031E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7">
                    <c:v>9</c:v>
                  </c:pt>
                  <c:pt idx="8">
                    <c:v>10</c:v>
                  </c:pt>
                  <c:pt idx="9">
                    <c:v>11</c:v>
                  </c:pt>
                  <c:pt idx="10">
                    <c:v>12</c:v>
                  </c:pt>
                  <c:pt idx="11">
                    <c:v>13</c:v>
                  </c:pt>
                  <c:pt idx="12">
                    <c:v>14</c:v>
                  </c:pt>
                  <c:pt idx="13">
                    <c:v>15</c:v>
                  </c:pt>
                  <c:pt idx="14">
                    <c:v>16</c:v>
                  </c:pt>
                  <c:pt idx="15">
                    <c:v>17</c:v>
                  </c:pt>
                </c:lvl>
              </c:multiLvlStrCache>
            </c:multiLvlStrRef>
          </c:cat>
          <c:val>
            <c:numRef>
              <c:f>Forcasting!$D$7:$D$22</c:f>
              <c:numCache>
                <c:formatCode>#,##0.0</c:formatCode>
                <c:ptCount val="16"/>
                <c:pt idx="0">
                  <c:v>3861.18</c:v>
                </c:pt>
                <c:pt idx="1">
                  <c:v>4003.54</c:v>
                </c:pt>
                <c:pt idx="2">
                  <c:v>5105.26</c:v>
                </c:pt>
                <c:pt idx="3">
                  <c:v>7129.58</c:v>
                </c:pt>
                <c:pt idx="4">
                  <c:v>6450.14</c:v>
                </c:pt>
                <c:pt idx="5">
                  <c:v>8823.23</c:v>
                </c:pt>
                <c:pt idx="6">
                  <c:v>13173.14</c:v>
                </c:pt>
                <c:pt idx="7">
                  <c:v>16042.58</c:v>
                </c:pt>
                <c:pt idx="8">
                  <c:v>20007.650000000001</c:v>
                </c:pt>
                <c:pt idx="9">
                  <c:v>18502.839333333337</c:v>
                </c:pt>
                <c:pt idx="10">
                  <c:v>20267.165757575756</c:v>
                </c:pt>
                <c:pt idx="11">
                  <c:v>22031.492181818183</c:v>
                </c:pt>
                <c:pt idx="12">
                  <c:v>23795.818606060609</c:v>
                </c:pt>
                <c:pt idx="13">
                  <c:v>25560.145030303036</c:v>
                </c:pt>
                <c:pt idx="14">
                  <c:v>27324.471454545455</c:v>
                </c:pt>
                <c:pt idx="15">
                  <c:v>29088.797878787882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9B-4589-8D04-F623769F4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29344512"/>
        <c:axId val="1329335360"/>
      </c:barChart>
      <c:lineChart>
        <c:grouping val="standard"/>
        <c:varyColors val="0"/>
        <c:ser>
          <c:idx val="1"/>
          <c:order val="1"/>
          <c:tx>
            <c:strRef>
              <c:f>Forcasting!$E$5:$E$6</c:f>
              <c:strCache>
                <c:ptCount val="2"/>
                <c:pt idx="0">
                  <c:v>Sales Growth</c:v>
                </c:pt>
                <c:pt idx="1">
                  <c:v> -</c:v>
                </c:pt>
              </c:strCache>
            </c:strRef>
          </c:tx>
          <c:spPr>
            <a:ln w="28575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Forcasting!$B$7:$C$22</c:f>
              <c:multiLvlStrCache>
                <c:ptCount val="16"/>
                <c:lvl>
                  <c:pt idx="0">
                    <c:v>2016A</c:v>
                  </c:pt>
                  <c:pt idx="1">
                    <c:v>2017A</c:v>
                  </c:pt>
                  <c:pt idx="2">
                    <c:v>2018A</c:v>
                  </c:pt>
                  <c:pt idx="3">
                    <c:v>2019A</c:v>
                  </c:pt>
                  <c:pt idx="4">
                    <c:v>2020A</c:v>
                  </c:pt>
                  <c:pt idx="5">
                    <c:v>2021A</c:v>
                  </c:pt>
                  <c:pt idx="6">
                    <c:v>2022A</c:v>
                  </c:pt>
                  <c:pt idx="7">
                    <c:v>2023A</c:v>
                  </c:pt>
                  <c:pt idx="8">
                    <c:v>2024A</c:v>
                  </c:pt>
                  <c:pt idx="9">
                    <c:v>2025E</c:v>
                  </c:pt>
                  <c:pt idx="10">
                    <c:v>2026E</c:v>
                  </c:pt>
                  <c:pt idx="11">
                    <c:v>2027E</c:v>
                  </c:pt>
                  <c:pt idx="12">
                    <c:v>2028E</c:v>
                  </c:pt>
                  <c:pt idx="13">
                    <c:v>2029E</c:v>
                  </c:pt>
                  <c:pt idx="14">
                    <c:v>2030E</c:v>
                  </c:pt>
                  <c:pt idx="15">
                    <c:v>2031E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7">
                    <c:v>9</c:v>
                  </c:pt>
                  <c:pt idx="8">
                    <c:v>10</c:v>
                  </c:pt>
                  <c:pt idx="9">
                    <c:v>11</c:v>
                  </c:pt>
                  <c:pt idx="10">
                    <c:v>12</c:v>
                  </c:pt>
                  <c:pt idx="11">
                    <c:v>13</c:v>
                  </c:pt>
                  <c:pt idx="12">
                    <c:v>14</c:v>
                  </c:pt>
                  <c:pt idx="13">
                    <c:v>15</c:v>
                  </c:pt>
                  <c:pt idx="14">
                    <c:v>16</c:v>
                  </c:pt>
                  <c:pt idx="15">
                    <c:v>17</c:v>
                  </c:pt>
                </c:lvl>
              </c:multiLvlStrCache>
            </c:multiLvlStrRef>
          </c:cat>
          <c:val>
            <c:numRef>
              <c:f>Forcasting!$E$7:$E$22</c:f>
              <c:numCache>
                <c:formatCode>0.00%</c:formatCode>
                <c:ptCount val="16"/>
                <c:pt idx="0">
                  <c:v>0.13760186674680486</c:v>
                </c:pt>
                <c:pt idx="1">
                  <c:v>3.6869558010763637E-2</c:v>
                </c:pt>
                <c:pt idx="2">
                  <c:v>0.27518645998291524</c:v>
                </c:pt>
                <c:pt idx="3">
                  <c:v>0.39651653392775277</c:v>
                </c:pt>
                <c:pt idx="4">
                  <c:v>-9.5298741300329004E-2</c:v>
                </c:pt>
                <c:pt idx="5">
                  <c:v>0.36791294452523493</c:v>
                </c:pt>
                <c:pt idx="6">
                  <c:v>0.49300652935489619</c:v>
                </c:pt>
                <c:pt idx="7">
                  <c:v>0.21782505917343942</c:v>
                </c:pt>
                <c:pt idx="8">
                  <c:v>0.24715912278448982</c:v>
                </c:pt>
                <c:pt idx="9">
                  <c:v>-7.5211764833284511E-2</c:v>
                </c:pt>
                <c:pt idx="10">
                  <c:v>9.5354361158178635E-2</c:v>
                </c:pt>
                <c:pt idx="11">
                  <c:v>8.7053436348539792E-2</c:v>
                </c:pt>
                <c:pt idx="12">
                  <c:v>8.008202121227459E-2</c:v>
                </c:pt>
                <c:pt idx="13">
                  <c:v>7.4144388703361042E-2</c:v>
                </c:pt>
                <c:pt idx="14">
                  <c:v>6.9026463744658262E-2</c:v>
                </c:pt>
                <c:pt idx="15">
                  <c:v>6.4569462109355102E-2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9B-4589-8D04-F623769F4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9342432"/>
        <c:axId val="1329340352"/>
      </c:lineChart>
      <c:catAx>
        <c:axId val="132934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35360"/>
        <c:crosses val="autoZero"/>
        <c:auto val="1"/>
        <c:lblAlgn val="ctr"/>
        <c:lblOffset val="100"/>
        <c:noMultiLvlLbl val="0"/>
      </c:catAx>
      <c:valAx>
        <c:axId val="132933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44512"/>
        <c:crosses val="autoZero"/>
        <c:crossBetween val="between"/>
      </c:valAx>
      <c:valAx>
        <c:axId val="1329340352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42432"/>
        <c:crosses val="max"/>
        <c:crossBetween val="between"/>
      </c:valAx>
      <c:catAx>
        <c:axId val="13293424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293403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EBITDA Growth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Forcasting!$I$5:$I$6</c:f>
              <c:strCache>
                <c:ptCount val="2"/>
                <c:pt idx="0">
                  <c:v>EBITDA</c:v>
                </c:pt>
                <c:pt idx="1">
                  <c:v>642.5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Forcasting!$G$7:$H$22</c:f>
              <c:multiLvlStrCache>
                <c:ptCount val="16"/>
                <c:lvl>
                  <c:pt idx="0">
                    <c:v>2016A</c:v>
                  </c:pt>
                  <c:pt idx="1">
                    <c:v>2017A</c:v>
                  </c:pt>
                  <c:pt idx="2">
                    <c:v>2018A</c:v>
                  </c:pt>
                  <c:pt idx="3">
                    <c:v>2019A</c:v>
                  </c:pt>
                  <c:pt idx="4">
                    <c:v>2020A</c:v>
                  </c:pt>
                  <c:pt idx="5">
                    <c:v>2021A</c:v>
                  </c:pt>
                  <c:pt idx="6">
                    <c:v>2022A</c:v>
                  </c:pt>
                  <c:pt idx="7">
                    <c:v>2023A</c:v>
                  </c:pt>
                  <c:pt idx="8">
                    <c:v>2024A</c:v>
                  </c:pt>
                  <c:pt idx="9">
                    <c:v>2025E</c:v>
                  </c:pt>
                  <c:pt idx="10">
                    <c:v>2026E</c:v>
                  </c:pt>
                  <c:pt idx="11">
                    <c:v>2027E</c:v>
                  </c:pt>
                  <c:pt idx="12">
                    <c:v>2028E</c:v>
                  </c:pt>
                  <c:pt idx="13">
                    <c:v>2029E</c:v>
                  </c:pt>
                  <c:pt idx="14">
                    <c:v>2030E</c:v>
                  </c:pt>
                  <c:pt idx="15">
                    <c:v>2031E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7">
                    <c:v>9</c:v>
                  </c:pt>
                  <c:pt idx="8">
                    <c:v>10</c:v>
                  </c:pt>
                  <c:pt idx="9">
                    <c:v>11</c:v>
                  </c:pt>
                  <c:pt idx="10">
                    <c:v>12</c:v>
                  </c:pt>
                  <c:pt idx="11">
                    <c:v>13</c:v>
                  </c:pt>
                  <c:pt idx="12">
                    <c:v>14</c:v>
                  </c:pt>
                  <c:pt idx="13">
                    <c:v>15</c:v>
                  </c:pt>
                  <c:pt idx="14">
                    <c:v>16</c:v>
                  </c:pt>
                  <c:pt idx="15">
                    <c:v>17</c:v>
                  </c:pt>
                </c:lvl>
              </c:multiLvlStrCache>
            </c:multiLvlStrRef>
          </c:cat>
          <c:val>
            <c:numRef>
              <c:f>Forcasting!$I$7:$I$22</c:f>
              <c:numCache>
                <c:formatCode>#,##0.0</c:formatCode>
                <c:ptCount val="16"/>
                <c:pt idx="0">
                  <c:v>809.51000000000022</c:v>
                </c:pt>
                <c:pt idx="1">
                  <c:v>838.33</c:v>
                </c:pt>
                <c:pt idx="2">
                  <c:v>1035.8000000000002</c:v>
                </c:pt>
                <c:pt idx="3">
                  <c:v>1462.32</c:v>
                </c:pt>
                <c:pt idx="4">
                  <c:v>1214.9600000000003</c:v>
                </c:pt>
                <c:pt idx="5">
                  <c:v>1693.9499999999987</c:v>
                </c:pt>
                <c:pt idx="6">
                  <c:v>2862.9999999999982</c:v>
                </c:pt>
                <c:pt idx="7">
                  <c:v>3716.74</c:v>
                </c:pt>
                <c:pt idx="8">
                  <c:v>4814.9400000000005</c:v>
                </c:pt>
                <c:pt idx="9">
                  <c:v>4234.3113333333331</c:v>
                </c:pt>
                <c:pt idx="10">
                  <c:v>4657.058484848485</c:v>
                </c:pt>
                <c:pt idx="11">
                  <c:v>5079.805636363636</c:v>
                </c:pt>
                <c:pt idx="12">
                  <c:v>5502.552787878788</c:v>
                </c:pt>
                <c:pt idx="13">
                  <c:v>5925.299939393939</c:v>
                </c:pt>
                <c:pt idx="14">
                  <c:v>6348.0470909090909</c:v>
                </c:pt>
                <c:pt idx="15">
                  <c:v>6770.7942424242428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77-47B5-9E5F-A80DFCE36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34366928"/>
        <c:axId val="1334361936"/>
      </c:barChart>
      <c:lineChart>
        <c:grouping val="standard"/>
        <c:varyColors val="0"/>
        <c:ser>
          <c:idx val="1"/>
          <c:order val="1"/>
          <c:tx>
            <c:strRef>
              <c:f>Forcasting!$J$5:$J$6</c:f>
              <c:strCache>
                <c:ptCount val="2"/>
                <c:pt idx="0">
                  <c:v>EBITDA Growth</c:v>
                </c:pt>
                <c:pt idx="1">
                  <c:v> -</c:v>
                </c:pt>
              </c:strCache>
            </c:strRef>
          </c:tx>
          <c:spPr>
            <a:ln w="28575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Forcasting!$G$7:$H$22</c:f>
              <c:multiLvlStrCache>
                <c:ptCount val="16"/>
                <c:lvl>
                  <c:pt idx="0">
                    <c:v>2016A</c:v>
                  </c:pt>
                  <c:pt idx="1">
                    <c:v>2017A</c:v>
                  </c:pt>
                  <c:pt idx="2">
                    <c:v>2018A</c:v>
                  </c:pt>
                  <c:pt idx="3">
                    <c:v>2019A</c:v>
                  </c:pt>
                  <c:pt idx="4">
                    <c:v>2020A</c:v>
                  </c:pt>
                  <c:pt idx="5">
                    <c:v>2021A</c:v>
                  </c:pt>
                  <c:pt idx="6">
                    <c:v>2022A</c:v>
                  </c:pt>
                  <c:pt idx="7">
                    <c:v>2023A</c:v>
                  </c:pt>
                  <c:pt idx="8">
                    <c:v>2024A</c:v>
                  </c:pt>
                  <c:pt idx="9">
                    <c:v>2025E</c:v>
                  </c:pt>
                  <c:pt idx="10">
                    <c:v>2026E</c:v>
                  </c:pt>
                  <c:pt idx="11">
                    <c:v>2027E</c:v>
                  </c:pt>
                  <c:pt idx="12">
                    <c:v>2028E</c:v>
                  </c:pt>
                  <c:pt idx="13">
                    <c:v>2029E</c:v>
                  </c:pt>
                  <c:pt idx="14">
                    <c:v>2030E</c:v>
                  </c:pt>
                  <c:pt idx="15">
                    <c:v>2031E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7">
                    <c:v>9</c:v>
                  </c:pt>
                  <c:pt idx="8">
                    <c:v>10</c:v>
                  </c:pt>
                  <c:pt idx="9">
                    <c:v>11</c:v>
                  </c:pt>
                  <c:pt idx="10">
                    <c:v>12</c:v>
                  </c:pt>
                  <c:pt idx="11">
                    <c:v>13</c:v>
                  </c:pt>
                  <c:pt idx="12">
                    <c:v>14</c:v>
                  </c:pt>
                  <c:pt idx="13">
                    <c:v>15</c:v>
                  </c:pt>
                  <c:pt idx="14">
                    <c:v>16</c:v>
                  </c:pt>
                  <c:pt idx="15">
                    <c:v>17</c:v>
                  </c:pt>
                </c:lvl>
              </c:multiLvlStrCache>
            </c:multiLvlStrRef>
          </c:cat>
          <c:val>
            <c:numRef>
              <c:f>Forcasting!$J$7:$J$22</c:f>
              <c:numCache>
                <c:formatCode>0.00%</c:formatCode>
                <c:ptCount val="16"/>
                <c:pt idx="0">
                  <c:v>0.25999657571559909</c:v>
                </c:pt>
                <c:pt idx="1">
                  <c:v>3.5601783795135011E-2</c:v>
                </c:pt>
                <c:pt idx="2">
                  <c:v>0.23555163241205745</c:v>
                </c:pt>
                <c:pt idx="3">
                  <c:v>0.41177833558602006</c:v>
                </c:pt>
                <c:pt idx="4">
                  <c:v>-0.16915586191804777</c:v>
                </c:pt>
                <c:pt idx="5">
                  <c:v>0.39424343188252964</c:v>
                </c:pt>
                <c:pt idx="6">
                  <c:v>0.69013253047610634</c:v>
                </c:pt>
                <c:pt idx="7">
                  <c:v>0.29819769472581292</c:v>
                </c:pt>
                <c:pt idx="8">
                  <c:v>0.2954739906477184</c:v>
                </c:pt>
                <c:pt idx="9">
                  <c:v>-0.12058897237902599</c:v>
                </c:pt>
                <c:pt idx="10">
                  <c:v>9.9838466809750948E-2</c:v>
                </c:pt>
                <c:pt idx="11">
                  <c:v>9.0775572797837656E-2</c:v>
                </c:pt>
                <c:pt idx="12">
                  <c:v>8.3221127298440223E-2</c:v>
                </c:pt>
                <c:pt idx="13">
                  <c:v>7.682745951050074E-2</c:v>
                </c:pt>
                <c:pt idx="14">
                  <c:v>7.1346118481622645E-2</c:v>
                </c:pt>
                <c:pt idx="15">
                  <c:v>6.659483546058742E-2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77-47B5-9E5F-A80DFCE36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0378592"/>
        <c:axId val="1330378176"/>
      </c:lineChart>
      <c:catAx>
        <c:axId val="1334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361936"/>
        <c:crosses val="autoZero"/>
        <c:auto val="1"/>
        <c:lblAlgn val="ctr"/>
        <c:lblOffset val="100"/>
        <c:noMultiLvlLbl val="0"/>
      </c:catAx>
      <c:valAx>
        <c:axId val="133436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366928"/>
        <c:crosses val="autoZero"/>
        <c:crossBetween val="between"/>
      </c:valAx>
      <c:valAx>
        <c:axId val="1330378176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378592"/>
        <c:crosses val="max"/>
        <c:crossBetween val="between"/>
      </c:valAx>
      <c:catAx>
        <c:axId val="13303785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303781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Net Profit Growth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Forcasting!$N$5:$N$6</c:f>
              <c:strCache>
                <c:ptCount val="2"/>
                <c:pt idx="0">
                  <c:v>Net Profit</c:v>
                </c:pt>
                <c:pt idx="1">
                  <c:v>76.1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Forcasting!$L$7:$M$22</c:f>
              <c:multiLvlStrCache>
                <c:ptCount val="16"/>
                <c:lvl>
                  <c:pt idx="0">
                    <c:v>2016A</c:v>
                  </c:pt>
                  <c:pt idx="1">
                    <c:v>2017A</c:v>
                  </c:pt>
                  <c:pt idx="2">
                    <c:v>2018A</c:v>
                  </c:pt>
                  <c:pt idx="3">
                    <c:v>2019A</c:v>
                  </c:pt>
                  <c:pt idx="4">
                    <c:v>2020A</c:v>
                  </c:pt>
                  <c:pt idx="5">
                    <c:v>2021A</c:v>
                  </c:pt>
                  <c:pt idx="6">
                    <c:v>2022A</c:v>
                  </c:pt>
                  <c:pt idx="7">
                    <c:v>2023A</c:v>
                  </c:pt>
                  <c:pt idx="8">
                    <c:v>2024A</c:v>
                  </c:pt>
                  <c:pt idx="9">
                    <c:v>2025E</c:v>
                  </c:pt>
                  <c:pt idx="10">
                    <c:v>2026E</c:v>
                  </c:pt>
                  <c:pt idx="11">
                    <c:v>2027E</c:v>
                  </c:pt>
                  <c:pt idx="12">
                    <c:v>2028E</c:v>
                  </c:pt>
                  <c:pt idx="13">
                    <c:v>2029E</c:v>
                  </c:pt>
                  <c:pt idx="14">
                    <c:v>2030E</c:v>
                  </c:pt>
                  <c:pt idx="15">
                    <c:v>2031E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7">
                    <c:v>9</c:v>
                  </c:pt>
                  <c:pt idx="8">
                    <c:v>10</c:v>
                  </c:pt>
                  <c:pt idx="9">
                    <c:v>11</c:v>
                  </c:pt>
                  <c:pt idx="10">
                    <c:v>12</c:v>
                  </c:pt>
                  <c:pt idx="11">
                    <c:v>13</c:v>
                  </c:pt>
                  <c:pt idx="12">
                    <c:v>14</c:v>
                  </c:pt>
                  <c:pt idx="13">
                    <c:v>15</c:v>
                  </c:pt>
                  <c:pt idx="14">
                    <c:v>16</c:v>
                  </c:pt>
                  <c:pt idx="15">
                    <c:v>17</c:v>
                  </c:pt>
                </c:lvl>
              </c:multiLvlStrCache>
            </c:multiLvlStrRef>
          </c:cat>
          <c:val>
            <c:numRef>
              <c:f>Forcasting!$N$7:$N$22</c:f>
              <c:numCache>
                <c:formatCode>#,##0.0</c:formatCode>
                <c:ptCount val="16"/>
                <c:pt idx="0">
                  <c:v>21.260000000000172</c:v>
                </c:pt>
                <c:pt idx="1">
                  <c:v>200.20000000000002</c:v>
                </c:pt>
                <c:pt idx="2">
                  <c:v>294.00000000000017</c:v>
                </c:pt>
                <c:pt idx="3">
                  <c:v>425.30999999999989</c:v>
                </c:pt>
                <c:pt idx="4">
                  <c:v>387.29000000000019</c:v>
                </c:pt>
                <c:pt idx="5">
                  <c:v>695.16999999999871</c:v>
                </c:pt>
                <c:pt idx="6">
                  <c:v>1568.189999999998</c:v>
                </c:pt>
                <c:pt idx="7">
                  <c:v>2106.6799999999994</c:v>
                </c:pt>
                <c:pt idx="8">
                  <c:v>2585.8900000000003</c:v>
                </c:pt>
                <c:pt idx="9">
                  <c:v>2342.3999999999992</c:v>
                </c:pt>
                <c:pt idx="10">
                  <c:v>2616.2899999999995</c:v>
                </c:pt>
                <c:pt idx="11">
                  <c:v>2890.1799999999994</c:v>
                </c:pt>
                <c:pt idx="12">
                  <c:v>3164.0699999999993</c:v>
                </c:pt>
                <c:pt idx="13">
                  <c:v>3437.9599999999987</c:v>
                </c:pt>
                <c:pt idx="14">
                  <c:v>3711.849999999999</c:v>
                </c:pt>
                <c:pt idx="15">
                  <c:v>3985.7399999999993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47-4AFF-9569-D139A9567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72302176"/>
        <c:axId val="1372305920"/>
      </c:barChart>
      <c:lineChart>
        <c:grouping val="standard"/>
        <c:varyColors val="0"/>
        <c:ser>
          <c:idx val="1"/>
          <c:order val="1"/>
          <c:tx>
            <c:strRef>
              <c:f>Forcasting!$O$5:$O$6</c:f>
              <c:strCache>
                <c:ptCount val="2"/>
                <c:pt idx="0">
                  <c:v>Net Profit Growth</c:v>
                </c:pt>
                <c:pt idx="1">
                  <c:v> -</c:v>
                </c:pt>
              </c:strCache>
            </c:strRef>
          </c:tx>
          <c:spPr>
            <a:ln w="28575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Forcasting!$L$7:$M$22</c:f>
              <c:multiLvlStrCache>
                <c:ptCount val="16"/>
                <c:lvl>
                  <c:pt idx="0">
                    <c:v>2016A</c:v>
                  </c:pt>
                  <c:pt idx="1">
                    <c:v>2017A</c:v>
                  </c:pt>
                  <c:pt idx="2">
                    <c:v>2018A</c:v>
                  </c:pt>
                  <c:pt idx="3">
                    <c:v>2019A</c:v>
                  </c:pt>
                  <c:pt idx="4">
                    <c:v>2020A</c:v>
                  </c:pt>
                  <c:pt idx="5">
                    <c:v>2021A</c:v>
                  </c:pt>
                  <c:pt idx="6">
                    <c:v>2022A</c:v>
                  </c:pt>
                  <c:pt idx="7">
                    <c:v>2023A</c:v>
                  </c:pt>
                  <c:pt idx="8">
                    <c:v>2024A</c:v>
                  </c:pt>
                  <c:pt idx="9">
                    <c:v>2025E</c:v>
                  </c:pt>
                  <c:pt idx="10">
                    <c:v>2026E</c:v>
                  </c:pt>
                  <c:pt idx="11">
                    <c:v>2027E</c:v>
                  </c:pt>
                  <c:pt idx="12">
                    <c:v>2028E</c:v>
                  </c:pt>
                  <c:pt idx="13">
                    <c:v>2029E</c:v>
                  </c:pt>
                  <c:pt idx="14">
                    <c:v>2030E</c:v>
                  </c:pt>
                  <c:pt idx="15">
                    <c:v>2031E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7">
                    <c:v>9</c:v>
                  </c:pt>
                  <c:pt idx="8">
                    <c:v>10</c:v>
                  </c:pt>
                  <c:pt idx="9">
                    <c:v>11</c:v>
                  </c:pt>
                  <c:pt idx="10">
                    <c:v>12</c:v>
                  </c:pt>
                  <c:pt idx="11">
                    <c:v>13</c:v>
                  </c:pt>
                  <c:pt idx="12">
                    <c:v>14</c:v>
                  </c:pt>
                  <c:pt idx="13">
                    <c:v>15</c:v>
                  </c:pt>
                  <c:pt idx="14">
                    <c:v>16</c:v>
                  </c:pt>
                  <c:pt idx="15">
                    <c:v>17</c:v>
                  </c:pt>
                </c:lvl>
              </c:multiLvlStrCache>
            </c:multiLvlStrRef>
          </c:cat>
          <c:val>
            <c:numRef>
              <c:f>Forcasting!$O$7:$O$22</c:f>
              <c:numCache>
                <c:formatCode>0.00%</c:formatCode>
                <c:ptCount val="16"/>
                <c:pt idx="0">
                  <c:v>-0.72048382855639836</c:v>
                </c:pt>
                <c:pt idx="1">
                  <c:v>8.4167450611476191</c:v>
                </c:pt>
                <c:pt idx="2">
                  <c:v>0.46853146853146921</c:v>
                </c:pt>
                <c:pt idx="3">
                  <c:v>0.44663265306122324</c:v>
                </c:pt>
                <c:pt idx="4">
                  <c:v>-8.9393618772188987E-2</c:v>
                </c:pt>
                <c:pt idx="5">
                  <c:v>0.79495984920859919</c:v>
                </c:pt>
                <c:pt idx="6">
                  <c:v>1.255836701813946</c:v>
                </c:pt>
                <c:pt idx="7">
                  <c:v>0.34338313597204562</c:v>
                </c:pt>
                <c:pt idx="8">
                  <c:v>0.22747166157176268</c:v>
                </c:pt>
                <c:pt idx="9">
                  <c:v>-9.4161004528422021E-2</c:v>
                </c:pt>
                <c:pt idx="10">
                  <c:v>0.11692708333333357</c:v>
                </c:pt>
                <c:pt idx="11">
                  <c:v>0.10468640708789922</c:v>
                </c:pt>
                <c:pt idx="12">
                  <c:v>9.4765723934149504E-2</c:v>
                </c:pt>
                <c:pt idx="13">
                  <c:v>8.6562560246770559E-2</c:v>
                </c:pt>
                <c:pt idx="14">
                  <c:v>7.966643009226404E-2</c:v>
                </c:pt>
                <c:pt idx="15">
                  <c:v>7.378800328677082E-2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47-4AFF-9569-D139A9567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296768"/>
        <c:axId val="1372295936"/>
      </c:lineChart>
      <c:catAx>
        <c:axId val="137230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305920"/>
        <c:crosses val="autoZero"/>
        <c:auto val="1"/>
        <c:lblAlgn val="ctr"/>
        <c:lblOffset val="100"/>
        <c:noMultiLvlLbl val="0"/>
      </c:catAx>
      <c:valAx>
        <c:axId val="137230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302176"/>
        <c:crosses val="autoZero"/>
        <c:crossBetween val="between"/>
      </c:valAx>
      <c:valAx>
        <c:axId val="1372295936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296768"/>
        <c:crosses val="max"/>
        <c:crossBetween val="between"/>
      </c:valAx>
      <c:catAx>
        <c:axId val="13722967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722959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Nifty</a:t>
            </a:r>
            <a:r>
              <a:rPr lang="en-US" baseline="0"/>
              <a:t> 50 Return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RM!$C$6</c:f>
              <c:strCache>
                <c:ptCount val="1"/>
                <c:pt idx="0">
                  <c:v>Annual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RM!$B$7:$B$31</c:f>
              <c:numCache>
                <c:formatCode>General</c:formatCode>
                <c:ptCount val="25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</c:numCache>
            </c:numRef>
          </c:xVal>
          <c:yVal>
            <c:numRef>
              <c:f>RM!$C$7:$C$31</c:f>
              <c:numCache>
                <c:formatCode>0.00%</c:formatCode>
                <c:ptCount val="25"/>
                <c:pt idx="0">
                  <c:v>-0.14649999999999999</c:v>
                </c:pt>
                <c:pt idx="1">
                  <c:v>-0.1618</c:v>
                </c:pt>
                <c:pt idx="2">
                  <c:v>3.2500000000000001E-2</c:v>
                </c:pt>
                <c:pt idx="3">
                  <c:v>0.71900000000000008</c:v>
                </c:pt>
                <c:pt idx="4">
                  <c:v>0.10679999999999999</c:v>
                </c:pt>
                <c:pt idx="5">
                  <c:v>0.36340000000000006</c:v>
                </c:pt>
                <c:pt idx="6">
                  <c:v>0.39829999999999999</c:v>
                </c:pt>
                <c:pt idx="7">
                  <c:v>0.54770000000000008</c:v>
                </c:pt>
                <c:pt idx="8">
                  <c:v>-0.51790000000000003</c:v>
                </c:pt>
                <c:pt idx="9">
                  <c:v>0.75760000000000005</c:v>
                </c:pt>
                <c:pt idx="10">
                  <c:v>0.17949999999999999</c:v>
                </c:pt>
                <c:pt idx="11">
                  <c:v>-0.2462</c:v>
                </c:pt>
                <c:pt idx="12">
                  <c:v>0.27699999999999997</c:v>
                </c:pt>
                <c:pt idx="13">
                  <c:v>6.7599999999999993E-2</c:v>
                </c:pt>
                <c:pt idx="14">
                  <c:v>0.31390000000000001</c:v>
                </c:pt>
                <c:pt idx="15">
                  <c:v>-4.0599999999999997E-2</c:v>
                </c:pt>
                <c:pt idx="16">
                  <c:v>3.0099999999999998E-2</c:v>
                </c:pt>
                <c:pt idx="17">
                  <c:v>0.28649999999999998</c:v>
                </c:pt>
                <c:pt idx="18">
                  <c:v>3.15E-2</c:v>
                </c:pt>
                <c:pt idx="19">
                  <c:v>0.1202</c:v>
                </c:pt>
                <c:pt idx="20">
                  <c:v>0.14899999999999999</c:v>
                </c:pt>
                <c:pt idx="21">
                  <c:v>0.2412</c:v>
                </c:pt>
                <c:pt idx="22">
                  <c:v>4.3200000000000002E-2</c:v>
                </c:pt>
                <c:pt idx="23">
                  <c:v>0.19420000000000001</c:v>
                </c:pt>
                <c:pt idx="24">
                  <c:v>8.7499999999999994E-2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B9-4FEA-87AD-60AD9B698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0376928"/>
        <c:axId val="1330384416"/>
      </c:scatterChart>
      <c:valAx>
        <c:axId val="133037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384416"/>
        <c:crosses val="autoZero"/>
        <c:crossBetween val="midCat"/>
      </c:valAx>
      <c:valAx>
        <c:axId val="133038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376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tockChart>
        <c:ser>
          <c:idx val="0"/>
          <c:order val="0"/>
          <c:spPr>
            <a:ln w="28575">
              <a:noFill/>
            </a:ln>
          </c:spPr>
          <c:marker>
            <c:symbol val="none"/>
          </c:marker>
          <c:cat>
            <c:strRef>
              <c:f>'Football field Analysis'!$L$7:$L$11</c:f>
              <c:strCache>
                <c:ptCount val="5"/>
                <c:pt idx="0">
                  <c:v>Comps</c:v>
                </c:pt>
                <c:pt idx="1">
                  <c:v>DCF Bear</c:v>
                </c:pt>
                <c:pt idx="2">
                  <c:v>DCF Base</c:v>
                </c:pt>
                <c:pt idx="3">
                  <c:v>DCF Bull</c:v>
                </c:pt>
                <c:pt idx="4">
                  <c:v>52W High/ Low</c:v>
                </c:pt>
              </c:strCache>
            </c:strRef>
          </c:cat>
          <c:val>
            <c:numRef>
              <c:f>'Football field Analysis'!$N$7:$N$11</c:f>
              <c:numCache>
                <c:formatCode>General</c:formatCode>
                <c:ptCount val="5"/>
                <c:pt idx="0">
                  <c:v>406.5</c:v>
                </c:pt>
                <c:pt idx="1">
                  <c:v>181.7</c:v>
                </c:pt>
                <c:pt idx="2">
                  <c:v>229.2</c:v>
                </c:pt>
                <c:pt idx="3">
                  <c:v>263.89999999999998</c:v>
                </c:pt>
                <c:pt idx="4">
                  <c:v>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9B-4F4B-B149-6B0AD2C59BF8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none"/>
          </c:marker>
          <c:dLbls>
            <c:numFmt formatCode="&quot;$&quot;#,##0.00" sourceLinked="0"/>
            <c:spPr>
              <a:noFill/>
              <a:ln>
                <a:noFill/>
              </a:ln>
              <a:effectLst/>
            </c:sp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'Football field Analysis'!$L$7:$L$11</c:f>
              <c:strCache>
                <c:ptCount val="5"/>
                <c:pt idx="0">
                  <c:v>Comps</c:v>
                </c:pt>
                <c:pt idx="1">
                  <c:v>DCF Bear</c:v>
                </c:pt>
                <c:pt idx="2">
                  <c:v>DCF Base</c:v>
                </c:pt>
                <c:pt idx="3">
                  <c:v>DCF Bull</c:v>
                </c:pt>
                <c:pt idx="4">
                  <c:v>52W High/ Low</c:v>
                </c:pt>
              </c:strCache>
            </c:strRef>
          </c:cat>
          <c:val>
            <c:numRef>
              <c:f>'Football field Analysis'!$O$7:$O$11</c:f>
              <c:numCache>
                <c:formatCode>General</c:formatCode>
                <c:ptCount val="5"/>
                <c:pt idx="0">
                  <c:v>406.5</c:v>
                </c:pt>
                <c:pt idx="1">
                  <c:v>181.7</c:v>
                </c:pt>
                <c:pt idx="2">
                  <c:v>229.2</c:v>
                </c:pt>
                <c:pt idx="3">
                  <c:v>263.89999999999998</c:v>
                </c:pt>
                <c:pt idx="4">
                  <c:v>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9B-4F4B-B149-6B0AD2C59BF8}"/>
            </c:ext>
          </c:extLst>
        </c:ser>
        <c:ser>
          <c:idx val="2"/>
          <c:order val="2"/>
          <c:spPr>
            <a:ln w="28575">
              <a:noFill/>
            </a:ln>
          </c:spPr>
          <c:marker>
            <c:symbol val="none"/>
          </c:marker>
          <c:cat>
            <c:strRef>
              <c:f>'Football field Analysis'!$L$7:$L$11</c:f>
              <c:strCache>
                <c:ptCount val="5"/>
                <c:pt idx="0">
                  <c:v>Comps</c:v>
                </c:pt>
                <c:pt idx="1">
                  <c:v>DCF Bear</c:v>
                </c:pt>
                <c:pt idx="2">
                  <c:v>DCF Base</c:v>
                </c:pt>
                <c:pt idx="3">
                  <c:v>DCF Bull</c:v>
                </c:pt>
                <c:pt idx="4">
                  <c:v>52W High/ Low</c:v>
                </c:pt>
              </c:strCache>
            </c:strRef>
          </c:cat>
          <c:val>
            <c:numRef>
              <c:f>'Football field Analysis'!$P$7:$P$11</c:f>
              <c:numCache>
                <c:formatCode>General</c:formatCode>
                <c:ptCount val="5"/>
                <c:pt idx="0">
                  <c:v>487.1</c:v>
                </c:pt>
                <c:pt idx="1">
                  <c:v>284</c:v>
                </c:pt>
                <c:pt idx="2">
                  <c:v>270.39999999999998</c:v>
                </c:pt>
                <c:pt idx="3">
                  <c:v>323.89999999999998</c:v>
                </c:pt>
                <c:pt idx="4">
                  <c:v>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9B-4F4B-B149-6B0AD2C59BF8}"/>
            </c:ext>
          </c:extLst>
        </c:ser>
        <c:ser>
          <c:idx val="3"/>
          <c:order val="3"/>
          <c:spPr>
            <a:ln w="28575">
              <a:noFill/>
            </a:ln>
          </c:spPr>
          <c:marker>
            <c:symbol val="none"/>
          </c:marker>
          <c:dLbls>
            <c:numFmt formatCode="&quot;$&quot;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'Football field Analysis'!$L$7:$L$11</c:f>
              <c:strCache>
                <c:ptCount val="5"/>
                <c:pt idx="0">
                  <c:v>Comps</c:v>
                </c:pt>
                <c:pt idx="1">
                  <c:v>DCF Bear</c:v>
                </c:pt>
                <c:pt idx="2">
                  <c:v>DCF Base</c:v>
                </c:pt>
                <c:pt idx="3">
                  <c:v>DCF Bull</c:v>
                </c:pt>
                <c:pt idx="4">
                  <c:v>52W High/ Low</c:v>
                </c:pt>
              </c:strCache>
            </c:strRef>
          </c:cat>
          <c:val>
            <c:numRef>
              <c:f>'Football field Analysis'!$Q$7:$Q$11</c:f>
              <c:numCache>
                <c:formatCode>General</c:formatCode>
                <c:ptCount val="5"/>
                <c:pt idx="0">
                  <c:v>487.1</c:v>
                </c:pt>
                <c:pt idx="1">
                  <c:v>284</c:v>
                </c:pt>
                <c:pt idx="2">
                  <c:v>270.39999999999998</c:v>
                </c:pt>
                <c:pt idx="3">
                  <c:v>323.89999999999998</c:v>
                </c:pt>
                <c:pt idx="4">
                  <c:v>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9B-4F4B-B149-6B0AD2C59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/>
        <c:upDownBars>
          <c:gapWidth val="150"/>
          <c:upBars>
            <c:spPr>
              <a:solidFill>
                <a:srgbClr val="002060"/>
              </a:solidFill>
            </c:spPr>
          </c:upBars>
          <c:downBars/>
        </c:upDownBars>
        <c:axId val="117223808"/>
        <c:axId val="117225344"/>
      </c:stockChart>
      <c:catAx>
        <c:axId val="117223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crossAx val="117225344"/>
        <c:crosses val="autoZero"/>
        <c:auto val="1"/>
        <c:lblAlgn val="ctr"/>
        <c:lblOffset val="100"/>
        <c:noMultiLvlLbl val="0"/>
      </c:catAx>
      <c:valAx>
        <c:axId val="117225344"/>
        <c:scaling>
          <c:orientation val="minMax"/>
        </c:scaling>
        <c:delete val="0"/>
        <c:axPos val="l"/>
        <c:numFmt formatCode="#,##0.00" sourceLinked="0"/>
        <c:majorTickMark val="out"/>
        <c:minorTickMark val="none"/>
        <c:tickLblPos val="nextTo"/>
        <c:spPr>
          <a:ln>
            <a:noFill/>
          </a:ln>
        </c:spPr>
        <c:crossAx val="117223808"/>
        <c:crosses val="autoZero"/>
        <c:crossBetween val="between"/>
      </c:valAx>
    </c:plotArea>
    <c:plotVisOnly val="1"/>
    <c:dispBlanksAs val="gap"/>
    <c:showDLblsOverMax val="0"/>
  </c:chart>
  <c:spPr>
    <a:ln>
      <a:solidFill>
        <a:schemeClr val="bg1">
          <a:lumMod val="85000"/>
        </a:schemeClr>
      </a:solidFill>
    </a:ln>
  </c:sp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_xlchart.3</cx:f>
      </cx:numDim>
    </cx:data>
  </cx:chartData>
  <cx:chart>
    <cx:title pos="t" align="ctr" overlay="0"/>
    <cx:plotArea>
      <cx:plotAreaRegion>
        <cx:series layoutId="clusteredColumn" uniqueId="{42989E2D-79C9-495A-B7C3-328BB2327FED}">
          <cx:tx>
            <cx:txData>
              <cx:f>_xlchart.2</cx:f>
              <cx:v>Sorted Returns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_xlchart.5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Historical Approach</a:t>
            </a:r>
          </a:p>
        </cx:rich>
      </cx:tx>
    </cx:title>
    <cx:plotArea>
      <cx:plotAreaRegion>
        <cx:series layoutId="clusteredColumn" uniqueId="{42989E2D-79C9-495A-B7C3-328BB2327FED}">
          <cx:tx>
            <cx:txData>
              <cx:f>_xlchart.4</cx:f>
              <cx:v>Sorted Returns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_xlchart.1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Monte Carlo Simulation</a:t>
            </a:r>
          </a:p>
          <a:p>
            <a:pPr algn="ctr">
              <a:defRPr/>
            </a:pPr>
            <a:endParaRPr lang="en-US"/>
          </a:p>
        </cx:rich>
      </cx:tx>
    </cx:title>
    <cx:plotArea>
      <cx:plotAreaRegion>
        <cx:series layoutId="clusteredColumn" uniqueId="{7B757522-912E-4215-8C6A-493AEF4FCE0D}">
          <cx:tx>
            <cx:txData>
              <cx:f>_xlchart.0</cx:f>
              <cx:v>Simulated Returns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_xlchart.7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Historical Approach</a:t>
            </a:r>
          </a:p>
        </cx:rich>
      </cx:tx>
    </cx:title>
    <cx:plotArea>
      <cx:plotAreaRegion>
        <cx:series layoutId="clusteredColumn" uniqueId="{42989E2D-79C9-495A-B7C3-328BB2327FED}">
          <cx:tx>
            <cx:txData>
              <cx:f>_xlchart.6</cx:f>
              <cx:v>Sorted Returns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_xlchart.9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Monte Carlo Simulation</a:t>
            </a:r>
          </a:p>
          <a:p>
            <a:pPr algn="ctr">
              <a:defRPr/>
            </a:pPr>
            <a:endParaRPr lang="en-US"/>
          </a:p>
        </cx:rich>
      </cx:tx>
    </cx:title>
    <cx:plotArea>
      <cx:plotAreaRegion>
        <cx:series layoutId="clusteredColumn" uniqueId="{7B757522-912E-4215-8C6A-493AEF4FCE0D}">
          <cx:tx>
            <cx:txData>
              <cx:f>_xlchart.8</cx:f>
              <cx:v>Simulated Returns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microsoft.com/office/2007/relationships/hdphoto" Target="../media/hdphoto1.wdp"/><Relationship Id="rId4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chart" Target="../charts/chart5.xml"/></Relationships>
</file>

<file path=xl/drawings/_rels/drawing12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chart" Target="../charts/chart6.xml"/></Relationships>
</file>

<file path=xl/drawings/_rels/drawing14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2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microsoft.com/office/2007/relationships/hdphoto" Target="../media/hdphoto1.wdp"/><Relationship Id="rId1" Type="http://schemas.openxmlformats.org/officeDocument/2006/relationships/image" Target="../media/image2.png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microsoft.com/office/2007/relationships/hdphoto" Target="../media/hdphoto1.wdp"/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microsoft.com/office/2007/relationships/hdphoto" Target="../media/hdphoto1.wdp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2</xdr:row>
      <xdr:rowOff>19050</xdr:rowOff>
    </xdr:from>
    <xdr:to>
      <xdr:col>1</xdr:col>
      <xdr:colOff>38100</xdr:colOff>
      <xdr:row>2</xdr:row>
      <xdr:rowOff>3619500</xdr:rowOff>
    </xdr:to>
    <xdr:cxnSp macro="">
      <xdr:nvCxnSpPr>
        <xdr:cNvPr id="3" name="Straight Connector 2"/>
        <xdr:cNvCxnSpPr/>
      </xdr:nvCxnSpPr>
      <xdr:spPr>
        <a:xfrm>
          <a:off x="228600" y="400050"/>
          <a:ext cx="0" cy="3600450"/>
        </a:xfrm>
        <a:prstGeom prst="line">
          <a:avLst/>
        </a:prstGeom>
        <a:ln w="2857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381000</xdr:colOff>
      <xdr:row>1</xdr:row>
      <xdr:rowOff>19050</xdr:rowOff>
    </xdr:from>
    <xdr:to>
      <xdr:col>9</xdr:col>
      <xdr:colOff>457806</xdr:colOff>
      <xdr:row>5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209550"/>
          <a:ext cx="4344006" cy="4257675"/>
        </a:xfrm>
        <a:prstGeom prst="rect">
          <a:avLst/>
        </a:prstGeom>
      </xdr:spPr>
    </xdr:pic>
    <xdr:clientData/>
  </xdr:twoCellAnchor>
  <xdr:twoCellAnchor editAs="oneCell">
    <xdr:from>
      <xdr:col>8</xdr:col>
      <xdr:colOff>504825</xdr:colOff>
      <xdr:row>0</xdr:row>
      <xdr:rowOff>0</xdr:rowOff>
    </xdr:from>
    <xdr:to>
      <xdr:col>11</xdr:col>
      <xdr:colOff>131669</xdr:colOff>
      <xdr:row>2</xdr:row>
      <xdr:rowOff>187138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>
                      <a14:foregroundMark x1="18261" y1="51706" x2="30000" y2="83465"/>
                      <a14:foregroundMark x1="35217" y1="78215" x2="81087" y2="16798"/>
                      <a14:foregroundMark x1="56957" y1="81627" x2="87609" y2="76640"/>
                      <a14:foregroundMark x1="64783" y1="61680" x2="88913" y2="61680"/>
                      <a14:foregroundMark x1="85652" y1="61680" x2="88913" y2="73228"/>
                      <a14:foregroundMark x1="75217" y1="44882" x2="85652" y2="44882"/>
                      <a14:foregroundMark x1="84348" y1="41732" x2="86957" y2="5511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896225" y="0"/>
          <a:ext cx="1455644" cy="5681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61230</xdr:colOff>
      <xdr:row>0</xdr:row>
      <xdr:rowOff>57150</xdr:rowOff>
    </xdr:from>
    <xdr:to>
      <xdr:col>2</xdr:col>
      <xdr:colOff>408213</xdr:colOff>
      <xdr:row>36</xdr:row>
      <xdr:rowOff>136071</xdr:rowOff>
    </xdr:to>
    <xdr:sp macro="" textlink="">
      <xdr:nvSpPr>
        <xdr:cNvPr id="2" name="Rectangle 1"/>
        <xdr:cNvSpPr/>
      </xdr:nvSpPr>
      <xdr:spPr>
        <a:xfrm>
          <a:off x="673551" y="57150"/>
          <a:ext cx="959305" cy="6936921"/>
        </a:xfrm>
        <a:prstGeom prst="rect">
          <a:avLst/>
        </a:prstGeom>
        <a:solidFill>
          <a:srgbClr val="002060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551087</xdr:colOff>
      <xdr:row>0</xdr:row>
      <xdr:rowOff>0</xdr:rowOff>
    </xdr:from>
    <xdr:to>
      <xdr:col>3</xdr:col>
      <xdr:colOff>136072</xdr:colOff>
      <xdr:row>36</xdr:row>
      <xdr:rowOff>47625</xdr:rowOff>
    </xdr:to>
    <xdr:sp macro="" textlink="">
      <xdr:nvSpPr>
        <xdr:cNvPr id="3" name="Rectangle 2"/>
        <xdr:cNvSpPr/>
      </xdr:nvSpPr>
      <xdr:spPr>
        <a:xfrm rot="16200000">
          <a:off x="-2190751" y="2741838"/>
          <a:ext cx="6905625" cy="14219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6000"/>
            <a:t>TABLE</a:t>
          </a:r>
          <a:r>
            <a:rPr lang="en-US" sz="6000" baseline="0"/>
            <a:t> OF </a:t>
          </a:r>
          <a:r>
            <a:rPr lang="en-US" sz="60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CONTENTS</a:t>
          </a:r>
          <a:endParaRPr lang="en-US" sz="6000">
            <a:effectLst/>
          </a:endParaRPr>
        </a:p>
        <a:p>
          <a:pPr algn="l"/>
          <a:endParaRPr lang="en-US" sz="72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27215</xdr:colOff>
      <xdr:row>0</xdr:row>
      <xdr:rowOff>108857</xdr:rowOff>
    </xdr:from>
    <xdr:to>
      <xdr:col>14</xdr:col>
      <xdr:colOff>54429</xdr:colOff>
      <xdr:row>37</xdr:row>
      <xdr:rowOff>13607</xdr:rowOff>
    </xdr:to>
    <xdr:sp macro="" textlink="">
      <xdr:nvSpPr>
        <xdr:cNvPr id="4" name="Rectangle 3"/>
        <xdr:cNvSpPr/>
      </xdr:nvSpPr>
      <xdr:spPr>
        <a:xfrm>
          <a:off x="1864179" y="108857"/>
          <a:ext cx="6762750" cy="6953250"/>
        </a:xfrm>
        <a:prstGeom prst="rect">
          <a:avLst/>
        </a:prstGeom>
        <a:noFill/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 b="1">
              <a:solidFill>
                <a:schemeClr val="tx1"/>
              </a:solidFill>
            </a:rPr>
            <a:t>1. Historical</a:t>
          </a:r>
          <a:r>
            <a:rPr lang="en-US" sz="2800" b="1" baseline="0">
              <a:solidFill>
                <a:schemeClr val="tx1"/>
              </a:solidFill>
            </a:rPr>
            <a:t> Financial Statements</a:t>
          </a:r>
        </a:p>
        <a:p>
          <a:pPr algn="l"/>
          <a:r>
            <a:rPr lang="en-US" sz="2800" b="1" baseline="0">
              <a:solidFill>
                <a:schemeClr val="tx1"/>
              </a:solidFill>
            </a:rPr>
            <a:t>2. Common SIze Statement</a:t>
          </a:r>
        </a:p>
        <a:p>
          <a:pPr algn="l"/>
          <a:r>
            <a:rPr lang="en-US" sz="2800" b="1" baseline="0">
              <a:solidFill>
                <a:schemeClr val="tx1"/>
              </a:solidFill>
            </a:rPr>
            <a:t>3. Ratio Analysis</a:t>
          </a:r>
        </a:p>
        <a:p>
          <a:pPr algn="l"/>
          <a:r>
            <a:rPr lang="en-US" sz="2800" b="1" baseline="0">
              <a:solidFill>
                <a:schemeClr val="tx1"/>
              </a:solidFill>
            </a:rPr>
            <a:t>4. Intrinsic Growth</a:t>
          </a:r>
        </a:p>
        <a:p>
          <a:pPr algn="l"/>
          <a:r>
            <a:rPr lang="en-US" sz="2800" b="1" baseline="0">
              <a:solidFill>
                <a:schemeClr val="tx1"/>
              </a:solidFill>
            </a:rPr>
            <a:t>5. Forcating Growth Rate</a:t>
          </a:r>
        </a:p>
        <a:p>
          <a:pPr algn="l"/>
          <a:r>
            <a:rPr lang="en-US" sz="2800" b="1" baseline="0">
              <a:solidFill>
                <a:schemeClr val="tx1"/>
              </a:solidFill>
            </a:rPr>
            <a:t>6. Forcasting</a:t>
          </a:r>
        </a:p>
        <a:p>
          <a:pPr algn="l"/>
          <a:r>
            <a:rPr lang="en-US" sz="2800" b="1" baseline="0">
              <a:solidFill>
                <a:schemeClr val="tx1"/>
              </a:solidFill>
            </a:rPr>
            <a:t>7. WACC</a:t>
          </a:r>
        </a:p>
        <a:p>
          <a:pPr algn="l"/>
          <a:r>
            <a:rPr lang="en-US" sz="2800" b="1" baseline="0">
              <a:solidFill>
                <a:schemeClr val="tx1"/>
              </a:solidFill>
            </a:rPr>
            <a:t>8.Beta - Regression</a:t>
          </a:r>
        </a:p>
        <a:p>
          <a:pPr algn="l"/>
          <a:r>
            <a:rPr lang="en-US" sz="2800" b="1" baseline="0">
              <a:solidFill>
                <a:schemeClr val="tx1"/>
              </a:solidFill>
            </a:rPr>
            <a:t>9.Return of Market (RM)</a:t>
          </a:r>
        </a:p>
        <a:p>
          <a:pPr algn="l"/>
          <a:r>
            <a:rPr lang="en-US" sz="2800" b="1" baseline="0">
              <a:solidFill>
                <a:schemeClr val="tx1"/>
              </a:solidFill>
            </a:rPr>
            <a:t>10.Discounted Cash Flow</a:t>
          </a:r>
        </a:p>
        <a:p>
          <a:pPr algn="l"/>
          <a:r>
            <a:rPr lang="en-US" sz="2800" b="1" baseline="0">
              <a:solidFill>
                <a:schemeClr val="tx1"/>
              </a:solidFill>
            </a:rPr>
            <a:t>11. Football Field Analysis</a:t>
          </a:r>
        </a:p>
        <a:p>
          <a:pPr algn="l"/>
          <a:r>
            <a:rPr lang="en-US" sz="2800" b="1" baseline="0">
              <a:solidFill>
                <a:schemeClr val="tx1"/>
              </a:solidFill>
            </a:rPr>
            <a:t>12. Comps Valuation</a:t>
          </a:r>
        </a:p>
        <a:p>
          <a:pPr algn="l"/>
          <a:r>
            <a:rPr lang="en-US" sz="2800" b="1" baseline="0">
              <a:solidFill>
                <a:schemeClr val="tx1"/>
              </a:solidFill>
            </a:rPr>
            <a:t>13. Value At Risk :</a:t>
          </a:r>
        </a:p>
        <a:p>
          <a:pPr algn="l"/>
          <a:r>
            <a:rPr lang="en-US" sz="2800" b="1" baseline="0">
              <a:solidFill>
                <a:schemeClr val="tx1"/>
              </a:solidFill>
            </a:rPr>
            <a:t>Historical Approach</a:t>
          </a:r>
        </a:p>
        <a:p>
          <a:pPr algn="l"/>
          <a:r>
            <a:rPr lang="en-US" sz="2800" b="1" baseline="0">
              <a:solidFill>
                <a:schemeClr val="tx1"/>
              </a:solidFill>
            </a:rPr>
            <a:t>Monte Carlo Simulation</a:t>
          </a:r>
        </a:p>
        <a:p>
          <a:pPr algn="l"/>
          <a:endParaRPr lang="en-US" sz="2800" b="1" baseline="0">
            <a:solidFill>
              <a:schemeClr val="tx1"/>
            </a:solidFill>
          </a:endParaRPr>
        </a:p>
        <a:p>
          <a:pPr algn="l"/>
          <a:endParaRPr lang="en-US" sz="90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57150</xdr:colOff>
      <xdr:row>0</xdr:row>
      <xdr:rowOff>0</xdr:rowOff>
    </xdr:from>
    <xdr:to>
      <xdr:col>12</xdr:col>
      <xdr:colOff>762000</xdr:colOff>
      <xdr:row>2</xdr:row>
      <xdr:rowOff>19050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10000" b="90000" l="10000" r="90000">
                      <a14:foregroundMark x1="18261" y1="51706" x2="30000" y2="83465"/>
                      <a14:foregroundMark x1="35217" y1="78215" x2="81087" y2="16798"/>
                      <a14:foregroundMark x1="56957" y1="81627" x2="87609" y2="76640"/>
                      <a14:foregroundMark x1="64783" y1="61680" x2="88913" y2="61680"/>
                      <a14:foregroundMark x1="85652" y1="61680" x2="88913" y2="73228"/>
                      <a14:foregroundMark x1="75217" y1="44882" x2="85652" y2="44882"/>
                      <a14:foregroundMark x1="84348" y1="41732" x2="86957" y2="5511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0467975" y="0"/>
          <a:ext cx="1457325" cy="571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0</xdr:row>
      <xdr:rowOff>0</xdr:rowOff>
    </xdr:from>
    <xdr:to>
      <xdr:col>12</xdr:col>
      <xdr:colOff>122144</xdr:colOff>
      <xdr:row>2</xdr:row>
      <xdr:rowOff>15688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10000" b="90000" l="10000" r="90000">
                      <a14:foregroundMark x1="18261" y1="51706" x2="30000" y2="83465"/>
                      <a14:foregroundMark x1="35217" y1="78215" x2="81087" y2="16798"/>
                      <a14:foregroundMark x1="56957" y1="81627" x2="87609" y2="76640"/>
                      <a14:foregroundMark x1="64783" y1="61680" x2="88913" y2="61680"/>
                      <a14:foregroundMark x1="85652" y1="61680" x2="88913" y2="73228"/>
                      <a14:foregroundMark x1="75217" y1="44882" x2="85652" y2="44882"/>
                      <a14:foregroundMark x1="84348" y1="41732" x2="86957" y2="5511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362825" y="0"/>
          <a:ext cx="1455644" cy="5681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600075</xdr:colOff>
      <xdr:row>0</xdr:row>
      <xdr:rowOff>0</xdr:rowOff>
    </xdr:from>
    <xdr:to>
      <xdr:col>15</xdr:col>
      <xdr:colOff>103094</xdr:colOff>
      <xdr:row>2</xdr:row>
      <xdr:rowOff>15688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10000" b="90000" l="10000" r="90000">
                      <a14:foregroundMark x1="18261" y1="51706" x2="30000" y2="83465"/>
                      <a14:foregroundMark x1="35217" y1="78215" x2="81087" y2="16798"/>
                      <a14:foregroundMark x1="56957" y1="81627" x2="87609" y2="76640"/>
                      <a14:foregroundMark x1="64783" y1="61680" x2="88913" y2="61680"/>
                      <a14:foregroundMark x1="85652" y1="61680" x2="88913" y2="73228"/>
                      <a14:foregroundMark x1="75217" y1="44882" x2="85652" y2="44882"/>
                      <a14:foregroundMark x1="84348" y1="41732" x2="86957" y2="5511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953500" y="0"/>
          <a:ext cx="1455644" cy="5681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228600</xdr:colOff>
      <xdr:row>0</xdr:row>
      <xdr:rowOff>38100</xdr:rowOff>
    </xdr:from>
    <xdr:to>
      <xdr:col>12</xdr:col>
      <xdr:colOff>112619</xdr:colOff>
      <xdr:row>2</xdr:row>
      <xdr:rowOff>53788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10000" b="90000" l="10000" r="90000">
                      <a14:foregroundMark x1="18261" y1="51706" x2="30000" y2="83465"/>
                      <a14:foregroundMark x1="35217" y1="78215" x2="81087" y2="16798"/>
                      <a14:foregroundMark x1="56957" y1="81627" x2="87609" y2="76640"/>
                      <a14:foregroundMark x1="64783" y1="61680" x2="88913" y2="61680"/>
                      <a14:foregroundMark x1="85652" y1="61680" x2="88913" y2="73228"/>
                      <a14:foregroundMark x1="75217" y1="44882" x2="85652" y2="44882"/>
                      <a14:foregroundMark x1="84348" y1="41732" x2="86957" y2="5511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848475" y="38100"/>
          <a:ext cx="1455644" cy="5681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314325</xdr:colOff>
      <xdr:row>5</xdr:row>
      <xdr:rowOff>180975</xdr:rowOff>
    </xdr:from>
    <xdr:to>
      <xdr:col>13</xdr:col>
      <xdr:colOff>619125</xdr:colOff>
      <xdr:row>20</xdr:row>
      <xdr:rowOff>57150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276225</xdr:colOff>
      <xdr:row>0</xdr:row>
      <xdr:rowOff>0</xdr:rowOff>
    </xdr:from>
    <xdr:to>
      <xdr:col>14</xdr:col>
      <xdr:colOff>103094</xdr:colOff>
      <xdr:row>2</xdr:row>
      <xdr:rowOff>15688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>
                      <a14:foregroundMark x1="18261" y1="51706" x2="30000" y2="83465"/>
                      <a14:foregroundMark x1="35217" y1="78215" x2="81087" y2="16798"/>
                      <a14:foregroundMark x1="56957" y1="81627" x2="87609" y2="76640"/>
                      <a14:foregroundMark x1="64783" y1="61680" x2="88913" y2="61680"/>
                      <a14:foregroundMark x1="85652" y1="61680" x2="88913" y2="73228"/>
                      <a14:foregroundMark x1="75217" y1="44882" x2="85652" y2="44882"/>
                      <a14:foregroundMark x1="84348" y1="41732" x2="86957" y2="5511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0191750" y="0"/>
          <a:ext cx="1455644" cy="5681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561975</xdr:colOff>
      <xdr:row>22</xdr:row>
      <xdr:rowOff>180975</xdr:rowOff>
    </xdr:from>
    <xdr:to>
      <xdr:col>5</xdr:col>
      <xdr:colOff>152400</xdr:colOff>
      <xdr:row>37</xdr:row>
      <xdr:rowOff>66675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47625</xdr:colOff>
      <xdr:row>22</xdr:row>
      <xdr:rowOff>161925</xdr:rowOff>
    </xdr:from>
    <xdr:to>
      <xdr:col>10</xdr:col>
      <xdr:colOff>133350</xdr:colOff>
      <xdr:row>37</xdr:row>
      <xdr:rowOff>47625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66675</xdr:colOff>
      <xdr:row>22</xdr:row>
      <xdr:rowOff>161925</xdr:rowOff>
    </xdr:from>
    <xdr:to>
      <xdr:col>15</xdr:col>
      <xdr:colOff>381000</xdr:colOff>
      <xdr:row>37</xdr:row>
      <xdr:rowOff>47625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13</xdr:col>
      <xdr:colOff>409575</xdr:colOff>
      <xdr:row>0</xdr:row>
      <xdr:rowOff>0</xdr:rowOff>
    </xdr:from>
    <xdr:to>
      <xdr:col>15</xdr:col>
      <xdr:colOff>55469</xdr:colOff>
      <xdr:row>2</xdr:row>
      <xdr:rowOff>47625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10000" b="90000" l="10000" r="90000">
                      <a14:foregroundMark x1="18261" y1="51706" x2="30000" y2="83465"/>
                      <a14:foregroundMark x1="35217" y1="78215" x2="81087" y2="16798"/>
                      <a14:foregroundMark x1="56957" y1="81627" x2="87609" y2="76640"/>
                      <a14:foregroundMark x1="64783" y1="61680" x2="88913" y2="61680"/>
                      <a14:foregroundMark x1="85652" y1="61680" x2="88913" y2="73228"/>
                      <a14:foregroundMark x1="75217" y1="44882" x2="85652" y2="44882"/>
                      <a14:foregroundMark x1="84348" y1="41732" x2="86957" y2="5511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420225" y="0"/>
          <a:ext cx="1455644" cy="6000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409575</xdr:colOff>
      <xdr:row>0</xdr:row>
      <xdr:rowOff>1</xdr:rowOff>
    </xdr:from>
    <xdr:to>
      <xdr:col>11</xdr:col>
      <xdr:colOff>158249</xdr:colOff>
      <xdr:row>2</xdr:row>
      <xdr:rowOff>77530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10000" b="90000" l="10000" r="90000">
                      <a14:foregroundMark x1="18261" y1="51706" x2="30000" y2="83465"/>
                      <a14:foregroundMark x1="35217" y1="78215" x2="81087" y2="16798"/>
                      <a14:foregroundMark x1="56957" y1="81627" x2="87609" y2="76640"/>
                      <a14:foregroundMark x1="64783" y1="61680" x2="88913" y2="61680"/>
                      <a14:foregroundMark x1="85652" y1="61680" x2="88913" y2="73228"/>
                      <a14:foregroundMark x1="75217" y1="44882" x2="85652" y2="44882"/>
                      <a14:foregroundMark x1="84348" y1="41732" x2="86957" y2="5511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91232" y="1"/>
          <a:ext cx="1454314" cy="63130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40483</xdr:colOff>
      <xdr:row>0</xdr:row>
      <xdr:rowOff>2</xdr:rowOff>
    </xdr:from>
    <xdr:to>
      <xdr:col>15</xdr:col>
      <xdr:colOff>122531</xdr:colOff>
      <xdr:row>2</xdr:row>
      <xdr:rowOff>58482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10000" b="90000" l="10000" r="90000">
                      <a14:foregroundMark x1="18261" y1="51706" x2="30000" y2="83465"/>
                      <a14:foregroundMark x1="35217" y1="78215" x2="81087" y2="16798"/>
                      <a14:foregroundMark x1="56957" y1="81627" x2="87609" y2="76640"/>
                      <a14:foregroundMark x1="64783" y1="61680" x2="88913" y2="61680"/>
                      <a14:foregroundMark x1="85652" y1="61680" x2="88913" y2="73228"/>
                      <a14:foregroundMark x1="75217" y1="44882" x2="85652" y2="44882"/>
                      <a14:foregroundMark x1="84348" y1="41732" x2="86957" y2="5511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0089358" y="2"/>
          <a:ext cx="1439361" cy="67760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390525</xdr:colOff>
      <xdr:row>12</xdr:row>
      <xdr:rowOff>19050</xdr:rowOff>
    </xdr:from>
    <xdr:to>
      <xdr:col>12</xdr:col>
      <xdr:colOff>85725</xdr:colOff>
      <xdr:row>26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450058</xdr:colOff>
      <xdr:row>0</xdr:row>
      <xdr:rowOff>0</xdr:rowOff>
    </xdr:from>
    <xdr:to>
      <xdr:col>15</xdr:col>
      <xdr:colOff>65381</xdr:colOff>
      <xdr:row>2</xdr:row>
      <xdr:rowOff>47625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>
                      <a14:foregroundMark x1="18261" y1="51706" x2="30000" y2="83465"/>
                      <a14:foregroundMark x1="35217" y1="78215" x2="81087" y2="16798"/>
                      <a14:foregroundMark x1="56957" y1="81627" x2="87609" y2="76640"/>
                      <a14:foregroundMark x1="64783" y1="61680" x2="88913" y2="61680"/>
                      <a14:foregroundMark x1="85652" y1="61680" x2="88913" y2="73228"/>
                      <a14:foregroundMark x1="75217" y1="44882" x2="85652" y2="44882"/>
                      <a14:foregroundMark x1="84348" y1="41732" x2="86957" y2="5511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279483" y="0"/>
          <a:ext cx="1444123" cy="60007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148758</xdr:colOff>
      <xdr:row>0</xdr:row>
      <xdr:rowOff>0</xdr:rowOff>
    </xdr:from>
    <xdr:to>
      <xdr:col>12</xdr:col>
      <xdr:colOff>65381</xdr:colOff>
      <xdr:row>2</xdr:row>
      <xdr:rowOff>18856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10000" b="90000" l="10000" r="90000">
                      <a14:foregroundMark x1="18261" y1="51706" x2="30000" y2="83465"/>
                      <a14:foregroundMark x1="35217" y1="78215" x2="81087" y2="16798"/>
                      <a14:foregroundMark x1="56957" y1="81627" x2="87609" y2="76640"/>
                      <a14:foregroundMark x1="64783" y1="61680" x2="88913" y2="61680"/>
                      <a14:foregroundMark x1="85652" y1="61680" x2="88913" y2="73228"/>
                      <a14:foregroundMark x1="75217" y1="44882" x2="85652" y2="44882"/>
                      <a14:foregroundMark x1="84348" y1="41732" x2="86957" y2="5511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573273" y="0"/>
          <a:ext cx="1452287" cy="57286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133350</xdr:colOff>
      <xdr:row>2</xdr:row>
      <xdr:rowOff>0</xdr:rowOff>
    </xdr:from>
    <xdr:to>
      <xdr:col>1</xdr:col>
      <xdr:colOff>142875</xdr:colOff>
      <xdr:row>2</xdr:row>
      <xdr:rowOff>0</xdr:rowOff>
    </xdr:to>
    <xdr:cxnSp macro="">
      <xdr:nvCxnSpPr>
        <xdr:cNvPr id="2" name="Straight Connector 1"/>
        <xdr:cNvCxnSpPr/>
      </xdr:nvCxnSpPr>
      <xdr:spPr>
        <a:xfrm rot="16200000" flipH="1">
          <a:off x="-9527" y="314325"/>
          <a:ext cx="542929" cy="9525"/>
        </a:xfrm>
        <a:prstGeom prst="line">
          <a:avLst/>
        </a:prstGeom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447675</xdr:colOff>
      <xdr:row>4</xdr:row>
      <xdr:rowOff>0</xdr:rowOff>
    </xdr:from>
    <xdr:to>
      <xdr:col>9</xdr:col>
      <xdr:colOff>142875</xdr:colOff>
      <xdr:row>18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333375</xdr:colOff>
      <xdr:row>9</xdr:row>
      <xdr:rowOff>57150</xdr:rowOff>
    </xdr:from>
    <xdr:to>
      <xdr:col>9</xdr:col>
      <xdr:colOff>123825</xdr:colOff>
      <xdr:row>9</xdr:row>
      <xdr:rowOff>58738</xdr:rowOff>
    </xdr:to>
    <xdr:cxnSp macro="">
      <xdr:nvCxnSpPr>
        <xdr:cNvPr id="4" name="Straight Connector 3"/>
        <xdr:cNvCxnSpPr/>
      </xdr:nvCxnSpPr>
      <xdr:spPr>
        <a:xfrm>
          <a:off x="1066800" y="2152650"/>
          <a:ext cx="4057650" cy="1588"/>
        </a:xfrm>
        <a:prstGeom prst="line">
          <a:avLst/>
        </a:prstGeom>
        <a:ln>
          <a:solidFill>
            <a:schemeClr val="accent6">
              <a:lumMod val="60000"/>
              <a:lumOff val="40000"/>
            </a:schemeClr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767883</xdr:colOff>
      <xdr:row>0</xdr:row>
      <xdr:rowOff>0</xdr:rowOff>
    </xdr:from>
    <xdr:to>
      <xdr:col>17</xdr:col>
      <xdr:colOff>27281</xdr:colOff>
      <xdr:row>2</xdr:row>
      <xdr:rowOff>66675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>
                      <a14:foregroundMark x1="18261" y1="51706" x2="30000" y2="83465"/>
                      <a14:foregroundMark x1="35217" y1="78215" x2="81087" y2="16798"/>
                      <a14:foregroundMark x1="56957" y1="81627" x2="87609" y2="76640"/>
                      <a14:foregroundMark x1="64783" y1="61680" x2="88913" y2="61680"/>
                      <a14:foregroundMark x1="85652" y1="61680" x2="88913" y2="73228"/>
                      <a14:foregroundMark x1="75217" y1="44882" x2="85652" y2="44882"/>
                      <a14:foregroundMark x1="84348" y1="41732" x2="86957" y2="5511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702333" y="0"/>
          <a:ext cx="1459673" cy="61912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2</xdr:row>
      <xdr:rowOff>0</xdr:rowOff>
    </xdr:from>
    <xdr:to>
      <xdr:col>1</xdr:col>
      <xdr:colOff>114300</xdr:colOff>
      <xdr:row>2</xdr:row>
      <xdr:rowOff>0</xdr:rowOff>
    </xdr:to>
    <xdr:cxnSp macro="">
      <xdr:nvCxnSpPr>
        <xdr:cNvPr id="2" name="Straight Connector 1"/>
        <xdr:cNvCxnSpPr/>
      </xdr:nvCxnSpPr>
      <xdr:spPr>
        <a:xfrm rot="16200000" flipH="1">
          <a:off x="-57150" y="352424"/>
          <a:ext cx="581025" cy="9525"/>
        </a:xfrm>
        <a:prstGeom prst="line">
          <a:avLst/>
        </a:prstGeom>
        <a:ln>
          <a:solidFill>
            <a:srgbClr val="8DAD8D"/>
          </a:solidFill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133350</xdr:colOff>
      <xdr:row>2</xdr:row>
      <xdr:rowOff>0</xdr:rowOff>
    </xdr:from>
    <xdr:to>
      <xdr:col>1</xdr:col>
      <xdr:colOff>142875</xdr:colOff>
      <xdr:row>2</xdr:row>
      <xdr:rowOff>0</xdr:rowOff>
    </xdr:to>
    <xdr:cxnSp macro="">
      <xdr:nvCxnSpPr>
        <xdr:cNvPr id="3" name="Straight Connector 2"/>
        <xdr:cNvCxnSpPr/>
      </xdr:nvCxnSpPr>
      <xdr:spPr>
        <a:xfrm rot="16200000" flipH="1">
          <a:off x="261938" y="547687"/>
          <a:ext cx="0" cy="9525"/>
        </a:xfrm>
        <a:prstGeom prst="line">
          <a:avLst/>
        </a:prstGeom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184080</xdr:colOff>
      <xdr:row>0</xdr:row>
      <xdr:rowOff>0</xdr:rowOff>
    </xdr:from>
    <xdr:to>
      <xdr:col>17</xdr:col>
      <xdr:colOff>81654</xdr:colOff>
      <xdr:row>2</xdr:row>
      <xdr:rowOff>67469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10000" b="90000" l="10000" r="90000">
                      <a14:foregroundMark x1="18261" y1="51706" x2="30000" y2="83465"/>
                      <a14:foregroundMark x1="35217" y1="78215" x2="81087" y2="16798"/>
                      <a14:foregroundMark x1="56957" y1="81627" x2="87609" y2="76640"/>
                      <a14:foregroundMark x1="64783" y1="61680" x2="88913" y2="61680"/>
                      <a14:foregroundMark x1="85652" y1="61680" x2="88913" y2="73228"/>
                      <a14:foregroundMark x1="75217" y1="44882" x2="85652" y2="44882"/>
                      <a14:foregroundMark x1="84348" y1="41732" x2="86957" y2="5511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0016658" y="0"/>
          <a:ext cx="1465230" cy="61317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2</xdr:row>
      <xdr:rowOff>0</xdr:rowOff>
    </xdr:from>
    <xdr:to>
      <xdr:col>1</xdr:col>
      <xdr:colOff>114300</xdr:colOff>
      <xdr:row>2</xdr:row>
      <xdr:rowOff>0</xdr:rowOff>
    </xdr:to>
    <xdr:cxnSp macro="">
      <xdr:nvCxnSpPr>
        <xdr:cNvPr id="2" name="Straight Connector 1"/>
        <xdr:cNvCxnSpPr/>
      </xdr:nvCxnSpPr>
      <xdr:spPr>
        <a:xfrm rot="16200000" flipH="1">
          <a:off x="233363" y="547687"/>
          <a:ext cx="0" cy="9525"/>
        </a:xfrm>
        <a:prstGeom prst="line">
          <a:avLst/>
        </a:prstGeom>
        <a:ln>
          <a:solidFill>
            <a:srgbClr val="8DAD8D"/>
          </a:solidFill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133350</xdr:colOff>
      <xdr:row>2</xdr:row>
      <xdr:rowOff>0</xdr:rowOff>
    </xdr:from>
    <xdr:to>
      <xdr:col>1</xdr:col>
      <xdr:colOff>142875</xdr:colOff>
      <xdr:row>2</xdr:row>
      <xdr:rowOff>0</xdr:rowOff>
    </xdr:to>
    <xdr:cxnSp macro="">
      <xdr:nvCxnSpPr>
        <xdr:cNvPr id="3" name="Straight Connector 2"/>
        <xdr:cNvCxnSpPr/>
      </xdr:nvCxnSpPr>
      <xdr:spPr>
        <a:xfrm rot="16200000" flipH="1">
          <a:off x="261938" y="547687"/>
          <a:ext cx="0" cy="9525"/>
        </a:xfrm>
        <a:prstGeom prst="line">
          <a:avLst/>
        </a:prstGeom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488880</xdr:colOff>
      <xdr:row>0</xdr:row>
      <xdr:rowOff>1</xdr:rowOff>
    </xdr:from>
    <xdr:to>
      <xdr:col>17</xdr:col>
      <xdr:colOff>119754</xdr:colOff>
      <xdr:row>2</xdr:row>
      <xdr:rowOff>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10000" b="90000" l="10000" r="90000">
                      <a14:foregroundMark x1="18261" y1="51706" x2="30000" y2="83465"/>
                      <a14:foregroundMark x1="35217" y1="78215" x2="81087" y2="16798"/>
                      <a14:foregroundMark x1="56957" y1="81627" x2="87609" y2="76640"/>
                      <a14:foregroundMark x1="64783" y1="61680" x2="88913" y2="61680"/>
                      <a14:foregroundMark x1="85652" y1="61680" x2="88913" y2="73228"/>
                      <a14:foregroundMark x1="75217" y1="44882" x2="85652" y2="44882"/>
                      <a14:foregroundMark x1="84348" y1="41732" x2="86957" y2="5511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975655" y="1"/>
          <a:ext cx="1459674" cy="55245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</xdr:row>
      <xdr:rowOff>0</xdr:rowOff>
    </xdr:from>
    <xdr:to>
      <xdr:col>8</xdr:col>
      <xdr:colOff>552450</xdr:colOff>
      <xdr:row>31</xdr:row>
      <xdr:rowOff>76200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5" name="Chart 4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1</xdr:colOff>
      <xdr:row>16</xdr:row>
      <xdr:rowOff>190499</xdr:rowOff>
    </xdr:from>
    <xdr:to>
      <xdr:col>8</xdr:col>
      <xdr:colOff>561976</xdr:colOff>
      <xdr:row>32</xdr:row>
      <xdr:rowOff>123824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6" name="Chart 5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0</xdr:colOff>
      <xdr:row>16</xdr:row>
      <xdr:rowOff>190499</xdr:rowOff>
    </xdr:from>
    <xdr:to>
      <xdr:col>15</xdr:col>
      <xdr:colOff>561975</xdr:colOff>
      <xdr:row>32</xdr:row>
      <xdr:rowOff>180974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7" name="Chart 6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2</xdr:row>
      <xdr:rowOff>0</xdr:rowOff>
    </xdr:from>
    <xdr:to>
      <xdr:col>1</xdr:col>
      <xdr:colOff>114300</xdr:colOff>
      <xdr:row>2</xdr:row>
      <xdr:rowOff>0</xdr:rowOff>
    </xdr:to>
    <xdr:cxnSp macro="">
      <xdr:nvCxnSpPr>
        <xdr:cNvPr id="2" name="Straight Connector 1"/>
        <xdr:cNvCxnSpPr/>
      </xdr:nvCxnSpPr>
      <xdr:spPr>
        <a:xfrm rot="16200000" flipH="1">
          <a:off x="233363" y="547687"/>
          <a:ext cx="0" cy="9525"/>
        </a:xfrm>
        <a:prstGeom prst="line">
          <a:avLst/>
        </a:prstGeom>
        <a:ln>
          <a:solidFill>
            <a:srgbClr val="8DAD8D"/>
          </a:solidFill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133350</xdr:colOff>
      <xdr:row>2</xdr:row>
      <xdr:rowOff>0</xdr:rowOff>
    </xdr:from>
    <xdr:to>
      <xdr:col>1</xdr:col>
      <xdr:colOff>142875</xdr:colOff>
      <xdr:row>2</xdr:row>
      <xdr:rowOff>0</xdr:rowOff>
    </xdr:to>
    <xdr:cxnSp macro="">
      <xdr:nvCxnSpPr>
        <xdr:cNvPr id="3" name="Straight Connector 2"/>
        <xdr:cNvCxnSpPr/>
      </xdr:nvCxnSpPr>
      <xdr:spPr>
        <a:xfrm rot="16200000" flipH="1">
          <a:off x="261938" y="547687"/>
          <a:ext cx="0" cy="9525"/>
        </a:xfrm>
        <a:prstGeom prst="line">
          <a:avLst/>
        </a:prstGeom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460305</xdr:colOff>
      <xdr:row>0</xdr:row>
      <xdr:rowOff>1</xdr:rowOff>
    </xdr:from>
    <xdr:to>
      <xdr:col>10</xdr:col>
      <xdr:colOff>700779</xdr:colOff>
      <xdr:row>2</xdr:row>
      <xdr:rowOff>76201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10000" b="90000" l="10000" r="90000">
                      <a14:foregroundMark x1="18261" y1="51706" x2="30000" y2="83465"/>
                      <a14:foregroundMark x1="35217" y1="78215" x2="81087" y2="16798"/>
                      <a14:foregroundMark x1="56957" y1="81627" x2="87609" y2="76640"/>
                      <a14:foregroundMark x1="64783" y1="61680" x2="88913" y2="61680"/>
                      <a14:foregroundMark x1="85652" y1="61680" x2="88913" y2="73228"/>
                      <a14:foregroundMark x1="75217" y1="44882" x2="85652" y2="44882"/>
                      <a14:foregroundMark x1="84348" y1="41732" x2="86957" y2="5511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013630" y="1"/>
          <a:ext cx="1459674" cy="62865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18</xdr:row>
      <xdr:rowOff>0</xdr:rowOff>
    </xdr:from>
    <xdr:to>
      <xdr:col>11</xdr:col>
      <xdr:colOff>447675</xdr:colOff>
      <xdr:row>32</xdr:row>
      <xdr:rowOff>76200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6" name="Chart 5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2</xdr:row>
      <xdr:rowOff>0</xdr:rowOff>
    </xdr:from>
    <xdr:to>
      <xdr:col>1</xdr:col>
      <xdr:colOff>114300</xdr:colOff>
      <xdr:row>2</xdr:row>
      <xdr:rowOff>0</xdr:rowOff>
    </xdr:to>
    <xdr:cxnSp macro="">
      <xdr:nvCxnSpPr>
        <xdr:cNvPr id="2" name="Straight Connector 1"/>
        <xdr:cNvCxnSpPr/>
      </xdr:nvCxnSpPr>
      <xdr:spPr>
        <a:xfrm rot="16200000" flipH="1">
          <a:off x="719138" y="547687"/>
          <a:ext cx="0" cy="9525"/>
        </a:xfrm>
        <a:prstGeom prst="line">
          <a:avLst/>
        </a:prstGeom>
        <a:ln>
          <a:solidFill>
            <a:srgbClr val="8DAD8D"/>
          </a:solidFill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133350</xdr:colOff>
      <xdr:row>2</xdr:row>
      <xdr:rowOff>0</xdr:rowOff>
    </xdr:from>
    <xdr:to>
      <xdr:col>1</xdr:col>
      <xdr:colOff>142875</xdr:colOff>
      <xdr:row>2</xdr:row>
      <xdr:rowOff>0</xdr:rowOff>
    </xdr:to>
    <xdr:cxnSp macro="">
      <xdr:nvCxnSpPr>
        <xdr:cNvPr id="3" name="Straight Connector 2"/>
        <xdr:cNvCxnSpPr/>
      </xdr:nvCxnSpPr>
      <xdr:spPr>
        <a:xfrm rot="16200000" flipH="1">
          <a:off x="747713" y="547687"/>
          <a:ext cx="0" cy="9525"/>
        </a:xfrm>
        <a:prstGeom prst="line">
          <a:avLst/>
        </a:prstGeom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498405</xdr:colOff>
      <xdr:row>0</xdr:row>
      <xdr:rowOff>0</xdr:rowOff>
    </xdr:from>
    <xdr:to>
      <xdr:col>13</xdr:col>
      <xdr:colOff>700779</xdr:colOff>
      <xdr:row>2</xdr:row>
      <xdr:rowOff>47625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10000" b="90000" l="10000" r="90000">
                      <a14:foregroundMark x1="18261" y1="51706" x2="30000" y2="83465"/>
                      <a14:foregroundMark x1="35217" y1="78215" x2="81087" y2="16798"/>
                      <a14:foregroundMark x1="56957" y1="81627" x2="87609" y2="76640"/>
                      <a14:foregroundMark x1="64783" y1="61680" x2="88913" y2="61680"/>
                      <a14:foregroundMark x1="85652" y1="61680" x2="88913" y2="73228"/>
                      <a14:foregroundMark x1="75217" y1="44882" x2="85652" y2="44882"/>
                      <a14:foregroundMark x1="84348" y1="41732" x2="86957" y2="5511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623105" y="0"/>
          <a:ext cx="1459674" cy="600075"/>
        </a:xfrm>
        <a:prstGeom prst="rect">
          <a:avLst/>
        </a:prstGeom>
      </xdr:spPr>
    </xdr:pic>
    <xdr:clientData/>
  </xdr:twoCellAnchor>
  <xdr:twoCellAnchor>
    <xdr:from>
      <xdr:col>9</xdr:col>
      <xdr:colOff>9525</xdr:colOff>
      <xdr:row>25</xdr:row>
      <xdr:rowOff>152400</xdr:rowOff>
    </xdr:from>
    <xdr:to>
      <xdr:col>14</xdr:col>
      <xdr:colOff>581025</xdr:colOff>
      <xdr:row>41</xdr:row>
      <xdr:rowOff>133350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5" name="Chart 4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kajal\Desktop\FInancial%20modelling%20new.hii\Final%20fm\The%20valuation%20school%20financial%20modelling%20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kajal\Downloads\ITC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cenario Summary"/>
      <sheetName val="Sheet3"/>
      <sheetName val="Financial&gt;"/>
      <sheetName val="Historical'FS"/>
      <sheetName val="Data sheet&gt; (2)"/>
      <sheetName val="Data&gt;"/>
      <sheetName val="cash flow statment"/>
      <sheetName val="Ratio Ananlysis"/>
      <sheetName val="ADANI ent (2)"/>
      <sheetName val="TAMO"/>
      <sheetName val="ADANI ENT&gt;"/>
      <sheetName val="Forecasting"/>
      <sheetName val="DCF&gt;"/>
      <sheetName val="DCF&gt; (1)"/>
      <sheetName val="DAta of Left DCf"/>
      <sheetName val="WACC 1."/>
      <sheetName val="RM"/>
      <sheetName val="DATA&gt;&gt;&gt;&gt;"/>
      <sheetName val="Beta - Regression"/>
      <sheetName val="Beta - Comps"/>
      <sheetName val="Common size statement"/>
      <sheetName val="Data Room&gt;"/>
      <sheetName val="Data sheet&gt;"/>
      <sheetName val="Raw FS"/>
      <sheetName val="Intrinsic Growth"/>
      <sheetName val="DCF 2.O"/>
      <sheetName val="ds asian PAINTS"/>
      <sheetName val="Comps Valuation"/>
      <sheetName val="DAta Sheet CIPLA"/>
      <sheetName val="Football field Analysis"/>
    </sheetNames>
    <sheetDataSet>
      <sheetData sheetId="0"/>
      <sheetData sheetId="1"/>
      <sheetData sheetId="2"/>
      <sheetData sheetId="3">
        <row r="2">
          <cell r="C2">
            <v>0.04</v>
          </cell>
        </row>
        <row r="3">
          <cell r="C3">
            <v>0.1</v>
          </cell>
        </row>
        <row r="4">
          <cell r="C4">
            <v>1.25</v>
          </cell>
        </row>
        <row r="5">
          <cell r="C5">
            <v>0.14000000000000001</v>
          </cell>
        </row>
        <row r="6">
          <cell r="C6">
            <v>0.3</v>
          </cell>
        </row>
        <row r="7">
          <cell r="C7">
            <v>125000</v>
          </cell>
        </row>
        <row r="8">
          <cell r="C8">
            <v>125000</v>
          </cell>
        </row>
        <row r="13">
          <cell r="C13">
            <v>0.04</v>
          </cell>
        </row>
        <row r="14">
          <cell r="C14">
            <v>0.1</v>
          </cell>
        </row>
        <row r="17">
          <cell r="C17">
            <v>0.11500000000000002</v>
          </cell>
        </row>
        <row r="19">
          <cell r="C19">
            <v>0.14000000000000001</v>
          </cell>
        </row>
        <row r="20">
          <cell r="C20">
            <v>0.3</v>
          </cell>
        </row>
        <row r="21">
          <cell r="C21">
            <v>9.8000000000000004E-2</v>
          </cell>
        </row>
        <row r="23">
          <cell r="C23">
            <v>125000</v>
          </cell>
        </row>
        <row r="24">
          <cell r="C24">
            <v>125000</v>
          </cell>
        </row>
        <row r="25">
          <cell r="C25">
            <v>0.5</v>
          </cell>
        </row>
        <row r="26">
          <cell r="C26">
            <v>0.5</v>
          </cell>
        </row>
        <row r="33">
          <cell r="C33">
            <v>14500</v>
          </cell>
        </row>
        <row r="34">
          <cell r="C34">
            <v>0.1</v>
          </cell>
        </row>
        <row r="35">
          <cell r="C35">
            <v>1.2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3">
          <cell r="C3" t="str">
            <v>Sun Pharma.Inds.</v>
          </cell>
        </row>
      </sheetData>
      <sheetData sheetId="3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ne Pager Summarised"/>
      <sheetName val="Key Highlights for Social Media"/>
      <sheetName val="Blog"/>
      <sheetName val="About the Company"/>
      <sheetName val="Commentaries"/>
      <sheetName val="Whatif Analysis"/>
      <sheetName val="Entended Analysis"/>
      <sheetName val="Charts"/>
      <sheetName val="Discounted Cash Flow"/>
      <sheetName val="TECHNICAL ANALYSIS"/>
      <sheetName val="About the Report"/>
      <sheetName val="Profit &amp; Loss"/>
      <sheetName val="Quarters"/>
      <sheetName val="Balance Sheet"/>
      <sheetName val="Cash Flow"/>
      <sheetName val="Customization"/>
      <sheetName val="Data Sheet"/>
      <sheetName val="List of Stock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E1" t="str">
            <v/>
          </cell>
        </row>
      </sheetData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.bin"/><Relationship Id="rId1" Type="http://schemas.openxmlformats.org/officeDocument/2006/relationships/hyperlink" Target="https://www.screener.in/exce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O16"/>
  <sheetViews>
    <sheetView showGridLines="0" zoomScaleNormal="100" workbookViewId="0">
      <selection activeCell="M3" sqref="M3"/>
    </sheetView>
  </sheetViews>
  <sheetFormatPr defaultRowHeight="15"/>
  <cols>
    <col min="1" max="1" width="2.85546875" customWidth="1"/>
    <col min="2" max="2" width="53.140625" customWidth="1"/>
  </cols>
  <sheetData>
    <row r="1" spans="2:15">
      <c r="B1" s="306"/>
      <c r="C1" s="306"/>
      <c r="D1" s="306"/>
      <c r="E1" s="306"/>
      <c r="F1" s="306"/>
      <c r="G1" s="306"/>
      <c r="H1" s="306"/>
      <c r="I1" s="306"/>
      <c r="J1" s="306"/>
      <c r="K1" s="306"/>
      <c r="L1" s="12"/>
      <c r="M1" s="12"/>
      <c r="N1" s="12"/>
      <c r="O1" s="12"/>
    </row>
    <row r="3" spans="2:15" ht="291.75" customHeight="1">
      <c r="B3" s="308" t="s">
        <v>8674</v>
      </c>
    </row>
    <row r="14" spans="2:15" ht="27.75" customHeight="1">
      <c r="B14" s="310" t="s">
        <v>8675</v>
      </c>
      <c r="C14" s="310"/>
      <c r="D14" s="310"/>
      <c r="E14" s="310"/>
      <c r="F14" s="310"/>
      <c r="G14" s="310"/>
      <c r="H14" s="310"/>
      <c r="I14" s="310"/>
      <c r="J14" s="310"/>
      <c r="K14" s="310"/>
      <c r="L14" s="309"/>
      <c r="M14" s="309"/>
      <c r="N14" s="309"/>
      <c r="O14" s="309"/>
    </row>
    <row r="15" spans="2:15">
      <c r="B15" s="307"/>
      <c r="C15" s="307"/>
      <c r="D15" s="307"/>
      <c r="E15" s="307"/>
      <c r="F15" s="307"/>
      <c r="G15" s="307"/>
      <c r="H15" s="307"/>
      <c r="I15" s="307"/>
      <c r="J15" s="307"/>
      <c r="K15" s="307"/>
      <c r="L15" s="307"/>
      <c r="M15" s="307"/>
      <c r="N15" s="307"/>
      <c r="O15" s="307"/>
    </row>
    <row r="16" spans="2:15">
      <c r="B16" s="306"/>
      <c r="C16" s="306"/>
      <c r="D16" s="306"/>
      <c r="E16" s="306"/>
      <c r="F16" s="306"/>
      <c r="G16" s="306"/>
      <c r="H16" s="306"/>
      <c r="I16" s="306"/>
      <c r="J16" s="306"/>
      <c r="K16" s="306"/>
      <c r="L16" s="12"/>
      <c r="M16" s="12"/>
      <c r="N16" s="12"/>
      <c r="O16" s="12"/>
    </row>
  </sheetData>
  <mergeCells count="1">
    <mergeCell ref="B14:K14"/>
  </mergeCells>
  <pageMargins left="1" right="1" top="1" bottom="1" header="0.5" footer="0.5"/>
  <pageSetup scale="56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showGridLines="0" zoomScale="70" zoomScaleNormal="70" workbookViewId="0">
      <selection activeCell="M3" sqref="M3"/>
    </sheetView>
  </sheetViews>
  <sheetFormatPr defaultRowHeight="15"/>
  <cols>
    <col min="1" max="1" width="2.140625" customWidth="1"/>
  </cols>
  <sheetData/>
  <pageMargins left="1" right="1" top="1" bottom="1" header="0.5" footer="0.5"/>
  <pageSetup scale="6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C16" sqref="C16"/>
    </sheetView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4"/>
  <sheetViews>
    <sheetView showGridLines="0" zoomScale="85" zoomScaleNormal="85" workbookViewId="0">
      <pane xSplit="1" ySplit="5" topLeftCell="B89" activePane="bottomRight" state="frozen"/>
      <selection activeCell="M3" sqref="M3"/>
      <selection pane="topRight" activeCell="M3" sqref="M3"/>
      <selection pane="bottomLeft" activeCell="M3" sqref="M3"/>
      <selection pane="bottomRight" activeCell="M3" sqref="M3"/>
    </sheetView>
  </sheetViews>
  <sheetFormatPr defaultRowHeight="15"/>
  <cols>
    <col min="1" max="1" width="1.85546875" customWidth="1"/>
    <col min="2" max="2" width="51" customWidth="1"/>
    <col min="3" max="7" width="11.5703125" customWidth="1"/>
    <col min="8" max="8" width="11.28515625" customWidth="1"/>
    <col min="9" max="9" width="11.5703125" customWidth="1"/>
    <col min="10" max="12" width="11.28515625" customWidth="1"/>
    <col min="13" max="13" width="11.5703125" customWidth="1"/>
  </cols>
  <sheetData>
    <row r="1" spans="1:14" ht="28.5">
      <c r="B1" s="267" t="s">
        <v>428</v>
      </c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4">
      <c r="B2" s="268" t="str">
        <f>CONCATENATE("( ",VLOOKUP(B1,'List of Stocks'!$A$2:$D$5442,3,1)," | ","BSE Code: ",VLOOKUP(B1,'List of Stocks'!$A$2:$D$5442,2,1), ") ")</f>
        <v xml:space="preserve">( VBL | BSE Code: 540180) </v>
      </c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</row>
    <row r="4" spans="1:14">
      <c r="B4" s="311" t="s">
        <v>421</v>
      </c>
      <c r="C4" s="311"/>
      <c r="D4" s="311"/>
      <c r="E4" s="311"/>
      <c r="F4" s="311"/>
      <c r="G4" s="311"/>
      <c r="H4" s="311"/>
      <c r="I4" s="311"/>
      <c r="J4" s="311"/>
      <c r="K4" s="311"/>
      <c r="L4" s="311"/>
      <c r="M4" s="311"/>
    </row>
    <row r="5" spans="1:14">
      <c r="B5" s="8" t="s">
        <v>54</v>
      </c>
      <c r="C5" s="9">
        <f>'Data Sheet'!B16</f>
        <v>42369</v>
      </c>
      <c r="D5" s="9">
        <f>'Data Sheet'!C16</f>
        <v>42735</v>
      </c>
      <c r="E5" s="9">
        <f>'Data Sheet'!D16</f>
        <v>43100</v>
      </c>
      <c r="F5" s="9">
        <f>'Data Sheet'!E16</f>
        <v>43465</v>
      </c>
      <c r="G5" s="9">
        <f>'Data Sheet'!F16</f>
        <v>43830</v>
      </c>
      <c r="H5" s="9">
        <f>'Data Sheet'!G16</f>
        <v>44196</v>
      </c>
      <c r="I5" s="9">
        <f>'Data Sheet'!H16</f>
        <v>44561</v>
      </c>
      <c r="J5" s="9">
        <f>'Data Sheet'!I16</f>
        <v>44926</v>
      </c>
      <c r="K5" s="9">
        <f>'Data Sheet'!J16</f>
        <v>45291</v>
      </c>
      <c r="L5" s="9">
        <f>'Data Sheet'!K16</f>
        <v>45657</v>
      </c>
      <c r="M5" s="10" t="s">
        <v>55</v>
      </c>
      <c r="N5" s="11"/>
    </row>
    <row r="6" spans="1:14" s="12" customFormat="1">
      <c r="B6" s="13"/>
      <c r="C6" s="14"/>
      <c r="D6" s="14"/>
      <c r="E6" s="14"/>
      <c r="F6" s="14"/>
      <c r="G6" s="14"/>
      <c r="H6" s="14"/>
      <c r="I6" s="14"/>
      <c r="J6" s="14"/>
      <c r="K6" s="14"/>
      <c r="L6" s="14"/>
      <c r="M6" s="15"/>
      <c r="N6" s="16"/>
    </row>
    <row r="7" spans="1:14" s="17" customFormat="1">
      <c r="A7" s="17" t="s">
        <v>56</v>
      </c>
      <c r="B7" s="17" t="s">
        <v>57</v>
      </c>
    </row>
    <row r="8" spans="1:14">
      <c r="B8" t="s">
        <v>12</v>
      </c>
      <c r="C8" s="18">
        <f>IFERROR(('Data Sheet'!B17),0)</f>
        <v>3394.14</v>
      </c>
      <c r="D8" s="18">
        <f>IFERROR(('Data Sheet'!C17),0)</f>
        <v>3861.18</v>
      </c>
      <c r="E8" s="18">
        <f>IFERROR(('Data Sheet'!D17),0)</f>
        <v>4003.54</v>
      </c>
      <c r="F8" s="18">
        <f>IFERROR(('Data Sheet'!E17),0)</f>
        <v>5105.26</v>
      </c>
      <c r="G8" s="18">
        <f>IFERROR(('Data Sheet'!F17),0)</f>
        <v>7129.58</v>
      </c>
      <c r="H8" s="18">
        <f>IFERROR(('Data Sheet'!G17),0)</f>
        <v>6450.14</v>
      </c>
      <c r="I8" s="18">
        <f>IFERROR(('Data Sheet'!H17),0)</f>
        <v>8823.23</v>
      </c>
      <c r="J8" s="18">
        <f>IFERROR(('Data Sheet'!I17),0)</f>
        <v>13173.14</v>
      </c>
      <c r="K8" s="18">
        <f>IFERROR(('Data Sheet'!J17),0)</f>
        <v>16042.58</v>
      </c>
      <c r="L8" s="18">
        <f>IFERROR(('Data Sheet'!K17),0)</f>
        <v>20007.650000000001</v>
      </c>
      <c r="M8" s="18">
        <f>IFERROR(SUM('Data Sheet'!H42:K42),0)</f>
        <v>21257.27</v>
      </c>
    </row>
    <row r="9" spans="1:14">
      <c r="B9" s="19" t="s">
        <v>58</v>
      </c>
      <c r="C9" s="20" t="s">
        <v>59</v>
      </c>
      <c r="D9" s="21">
        <f>D8/C8-1</f>
        <v>0.13760186674680486</v>
      </c>
      <c r="E9" s="21">
        <f t="shared" ref="E9:M9" si="0">E8/D8-1</f>
        <v>3.6869558010763637E-2</v>
      </c>
      <c r="F9" s="21">
        <f t="shared" si="0"/>
        <v>0.27518645998291524</v>
      </c>
      <c r="G9" s="21">
        <f t="shared" si="0"/>
        <v>0.39651653392775277</v>
      </c>
      <c r="H9" s="21">
        <f t="shared" si="0"/>
        <v>-9.5298741300329004E-2</v>
      </c>
      <c r="I9" s="21">
        <f t="shared" si="0"/>
        <v>0.36791294452523493</v>
      </c>
      <c r="J9" s="21">
        <f t="shared" si="0"/>
        <v>0.49300652935489619</v>
      </c>
      <c r="K9" s="21">
        <f t="shared" si="0"/>
        <v>0.21782505917343942</v>
      </c>
      <c r="L9" s="21">
        <f t="shared" si="0"/>
        <v>0.24715912278448982</v>
      </c>
      <c r="M9" s="21">
        <f t="shared" si="0"/>
        <v>6.2457110155365481E-2</v>
      </c>
    </row>
    <row r="11" spans="1:14">
      <c r="B11" t="s">
        <v>60</v>
      </c>
      <c r="C11" s="22">
        <f>IFERROR((SUM('Data Sheet'!B18,'Data Sheet'!B20:B22)-1*'Data Sheet'!B19),0)</f>
        <v>2303.2900000000004</v>
      </c>
      <c r="D11" s="22">
        <f>IFERROR((SUM('Data Sheet'!C18,'Data Sheet'!C20:C22)-1*'Data Sheet'!C19),0)</f>
        <v>2470.2099999999996</v>
      </c>
      <c r="E11" s="22">
        <f>IFERROR((SUM('Data Sheet'!D18,'Data Sheet'!D20:D22)-1*'Data Sheet'!D19),0)</f>
        <v>2587.77</v>
      </c>
      <c r="F11" s="22">
        <f>IFERROR((SUM('Data Sheet'!E18,'Data Sheet'!E20:E22)-1*'Data Sheet'!E19),0)</f>
        <v>3213.75</v>
      </c>
      <c r="G11" s="22">
        <f>IFERROR((SUM('Data Sheet'!F18,'Data Sheet'!F20:F22)-1*'Data Sheet'!F19),0)</f>
        <v>4555.47</v>
      </c>
      <c r="H11" s="22">
        <f>IFERROR((SUM('Data Sheet'!G18,'Data Sheet'!G20:G22)-1*'Data Sheet'!G19),0)</f>
        <v>4185.37</v>
      </c>
      <c r="I11" s="22">
        <f>IFERROR((SUM('Data Sheet'!H18,'Data Sheet'!H20:H22)-1*'Data Sheet'!H19),0)</f>
        <v>5708.3700000000008</v>
      </c>
      <c r="J11" s="22">
        <f>IFERROR((SUM('Data Sheet'!I18,'Data Sheet'!I20:I22)-1*'Data Sheet'!I19),0)</f>
        <v>8447.6200000000008</v>
      </c>
      <c r="K11" s="22">
        <f>IFERROR((SUM('Data Sheet'!J18,'Data Sheet'!J20:J22)-1*'Data Sheet'!J19),0)</f>
        <v>9939.51</v>
      </c>
      <c r="L11" s="22">
        <f>IFERROR((SUM('Data Sheet'!K18,'Data Sheet'!K20:K22)-1*'Data Sheet'!K19),0)</f>
        <v>12100.640000000001</v>
      </c>
      <c r="M11" s="22">
        <f>IFERROR(SUM('Data Sheet'!H43:K43),0)</f>
        <v>16272.89</v>
      </c>
    </row>
    <row r="12" spans="1:14">
      <c r="B12" s="19" t="s">
        <v>61</v>
      </c>
      <c r="C12" s="23">
        <f>C11/C8</f>
        <v>0.67860783585827356</v>
      </c>
      <c r="D12" s="23">
        <f t="shared" ref="D12:M12" si="1">D11/D8</f>
        <v>0.63975520436757671</v>
      </c>
      <c r="E12" s="23">
        <f t="shared" si="1"/>
        <v>0.64637046214100524</v>
      </c>
      <c r="F12" s="23">
        <f t="shared" si="1"/>
        <v>0.62949781206050226</v>
      </c>
      <c r="G12" s="23">
        <f t="shared" si="1"/>
        <v>0.63895348674115449</v>
      </c>
      <c r="H12" s="23">
        <f t="shared" si="1"/>
        <v>0.64888048941573351</v>
      </c>
      <c r="I12" s="23">
        <f t="shared" si="1"/>
        <v>0.64697055386746138</v>
      </c>
      <c r="J12" s="23">
        <f t="shared" si="1"/>
        <v>0.64127611184577116</v>
      </c>
      <c r="K12" s="23">
        <f t="shared" si="1"/>
        <v>0.61957054289272673</v>
      </c>
      <c r="L12" s="23">
        <f t="shared" si="1"/>
        <v>0.60480066374611707</v>
      </c>
      <c r="M12" s="23">
        <f t="shared" si="1"/>
        <v>0.76552116052531671</v>
      </c>
    </row>
    <row r="14" spans="1:14">
      <c r="B14" s="24" t="s">
        <v>62</v>
      </c>
      <c r="C14" s="25">
        <f>IFERROR(C8-C11,0)</f>
        <v>1090.8499999999995</v>
      </c>
      <c r="D14" s="25">
        <f t="shared" ref="D14:K14" si="2">IFERROR(D8-D11,0)</f>
        <v>1390.9700000000003</v>
      </c>
      <c r="E14" s="25">
        <f t="shared" si="2"/>
        <v>1415.77</v>
      </c>
      <c r="F14" s="25">
        <f t="shared" si="2"/>
        <v>1891.5100000000002</v>
      </c>
      <c r="G14" s="25">
        <f t="shared" si="2"/>
        <v>2574.1099999999997</v>
      </c>
      <c r="H14" s="25">
        <f t="shared" si="2"/>
        <v>2264.7700000000004</v>
      </c>
      <c r="I14" s="25">
        <f t="shared" si="2"/>
        <v>3114.8599999999988</v>
      </c>
      <c r="J14" s="25">
        <f t="shared" si="2"/>
        <v>4725.5199999999986</v>
      </c>
      <c r="K14" s="25">
        <f t="shared" si="2"/>
        <v>6103.07</v>
      </c>
      <c r="L14" s="25">
        <f t="shared" ref="L14:M14" si="3">IFERROR(L8-L11,0)</f>
        <v>7907.01</v>
      </c>
      <c r="M14" s="25">
        <f t="shared" si="3"/>
        <v>4984.380000000001</v>
      </c>
    </row>
    <row r="15" spans="1:14">
      <c r="B15" s="19" t="s">
        <v>63</v>
      </c>
      <c r="C15" s="23">
        <f>C14/C8</f>
        <v>0.3213921641417265</v>
      </c>
      <c r="D15" s="23">
        <f t="shared" ref="D15:K15" si="4">D14/D8</f>
        <v>0.36024479563242334</v>
      </c>
      <c r="E15" s="23">
        <f t="shared" si="4"/>
        <v>0.35362953785899481</v>
      </c>
      <c r="F15" s="23">
        <f t="shared" si="4"/>
        <v>0.37050218793949774</v>
      </c>
      <c r="G15" s="23">
        <f t="shared" si="4"/>
        <v>0.36104651325884551</v>
      </c>
      <c r="H15" s="23">
        <f t="shared" si="4"/>
        <v>0.35111951058426644</v>
      </c>
      <c r="I15" s="23">
        <f t="shared" si="4"/>
        <v>0.35302944613253862</v>
      </c>
      <c r="J15" s="23">
        <f t="shared" si="4"/>
        <v>0.3587238881542289</v>
      </c>
      <c r="K15" s="23">
        <f t="shared" si="4"/>
        <v>0.38042945710727327</v>
      </c>
      <c r="L15" s="23">
        <f t="shared" ref="L15" si="5">L14/L8</f>
        <v>0.39519933625388287</v>
      </c>
      <c r="M15" s="23">
        <f t="shared" ref="M15" si="6">M14/M8</f>
        <v>0.23447883947468329</v>
      </c>
    </row>
    <row r="17" spans="2:14">
      <c r="B17" t="s">
        <v>64</v>
      </c>
      <c r="C17" s="22">
        <f>IFERROR(SUM('Data Sheet'!B23:B24),0)</f>
        <v>448.38</v>
      </c>
      <c r="D17" s="22">
        <f>IFERROR(SUM('Data Sheet'!C23:C24),0)</f>
        <v>581.46</v>
      </c>
      <c r="E17" s="22">
        <f>IFERROR(SUM('Data Sheet'!D23:D24),0)</f>
        <v>577.43999999999994</v>
      </c>
      <c r="F17" s="22">
        <f>IFERROR(SUM('Data Sheet'!E23:E24),0)</f>
        <v>855.70999999999992</v>
      </c>
      <c r="G17" s="22">
        <f>IFERROR(SUM('Data Sheet'!F23:F24),0)</f>
        <v>1111.7899999999997</v>
      </c>
      <c r="H17" s="22">
        <f>IFERROR(SUM('Data Sheet'!G23:G24),0)</f>
        <v>1049.8100000000002</v>
      </c>
      <c r="I17" s="22">
        <f>IFERROR(SUM('Data Sheet'!H23:H24),0)</f>
        <v>1420.91</v>
      </c>
      <c r="J17" s="22">
        <f>IFERROR(SUM('Data Sheet'!I23:I24),0)</f>
        <v>1862.5200000000002</v>
      </c>
      <c r="K17" s="22">
        <f>IFERROR(SUM('Data Sheet'!J23:J24),0)</f>
        <v>2386.33</v>
      </c>
      <c r="L17" s="22">
        <f>IFERROR(SUM('Data Sheet'!K23:K24),0)</f>
        <v>3092.0699999999997</v>
      </c>
    </row>
    <row r="18" spans="2:14">
      <c r="B18" s="19" t="s">
        <v>115</v>
      </c>
      <c r="C18" s="23">
        <f>C17/C8</f>
        <v>0.13210415598649439</v>
      </c>
      <c r="D18" s="23">
        <f t="shared" ref="D18:L18" si="7">D17/D8</f>
        <v>0.15059127002626141</v>
      </c>
      <c r="E18" s="23">
        <f t="shared" si="7"/>
        <v>0.14423235436638573</v>
      </c>
      <c r="F18" s="23">
        <f t="shared" si="7"/>
        <v>0.16761340264746552</v>
      </c>
      <c r="G18" s="23">
        <f t="shared" si="7"/>
        <v>0.15594046213100909</v>
      </c>
      <c r="H18" s="23">
        <f t="shared" si="7"/>
        <v>0.16275770758464159</v>
      </c>
      <c r="I18" s="23">
        <f t="shared" si="7"/>
        <v>0.16104193135620404</v>
      </c>
      <c r="J18" s="23">
        <f t="shared" si="7"/>
        <v>0.14138770255231481</v>
      </c>
      <c r="K18" s="23">
        <f t="shared" si="7"/>
        <v>0.14874976468872214</v>
      </c>
      <c r="L18" s="23">
        <f t="shared" si="7"/>
        <v>0.15454438677205967</v>
      </c>
      <c r="M18" s="23">
        <f t="shared" ref="M18" si="8">M17/M8</f>
        <v>0</v>
      </c>
    </row>
    <row r="20" spans="2:14">
      <c r="B20" s="24" t="s">
        <v>65</v>
      </c>
      <c r="C20" s="25">
        <f>IFERROR(C14-C17,0)</f>
        <v>642.46999999999946</v>
      </c>
      <c r="D20" s="25">
        <f t="shared" ref="D20:M20" si="9">IFERROR(D14-D17,0)</f>
        <v>809.51000000000022</v>
      </c>
      <c r="E20" s="25">
        <f t="shared" si="9"/>
        <v>838.33</v>
      </c>
      <c r="F20" s="25">
        <f t="shared" si="9"/>
        <v>1035.8000000000002</v>
      </c>
      <c r="G20" s="25">
        <f t="shared" si="9"/>
        <v>1462.32</v>
      </c>
      <c r="H20" s="25">
        <f t="shared" si="9"/>
        <v>1214.9600000000003</v>
      </c>
      <c r="I20" s="25">
        <f t="shared" si="9"/>
        <v>1693.9499999999987</v>
      </c>
      <c r="J20" s="25">
        <f t="shared" si="9"/>
        <v>2862.9999999999982</v>
      </c>
      <c r="K20" s="25">
        <f t="shared" si="9"/>
        <v>3716.74</v>
      </c>
      <c r="L20" s="25">
        <f t="shared" si="9"/>
        <v>4814.9400000000005</v>
      </c>
      <c r="M20" s="25">
        <f t="shared" si="9"/>
        <v>4984.380000000001</v>
      </c>
      <c r="N20" s="22"/>
    </row>
    <row r="21" spans="2:14">
      <c r="B21" s="19" t="s">
        <v>66</v>
      </c>
      <c r="C21" s="23">
        <f>C20/C8</f>
        <v>0.18928800815523211</v>
      </c>
      <c r="D21" s="23">
        <f t="shared" ref="D21:M21" si="10">D20/D8</f>
        <v>0.20965352560616191</v>
      </c>
      <c r="E21" s="23">
        <f t="shared" si="10"/>
        <v>0.20939718349260905</v>
      </c>
      <c r="F21" s="23">
        <f t="shared" si="10"/>
        <v>0.20288878529203216</v>
      </c>
      <c r="G21" s="23">
        <f t="shared" si="10"/>
        <v>0.20510605112783642</v>
      </c>
      <c r="H21" s="23">
        <f t="shared" si="10"/>
        <v>0.18836180299962485</v>
      </c>
      <c r="I21" s="23">
        <f t="shared" si="10"/>
        <v>0.19198751477633461</v>
      </c>
      <c r="J21" s="23">
        <f t="shared" si="10"/>
        <v>0.21733618560191406</v>
      </c>
      <c r="K21" s="23">
        <f t="shared" si="10"/>
        <v>0.23167969241855113</v>
      </c>
      <c r="L21" s="23">
        <f t="shared" si="10"/>
        <v>0.2406549494818232</v>
      </c>
      <c r="M21" s="23">
        <f t="shared" si="10"/>
        <v>0.23447883947468329</v>
      </c>
    </row>
    <row r="23" spans="2:14">
      <c r="B23" t="s">
        <v>22</v>
      </c>
      <c r="C23" s="22">
        <f>IFERROR('Data Sheet'!B27,0)</f>
        <v>170.15</v>
      </c>
      <c r="D23" s="22">
        <f>IFERROR('Data Sheet'!C27,0)</f>
        <v>434.74</v>
      </c>
      <c r="E23" s="22">
        <f>IFERROR('Data Sheet'!D27,0)</f>
        <v>214.59</v>
      </c>
      <c r="F23" s="22">
        <f>IFERROR('Data Sheet'!E27,0)</f>
        <v>222.8</v>
      </c>
      <c r="G23" s="22">
        <f>IFERROR('Data Sheet'!F27,0)</f>
        <v>324.31</v>
      </c>
      <c r="H23" s="22">
        <f>IFERROR('Data Sheet'!G27,0)</f>
        <v>293.74</v>
      </c>
      <c r="I23" s="22">
        <f>IFERROR('Data Sheet'!H27,0)</f>
        <v>206.97</v>
      </c>
      <c r="J23" s="22">
        <f>IFERROR('Data Sheet'!I27,0)</f>
        <v>204.09</v>
      </c>
      <c r="K23" s="22">
        <f>IFERROR('Data Sheet'!J27,0)</f>
        <v>291.60000000000002</v>
      </c>
      <c r="L23" s="22">
        <f>IFERROR('Data Sheet'!K27,0)</f>
        <v>482.86</v>
      </c>
      <c r="M23" s="22">
        <f>IFERROR(SUM('Data Sheet'!H46:K46),0)</f>
        <v>397.83</v>
      </c>
    </row>
    <row r="24" spans="2:14">
      <c r="B24" s="19" t="s">
        <v>67</v>
      </c>
      <c r="C24" s="23">
        <f>C23/C8</f>
        <v>5.0130519071104905E-2</v>
      </c>
      <c r="D24" s="23">
        <f t="shared" ref="D24:M24" si="11">D23/D8</f>
        <v>0.11259252352907662</v>
      </c>
      <c r="E24" s="23">
        <f t="shared" si="11"/>
        <v>5.3600063943410083E-2</v>
      </c>
      <c r="F24" s="23">
        <f t="shared" si="11"/>
        <v>4.3641264107998415E-2</v>
      </c>
      <c r="G24" s="23">
        <f t="shared" si="11"/>
        <v>4.5487953007049504E-2</v>
      </c>
      <c r="H24" s="23">
        <f t="shared" si="11"/>
        <v>4.5540096804100372E-2</v>
      </c>
      <c r="I24" s="23">
        <f t="shared" si="11"/>
        <v>2.3457395987637183E-2</v>
      </c>
      <c r="J24" s="23">
        <f t="shared" si="11"/>
        <v>1.549288931871976E-2</v>
      </c>
      <c r="K24" s="23">
        <f t="shared" si="11"/>
        <v>1.8176627450198161E-2</v>
      </c>
      <c r="L24" s="23">
        <f t="shared" si="11"/>
        <v>2.4133768833421214E-2</v>
      </c>
      <c r="M24" s="23">
        <f t="shared" si="11"/>
        <v>1.8715009029851903E-2</v>
      </c>
    </row>
    <row r="26" spans="2:14">
      <c r="B26" t="s">
        <v>21</v>
      </c>
      <c r="C26" s="22">
        <f>IFERROR('Data Sheet'!B26,0)</f>
        <v>317.41000000000003</v>
      </c>
      <c r="D26" s="22">
        <f>IFERROR('Data Sheet'!C26,0)</f>
        <v>322.20999999999998</v>
      </c>
      <c r="E26" s="22">
        <f>IFERROR('Data Sheet'!D26,0)</f>
        <v>346.64</v>
      </c>
      <c r="F26" s="22">
        <f>IFERROR('Data Sheet'!E26,0)</f>
        <v>385.07</v>
      </c>
      <c r="G26" s="22">
        <f>IFERROR('Data Sheet'!F26,0)</f>
        <v>488.63</v>
      </c>
      <c r="H26" s="22">
        <f>IFERROR('Data Sheet'!G26,0)</f>
        <v>528.70000000000005</v>
      </c>
      <c r="I26" s="22">
        <f>IFERROR('Data Sheet'!H26,0)</f>
        <v>531.26</v>
      </c>
      <c r="J26" s="22">
        <f>IFERROR('Data Sheet'!I26,0)</f>
        <v>617.19000000000005</v>
      </c>
      <c r="K26" s="22">
        <f>IFERROR('Data Sheet'!J26,0)</f>
        <v>680.91</v>
      </c>
      <c r="L26" s="22">
        <f>IFERROR('Data Sheet'!K26,0)</f>
        <v>947.39</v>
      </c>
      <c r="M26" s="22">
        <f>IFERROR(SUM('Data Sheet'!H45:K45),0)</f>
        <v>1032.3800000000001</v>
      </c>
    </row>
    <row r="27" spans="2:14">
      <c r="B27" s="19" t="s">
        <v>68</v>
      </c>
      <c r="C27" s="23">
        <f>C26/C8</f>
        <v>9.3517061759385303E-2</v>
      </c>
      <c r="D27" s="23">
        <f t="shared" ref="D27:M27" si="12">D26/D8</f>
        <v>8.3448583075640084E-2</v>
      </c>
      <c r="E27" s="23">
        <f t="shared" si="12"/>
        <v>8.6583373714262876E-2</v>
      </c>
      <c r="F27" s="23">
        <f t="shared" si="12"/>
        <v>7.5426129129564409E-2</v>
      </c>
      <c r="G27" s="23">
        <f t="shared" si="12"/>
        <v>6.8535593962056676E-2</v>
      </c>
      <c r="H27" s="23">
        <f t="shared" si="12"/>
        <v>8.1967213114754106E-2</v>
      </c>
      <c r="I27" s="23">
        <f t="shared" si="12"/>
        <v>6.0211509843900703E-2</v>
      </c>
      <c r="J27" s="23">
        <f t="shared" si="12"/>
        <v>4.6852155218877208E-2</v>
      </c>
      <c r="K27" s="23">
        <f t="shared" si="12"/>
        <v>4.2443921114932885E-2</v>
      </c>
      <c r="L27" s="23">
        <f t="shared" si="12"/>
        <v>4.7351388094054023E-2</v>
      </c>
      <c r="M27" s="23">
        <f t="shared" si="12"/>
        <v>4.85659729588983E-2</v>
      </c>
    </row>
    <row r="29" spans="2:14">
      <c r="B29" s="26" t="s">
        <v>69</v>
      </c>
      <c r="C29" s="27">
        <f>IFERROR(C20-SUM(C23,C26),0)</f>
        <v>154.9099999999994</v>
      </c>
      <c r="D29" s="27">
        <f t="shared" ref="D29:M29" si="13">IFERROR(D20-SUM(D23,D26),0)</f>
        <v>52.560000000000173</v>
      </c>
      <c r="E29" s="27">
        <f t="shared" si="13"/>
        <v>277.10000000000002</v>
      </c>
      <c r="F29" s="27">
        <f t="shared" si="13"/>
        <v>427.93000000000018</v>
      </c>
      <c r="G29" s="27">
        <f t="shared" si="13"/>
        <v>649.37999999999988</v>
      </c>
      <c r="H29" s="27">
        <f t="shared" si="13"/>
        <v>392.52000000000021</v>
      </c>
      <c r="I29" s="27">
        <f t="shared" si="13"/>
        <v>955.71999999999866</v>
      </c>
      <c r="J29" s="27">
        <f t="shared" si="13"/>
        <v>2041.719999999998</v>
      </c>
      <c r="K29" s="27">
        <f t="shared" si="13"/>
        <v>2744.2299999999996</v>
      </c>
      <c r="L29" s="27">
        <f t="shared" si="13"/>
        <v>3384.6900000000005</v>
      </c>
      <c r="M29" s="27">
        <f t="shared" si="13"/>
        <v>3554.170000000001</v>
      </c>
    </row>
    <row r="30" spans="2:14">
      <c r="B30" s="19" t="s">
        <v>70</v>
      </c>
      <c r="C30" s="23">
        <f>C29/C8</f>
        <v>4.5640427324741883E-2</v>
      </c>
      <c r="D30" s="23">
        <f t="shared" ref="D30:M30" si="14">D29/D8</f>
        <v>1.3612419001445199E-2</v>
      </c>
      <c r="E30" s="23">
        <f t="shared" si="14"/>
        <v>6.9213745834936086E-2</v>
      </c>
      <c r="F30" s="23">
        <f t="shared" si="14"/>
        <v>8.382139205446934E-2</v>
      </c>
      <c r="G30" s="23">
        <f t="shared" si="14"/>
        <v>9.1082504158730232E-2</v>
      </c>
      <c r="H30" s="23">
        <f t="shared" si="14"/>
        <v>6.0854493080770372E-2</v>
      </c>
      <c r="I30" s="23">
        <f t="shared" si="14"/>
        <v>0.10831860894479671</v>
      </c>
      <c r="J30" s="23">
        <f t="shared" si="14"/>
        <v>0.15499114106431711</v>
      </c>
      <c r="K30" s="23">
        <f t="shared" si="14"/>
        <v>0.17105914385342005</v>
      </c>
      <c r="L30" s="23">
        <f t="shared" si="14"/>
        <v>0.16916979255434797</v>
      </c>
      <c r="M30" s="23">
        <f t="shared" si="14"/>
        <v>0.16719785748593308</v>
      </c>
    </row>
    <row r="32" spans="2:14">
      <c r="B32" t="s">
        <v>24</v>
      </c>
      <c r="C32" s="22">
        <f>IFERROR('Data Sheet'!B29,0)</f>
        <v>78.849999999999994</v>
      </c>
      <c r="D32" s="22">
        <f>IFERROR('Data Sheet'!C29,0)</f>
        <v>31.3</v>
      </c>
      <c r="E32" s="22">
        <f>IFERROR('Data Sheet'!D29,0)</f>
        <v>76.900000000000006</v>
      </c>
      <c r="F32" s="22">
        <f>IFERROR('Data Sheet'!E29,0)</f>
        <v>133.93</v>
      </c>
      <c r="G32" s="22">
        <f>IFERROR('Data Sheet'!F29,0)</f>
        <v>224.07</v>
      </c>
      <c r="H32" s="22">
        <f>IFERROR('Data Sheet'!G29,0)</f>
        <v>5.23</v>
      </c>
      <c r="I32" s="22">
        <f>IFERROR('Data Sheet'!H29,0)</f>
        <v>260.55</v>
      </c>
      <c r="J32" s="22">
        <f>IFERROR('Data Sheet'!I29,0)</f>
        <v>473.53</v>
      </c>
      <c r="K32" s="22">
        <f>IFERROR('Data Sheet'!J29,0)</f>
        <v>637.54999999999995</v>
      </c>
      <c r="L32" s="22">
        <f>IFERROR('Data Sheet'!K29,0)</f>
        <v>798.8</v>
      </c>
      <c r="M32" s="18">
        <f>IFERROR(SUM('Data Sheet'!H48:K48),0)</f>
        <v>877.49</v>
      </c>
    </row>
    <row r="33" spans="1:13">
      <c r="B33" s="19" t="s">
        <v>71</v>
      </c>
      <c r="C33" s="23">
        <f>IFERROR(C32/C29,0)</f>
        <v>0.50900522884255572</v>
      </c>
      <c r="D33" s="23">
        <f t="shared" ref="D33:M33" si="15">IFERROR(D32/D29,0)</f>
        <v>0.59550989345509697</v>
      </c>
      <c r="E33" s="23">
        <f t="shared" si="15"/>
        <v>0.27751714182605558</v>
      </c>
      <c r="F33" s="23">
        <f t="shared" si="15"/>
        <v>0.31297174771574776</v>
      </c>
      <c r="G33" s="23">
        <f t="shared" si="15"/>
        <v>0.34505220364039552</v>
      </c>
      <c r="H33" s="23">
        <f t="shared" si="15"/>
        <v>1.332416182614898E-2</v>
      </c>
      <c r="I33" s="23">
        <f t="shared" si="15"/>
        <v>0.27262168836060813</v>
      </c>
      <c r="J33" s="23">
        <f t="shared" si="15"/>
        <v>0.23192700272319439</v>
      </c>
      <c r="K33" s="23">
        <f t="shared" si="15"/>
        <v>0.23232382125404943</v>
      </c>
      <c r="L33" s="23">
        <f t="shared" si="15"/>
        <v>0.23600388809610329</v>
      </c>
      <c r="M33" s="23">
        <f t="shared" si="15"/>
        <v>0.24689027255308546</v>
      </c>
    </row>
    <row r="35" spans="1:13">
      <c r="B35" s="26" t="s">
        <v>72</v>
      </c>
      <c r="C35" s="27">
        <f>IFERROR(C29-C32,0)</f>
        <v>76.059999999999405</v>
      </c>
      <c r="D35" s="27">
        <f t="shared" ref="D35:M35" si="16">IFERROR(D29-D32,0)</f>
        <v>21.260000000000172</v>
      </c>
      <c r="E35" s="27">
        <f t="shared" si="16"/>
        <v>200.20000000000002</v>
      </c>
      <c r="F35" s="27">
        <f t="shared" si="16"/>
        <v>294.00000000000017</v>
      </c>
      <c r="G35" s="27">
        <f t="shared" si="16"/>
        <v>425.30999999999989</v>
      </c>
      <c r="H35" s="27">
        <f t="shared" si="16"/>
        <v>387.29000000000019</v>
      </c>
      <c r="I35" s="27">
        <f t="shared" si="16"/>
        <v>695.16999999999871</v>
      </c>
      <c r="J35" s="27">
        <f t="shared" si="16"/>
        <v>1568.189999999998</v>
      </c>
      <c r="K35" s="27">
        <f t="shared" si="16"/>
        <v>2106.6799999999994</v>
      </c>
      <c r="L35" s="27">
        <f t="shared" si="16"/>
        <v>2585.8900000000003</v>
      </c>
      <c r="M35" s="27">
        <f t="shared" si="16"/>
        <v>2676.6800000000012</v>
      </c>
    </row>
    <row r="36" spans="1:13">
      <c r="B36" s="19" t="s">
        <v>73</v>
      </c>
      <c r="C36" s="23">
        <f>C35/C8</f>
        <v>2.2409211169839609E-2</v>
      </c>
      <c r="D36" s="23">
        <f t="shared" ref="D36:L36" si="17">D35/D8</f>
        <v>5.5060888122284313E-3</v>
      </c>
      <c r="E36" s="23">
        <f t="shared" si="17"/>
        <v>5.0005744915749564E-2</v>
      </c>
      <c r="F36" s="23">
        <f t="shared" si="17"/>
        <v>5.7587664487215175E-2</v>
      </c>
      <c r="G36" s="23">
        <f t="shared" si="17"/>
        <v>5.9654285385674875E-2</v>
      </c>
      <c r="H36" s="23">
        <f t="shared" si="17"/>
        <v>6.0043657967113917E-2</v>
      </c>
      <c r="I36" s="23">
        <f t="shared" si="17"/>
        <v>7.8788606893393773E-2</v>
      </c>
      <c r="J36" s="23">
        <f t="shared" si="17"/>
        <v>0.11904451026862221</v>
      </c>
      <c r="K36" s="23">
        <f t="shared" si="17"/>
        <v>0.13131802989294736</v>
      </c>
      <c r="L36" s="23">
        <f t="shared" si="17"/>
        <v>0.12924506376311062</v>
      </c>
      <c r="M36" s="23">
        <f>M35/M8</f>
        <v>0.12591833288093915</v>
      </c>
    </row>
    <row r="38" spans="1:13">
      <c r="B38" t="s">
        <v>74</v>
      </c>
      <c r="C38" s="22">
        <f>IFERROR('Data Sheet'!B94,0)</f>
        <v>225.72</v>
      </c>
      <c r="D38" s="22">
        <f>IFERROR('Data Sheet'!C94,0)</f>
        <v>307.67</v>
      </c>
      <c r="E38" s="22">
        <f>IFERROR('Data Sheet'!D94,0)</f>
        <v>308.14999999999998</v>
      </c>
      <c r="F38" s="22">
        <f>IFERROR('Data Sheet'!E94,0)</f>
        <v>308.20999999999998</v>
      </c>
      <c r="G38" s="22">
        <f>IFERROR('Data Sheet'!F94,0)</f>
        <v>324.77</v>
      </c>
      <c r="H38" s="22">
        <f>IFERROR('Data Sheet'!G94,0)</f>
        <v>324.77</v>
      </c>
      <c r="I38" s="22">
        <f>IFERROR('Data Sheet'!H94,0)</f>
        <v>324.77999999999997</v>
      </c>
      <c r="J38" s="22">
        <f>IFERROR('Data Sheet'!I94,0)</f>
        <v>324.77999999999997</v>
      </c>
      <c r="K38" s="22">
        <f>IFERROR('Data Sheet'!J94,0)</f>
        <v>324.8</v>
      </c>
      <c r="L38" s="22">
        <f>IFERROR('Data Sheet'!K94,0)</f>
        <v>338.15</v>
      </c>
      <c r="M38" s="22">
        <f>L38</f>
        <v>338.15</v>
      </c>
    </row>
    <row r="39" spans="1:13"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</row>
    <row r="40" spans="1:13">
      <c r="B40" t="s">
        <v>117</v>
      </c>
      <c r="C40" s="22">
        <f>IFERROR(C35/C38,0)</f>
        <v>0.3369661527556238</v>
      </c>
      <c r="D40" s="22">
        <f t="shared" ref="D40:M40" si="18">IFERROR(D35/D38,0)</f>
        <v>6.9100009750707486E-2</v>
      </c>
      <c r="E40" s="22">
        <f t="shared" si="18"/>
        <v>0.64968359565146849</v>
      </c>
      <c r="F40" s="22">
        <f t="shared" si="18"/>
        <v>0.95389507154213093</v>
      </c>
      <c r="G40" s="22">
        <f t="shared" si="18"/>
        <v>1.3095729285340392</v>
      </c>
      <c r="H40" s="22">
        <f t="shared" si="18"/>
        <v>1.1925054654062881</v>
      </c>
      <c r="I40" s="22">
        <f t="shared" si="18"/>
        <v>2.140433524231784</v>
      </c>
      <c r="J40" s="22">
        <f t="shared" si="18"/>
        <v>4.8284685017550286</v>
      </c>
      <c r="K40" s="22">
        <f t="shared" si="18"/>
        <v>6.4860837438423626</v>
      </c>
      <c r="L40" s="22">
        <f t="shared" si="18"/>
        <v>7.6471684163832636</v>
      </c>
      <c r="M40" s="22">
        <f t="shared" si="18"/>
        <v>7.9156587313322531</v>
      </c>
    </row>
    <row r="41" spans="1:13">
      <c r="B41" s="19" t="s">
        <v>75</v>
      </c>
      <c r="C41" s="23" t="s">
        <v>59</v>
      </c>
      <c r="D41" s="23">
        <f>D40/C40-1</f>
        <v>-0.79493486456836948</v>
      </c>
      <c r="E41" s="23">
        <f t="shared" ref="E41:M41" si="19">E40/D40-1</f>
        <v>8.4020767579532318</v>
      </c>
      <c r="F41" s="23">
        <f t="shared" si="19"/>
        <v>0.46824558589264553</v>
      </c>
      <c r="G41" s="23">
        <f t="shared" si="19"/>
        <v>0.37286895341318349</v>
      </c>
      <c r="H41" s="23">
        <f t="shared" si="19"/>
        <v>-8.9393618772189098E-2</v>
      </c>
      <c r="I41" s="23">
        <f t="shared" si="19"/>
        <v>0.79490458226330696</v>
      </c>
      <c r="J41" s="23">
        <f t="shared" si="19"/>
        <v>1.255836701813946</v>
      </c>
      <c r="K41" s="23">
        <f t="shared" si="19"/>
        <v>0.34330041533559386</v>
      </c>
      <c r="L41" s="23">
        <f t="shared" si="19"/>
        <v>0.17901166842675909</v>
      </c>
      <c r="M41" s="23">
        <f t="shared" si="19"/>
        <v>3.510976878366856E-2</v>
      </c>
    </row>
    <row r="42" spans="1:13">
      <c r="G42" s="12"/>
      <c r="H42" s="12"/>
    </row>
    <row r="43" spans="1:13">
      <c r="B43" t="s">
        <v>76</v>
      </c>
      <c r="C43" s="18">
        <f>IFERROR(('Data Sheet'!D31/'Historical''FS'!C38),0)</f>
        <v>0.20224171539961014</v>
      </c>
      <c r="D43" s="18">
        <f>IFERROR(('Data Sheet'!E31/'Historical''FS'!D38),0)</f>
        <v>0.14840575941755776</v>
      </c>
      <c r="E43" s="18">
        <f>IFERROR(('Data Sheet'!F31/'Historical''FS'!E38),0)</f>
        <v>0.23420412136946295</v>
      </c>
      <c r="F43" s="18">
        <f>IFERROR(('Data Sheet'!G31/'Historical''FS'!F38),0)</f>
        <v>0.23415852827617537</v>
      </c>
      <c r="G43" s="18">
        <f>IFERROR(('Data Sheet'!H31/'Historical''FS'!G38),0)</f>
        <v>0.33334359700711275</v>
      </c>
      <c r="H43" s="18">
        <f>IFERROR(('Data Sheet'!I31/'Historical''FS'!H38),0)</f>
        <v>0.70000307910213388</v>
      </c>
      <c r="I43" s="18">
        <f>IFERROR(('Data Sheet'!J31/'Historical''FS'!I38),0)</f>
        <v>1.0000615801465609</v>
      </c>
      <c r="J43" s="18">
        <f>IFERROR(('Data Sheet'!K31/'Historical''FS'!J38),0)</f>
        <v>1.0411663279758605</v>
      </c>
      <c r="K43" s="18">
        <f>IFERROR(('Data Sheet'!L31/'Historical''FS'!K38),0)</f>
        <v>0</v>
      </c>
      <c r="L43" s="18">
        <f>IFERROR(('Data Sheet'!M31/'Historical''FS'!L38),0)</f>
        <v>0</v>
      </c>
      <c r="M43" s="18">
        <f>L43</f>
        <v>0</v>
      </c>
    </row>
    <row r="44" spans="1:13">
      <c r="B44" s="19" t="s">
        <v>77</v>
      </c>
      <c r="C44" s="23">
        <f>IFERROR(C43/C40,0)</f>
        <v>0.60018406521167966</v>
      </c>
      <c r="D44" s="23">
        <f t="shared" ref="D44:M44" si="20">IFERROR(D43/D40,0)</f>
        <v>2.1476952022577436</v>
      </c>
      <c r="E44" s="23">
        <f t="shared" si="20"/>
        <v>0.3604895104895105</v>
      </c>
      <c r="F44" s="23">
        <f t="shared" si="20"/>
        <v>0.24547619047619035</v>
      </c>
      <c r="G44" s="23">
        <f t="shared" si="20"/>
        <v>0.25454374456278955</v>
      </c>
      <c r="H44" s="23">
        <f t="shared" si="20"/>
        <v>0.5870019881742361</v>
      </c>
      <c r="I44" s="23">
        <f t="shared" si="20"/>
        <v>0.46722384452723881</v>
      </c>
      <c r="J44" s="23">
        <f t="shared" si="20"/>
        <v>0.21563075902792414</v>
      </c>
      <c r="K44" s="23">
        <f t="shared" si="20"/>
        <v>0</v>
      </c>
      <c r="L44" s="23">
        <f t="shared" si="20"/>
        <v>0</v>
      </c>
      <c r="M44" s="23">
        <f t="shared" si="20"/>
        <v>0</v>
      </c>
    </row>
    <row r="45" spans="1:13">
      <c r="G45" s="12"/>
      <c r="H45" s="12"/>
    </row>
    <row r="46" spans="1:13">
      <c r="B46" t="s">
        <v>116</v>
      </c>
      <c r="C46" s="28">
        <f>IFERROR(IF(C40&gt;C43,1-C44,0),0)</f>
        <v>0.39981593478832034</v>
      </c>
      <c r="D46" s="28">
        <f t="shared" ref="D46:M46" si="21">IFERROR(IF(D40&gt;D43,1-D44,0),0)</f>
        <v>0</v>
      </c>
      <c r="E46" s="28">
        <f t="shared" si="21"/>
        <v>0.6395104895104895</v>
      </c>
      <c r="F46" s="28">
        <f t="shared" si="21"/>
        <v>0.7545238095238096</v>
      </c>
      <c r="G46" s="28">
        <f t="shared" si="21"/>
        <v>0.74545625543721039</v>
      </c>
      <c r="H46" s="28">
        <f t="shared" si="21"/>
        <v>0.4129980118257639</v>
      </c>
      <c r="I46" s="28">
        <f t="shared" si="21"/>
        <v>0.53277615547276125</v>
      </c>
      <c r="J46" s="28">
        <f t="shared" si="21"/>
        <v>0.78436924097207583</v>
      </c>
      <c r="K46" s="28">
        <f t="shared" si="21"/>
        <v>1</v>
      </c>
      <c r="L46" s="28">
        <f t="shared" si="21"/>
        <v>1</v>
      </c>
      <c r="M46" s="28">
        <f t="shared" si="21"/>
        <v>1</v>
      </c>
    </row>
    <row r="48" spans="1:13" s="17" customFormat="1">
      <c r="A48" s="17" t="s">
        <v>56</v>
      </c>
      <c r="B48" s="17" t="s">
        <v>78</v>
      </c>
    </row>
    <row r="49" spans="2:13">
      <c r="B49" t="s">
        <v>31</v>
      </c>
      <c r="C49" s="18">
        <f>IFERROR('Data Sheet'!B57,0)</f>
        <v>133.77000000000001</v>
      </c>
      <c r="D49" s="18">
        <f>IFERROR('Data Sheet'!C57,0)</f>
        <v>182.31</v>
      </c>
      <c r="E49" s="18">
        <f>IFERROR('Data Sheet'!D57,0)</f>
        <v>182.59</v>
      </c>
      <c r="F49" s="18">
        <f>IFERROR('Data Sheet'!E57,0)</f>
        <v>182.64</v>
      </c>
      <c r="G49" s="18">
        <f>IFERROR('Data Sheet'!F57,0)</f>
        <v>288.69</v>
      </c>
      <c r="H49" s="18">
        <f>IFERROR('Data Sheet'!G57,0)</f>
        <v>288.69</v>
      </c>
      <c r="I49" s="18">
        <f>IFERROR('Data Sheet'!H57,0)</f>
        <v>433.03</v>
      </c>
      <c r="J49" s="18">
        <f>IFERROR('Data Sheet'!I57,0)</f>
        <v>649.54999999999995</v>
      </c>
      <c r="K49" s="18">
        <f>IFERROR('Data Sheet'!J57,0)</f>
        <v>649.61</v>
      </c>
      <c r="L49" s="18">
        <f>IFERROR('Data Sheet'!K57,0)</f>
        <v>676.3</v>
      </c>
      <c r="M49" s="18"/>
    </row>
    <row r="50" spans="2:13">
      <c r="B50" t="s">
        <v>32</v>
      </c>
      <c r="C50" s="18">
        <f>IFERROR('Data Sheet'!B58,0)</f>
        <v>90.51</v>
      </c>
      <c r="D50" s="18">
        <f>IFERROR('Data Sheet'!C58,0)</f>
        <v>1511.28</v>
      </c>
      <c r="E50" s="18">
        <f>IFERROR('Data Sheet'!D58,0)</f>
        <v>1586.84</v>
      </c>
      <c r="F50" s="18">
        <f>IFERROR('Data Sheet'!E58,0)</f>
        <v>1815.86</v>
      </c>
      <c r="G50" s="18">
        <f>IFERROR('Data Sheet'!F58,0)</f>
        <v>3039.73</v>
      </c>
      <c r="H50" s="18">
        <f>IFERROR('Data Sheet'!G58,0)</f>
        <v>3235.31</v>
      </c>
      <c r="I50" s="18">
        <f>IFERROR('Data Sheet'!H58,0)</f>
        <v>3646.88</v>
      </c>
      <c r="J50" s="18">
        <f>IFERROR('Data Sheet'!I58,0)</f>
        <v>4452.83</v>
      </c>
      <c r="K50" s="18">
        <f>IFERROR('Data Sheet'!J58,0)</f>
        <v>6286.89</v>
      </c>
      <c r="L50" s="18">
        <f>IFERROR('Data Sheet'!K58,0)</f>
        <v>15933.53</v>
      </c>
      <c r="M50" s="18"/>
    </row>
    <row r="51" spans="2:13">
      <c r="B51" t="s">
        <v>33</v>
      </c>
      <c r="C51" s="18">
        <f>IFERROR('Data Sheet'!B59,0)</f>
        <v>2527.35</v>
      </c>
      <c r="D51" s="18">
        <f>IFERROR('Data Sheet'!C59,0)</f>
        <v>2215.4</v>
      </c>
      <c r="E51" s="18">
        <f>IFERROR('Data Sheet'!D59,0)</f>
        <v>2653.7</v>
      </c>
      <c r="F51" s="18">
        <f>IFERROR('Data Sheet'!E59,0)</f>
        <v>2807.87</v>
      </c>
      <c r="G51" s="18">
        <f>IFERROR('Data Sheet'!F59,0)</f>
        <v>3417.18</v>
      </c>
      <c r="H51" s="18">
        <f>IFERROR('Data Sheet'!G59,0)</f>
        <v>3216.13</v>
      </c>
      <c r="I51" s="18">
        <f>IFERROR('Data Sheet'!H59,0)</f>
        <v>3386.76</v>
      </c>
      <c r="J51" s="18">
        <f>IFERROR('Data Sheet'!I59,0)</f>
        <v>3883.81</v>
      </c>
      <c r="K51" s="18">
        <f>IFERROR('Data Sheet'!J59,0)</f>
        <v>5431.31</v>
      </c>
      <c r="L51" s="18">
        <f>IFERROR('Data Sheet'!K59,0)</f>
        <v>2826.25</v>
      </c>
      <c r="M51" s="18"/>
    </row>
    <row r="52" spans="2:13">
      <c r="B52" t="s">
        <v>34</v>
      </c>
      <c r="C52" s="18">
        <f>IFERROR('Data Sheet'!B60,0)</f>
        <v>1679.62</v>
      </c>
      <c r="D52" s="18">
        <f>IFERROR('Data Sheet'!C60,0)</f>
        <v>915.43</v>
      </c>
      <c r="E52" s="18">
        <f>IFERROR('Data Sheet'!D60,0)</f>
        <v>852.48</v>
      </c>
      <c r="F52" s="18">
        <f>IFERROR('Data Sheet'!E60,0)</f>
        <v>1191.6400000000001</v>
      </c>
      <c r="G52" s="18">
        <f>IFERROR('Data Sheet'!F60,0)</f>
        <v>1629.98</v>
      </c>
      <c r="H52" s="18">
        <f>IFERROR('Data Sheet'!G60,0)</f>
        <v>1707.24</v>
      </c>
      <c r="I52" s="18">
        <f>IFERROR('Data Sheet'!H60,0)</f>
        <v>2112.81</v>
      </c>
      <c r="J52" s="18">
        <f>IFERROR('Data Sheet'!I60,0)</f>
        <v>2632.05</v>
      </c>
      <c r="K52" s="18">
        <f>IFERROR('Data Sheet'!J60,0)</f>
        <v>2819.37</v>
      </c>
      <c r="L52" s="18">
        <f>IFERROR('Data Sheet'!K60,0)</f>
        <v>3688.21</v>
      </c>
      <c r="M52" s="37"/>
    </row>
    <row r="53" spans="2:13">
      <c r="B53" s="24" t="s">
        <v>79</v>
      </c>
      <c r="C53" s="29">
        <f>SUM(C49:C52)</f>
        <v>4431.25</v>
      </c>
      <c r="D53" s="29">
        <f t="shared" ref="D53:L53" si="22">SUM(D49:D52)</f>
        <v>4824.42</v>
      </c>
      <c r="E53" s="29">
        <f t="shared" si="22"/>
        <v>5275.6099999999988</v>
      </c>
      <c r="F53" s="29">
        <f t="shared" si="22"/>
        <v>5998.01</v>
      </c>
      <c r="G53" s="29">
        <f t="shared" si="22"/>
        <v>8375.58</v>
      </c>
      <c r="H53" s="29">
        <f t="shared" si="22"/>
        <v>8447.3700000000008</v>
      </c>
      <c r="I53" s="29">
        <f t="shared" si="22"/>
        <v>9579.48</v>
      </c>
      <c r="J53" s="29">
        <f t="shared" si="22"/>
        <v>11618.240000000002</v>
      </c>
      <c r="K53" s="29">
        <f t="shared" si="22"/>
        <v>15187.18</v>
      </c>
      <c r="L53" s="29">
        <f t="shared" si="22"/>
        <v>23124.29</v>
      </c>
      <c r="M53" s="38"/>
    </row>
    <row r="54" spans="2:13">
      <c r="M54" s="39"/>
    </row>
    <row r="55" spans="2:13">
      <c r="B55" t="s">
        <v>80</v>
      </c>
      <c r="C55" s="18">
        <f>IFERROR('Data Sheet'!B62,0)</f>
        <v>3495.57</v>
      </c>
      <c r="D55" s="18">
        <f>IFERROR('Data Sheet'!C62,0)</f>
        <v>3715.5</v>
      </c>
      <c r="E55" s="18">
        <f>IFERROR('Data Sheet'!D62,0)</f>
        <v>3980.52</v>
      </c>
      <c r="F55" s="18">
        <f>IFERROR('Data Sheet'!E62,0)</f>
        <v>4386.97</v>
      </c>
      <c r="G55" s="18">
        <f>IFERROR('Data Sheet'!F62,0)</f>
        <v>6479.04</v>
      </c>
      <c r="H55" s="18">
        <f>IFERROR('Data Sheet'!G62,0)</f>
        <v>6408.62</v>
      </c>
      <c r="I55" s="18">
        <f>IFERROR('Data Sheet'!H62,0)</f>
        <v>6310.78</v>
      </c>
      <c r="J55" s="18">
        <f>IFERROR('Data Sheet'!I62,0)</f>
        <v>6932.22</v>
      </c>
      <c r="K55" s="18">
        <f>IFERROR('Data Sheet'!J62,0)</f>
        <v>8409.17</v>
      </c>
      <c r="L55" s="18">
        <f>IFERROR('Data Sheet'!K62,0)</f>
        <v>13401.74</v>
      </c>
      <c r="M55" s="37"/>
    </row>
    <row r="56" spans="2:13">
      <c r="B56" t="s">
        <v>37</v>
      </c>
      <c r="C56" s="18">
        <f>IFERROR('Data Sheet'!B63,0)</f>
        <v>37.909999999999997</v>
      </c>
      <c r="D56" s="18">
        <f>IFERROR('Data Sheet'!C63,0)</f>
        <v>95.58</v>
      </c>
      <c r="E56" s="18">
        <f>IFERROR('Data Sheet'!D63,0)</f>
        <v>145.44</v>
      </c>
      <c r="F56" s="18">
        <f>IFERROR('Data Sheet'!E63,0)</f>
        <v>352.36</v>
      </c>
      <c r="G56" s="18">
        <f>IFERROR('Data Sheet'!F63,0)</f>
        <v>63.82</v>
      </c>
      <c r="H56" s="18">
        <f>IFERROR('Data Sheet'!G63,0)</f>
        <v>66.819999999999993</v>
      </c>
      <c r="I56" s="18">
        <f>IFERROR('Data Sheet'!H63,0)</f>
        <v>496.61</v>
      </c>
      <c r="J56" s="18">
        <f>IFERROR('Data Sheet'!I63,0)</f>
        <v>606.63</v>
      </c>
      <c r="K56" s="18">
        <f>IFERROR('Data Sheet'!J63,0)</f>
        <v>1922.22</v>
      </c>
      <c r="L56" s="18">
        <f>IFERROR('Data Sheet'!K63,0)</f>
        <v>1166.71</v>
      </c>
      <c r="M56" s="37"/>
    </row>
    <row r="57" spans="2:13">
      <c r="B57" t="s">
        <v>38</v>
      </c>
      <c r="C57" s="18">
        <f>IFERROR('Data Sheet'!B64,0)</f>
        <v>3.27</v>
      </c>
      <c r="D57" s="18">
        <f>IFERROR('Data Sheet'!C64,0)</f>
        <v>6.87</v>
      </c>
      <c r="E57" s="18">
        <f>IFERROR('Data Sheet'!D64,0)</f>
        <v>8.23</v>
      </c>
      <c r="F57" s="18">
        <f>IFERROR('Data Sheet'!E64,0)</f>
        <v>11.24</v>
      </c>
      <c r="G57" s="18">
        <f>IFERROR('Data Sheet'!F64,0)</f>
        <v>0</v>
      </c>
      <c r="H57" s="18">
        <f>IFERROR('Data Sheet'!G64,0)</f>
        <v>0</v>
      </c>
      <c r="I57" s="18">
        <f>IFERROR('Data Sheet'!H64,0)</f>
        <v>0</v>
      </c>
      <c r="J57" s="18">
        <f>IFERROR('Data Sheet'!I64,0)</f>
        <v>0.01</v>
      </c>
      <c r="K57" s="18">
        <f>IFERROR('Data Sheet'!J64,0)</f>
        <v>21.08</v>
      </c>
      <c r="L57" s="18">
        <f>IFERROR('Data Sheet'!K64,0)</f>
        <v>59.5</v>
      </c>
      <c r="M57" s="37"/>
    </row>
    <row r="58" spans="2:13">
      <c r="B58" t="s">
        <v>39</v>
      </c>
      <c r="C58" s="18">
        <f>IFERROR('Data Sheet'!B65-SUM('Data Sheet'!B67:B69),0)</f>
        <v>313.8599999999999</v>
      </c>
      <c r="D58" s="18">
        <f>IFERROR('Data Sheet'!C65-SUM('Data Sheet'!C67:C69),0)</f>
        <v>319.49</v>
      </c>
      <c r="E58" s="18">
        <f>IFERROR('Data Sheet'!D65-SUM('Data Sheet'!D67:D69),0)</f>
        <v>457.82000000000005</v>
      </c>
      <c r="F58" s="18">
        <f>IFERROR('Data Sheet'!E65-SUM('Data Sheet'!E67:E69),0)</f>
        <v>447.53000000000009</v>
      </c>
      <c r="G58" s="18">
        <f>IFERROR('Data Sheet'!F65-SUM('Data Sheet'!F67:F69),0)</f>
        <v>607.57000000000016</v>
      </c>
      <c r="H58" s="18">
        <f>IFERROR('Data Sheet'!G65-SUM('Data Sheet'!G67:G69),0)</f>
        <v>611.2800000000002</v>
      </c>
      <c r="I58" s="18">
        <f>IFERROR('Data Sheet'!H65-SUM('Data Sheet'!H67:H69),0)</f>
        <v>766.13000000000011</v>
      </c>
      <c r="J58" s="18">
        <f>IFERROR('Data Sheet'!I65-SUM('Data Sheet'!I67:I69),0)</f>
        <v>1500.88</v>
      </c>
      <c r="K58" s="18">
        <f>IFERROR('Data Sheet'!J65-SUM('Data Sheet'!J67:J69),0)</f>
        <v>1864.9299999999998</v>
      </c>
      <c r="L58" s="18">
        <f>IFERROR('Data Sheet'!K65-SUM('Data Sheet'!K67:K69),0)</f>
        <v>2409.2199999999993</v>
      </c>
      <c r="M58" s="37"/>
    </row>
    <row r="59" spans="2:13">
      <c r="B59" s="24" t="s">
        <v>81</v>
      </c>
      <c r="C59" s="29">
        <f>SUM(C55:C58)</f>
        <v>3850.6099999999997</v>
      </c>
      <c r="D59" s="29">
        <f t="shared" ref="D59:L59" si="23">SUM(D55:D58)</f>
        <v>4137.4399999999996</v>
      </c>
      <c r="E59" s="29">
        <f t="shared" si="23"/>
        <v>4592.0099999999993</v>
      </c>
      <c r="F59" s="29">
        <f t="shared" si="23"/>
        <v>5198.0999999999995</v>
      </c>
      <c r="G59" s="29">
        <f t="shared" si="23"/>
        <v>7150.43</v>
      </c>
      <c r="H59" s="29">
        <f t="shared" si="23"/>
        <v>7086.7199999999993</v>
      </c>
      <c r="I59" s="29">
        <f t="shared" si="23"/>
        <v>7573.5199999999995</v>
      </c>
      <c r="J59" s="29">
        <f t="shared" si="23"/>
        <v>9039.7400000000016</v>
      </c>
      <c r="K59" s="29">
        <f t="shared" si="23"/>
        <v>12217.4</v>
      </c>
      <c r="L59" s="29">
        <f t="shared" si="23"/>
        <v>17037.169999999998</v>
      </c>
      <c r="M59" s="38"/>
    </row>
    <row r="60" spans="2:13">
      <c r="B60" s="30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8"/>
    </row>
    <row r="61" spans="2:13">
      <c r="B61" t="s">
        <v>40</v>
      </c>
      <c r="C61" s="18">
        <f>IFERROR('Data Sheet'!B67,0)</f>
        <v>97.91</v>
      </c>
      <c r="D61" s="18">
        <f>IFERROR('Data Sheet'!C67,0)</f>
        <v>131.35</v>
      </c>
      <c r="E61" s="18">
        <f>IFERROR('Data Sheet'!D67,0)</f>
        <v>150.25</v>
      </c>
      <c r="F61" s="18">
        <f>IFERROR('Data Sheet'!E67,0)</f>
        <v>128.03</v>
      </c>
      <c r="G61" s="18">
        <f>IFERROR('Data Sheet'!F67,0)</f>
        <v>172.56</v>
      </c>
      <c r="H61" s="18">
        <f>IFERROR('Data Sheet'!G67,0)</f>
        <v>241.8</v>
      </c>
      <c r="I61" s="18">
        <f>IFERROR('Data Sheet'!H67,0)</f>
        <v>221.25</v>
      </c>
      <c r="J61" s="18">
        <f>IFERROR('Data Sheet'!I67,0)</f>
        <v>299.33999999999997</v>
      </c>
      <c r="K61" s="18">
        <f>IFERROR('Data Sheet'!J67,0)</f>
        <v>359.39</v>
      </c>
      <c r="L61" s="18">
        <f>IFERROR('Data Sheet'!K67,0)</f>
        <v>845.84</v>
      </c>
      <c r="M61" s="37"/>
    </row>
    <row r="62" spans="2:13">
      <c r="B62" t="s">
        <v>41</v>
      </c>
      <c r="C62" s="18">
        <f>IFERROR('Data Sheet'!B68,0)</f>
        <v>424.66</v>
      </c>
      <c r="D62" s="18">
        <f>IFERROR('Data Sheet'!C68,0)</f>
        <v>489.93</v>
      </c>
      <c r="E62" s="18">
        <f>IFERROR('Data Sheet'!D68,0)</f>
        <v>438.89</v>
      </c>
      <c r="F62" s="18">
        <f>IFERROR('Data Sheet'!E68,0)</f>
        <v>578.4</v>
      </c>
      <c r="G62" s="18">
        <f>IFERROR('Data Sheet'!F68,0)</f>
        <v>881.51</v>
      </c>
      <c r="H62" s="18">
        <f>IFERROR('Data Sheet'!G68,0)</f>
        <v>928.8</v>
      </c>
      <c r="I62" s="18">
        <f>IFERROR('Data Sheet'!H68,0)</f>
        <v>1448.09</v>
      </c>
      <c r="J62" s="18">
        <f>IFERROR('Data Sheet'!I68,0)</f>
        <v>1993.89</v>
      </c>
      <c r="K62" s="18">
        <f>IFERROR('Data Sheet'!J68,0)</f>
        <v>2150.5300000000002</v>
      </c>
      <c r="L62" s="18">
        <f>IFERROR('Data Sheet'!K68,0)</f>
        <v>2791.23</v>
      </c>
      <c r="M62" s="37"/>
    </row>
    <row r="63" spans="2:13">
      <c r="B63" t="s">
        <v>42</v>
      </c>
      <c r="C63" s="18">
        <f>IFERROR('Data Sheet'!B69,0)</f>
        <v>58.07</v>
      </c>
      <c r="D63" s="18">
        <f>IFERROR('Data Sheet'!C69,0)</f>
        <v>65.7</v>
      </c>
      <c r="E63" s="18">
        <f>IFERROR('Data Sheet'!D69,0)</f>
        <v>94.46</v>
      </c>
      <c r="F63" s="18">
        <f>IFERROR('Data Sheet'!E69,0)</f>
        <v>93.48</v>
      </c>
      <c r="G63" s="18">
        <f>IFERROR('Data Sheet'!F69,0)</f>
        <v>171.08</v>
      </c>
      <c r="H63" s="18">
        <f>IFERROR('Data Sheet'!G69,0)</f>
        <v>190.05</v>
      </c>
      <c r="I63" s="18">
        <f>IFERROR('Data Sheet'!H69,0)</f>
        <v>336.62</v>
      </c>
      <c r="J63" s="18">
        <f>IFERROR('Data Sheet'!I69,0)</f>
        <v>285.27</v>
      </c>
      <c r="K63" s="18">
        <f>IFERROR('Data Sheet'!J69,0)</f>
        <v>459.86</v>
      </c>
      <c r="L63" s="18">
        <f>IFERROR('Data Sheet'!K69,0)</f>
        <v>2450.0500000000002</v>
      </c>
      <c r="M63" s="37"/>
    </row>
    <row r="64" spans="2:13">
      <c r="B64" s="24" t="s">
        <v>82</v>
      </c>
      <c r="C64" s="29">
        <f>SUM(C61:C63)</f>
        <v>580.6400000000001</v>
      </c>
      <c r="D64" s="29">
        <f t="shared" ref="D64:L64" si="24">SUM(D61:D63)</f>
        <v>686.98</v>
      </c>
      <c r="E64" s="29">
        <f t="shared" si="24"/>
        <v>683.6</v>
      </c>
      <c r="F64" s="29">
        <f t="shared" si="24"/>
        <v>799.91</v>
      </c>
      <c r="G64" s="29">
        <f t="shared" si="24"/>
        <v>1225.1499999999999</v>
      </c>
      <c r="H64" s="29">
        <f t="shared" si="24"/>
        <v>1360.6499999999999</v>
      </c>
      <c r="I64" s="29">
        <f t="shared" si="24"/>
        <v>2005.96</v>
      </c>
      <c r="J64" s="29">
        <f t="shared" si="24"/>
        <v>2578.5</v>
      </c>
      <c r="K64" s="29">
        <f t="shared" si="24"/>
        <v>2969.78</v>
      </c>
      <c r="L64" s="29">
        <f t="shared" si="24"/>
        <v>6087.1200000000008</v>
      </c>
      <c r="M64" s="38"/>
    </row>
    <row r="65" spans="1:13">
      <c r="M65" s="39"/>
    </row>
    <row r="66" spans="1:13">
      <c r="B66" s="24" t="s">
        <v>118</v>
      </c>
      <c r="C66" s="24">
        <f>IFERROR(SUM(C59,C64),0)</f>
        <v>4431.25</v>
      </c>
      <c r="D66" s="24">
        <f t="shared" ref="D66:L66" si="25">IFERROR(SUM(D59,D64),0)</f>
        <v>4824.42</v>
      </c>
      <c r="E66" s="24">
        <f t="shared" si="25"/>
        <v>5275.61</v>
      </c>
      <c r="F66" s="24">
        <f t="shared" si="25"/>
        <v>5998.0099999999993</v>
      </c>
      <c r="G66" s="24">
        <f t="shared" si="25"/>
        <v>8375.58</v>
      </c>
      <c r="H66" s="24">
        <f t="shared" si="25"/>
        <v>8447.369999999999</v>
      </c>
      <c r="I66" s="24">
        <f t="shared" si="25"/>
        <v>9579.48</v>
      </c>
      <c r="J66" s="24">
        <f t="shared" si="25"/>
        <v>11618.240000000002</v>
      </c>
      <c r="K66" s="24">
        <f t="shared" si="25"/>
        <v>15187.18</v>
      </c>
      <c r="L66" s="24">
        <f t="shared" si="25"/>
        <v>23124.29</v>
      </c>
      <c r="M66" s="40"/>
    </row>
    <row r="67" spans="1:13">
      <c r="M67" s="39"/>
    </row>
    <row r="68" spans="1:13">
      <c r="B68" s="30" t="s">
        <v>83</v>
      </c>
      <c r="C68" t="b">
        <f>C66=C53</f>
        <v>1</v>
      </c>
      <c r="D68" t="b">
        <f t="shared" ref="D68:L68" si="26">D66=D53</f>
        <v>1</v>
      </c>
      <c r="E68" t="b">
        <f t="shared" si="26"/>
        <v>1</v>
      </c>
      <c r="F68" t="b">
        <f t="shared" si="26"/>
        <v>1</v>
      </c>
      <c r="G68" t="b">
        <f t="shared" si="26"/>
        <v>1</v>
      </c>
      <c r="H68" t="b">
        <f t="shared" si="26"/>
        <v>1</v>
      </c>
      <c r="I68" t="b">
        <f t="shared" si="26"/>
        <v>1</v>
      </c>
      <c r="J68" t="b">
        <f t="shared" si="26"/>
        <v>1</v>
      </c>
      <c r="K68" t="b">
        <f t="shared" si="26"/>
        <v>1</v>
      </c>
      <c r="L68" t="b">
        <f t="shared" si="26"/>
        <v>1</v>
      </c>
    </row>
    <row r="70" spans="1:13" s="32" customFormat="1">
      <c r="A70" s="32" t="s">
        <v>56</v>
      </c>
      <c r="B70" s="32" t="s">
        <v>84</v>
      </c>
    </row>
    <row r="71" spans="1:13">
      <c r="B71" t="s">
        <v>85</v>
      </c>
    </row>
    <row r="72" spans="1:13">
      <c r="B72" t="s">
        <v>86</v>
      </c>
      <c r="C72" s="18">
        <f>IFERROR('CF Data'!E3,0)</f>
        <v>555</v>
      </c>
      <c r="D72" s="18">
        <f>IFERROR('CF Data'!F3,0)</f>
        <v>826</v>
      </c>
      <c r="E72" s="18">
        <f>IFERROR('CF Data'!G3,0)</f>
        <v>620</v>
      </c>
      <c r="F72" s="18">
        <f>IFERROR('CF Data'!H3,0)</f>
        <v>1000</v>
      </c>
      <c r="G72" s="18">
        <f>IFERROR('CF Data'!I3,0)</f>
        <v>1308</v>
      </c>
      <c r="H72" s="18">
        <f>IFERROR('CF Data'!J3,0)</f>
        <v>1012</v>
      </c>
      <c r="I72" s="18">
        <f>IFERROR('CF Data'!K3,0)</f>
        <v>1231</v>
      </c>
      <c r="J72" s="18">
        <f>IFERROR('CF Data'!L3,0)</f>
        <v>1790</v>
      </c>
      <c r="K72" s="18">
        <f>IFERROR('CF Data'!M3,0)</f>
        <v>2391</v>
      </c>
      <c r="L72" s="18">
        <f>IFERROR('CF Data'!N3,0)</f>
        <v>3381</v>
      </c>
      <c r="M72" s="18"/>
    </row>
    <row r="73" spans="1:13">
      <c r="B73" t="s">
        <v>40</v>
      </c>
      <c r="C73" s="18">
        <f>IFERROR('CF Data'!E4,0)</f>
        <v>645</v>
      </c>
      <c r="D73" s="18">
        <f>IFERROR('CF Data'!F4,0)</f>
        <v>820</v>
      </c>
      <c r="E73" s="18">
        <f>IFERROR('CF Data'!G4,0)</f>
        <v>873</v>
      </c>
      <c r="F73" s="18">
        <f>IFERROR('CF Data'!H4,0)</f>
        <v>1123</v>
      </c>
      <c r="G73" s="18">
        <f>IFERROR('CF Data'!I4,0)</f>
        <v>1513</v>
      </c>
      <c r="H73" s="18">
        <f>IFERROR('CF Data'!J4,0)</f>
        <v>1200</v>
      </c>
      <c r="I73" s="18">
        <f>IFERROR('CF Data'!K4,0)</f>
        <v>1624</v>
      </c>
      <c r="J73" s="18">
        <f>IFERROR('CF Data'!L4,0)</f>
        <v>2749</v>
      </c>
      <c r="K73" s="18">
        <f>IFERROR('CF Data'!M4,0)</f>
        <v>3732</v>
      </c>
      <c r="L73" s="18">
        <f>IFERROR('CF Data'!N4,0)</f>
        <v>4778</v>
      </c>
    </row>
    <row r="74" spans="1:13">
      <c r="B74" t="s">
        <v>41</v>
      </c>
      <c r="C74" s="18">
        <f>IFERROR('CF Data'!E5,0)</f>
        <v>0</v>
      </c>
      <c r="D74" s="18">
        <f>IFERROR('CF Data'!F5,0)</f>
        <v>7</v>
      </c>
      <c r="E74" s="18">
        <f>IFERROR('CF Data'!G5,0)</f>
        <v>-34</v>
      </c>
      <c r="F74" s="18">
        <f>IFERROR('CF Data'!H5,0)</f>
        <v>-13</v>
      </c>
      <c r="G74" s="18">
        <f>IFERROR('CF Data'!I5,0)</f>
        <v>-32</v>
      </c>
      <c r="H74" s="18">
        <f>IFERROR('CF Data'!J5,0)</f>
        <v>-76</v>
      </c>
      <c r="I74" s="18">
        <f>IFERROR('CF Data'!K5,0)</f>
        <v>15</v>
      </c>
      <c r="J74" s="18">
        <f>IFERROR('CF Data'!L5,0)</f>
        <v>-123</v>
      </c>
      <c r="K74" s="18">
        <f>IFERROR('CF Data'!M5,0)</f>
        <v>-73</v>
      </c>
      <c r="L74" s="18">
        <f>IFERROR('CF Data'!N5,0)</f>
        <v>-133</v>
      </c>
    </row>
    <row r="75" spans="1:13">
      <c r="B75" t="s">
        <v>87</v>
      </c>
      <c r="C75" s="18">
        <f>IFERROR('CF Data'!E6,0)</f>
        <v>-135</v>
      </c>
      <c r="D75" s="18">
        <f>IFERROR('CF Data'!F6,0)</f>
        <v>-39</v>
      </c>
      <c r="E75" s="18">
        <f>IFERROR('CF Data'!G6,0)</f>
        <v>45</v>
      </c>
      <c r="F75" s="18">
        <f>IFERROR('CF Data'!H6,0)</f>
        <v>-151</v>
      </c>
      <c r="G75" s="18">
        <f>IFERROR('CF Data'!I6,0)</f>
        <v>-185</v>
      </c>
      <c r="H75" s="18">
        <f>IFERROR('CF Data'!J6,0)</f>
        <v>-47</v>
      </c>
      <c r="I75" s="18">
        <f>IFERROR('CF Data'!K6,0)</f>
        <v>-519</v>
      </c>
      <c r="J75" s="18">
        <f>IFERROR('CF Data'!L6,0)</f>
        <v>-557</v>
      </c>
      <c r="K75" s="18">
        <f>IFERROR('CF Data'!M6,0)</f>
        <v>-160</v>
      </c>
      <c r="L75" s="18">
        <f>IFERROR('CF Data'!N6,0)</f>
        <v>-479</v>
      </c>
    </row>
    <row r="76" spans="1:13">
      <c r="B76" t="s">
        <v>88</v>
      </c>
      <c r="C76" s="18">
        <f>IFERROR('CF Data'!E7,0)</f>
        <v>149</v>
      </c>
      <c r="D76" s="18">
        <f>IFERROR('CF Data'!F7,0)</f>
        <v>0</v>
      </c>
      <c r="E76" s="18">
        <f>IFERROR('CF Data'!G7,0)</f>
        <v>0</v>
      </c>
      <c r="F76" s="18">
        <f>IFERROR('CF Data'!H7,0)</f>
        <v>0</v>
      </c>
      <c r="G76" s="18">
        <f>IFERROR('CF Data'!I7,0)</f>
        <v>0</v>
      </c>
      <c r="H76" s="18">
        <f>IFERROR('CF Data'!J7,0)</f>
        <v>0</v>
      </c>
      <c r="I76" s="18">
        <f>IFERROR('CF Data'!K7,0)</f>
        <v>0</v>
      </c>
      <c r="J76" s="18">
        <f>IFERROR('CF Data'!L7,0)</f>
        <v>0</v>
      </c>
      <c r="K76" s="18">
        <f>IFERROR('CF Data'!M7,0)</f>
        <v>0</v>
      </c>
      <c r="L76" s="18">
        <f>IFERROR('CF Data'!N7,0)</f>
        <v>0</v>
      </c>
    </row>
    <row r="77" spans="1:13">
      <c r="B77" t="s">
        <v>89</v>
      </c>
      <c r="C77" s="18">
        <f>IFERROR('CF Data'!E8,0)</f>
        <v>-56</v>
      </c>
      <c r="D77" s="18">
        <f>IFERROR('CF Data'!F8,0)</f>
        <v>0</v>
      </c>
      <c r="E77" s="18">
        <f>IFERROR('CF Data'!G8,0)</f>
        <v>0</v>
      </c>
      <c r="F77" s="18">
        <f>IFERROR('CF Data'!H8,0)</f>
        <v>0</v>
      </c>
      <c r="G77" s="18">
        <f>IFERROR('CF Data'!I8,0)</f>
        <v>0</v>
      </c>
      <c r="H77" s="18">
        <f>IFERROR('CF Data'!J8,0)</f>
        <v>0</v>
      </c>
      <c r="I77" s="18">
        <f>IFERROR('CF Data'!K8,0)</f>
        <v>0</v>
      </c>
      <c r="J77" s="18">
        <f>IFERROR('CF Data'!L8,0)</f>
        <v>0</v>
      </c>
      <c r="K77" s="18">
        <f>IFERROR('CF Data'!M8,0)</f>
        <v>0</v>
      </c>
      <c r="L77" s="18">
        <f>IFERROR('CF Data'!N8,0)</f>
        <v>0</v>
      </c>
    </row>
    <row r="78" spans="1:13">
      <c r="B78" t="s">
        <v>90</v>
      </c>
      <c r="C78" s="18">
        <f>IFERROR('CF Data'!E9,0)</f>
        <v>0</v>
      </c>
      <c r="D78" s="18">
        <f>IFERROR('CF Data'!F9,0)</f>
        <v>95</v>
      </c>
      <c r="E78" s="18">
        <f>IFERROR('CF Data'!G9,0)</f>
        <v>-207</v>
      </c>
      <c r="F78" s="18">
        <f>IFERROR('CF Data'!H9,0)</f>
        <v>114</v>
      </c>
      <c r="G78" s="18">
        <f>IFERROR('CF Data'!I9,0)</f>
        <v>132</v>
      </c>
      <c r="H78" s="18">
        <f>IFERROR('CF Data'!J9,0)</f>
        <v>12</v>
      </c>
      <c r="I78" s="18">
        <f>IFERROR('CF Data'!K9,0)</f>
        <v>236</v>
      </c>
      <c r="J78" s="18">
        <f>IFERROR('CF Data'!L9,0)</f>
        <v>95</v>
      </c>
      <c r="K78" s="18">
        <f>IFERROR('CF Data'!M9,0)</f>
        <v>-440</v>
      </c>
      <c r="L78" s="18">
        <f>IFERROR('CF Data'!N9,0)</f>
        <v>-57</v>
      </c>
    </row>
    <row r="79" spans="1:13">
      <c r="B79" t="s">
        <v>91</v>
      </c>
      <c r="C79" s="18">
        <f>IFERROR('CF Data'!E10,0)</f>
        <v>-42</v>
      </c>
      <c r="D79" s="18">
        <f>IFERROR('CF Data'!F10,0)</f>
        <v>64</v>
      </c>
      <c r="E79" s="18">
        <f>IFERROR('CF Data'!G10,0)</f>
        <v>-197</v>
      </c>
      <c r="F79" s="18">
        <f>IFERROR('CF Data'!H10,0)</f>
        <v>-50</v>
      </c>
      <c r="G79" s="18">
        <f>IFERROR('CF Data'!I10,0)</f>
        <v>-85</v>
      </c>
      <c r="H79" s="18">
        <f>IFERROR('CF Data'!J10,0)</f>
        <v>-111</v>
      </c>
      <c r="I79" s="18">
        <f>IFERROR('CF Data'!K10,0)</f>
        <v>-269</v>
      </c>
      <c r="J79" s="18">
        <f>IFERROR('CF Data'!L10,0)</f>
        <v>-585</v>
      </c>
      <c r="K79" s="18">
        <f>IFERROR('CF Data'!M10,0)</f>
        <v>-673</v>
      </c>
      <c r="L79" s="18">
        <f>IFERROR('CF Data'!N10,0)</f>
        <v>-669</v>
      </c>
    </row>
    <row r="80" spans="1:13">
      <c r="B80" s="30" t="s">
        <v>92</v>
      </c>
      <c r="C80" s="31">
        <f>IFERROR(SUM(C72:C79),0)</f>
        <v>1116</v>
      </c>
      <c r="D80" s="31">
        <f t="shared" ref="D80:L80" si="27">IFERROR(SUM(D72:D79),0)</f>
        <v>1773</v>
      </c>
      <c r="E80" s="31">
        <f t="shared" si="27"/>
        <v>1100</v>
      </c>
      <c r="F80" s="31">
        <f t="shared" si="27"/>
        <v>2023</v>
      </c>
      <c r="G80" s="31">
        <f t="shared" si="27"/>
        <v>2651</v>
      </c>
      <c r="H80" s="31">
        <f t="shared" si="27"/>
        <v>1990</v>
      </c>
      <c r="I80" s="31">
        <f t="shared" si="27"/>
        <v>2318</v>
      </c>
      <c r="J80" s="31">
        <f t="shared" si="27"/>
        <v>3369</v>
      </c>
      <c r="K80" s="31">
        <f t="shared" si="27"/>
        <v>4777</v>
      </c>
      <c r="L80" s="31">
        <f t="shared" si="27"/>
        <v>6821</v>
      </c>
    </row>
    <row r="82" spans="2:12">
      <c r="B82" t="s">
        <v>93</v>
      </c>
    </row>
    <row r="83" spans="2:12">
      <c r="B83" t="s">
        <v>94</v>
      </c>
      <c r="C83" s="18">
        <f>IFERROR('CF Data'!C13,0)</f>
        <v>-578</v>
      </c>
      <c r="D83" s="18">
        <f>IFERROR('CF Data'!D13,0)</f>
        <v>-220</v>
      </c>
      <c r="E83" s="18">
        <f>IFERROR('CF Data'!E13,0)</f>
        <v>-269</v>
      </c>
      <c r="F83" s="18">
        <f>IFERROR('CF Data'!F13,0)</f>
        <v>-792</v>
      </c>
      <c r="G83" s="18">
        <f>IFERROR('CF Data'!G13,0)</f>
        <v>-533</v>
      </c>
      <c r="H83" s="18">
        <f>IFERROR('CF Data'!H13,0)</f>
        <v>-859</v>
      </c>
      <c r="I83" s="18">
        <f>IFERROR('CF Data'!I13,0)</f>
        <v>-754</v>
      </c>
      <c r="J83" s="18">
        <f>IFERROR('CF Data'!J13,0)</f>
        <v>-560</v>
      </c>
      <c r="K83" s="18">
        <f>IFERROR('CF Data'!K13,0)</f>
        <v>-835</v>
      </c>
      <c r="L83" s="18">
        <f>IFERROR('CF Data'!L13,0)</f>
        <v>-1801</v>
      </c>
    </row>
    <row r="84" spans="2:12">
      <c r="B84" t="s">
        <v>95</v>
      </c>
      <c r="C84" s="18">
        <f>IFERROR('CF Data'!C14,0)</f>
        <v>0</v>
      </c>
      <c r="D84" s="18">
        <f>IFERROR('CF Data'!D14,0)</f>
        <v>0</v>
      </c>
      <c r="E84" s="18">
        <f>IFERROR('CF Data'!E14,0)</f>
        <v>4</v>
      </c>
      <c r="F84" s="18">
        <f>IFERROR('CF Data'!F14,0)</f>
        <v>12</v>
      </c>
      <c r="G84" s="18">
        <f>IFERROR('CF Data'!G14,0)</f>
        <v>17</v>
      </c>
      <c r="H84" s="18">
        <f>IFERROR('CF Data'!H14,0)</f>
        <v>50</v>
      </c>
      <c r="I84" s="18">
        <f>IFERROR('CF Data'!I14,0)</f>
        <v>21</v>
      </c>
      <c r="J84" s="18">
        <f>IFERROR('CF Data'!J14,0)</f>
        <v>24</v>
      </c>
      <c r="K84" s="18">
        <f>IFERROR('CF Data'!K14,0)</f>
        <v>19</v>
      </c>
      <c r="L84" s="18">
        <f>IFERROR('CF Data'!L14,0)</f>
        <v>51</v>
      </c>
    </row>
    <row r="85" spans="2:12">
      <c r="B85" t="s">
        <v>96</v>
      </c>
      <c r="C85" s="18">
        <f>IFERROR('CF Data'!C15,0)</f>
        <v>0</v>
      </c>
      <c r="D85" s="18">
        <f>IFERROR('CF Data'!D15,0)</f>
        <v>-302</v>
      </c>
      <c r="E85" s="18">
        <f>IFERROR('CF Data'!E15,0)</f>
        <v>-550</v>
      </c>
      <c r="F85" s="18">
        <f>IFERROR('CF Data'!F15,0)</f>
        <v>-35</v>
      </c>
      <c r="G85" s="18">
        <f>IFERROR('CF Data'!G15,0)</f>
        <v>-35</v>
      </c>
      <c r="H85" s="18">
        <f>IFERROR('CF Data'!H15,0)</f>
        <v>0</v>
      </c>
      <c r="I85" s="18">
        <f>IFERROR('CF Data'!I15,0)</f>
        <v>-73</v>
      </c>
      <c r="J85" s="18">
        <f>IFERROR('CF Data'!J15,0)</f>
        <v>0</v>
      </c>
      <c r="K85" s="18">
        <f>IFERROR('CF Data'!K15,0)</f>
        <v>0</v>
      </c>
      <c r="L85" s="18">
        <f>IFERROR('CF Data'!L15,0)</f>
        <v>0</v>
      </c>
    </row>
    <row r="86" spans="2:12">
      <c r="B86" t="s">
        <v>97</v>
      </c>
      <c r="C86" s="18">
        <f>IFERROR('CF Data'!C16,0)</f>
        <v>0</v>
      </c>
      <c r="D86" s="18">
        <f>IFERROR('CF Data'!D16,0)</f>
        <v>8</v>
      </c>
      <c r="E86" s="18">
        <f>IFERROR('CF Data'!E16,0)</f>
        <v>512</v>
      </c>
      <c r="F86" s="18">
        <f>IFERROR('CF Data'!F16,0)</f>
        <v>35</v>
      </c>
      <c r="G86" s="18">
        <f>IFERROR('CF Data'!G16,0)</f>
        <v>35</v>
      </c>
      <c r="H86" s="18">
        <f>IFERROR('CF Data'!H16,0)</f>
        <v>0</v>
      </c>
      <c r="I86" s="18">
        <f>IFERROR('CF Data'!I16,0)</f>
        <v>73</v>
      </c>
      <c r="J86" s="18">
        <f>IFERROR('CF Data'!J16,0)</f>
        <v>0</v>
      </c>
      <c r="K86" s="18">
        <f>IFERROR('CF Data'!K16,0)</f>
        <v>0</v>
      </c>
      <c r="L86" s="18">
        <f>IFERROR('CF Data'!L16,0)</f>
        <v>0</v>
      </c>
    </row>
    <row r="87" spans="2:12">
      <c r="B87" t="s">
        <v>98</v>
      </c>
      <c r="C87" s="18">
        <f>IFERROR('CF Data'!C17,0)</f>
        <v>4</v>
      </c>
      <c r="D87" s="18">
        <f>IFERROR('CF Data'!D17,0)</f>
        <v>12</v>
      </c>
      <c r="E87" s="18">
        <f>IFERROR('CF Data'!E17,0)</f>
        <v>6</v>
      </c>
      <c r="F87" s="18">
        <f>IFERROR('CF Data'!F17,0)</f>
        <v>8</v>
      </c>
      <c r="G87" s="18">
        <f>IFERROR('CF Data'!G17,0)</f>
        <v>5</v>
      </c>
      <c r="H87" s="18">
        <f>IFERROR('CF Data'!H17,0)</f>
        <v>6</v>
      </c>
      <c r="I87" s="18">
        <f>IFERROR('CF Data'!I17,0)</f>
        <v>5</v>
      </c>
      <c r="J87" s="18">
        <f>IFERROR('CF Data'!J17,0)</f>
        <v>9</v>
      </c>
      <c r="K87" s="18">
        <f>IFERROR('CF Data'!K17,0)</f>
        <v>13</v>
      </c>
      <c r="L87" s="18">
        <f>IFERROR('CF Data'!L17,0)</f>
        <v>23</v>
      </c>
    </row>
    <row r="88" spans="2:12">
      <c r="B88" t="s">
        <v>99</v>
      </c>
      <c r="C88" s="18">
        <f>IFERROR('CF Data'!C18,0)</f>
        <v>0</v>
      </c>
      <c r="D88" s="18">
        <f>IFERROR('CF Data'!D18,0)</f>
        <v>2</v>
      </c>
      <c r="E88" s="18">
        <f>IFERROR('CF Data'!E18,0)</f>
        <v>0</v>
      </c>
      <c r="F88" s="18">
        <f>IFERROR('CF Data'!F18,0)</f>
        <v>0</v>
      </c>
      <c r="G88" s="18">
        <f>IFERROR('CF Data'!G18,0)</f>
        <v>0</v>
      </c>
      <c r="H88" s="18">
        <f>IFERROR('CF Data'!H18,0)</f>
        <v>0</v>
      </c>
      <c r="I88" s="18">
        <f>IFERROR('CF Data'!I18,0)</f>
        <v>0</v>
      </c>
      <c r="J88" s="18">
        <f>IFERROR('CF Data'!J18,0)</f>
        <v>0</v>
      </c>
      <c r="K88" s="18">
        <f>IFERROR('CF Data'!K18,0)</f>
        <v>0</v>
      </c>
      <c r="L88" s="18">
        <f>IFERROR('CF Data'!L18,0)</f>
        <v>0</v>
      </c>
    </row>
    <row r="89" spans="2:12">
      <c r="B89" t="s">
        <v>100</v>
      </c>
      <c r="C89" s="18">
        <f>IFERROR('CF Data'!C19,0)</f>
        <v>0</v>
      </c>
      <c r="D89" s="18">
        <f>IFERROR('CF Data'!D19,0)</f>
        <v>0</v>
      </c>
      <c r="E89" s="18">
        <f>IFERROR('CF Data'!E19,0)</f>
        <v>0</v>
      </c>
      <c r="F89" s="18">
        <f>IFERROR('CF Data'!F19,0)</f>
        <v>0</v>
      </c>
      <c r="G89" s="18">
        <f>IFERROR('CF Data'!G19,0)</f>
        <v>0</v>
      </c>
      <c r="H89" s="18">
        <f>IFERROR('CF Data'!H19,0)</f>
        <v>0</v>
      </c>
      <c r="I89" s="18">
        <f>IFERROR('CF Data'!I19,0)</f>
        <v>0</v>
      </c>
      <c r="J89" s="18">
        <f>IFERROR('CF Data'!J19,0)</f>
        <v>0</v>
      </c>
      <c r="K89" s="18">
        <f>IFERROR('CF Data'!K19,0)</f>
        <v>0</v>
      </c>
      <c r="L89" s="18">
        <f>IFERROR('CF Data'!L19,0)</f>
        <v>0</v>
      </c>
    </row>
    <row r="90" spans="2:12">
      <c r="B90" t="s">
        <v>101</v>
      </c>
      <c r="C90" s="18">
        <f>IFERROR('CF Data'!C20,0)</f>
        <v>0</v>
      </c>
      <c r="D90" s="18">
        <f>IFERROR('CF Data'!D20,0)</f>
        <v>0</v>
      </c>
      <c r="E90" s="18">
        <f>IFERROR('CF Data'!E20,0)</f>
        <v>0</v>
      </c>
      <c r="F90" s="18">
        <f>IFERROR('CF Data'!F20,0)</f>
        <v>-276</v>
      </c>
      <c r="G90" s="18">
        <f>IFERROR('CF Data'!G20,0)</f>
        <v>-212</v>
      </c>
      <c r="H90" s="18">
        <f>IFERROR('CF Data'!H20,0)</f>
        <v>0</v>
      </c>
      <c r="I90" s="18">
        <f>IFERROR('CF Data'!I20,0)</f>
        <v>-8</v>
      </c>
      <c r="J90" s="18">
        <f>IFERROR('CF Data'!J20,0)</f>
        <v>0</v>
      </c>
      <c r="K90" s="18">
        <f>IFERROR('CF Data'!K20,0)</f>
        <v>0</v>
      </c>
      <c r="L90" s="18">
        <f>IFERROR('CF Data'!L20,0)</f>
        <v>0</v>
      </c>
    </row>
    <row r="91" spans="2:12">
      <c r="B91" t="s">
        <v>102</v>
      </c>
      <c r="C91" s="18">
        <f>IFERROR('CF Data'!C21,0)</f>
        <v>0</v>
      </c>
      <c r="D91" s="18">
        <f>IFERROR('CF Data'!D21,0)</f>
        <v>0</v>
      </c>
      <c r="E91" s="18">
        <f>IFERROR('CF Data'!E21,0)</f>
        <v>-4</v>
      </c>
      <c r="F91" s="18">
        <f>IFERROR('CF Data'!F21,0)</f>
        <v>0</v>
      </c>
      <c r="G91" s="18">
        <f>IFERROR('CF Data'!G21,0)</f>
        <v>-23</v>
      </c>
      <c r="H91" s="18">
        <f>IFERROR('CF Data'!H21,0)</f>
        <v>-134</v>
      </c>
      <c r="I91" s="18">
        <f>IFERROR('CF Data'!I21,0)</f>
        <v>-1583</v>
      </c>
      <c r="J91" s="18">
        <f>IFERROR('CF Data'!J21,0)</f>
        <v>55</v>
      </c>
      <c r="K91" s="18">
        <f>IFERROR('CF Data'!K21,0)</f>
        <v>-205</v>
      </c>
      <c r="L91" s="18">
        <f>IFERROR('CF Data'!L21,0)</f>
        <v>-42</v>
      </c>
    </row>
    <row r="92" spans="2:12">
      <c r="B92" s="30" t="s">
        <v>103</v>
      </c>
      <c r="C92" s="31">
        <f>IFERROR(SUM(C83:C91),0)</f>
        <v>-574</v>
      </c>
      <c r="D92" s="31">
        <f t="shared" ref="D92:L92" si="28">IFERROR(SUM(D83:D91),0)</f>
        <v>-500</v>
      </c>
      <c r="E92" s="31">
        <f t="shared" si="28"/>
        <v>-301</v>
      </c>
      <c r="F92" s="31">
        <f t="shared" si="28"/>
        <v>-1048</v>
      </c>
      <c r="G92" s="31">
        <f t="shared" si="28"/>
        <v>-746</v>
      </c>
      <c r="H92" s="31">
        <f t="shared" si="28"/>
        <v>-937</v>
      </c>
      <c r="I92" s="31">
        <f t="shared" si="28"/>
        <v>-2319</v>
      </c>
      <c r="J92" s="31">
        <f t="shared" si="28"/>
        <v>-472</v>
      </c>
      <c r="K92" s="31">
        <f t="shared" si="28"/>
        <v>-1008</v>
      </c>
      <c r="L92" s="31">
        <f t="shared" si="28"/>
        <v>-1769</v>
      </c>
    </row>
    <row r="94" spans="2:12">
      <c r="B94" t="s">
        <v>104</v>
      </c>
    </row>
    <row r="95" spans="2:12">
      <c r="B95" t="s">
        <v>105</v>
      </c>
      <c r="C95" s="18">
        <f>IFERROR('CF Data'!C23,0)</f>
        <v>40</v>
      </c>
      <c r="D95" s="18">
        <f>IFERROR('CF Data'!D23,0)</f>
        <v>240</v>
      </c>
      <c r="E95" s="18">
        <f>IFERROR('CF Data'!E23,0)</f>
        <v>0</v>
      </c>
      <c r="F95" s="18">
        <f>IFERROR('CF Data'!F23,0)</f>
        <v>701</v>
      </c>
      <c r="G95" s="18">
        <f>IFERROR('CF Data'!G23,0)</f>
        <v>4</v>
      </c>
      <c r="H95" s="18">
        <f>IFERROR('CF Data'!H23,0)</f>
        <v>1</v>
      </c>
      <c r="I95" s="18">
        <f>IFERROR('CF Data'!I23,0)</f>
        <v>900</v>
      </c>
      <c r="J95" s="18">
        <f>IFERROR('CF Data'!J23,0)</f>
        <v>0</v>
      </c>
      <c r="K95" s="18">
        <f>IFERROR('CF Data'!K23,0)</f>
        <v>0</v>
      </c>
      <c r="L95" s="18">
        <f>IFERROR('CF Data'!L23,0)</f>
        <v>0</v>
      </c>
    </row>
    <row r="96" spans="2:12">
      <c r="B96" t="s">
        <v>122</v>
      </c>
      <c r="C96" s="18">
        <f>IFERROR('CF Data'!C24,0)</f>
        <v>0</v>
      </c>
      <c r="D96" s="18">
        <f>IFERROR('CF Data'!D24,0)</f>
        <v>0</v>
      </c>
      <c r="E96" s="18">
        <f>IFERROR('CF Data'!E24,0)</f>
        <v>320</v>
      </c>
      <c r="F96" s="18">
        <f>IFERROR('CF Data'!F24,0)</f>
        <v>180</v>
      </c>
      <c r="G96" s="18">
        <f>IFERROR('CF Data'!G24,0)</f>
        <v>300</v>
      </c>
      <c r="H96" s="18">
        <f>IFERROR('CF Data'!H24,0)</f>
        <v>0</v>
      </c>
      <c r="I96" s="18">
        <f>IFERROR('CF Data'!I24,0)</f>
        <v>0</v>
      </c>
      <c r="J96" s="18">
        <f>IFERROR('CF Data'!J24,0)</f>
        <v>0</v>
      </c>
      <c r="K96" s="18">
        <f>IFERROR('CF Data'!K24,0)</f>
        <v>0</v>
      </c>
      <c r="L96" s="18">
        <f>IFERROR('CF Data'!L24,0)</f>
        <v>0</v>
      </c>
    </row>
    <row r="97" spans="1:12">
      <c r="B97" t="s">
        <v>106</v>
      </c>
      <c r="C97" s="18">
        <f>IFERROR('CF Data'!C25,0)</f>
        <v>0</v>
      </c>
      <c r="D97" s="18">
        <f>IFERROR('CF Data'!D25,0)</f>
        <v>0</v>
      </c>
      <c r="E97" s="18">
        <f>IFERROR('CF Data'!E25,0)</f>
        <v>0</v>
      </c>
      <c r="F97" s="18">
        <f>IFERROR('CF Data'!F25,0)</f>
        <v>-500</v>
      </c>
      <c r="G97" s="18">
        <f>IFERROR('CF Data'!G25,0)</f>
        <v>0</v>
      </c>
      <c r="H97" s="18">
        <f>IFERROR('CF Data'!H25,0)</f>
        <v>-300</v>
      </c>
      <c r="I97" s="18">
        <f>IFERROR('CF Data'!I25,0)</f>
        <v>0</v>
      </c>
      <c r="J97" s="18">
        <f>IFERROR('CF Data'!J25,0)</f>
        <v>0</v>
      </c>
      <c r="K97" s="18">
        <f>IFERROR('CF Data'!K25,0)</f>
        <v>0</v>
      </c>
      <c r="L97" s="18">
        <f>IFERROR('CF Data'!L25,0)</f>
        <v>0</v>
      </c>
    </row>
    <row r="98" spans="1:12">
      <c r="B98" t="s">
        <v>107</v>
      </c>
      <c r="C98" s="18">
        <f>IFERROR('CF Data'!C26,0)</f>
        <v>396</v>
      </c>
      <c r="D98" s="18">
        <f>IFERROR('CF Data'!D26,0)</f>
        <v>171</v>
      </c>
      <c r="E98" s="18">
        <f>IFERROR('CF Data'!E26,0)</f>
        <v>332</v>
      </c>
      <c r="F98" s="18">
        <f>IFERROR('CF Data'!F26,0)</f>
        <v>0</v>
      </c>
      <c r="G98" s="18">
        <f>IFERROR('CF Data'!G26,0)</f>
        <v>0</v>
      </c>
      <c r="H98" s="18">
        <f>IFERROR('CF Data'!H26,0)</f>
        <v>1400</v>
      </c>
      <c r="I98" s="18">
        <f>IFERROR('CF Data'!I26,0)</f>
        <v>1958</v>
      </c>
      <c r="J98" s="18">
        <f>IFERROR('CF Data'!J26,0)</f>
        <v>1020</v>
      </c>
      <c r="K98" s="18">
        <f>IFERROR('CF Data'!K26,0)</f>
        <v>855</v>
      </c>
      <c r="L98" s="18">
        <f>IFERROR('CF Data'!L26,0)</f>
        <v>1478</v>
      </c>
    </row>
    <row r="99" spans="1:12">
      <c r="B99" t="s">
        <v>108</v>
      </c>
      <c r="C99" s="18">
        <f>IFERROR('CF Data'!C27,0)</f>
        <v>-1</v>
      </c>
      <c r="D99" s="18">
        <f>IFERROR('CF Data'!D27,0)</f>
        <v>-87</v>
      </c>
      <c r="E99" s="18">
        <f>IFERROR('CF Data'!E27,0)</f>
        <v>-997</v>
      </c>
      <c r="F99" s="18">
        <f>IFERROR('CF Data'!F27,0)</f>
        <v>71</v>
      </c>
      <c r="G99" s="18">
        <f>IFERROR('CF Data'!G27,0)</f>
        <v>-57</v>
      </c>
      <c r="H99" s="18">
        <f>IFERROR('CF Data'!H27,0)</f>
        <v>-644</v>
      </c>
      <c r="I99" s="18">
        <f>IFERROR('CF Data'!I27,0)</f>
        <v>-1310</v>
      </c>
      <c r="J99" s="18">
        <f>IFERROR('CF Data'!J27,0)</f>
        <v>-1233</v>
      </c>
      <c r="K99" s="18">
        <f>IFERROR('CF Data'!K27,0)</f>
        <v>-726</v>
      </c>
      <c r="L99" s="18">
        <f>IFERROR('CF Data'!L27,0)</f>
        <v>-1138</v>
      </c>
    </row>
    <row r="100" spans="1:12">
      <c r="B100" t="s">
        <v>109</v>
      </c>
      <c r="C100" s="18">
        <f>IFERROR('CF Data'!C28,0)</f>
        <v>-161</v>
      </c>
      <c r="D100" s="18">
        <f>IFERROR('CF Data'!D28,0)</f>
        <v>-186</v>
      </c>
      <c r="E100" s="18">
        <f>IFERROR('CF Data'!E28,0)</f>
        <v>-141</v>
      </c>
      <c r="F100" s="18">
        <f>IFERROR('CF Data'!F28,0)</f>
        <v>-219</v>
      </c>
      <c r="G100" s="18">
        <f>IFERROR('CF Data'!G28,0)</f>
        <v>-156</v>
      </c>
      <c r="H100" s="18">
        <f>IFERROR('CF Data'!H28,0)</f>
        <v>-189</v>
      </c>
      <c r="I100" s="18">
        <f>IFERROR('CF Data'!I28,0)</f>
        <v>-303</v>
      </c>
      <c r="J100" s="18">
        <f>IFERROR('CF Data'!J28,0)</f>
        <v>-277</v>
      </c>
      <c r="K100" s="18">
        <f>IFERROR('CF Data'!K28,0)</f>
        <v>-179</v>
      </c>
      <c r="L100" s="18">
        <f>IFERROR('CF Data'!L28,0)</f>
        <v>-172</v>
      </c>
    </row>
    <row r="101" spans="1:12">
      <c r="B101" t="s">
        <v>110</v>
      </c>
      <c r="C101" s="18">
        <f>IFERROR('CF Data'!C29,0)</f>
        <v>0</v>
      </c>
      <c r="D101" s="18">
        <f>IFERROR('CF Data'!D29,0)</f>
        <v>0</v>
      </c>
      <c r="E101" s="18">
        <f>IFERROR('CF Data'!E29,0)</f>
        <v>0</v>
      </c>
      <c r="F101" s="18">
        <f>IFERROR('CF Data'!F29,0)</f>
        <v>0</v>
      </c>
      <c r="G101" s="18">
        <f>IFERROR('CF Data'!G29,0)</f>
        <v>-46</v>
      </c>
      <c r="H101" s="18">
        <f>IFERROR('CF Data'!H29,0)</f>
        <v>-46</v>
      </c>
      <c r="I101" s="18">
        <f>IFERROR('CF Data'!I29,0)</f>
        <v>-69</v>
      </c>
      <c r="J101" s="18">
        <f>IFERROR('CF Data'!J29,0)</f>
        <v>-72</v>
      </c>
      <c r="K101" s="18">
        <f>IFERROR('CF Data'!K29,0)</f>
        <v>-108</v>
      </c>
      <c r="L101" s="18">
        <f>IFERROR('CF Data'!L29,0)</f>
        <v>-162</v>
      </c>
    </row>
    <row r="102" spans="1:12">
      <c r="B102" t="s">
        <v>111</v>
      </c>
      <c r="C102" s="18">
        <f>IFERROR('CF Data'!C30,0)</f>
        <v>0</v>
      </c>
      <c r="D102" s="18">
        <f>IFERROR('CF Data'!D30,0)</f>
        <v>0</v>
      </c>
      <c r="E102" s="18">
        <f>IFERROR('CF Data'!E30,0)</f>
        <v>0</v>
      </c>
      <c r="F102" s="18">
        <f>IFERROR('CF Data'!F30,0)</f>
        <v>0</v>
      </c>
      <c r="G102" s="18">
        <f>IFERROR('CF Data'!G30,0)</f>
        <v>0</v>
      </c>
      <c r="H102" s="18">
        <f>IFERROR('CF Data'!H30,0)</f>
        <v>0</v>
      </c>
      <c r="I102" s="18">
        <f>IFERROR('CF Data'!I30,0)</f>
        <v>0</v>
      </c>
      <c r="J102" s="18">
        <f>IFERROR('CF Data'!J30,0)</f>
        <v>-11</v>
      </c>
      <c r="K102" s="18">
        <f>IFERROR('CF Data'!K30,0)</f>
        <v>-19</v>
      </c>
      <c r="L102" s="18">
        <f>IFERROR('CF Data'!L30,0)</f>
        <v>-23</v>
      </c>
    </row>
    <row r="103" spans="1:12">
      <c r="B103" t="s">
        <v>123</v>
      </c>
      <c r="C103" s="18">
        <f>IFERROR('CF Data'!C31,0)</f>
        <v>0</v>
      </c>
      <c r="D103" s="18">
        <f>IFERROR('CF Data'!D31,0)</f>
        <v>0</v>
      </c>
      <c r="E103" s="18">
        <f>IFERROR('CF Data'!E31,0)</f>
        <v>0</v>
      </c>
      <c r="F103" s="18">
        <f>IFERROR('CF Data'!F31,0)</f>
        <v>0</v>
      </c>
      <c r="G103" s="18">
        <f>IFERROR('CF Data'!G31,0)</f>
        <v>0</v>
      </c>
      <c r="H103" s="18">
        <f>IFERROR('CF Data'!H31,0)</f>
        <v>0</v>
      </c>
      <c r="I103" s="18">
        <f>IFERROR('CF Data'!I31,0)</f>
        <v>0</v>
      </c>
      <c r="J103" s="18">
        <f>IFERROR('CF Data'!J31,0)</f>
        <v>0</v>
      </c>
      <c r="K103" s="18">
        <f>IFERROR('CF Data'!K31,0)</f>
        <v>0</v>
      </c>
      <c r="L103" s="18">
        <f>IFERROR('CF Data'!L31,0)</f>
        <v>0</v>
      </c>
    </row>
    <row r="104" spans="1:12">
      <c r="B104" t="s">
        <v>124</v>
      </c>
      <c r="C104" s="18">
        <f>IFERROR('CF Data'!C32,0)</f>
        <v>0</v>
      </c>
      <c r="D104" s="18">
        <f>IFERROR('CF Data'!D32,0)</f>
        <v>0</v>
      </c>
      <c r="E104" s="18">
        <f>IFERROR('CF Data'!E32,0)</f>
        <v>0</v>
      </c>
      <c r="F104" s="18">
        <f>IFERROR('CF Data'!F32,0)</f>
        <v>-21</v>
      </c>
      <c r="G104" s="18">
        <f>IFERROR('CF Data'!G32,0)</f>
        <v>0</v>
      </c>
      <c r="H104" s="18">
        <f>IFERROR('CF Data'!H32,0)</f>
        <v>0</v>
      </c>
      <c r="I104" s="18">
        <f>IFERROR('CF Data'!I32,0)</f>
        <v>0</v>
      </c>
      <c r="J104" s="18">
        <f>IFERROR('CF Data'!J32,0)</f>
        <v>0</v>
      </c>
      <c r="K104" s="18">
        <f>IFERROR('CF Data'!K32,0)</f>
        <v>0</v>
      </c>
      <c r="L104" s="18">
        <f>IFERROR('CF Data'!L32,0)</f>
        <v>0</v>
      </c>
    </row>
    <row r="105" spans="1:12">
      <c r="B105" t="s">
        <v>112</v>
      </c>
      <c r="C105" s="18">
        <f>IFERROR('CF Data'!C33,0)</f>
        <v>0</v>
      </c>
      <c r="D105" s="18">
        <f>IFERROR('CF Data'!D33,0)</f>
        <v>-80</v>
      </c>
      <c r="E105" s="18">
        <f>IFERROR('CF Data'!E33,0)</f>
        <v>250</v>
      </c>
      <c r="F105" s="18">
        <f>IFERROR('CF Data'!F33,0)</f>
        <v>17</v>
      </c>
      <c r="G105" s="18">
        <f>IFERROR('CF Data'!G33,0)</f>
        <v>113</v>
      </c>
      <c r="H105" s="18">
        <f>IFERROR('CF Data'!H33,0)</f>
        <v>-308</v>
      </c>
      <c r="I105" s="18">
        <f>IFERROR('CF Data'!I33,0)</f>
        <v>-69</v>
      </c>
      <c r="J105" s="18">
        <f>IFERROR('CF Data'!J33,0)</f>
        <v>0</v>
      </c>
      <c r="K105" s="18">
        <f>IFERROR('CF Data'!K33,0)</f>
        <v>0</v>
      </c>
      <c r="L105" s="18">
        <f>IFERROR('CF Data'!L33,0)</f>
        <v>0</v>
      </c>
    </row>
    <row r="106" spans="1:12">
      <c r="B106" s="30" t="s">
        <v>113</v>
      </c>
      <c r="C106" s="31">
        <f>IFERROR(SUM(C95:C105),0)</f>
        <v>274</v>
      </c>
      <c r="D106" s="31">
        <f t="shared" ref="D106:L106" si="29">IFERROR(SUM(D95:D105),0)</f>
        <v>58</v>
      </c>
      <c r="E106" s="31">
        <f t="shared" si="29"/>
        <v>-236</v>
      </c>
      <c r="F106" s="31">
        <f t="shared" si="29"/>
        <v>229</v>
      </c>
      <c r="G106" s="31">
        <f t="shared" si="29"/>
        <v>158</v>
      </c>
      <c r="H106" s="31">
        <f t="shared" si="29"/>
        <v>-86</v>
      </c>
      <c r="I106" s="31">
        <f t="shared" si="29"/>
        <v>1107</v>
      </c>
      <c r="J106" s="31">
        <f t="shared" si="29"/>
        <v>-573</v>
      </c>
      <c r="K106" s="31">
        <f t="shared" si="29"/>
        <v>-177</v>
      </c>
      <c r="L106" s="31">
        <f t="shared" si="29"/>
        <v>-17</v>
      </c>
    </row>
    <row r="108" spans="1:12">
      <c r="B108" s="30" t="s">
        <v>50</v>
      </c>
      <c r="C108" s="31">
        <f>IFERROR(C80+C92+C106,0)</f>
        <v>816</v>
      </c>
      <c r="D108" s="31">
        <f t="shared" ref="D108:L108" si="30">IFERROR(D80+D92+D106,0)</f>
        <v>1331</v>
      </c>
      <c r="E108" s="31">
        <f t="shared" si="30"/>
        <v>563</v>
      </c>
      <c r="F108" s="31">
        <f t="shared" si="30"/>
        <v>1204</v>
      </c>
      <c r="G108" s="31">
        <f t="shared" si="30"/>
        <v>2063</v>
      </c>
      <c r="H108" s="31">
        <f t="shared" si="30"/>
        <v>967</v>
      </c>
      <c r="I108" s="31">
        <f t="shared" si="30"/>
        <v>1106</v>
      </c>
      <c r="J108" s="31">
        <f t="shared" si="30"/>
        <v>2324</v>
      </c>
      <c r="K108" s="31">
        <f t="shared" si="30"/>
        <v>3592</v>
      </c>
      <c r="L108" s="31">
        <f t="shared" si="30"/>
        <v>5035</v>
      </c>
    </row>
    <row r="110" spans="1:12" s="17" customFormat="1">
      <c r="A110" s="17" t="s">
        <v>56</v>
      </c>
      <c r="B110" s="33" t="s">
        <v>114</v>
      </c>
    </row>
    <row r="111" spans="1:12">
      <c r="B111" s="34" t="s">
        <v>92</v>
      </c>
      <c r="C111" s="35">
        <f>IFERROR(C80,0)</f>
        <v>1116</v>
      </c>
      <c r="D111" s="35">
        <f t="shared" ref="D111:L111" si="31">IFERROR(D80,0)</f>
        <v>1773</v>
      </c>
      <c r="E111" s="35">
        <f t="shared" si="31"/>
        <v>1100</v>
      </c>
      <c r="F111" s="35">
        <f t="shared" si="31"/>
        <v>2023</v>
      </c>
      <c r="G111" s="35">
        <f t="shared" si="31"/>
        <v>2651</v>
      </c>
      <c r="H111" s="35">
        <f t="shared" si="31"/>
        <v>1990</v>
      </c>
      <c r="I111" s="35">
        <f t="shared" si="31"/>
        <v>2318</v>
      </c>
      <c r="J111" s="35">
        <f t="shared" si="31"/>
        <v>3369</v>
      </c>
      <c r="K111" s="35">
        <f t="shared" si="31"/>
        <v>4777</v>
      </c>
      <c r="L111" s="35">
        <f t="shared" si="31"/>
        <v>6821</v>
      </c>
    </row>
    <row r="112" spans="1:12">
      <c r="B112" s="34" t="s">
        <v>103</v>
      </c>
      <c r="C112" s="35">
        <f>IFERROR(C92,0)</f>
        <v>-574</v>
      </c>
      <c r="D112" s="35">
        <f t="shared" ref="D112:L112" si="32">IFERROR(D92,0)</f>
        <v>-500</v>
      </c>
      <c r="E112" s="35">
        <f t="shared" si="32"/>
        <v>-301</v>
      </c>
      <c r="F112" s="35">
        <f t="shared" si="32"/>
        <v>-1048</v>
      </c>
      <c r="G112" s="35">
        <f t="shared" si="32"/>
        <v>-746</v>
      </c>
      <c r="H112" s="35">
        <f t="shared" si="32"/>
        <v>-937</v>
      </c>
      <c r="I112" s="35">
        <f t="shared" si="32"/>
        <v>-2319</v>
      </c>
      <c r="J112" s="35">
        <f t="shared" si="32"/>
        <v>-472</v>
      </c>
      <c r="K112" s="35">
        <f t="shared" si="32"/>
        <v>-1008</v>
      </c>
      <c r="L112" s="35">
        <f t="shared" si="32"/>
        <v>-1769</v>
      </c>
    </row>
    <row r="113" spans="2:12">
      <c r="B113" s="34" t="s">
        <v>113</v>
      </c>
      <c r="C113" s="35">
        <f>IFERROR(C106,0)</f>
        <v>274</v>
      </c>
      <c r="D113" s="35">
        <f t="shared" ref="D113:L113" si="33">IFERROR(D106,0)</f>
        <v>58</v>
      </c>
      <c r="E113" s="35">
        <f t="shared" si="33"/>
        <v>-236</v>
      </c>
      <c r="F113" s="35">
        <f t="shared" si="33"/>
        <v>229</v>
      </c>
      <c r="G113" s="35">
        <f t="shared" si="33"/>
        <v>158</v>
      </c>
      <c r="H113" s="35">
        <f t="shared" si="33"/>
        <v>-86</v>
      </c>
      <c r="I113" s="35">
        <f t="shared" si="33"/>
        <v>1107</v>
      </c>
      <c r="J113" s="35">
        <f t="shared" si="33"/>
        <v>-573</v>
      </c>
      <c r="K113" s="35">
        <f t="shared" si="33"/>
        <v>-177</v>
      </c>
      <c r="L113" s="35">
        <f t="shared" si="33"/>
        <v>-17</v>
      </c>
    </row>
    <row r="114" spans="2:12">
      <c r="B114" s="30" t="s">
        <v>50</v>
      </c>
      <c r="C114" s="31">
        <f>IFERROR(C108,0)</f>
        <v>816</v>
      </c>
      <c r="D114" s="31">
        <f t="shared" ref="D114:L114" si="34">IFERROR(D108,0)</f>
        <v>1331</v>
      </c>
      <c r="E114" s="31">
        <f t="shared" si="34"/>
        <v>563</v>
      </c>
      <c r="F114" s="31">
        <f t="shared" si="34"/>
        <v>1204</v>
      </c>
      <c r="G114" s="31">
        <f t="shared" si="34"/>
        <v>2063</v>
      </c>
      <c r="H114" s="31">
        <f t="shared" si="34"/>
        <v>967</v>
      </c>
      <c r="I114" s="31">
        <f t="shared" si="34"/>
        <v>1106</v>
      </c>
      <c r="J114" s="31">
        <f t="shared" si="34"/>
        <v>2324</v>
      </c>
      <c r="K114" s="31">
        <f t="shared" si="34"/>
        <v>3592</v>
      </c>
      <c r="L114" s="31">
        <f t="shared" si="34"/>
        <v>5035</v>
      </c>
    </row>
  </sheetData>
  <mergeCells count="1">
    <mergeCell ref="B4:M4"/>
  </mergeCells>
  <pageMargins left="1" right="1" top="1" bottom="1" header="0.5" footer="0.5"/>
  <pageSetup scale="38" orientation="portrait" r:id="rId1"/>
  <ignoredErrors>
    <ignoredError sqref="C17:L17" formulaRange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M42"/>
  <sheetViews>
    <sheetView showGridLines="0" zoomScaleNormal="100" workbookViewId="0">
      <pane xSplit="1" ySplit="4" topLeftCell="B5" activePane="bottomRight" state="frozen"/>
      <selection activeCell="M3" sqref="M3"/>
      <selection pane="topRight" activeCell="M3" sqref="M3"/>
      <selection pane="bottomLeft" activeCell="M3" sqref="M3"/>
      <selection pane="bottomRight" activeCell="M3" sqref="M3"/>
    </sheetView>
  </sheetViews>
  <sheetFormatPr defaultRowHeight="15"/>
  <cols>
    <col min="1" max="1" width="1.85546875" customWidth="1"/>
    <col min="2" max="2" width="22.85546875" customWidth="1"/>
    <col min="3" max="12" width="10.5703125" customWidth="1"/>
  </cols>
  <sheetData>
    <row r="1" spans="2:13" ht="28.5">
      <c r="B1" s="269" t="s">
        <v>428</v>
      </c>
      <c r="C1" s="32"/>
      <c r="D1" s="32"/>
      <c r="E1" s="32"/>
      <c r="F1" s="32"/>
      <c r="G1" s="32"/>
      <c r="H1" s="32"/>
      <c r="I1" s="32"/>
      <c r="J1" s="32"/>
      <c r="K1" s="32"/>
      <c r="L1" s="32"/>
      <c r="M1" s="270"/>
    </row>
    <row r="2" spans="2:13">
      <c r="B2" s="268" t="str">
        <f>CONCATENATE("( ",VLOOKUP(B1,'List of Stocks'!$A$2:$D$5442,3,1)," | ","BSE Code: ",VLOOKUP(B1,'List of Stocks'!$A$2:$D$5442,2,1), ") ")</f>
        <v xml:space="preserve">( VBL | BSE Code: 540180) </v>
      </c>
      <c r="C2" s="32"/>
      <c r="D2" s="32"/>
      <c r="E2" s="32"/>
      <c r="F2" s="32"/>
      <c r="G2" s="32"/>
      <c r="H2" s="32"/>
      <c r="I2" s="32"/>
      <c r="J2" s="32"/>
      <c r="K2" s="32"/>
      <c r="L2" s="32"/>
      <c r="M2" s="270"/>
    </row>
    <row r="4" spans="2:13">
      <c r="B4" s="312" t="s">
        <v>422</v>
      </c>
      <c r="C4" s="312"/>
      <c r="D4" s="312"/>
      <c r="E4" s="312"/>
      <c r="F4" s="312"/>
      <c r="G4" s="312"/>
      <c r="H4" s="312"/>
      <c r="I4" s="312"/>
      <c r="J4" s="312"/>
      <c r="K4" s="312"/>
      <c r="L4" s="312"/>
      <c r="M4" s="42"/>
    </row>
    <row r="6" spans="2:13">
      <c r="B6" s="43" t="s">
        <v>159</v>
      </c>
      <c r="C6" s="44">
        <f>'Data Sheet'!B16</f>
        <v>42369</v>
      </c>
      <c r="D6" s="44">
        <f>'Data Sheet'!C16</f>
        <v>42735</v>
      </c>
      <c r="E6" s="44">
        <f>'Data Sheet'!D16</f>
        <v>43100</v>
      </c>
      <c r="F6" s="44">
        <f>'Data Sheet'!E16</f>
        <v>43465</v>
      </c>
      <c r="G6" s="44">
        <f>'Data Sheet'!F16</f>
        <v>43830</v>
      </c>
      <c r="H6" s="44">
        <f>'Data Sheet'!G16</f>
        <v>44196</v>
      </c>
      <c r="I6" s="44">
        <f>'Data Sheet'!H16</f>
        <v>44561</v>
      </c>
      <c r="J6" s="44">
        <f>'Data Sheet'!I16</f>
        <v>44926</v>
      </c>
      <c r="K6" s="44">
        <f>'Data Sheet'!J16</f>
        <v>45291</v>
      </c>
      <c r="L6" s="44">
        <f>'Data Sheet'!K16</f>
        <v>45657</v>
      </c>
      <c r="M6" s="11"/>
    </row>
    <row r="8" spans="2:13">
      <c r="B8" s="30" t="str">
        <f>'Data Sheet'!A17</f>
        <v>Sales</v>
      </c>
      <c r="C8" s="45">
        <f>'Data Sheet'!B17/'Data Sheet'!B$17</f>
        <v>1</v>
      </c>
      <c r="D8" s="45">
        <f>'Data Sheet'!C17/'Data Sheet'!C$17</f>
        <v>1</v>
      </c>
      <c r="E8" s="45">
        <f>'Data Sheet'!D17/'Data Sheet'!D$17</f>
        <v>1</v>
      </c>
      <c r="F8" s="45">
        <f>'Data Sheet'!E17/'Data Sheet'!E$17</f>
        <v>1</v>
      </c>
      <c r="G8" s="45">
        <f>'Data Sheet'!F17/'Data Sheet'!F$17</f>
        <v>1</v>
      </c>
      <c r="H8" s="45">
        <f>'Data Sheet'!G17/'Data Sheet'!G$17</f>
        <v>1</v>
      </c>
      <c r="I8" s="45">
        <f>'Data Sheet'!H17/'Data Sheet'!H$17</f>
        <v>1</v>
      </c>
      <c r="J8" s="45">
        <f>'Data Sheet'!I17/'Data Sheet'!I$17</f>
        <v>1</v>
      </c>
      <c r="K8" s="45">
        <f>'Data Sheet'!J17/'Data Sheet'!J$17</f>
        <v>1</v>
      </c>
      <c r="L8" s="45">
        <f>'Data Sheet'!K17/'Data Sheet'!K$17</f>
        <v>1</v>
      </c>
    </row>
    <row r="9" spans="2:13">
      <c r="B9" s="34" t="str">
        <f>'Data Sheet'!A18</f>
        <v>Raw Material Cost</v>
      </c>
      <c r="C9" s="46">
        <f>'Data Sheet'!B18/'Data Sheet'!B$17</f>
        <v>0.51425692517103005</v>
      </c>
      <c r="D9" s="46">
        <f>'Data Sheet'!C18/'Data Sheet'!C$17</f>
        <v>0.4583417504493445</v>
      </c>
      <c r="E9" s="46">
        <f>'Data Sheet'!D18/'Data Sheet'!D$17</f>
        <v>0.47040369273193222</v>
      </c>
      <c r="F9" s="46">
        <f>'Data Sheet'!E18/'Data Sheet'!E$17</f>
        <v>0.45178893925089025</v>
      </c>
      <c r="G9" s="46">
        <f>'Data Sheet'!F18/'Data Sheet'!F$17</f>
        <v>0.47173746560105922</v>
      </c>
      <c r="H9" s="46">
        <f>'Data Sheet'!G18/'Data Sheet'!G$17</f>
        <v>0.43116893586805866</v>
      </c>
      <c r="I9" s="46">
        <f>'Data Sheet'!H18/'Data Sheet'!H$17</f>
        <v>0.46857896711295072</v>
      </c>
      <c r="J9" s="46">
        <f>'Data Sheet'!I18/'Data Sheet'!I$17</f>
        <v>0.5014491609441637</v>
      </c>
      <c r="K9" s="46">
        <f>'Data Sheet'!J18/'Data Sheet'!J$17</f>
        <v>0.46683014826792196</v>
      </c>
      <c r="L9" s="46">
        <f>'Data Sheet'!K18/'Data Sheet'!K$17</f>
        <v>0.44881132966640258</v>
      </c>
    </row>
    <row r="10" spans="2:13">
      <c r="B10" s="34" t="str">
        <f>'Data Sheet'!A19</f>
        <v>Change in Inventory</v>
      </c>
      <c r="C10" s="46">
        <f>'Data Sheet'!B19/'Data Sheet'!B$17</f>
        <v>8.5411915831403538E-3</v>
      </c>
      <c r="D10" s="46">
        <f>'Data Sheet'!C19/'Data Sheet'!C$17</f>
        <v>8.2513635727938101E-3</v>
      </c>
      <c r="E10" s="46">
        <f>'Data Sheet'!D19/'Data Sheet'!D$17</f>
        <v>1.8288814399256659E-2</v>
      </c>
      <c r="F10" s="46">
        <f>'Data Sheet'!E19/'Data Sheet'!E$17</f>
        <v>1.2222687972796683E-2</v>
      </c>
      <c r="G10" s="46">
        <f>'Data Sheet'!F19/'Data Sheet'!F$17</f>
        <v>2.0177906692960879E-2</v>
      </c>
      <c r="H10" s="46">
        <f>'Data Sheet'!G19/'Data Sheet'!G$17</f>
        <v>2.6604073710027997E-3</v>
      </c>
      <c r="I10" s="46">
        <f>'Data Sheet'!H19/'Data Sheet'!H$17</f>
        <v>1.1301983513973908E-2</v>
      </c>
      <c r="J10" s="46">
        <f>'Data Sheet'!I19/'Data Sheet'!I$17</f>
        <v>2.6152458715234181E-2</v>
      </c>
      <c r="K10" s="46">
        <f>'Data Sheet'!J19/'Data Sheet'!J$17</f>
        <v>5.2528957312352499E-3</v>
      </c>
      <c r="L10" s="46">
        <f>'Data Sheet'!K19/'Data Sheet'!K$17</f>
        <v>3.7455673204999083E-3</v>
      </c>
    </row>
    <row r="11" spans="2:13">
      <c r="B11" s="34" t="str">
        <f>'Data Sheet'!A20</f>
        <v>Power and Fuel</v>
      </c>
      <c r="C11" s="46">
        <f>'Data Sheet'!B20/'Data Sheet'!B$17</f>
        <v>3.8640126806790527E-2</v>
      </c>
      <c r="D11" s="46">
        <f>'Data Sheet'!C20/'Data Sheet'!C$17</f>
        <v>4.0459134254295322E-2</v>
      </c>
      <c r="E11" s="46">
        <f>'Data Sheet'!D20/'Data Sheet'!D$17</f>
        <v>3.9974622459123671E-2</v>
      </c>
      <c r="F11" s="46">
        <f>'Data Sheet'!E20/'Data Sheet'!E$17</f>
        <v>3.8156724633025545E-2</v>
      </c>
      <c r="G11" s="46">
        <f>'Data Sheet'!F20/'Data Sheet'!F$17</f>
        <v>3.9141155579992093E-2</v>
      </c>
      <c r="H11" s="46">
        <f>'Data Sheet'!G20/'Data Sheet'!G$17</f>
        <v>4.1394450353015588E-2</v>
      </c>
      <c r="I11" s="46">
        <f>'Data Sheet'!H20/'Data Sheet'!H$17</f>
        <v>3.7393335547186241E-2</v>
      </c>
      <c r="J11" s="46">
        <f>'Data Sheet'!I20/'Data Sheet'!I$17</f>
        <v>3.6378570333269064E-2</v>
      </c>
      <c r="K11" s="46">
        <f>'Data Sheet'!J20/'Data Sheet'!J$17</f>
        <v>3.4301839230348234E-2</v>
      </c>
      <c r="L11" s="46">
        <f>'Data Sheet'!K20/'Data Sheet'!K$17</f>
        <v>3.1463465224551609E-2</v>
      </c>
    </row>
    <row r="12" spans="2:13">
      <c r="B12" s="34" t="str">
        <f>'Data Sheet'!A21</f>
        <v>Other Mfr. Exp</v>
      </c>
      <c r="C12" s="46">
        <f>'Data Sheet'!B21/'Data Sheet'!B$17</f>
        <v>3.8822794581248862E-2</v>
      </c>
      <c r="D12" s="46">
        <f>'Data Sheet'!C21/'Data Sheet'!C$17</f>
        <v>4.005511268575928E-2</v>
      </c>
      <c r="E12" s="46">
        <f>'Data Sheet'!D21/'Data Sheet'!D$17</f>
        <v>3.8588349310859894E-2</v>
      </c>
      <c r="F12" s="46">
        <f>'Data Sheet'!E21/'Data Sheet'!E$17</f>
        <v>3.7526002593403669E-2</v>
      </c>
      <c r="G12" s="46">
        <f>'Data Sheet'!F21/'Data Sheet'!F$17</f>
        <v>3.4419979858561094E-2</v>
      </c>
      <c r="H12" s="46">
        <f>'Data Sheet'!G21/'Data Sheet'!G$17</f>
        <v>4.0980505849485434E-2</v>
      </c>
      <c r="I12" s="46">
        <f>'Data Sheet'!H21/'Data Sheet'!H$17</f>
        <v>3.7214262803984488E-2</v>
      </c>
      <c r="J12" s="46">
        <f>'Data Sheet'!I21/'Data Sheet'!I$17</f>
        <v>3.583428096869843E-2</v>
      </c>
      <c r="K12" s="46">
        <f>'Data Sheet'!J21/'Data Sheet'!J$17</f>
        <v>3.3482768981049182E-2</v>
      </c>
      <c r="L12" s="46">
        <f>'Data Sheet'!K21/'Data Sheet'!K$17</f>
        <v>3.4013489840136142E-2</v>
      </c>
    </row>
    <row r="13" spans="2:13">
      <c r="B13" s="34" t="str">
        <f>'Data Sheet'!A22</f>
        <v>Employee Cost</v>
      </c>
      <c r="C13" s="46">
        <f>'Data Sheet'!B22/'Data Sheet'!B$17</f>
        <v>9.5429180882344269E-2</v>
      </c>
      <c r="D13" s="46">
        <f>'Data Sheet'!C22/'Data Sheet'!C$17</f>
        <v>0.10915057055097147</v>
      </c>
      <c r="E13" s="46">
        <f>'Data Sheet'!D22/'Data Sheet'!D$17</f>
        <v>0.11569261203834606</v>
      </c>
      <c r="F13" s="46">
        <f>'Data Sheet'!E22/'Data Sheet'!E$17</f>
        <v>0.11424883355597951</v>
      </c>
      <c r="G13" s="46">
        <f>'Data Sheet'!F22/'Data Sheet'!F$17</f>
        <v>0.1138327923945029</v>
      </c>
      <c r="H13" s="46">
        <f>'Data Sheet'!G22/'Data Sheet'!G$17</f>
        <v>0.13799700471617671</v>
      </c>
      <c r="I13" s="46">
        <f>'Data Sheet'!H22/'Data Sheet'!H$17</f>
        <v>0.11508597191731373</v>
      </c>
      <c r="J13" s="46">
        <f>'Data Sheet'!I22/'Data Sheet'!I$17</f>
        <v>9.3766558314874057E-2</v>
      </c>
      <c r="K13" s="46">
        <f>'Data Sheet'!J22/'Data Sheet'!J$17</f>
        <v>9.0208682144642574E-2</v>
      </c>
      <c r="L13" s="46">
        <f>'Data Sheet'!K22/'Data Sheet'!K$17</f>
        <v>9.4257946335526657E-2</v>
      </c>
    </row>
    <row r="14" spans="2:13">
      <c r="B14" s="34" t="str">
        <f>'Data Sheet'!A23</f>
        <v>Selling and admin</v>
      </c>
      <c r="C14" s="46">
        <f>'Data Sheet'!B23/'Data Sheet'!B$17</f>
        <v>0.12537785713023034</v>
      </c>
      <c r="D14" s="46">
        <f>'Data Sheet'!C23/'Data Sheet'!C$17</f>
        <v>0.14062799455088859</v>
      </c>
      <c r="E14" s="46">
        <f>'Data Sheet'!D23/'Data Sheet'!D$17</f>
        <v>0.13136374308736767</v>
      </c>
      <c r="F14" s="46">
        <f>'Data Sheet'!E23/'Data Sheet'!E$17</f>
        <v>0.33157566901587771</v>
      </c>
      <c r="G14" s="46">
        <f>'Data Sheet'!F23/'Data Sheet'!F$17</f>
        <v>0.33241649578236021</v>
      </c>
      <c r="H14" s="46">
        <f>'Data Sheet'!G23/'Data Sheet'!G$17</f>
        <v>0.3242766823665843</v>
      </c>
      <c r="I14" s="46">
        <f>'Data Sheet'!H23/'Data Sheet'!H$17</f>
        <v>0.15401275949963905</v>
      </c>
      <c r="J14" s="46">
        <f>'Data Sheet'!I23/'Data Sheet'!I$17</f>
        <v>0.13492455101820827</v>
      </c>
      <c r="K14" s="46">
        <f>'Data Sheet'!J23/'Data Sheet'!J$17</f>
        <v>0.14048987132992324</v>
      </c>
      <c r="L14" s="46">
        <f>'Data Sheet'!K23/'Data Sheet'!K$17</f>
        <v>0.14596067004370827</v>
      </c>
    </row>
    <row r="15" spans="2:13">
      <c r="B15" s="34" t="str">
        <f>'Data Sheet'!A24</f>
        <v>Other Expenses</v>
      </c>
      <c r="C15" s="46">
        <f>'Data Sheet'!B24/'Data Sheet'!B$17</f>
        <v>6.7262988562640314E-3</v>
      </c>
      <c r="D15" s="46">
        <f>'Data Sheet'!C24/'Data Sheet'!C$17</f>
        <v>9.9632754753728129E-3</v>
      </c>
      <c r="E15" s="46">
        <f>'Data Sheet'!D24/'Data Sheet'!D$17</f>
        <v>1.2868611279018069E-2</v>
      </c>
      <c r="F15" s="46">
        <f>'Data Sheet'!E24/'Data Sheet'!E$17</f>
        <v>-0.16396226636841219</v>
      </c>
      <c r="G15" s="46">
        <f>'Data Sheet'!F24/'Data Sheet'!F$17</f>
        <v>-0.17647603365135114</v>
      </c>
      <c r="H15" s="46">
        <f>'Data Sheet'!G24/'Data Sheet'!G$17</f>
        <v>-0.16151897478194269</v>
      </c>
      <c r="I15" s="46">
        <f>'Data Sheet'!H24/'Data Sheet'!H$17</f>
        <v>7.0291718565650002E-3</v>
      </c>
      <c r="J15" s="46">
        <f>'Data Sheet'!I24/'Data Sheet'!I$17</f>
        <v>6.4631515341065232E-3</v>
      </c>
      <c r="K15" s="46">
        <f>'Data Sheet'!J24/'Data Sheet'!J$17</f>
        <v>8.2598933587988959E-3</v>
      </c>
      <c r="L15" s="46">
        <f>'Data Sheet'!K24/'Data Sheet'!K$17</f>
        <v>8.5837167283514051E-3</v>
      </c>
    </row>
    <row r="16" spans="2:13">
      <c r="B16" s="34" t="str">
        <f>'Data Sheet'!A25</f>
        <v>Other Income</v>
      </c>
      <c r="C16" s="46">
        <f>'Data Sheet'!B25/'Data Sheet'!B$17</f>
        <v>1.0518128303487776E-2</v>
      </c>
      <c r="D16" s="46">
        <f>'Data Sheet'!C25/'Data Sheet'!C$17</f>
        <v>6.9331137113524885E-3</v>
      </c>
      <c r="E16" s="46">
        <f>'Data Sheet'!D25/'Data Sheet'!D$17</f>
        <v>3.4619361864749697E-3</v>
      </c>
      <c r="F16" s="46">
        <f>'Data Sheet'!E25/'Data Sheet'!E$17</f>
        <v>1.1497945256460983E-3</v>
      </c>
      <c r="G16" s="46">
        <f>'Data Sheet'!F25/'Data Sheet'!F$17</f>
        <v>6.5768250023143021E-3</v>
      </c>
      <c r="H16" s="46">
        <f>'Data Sheet'!G25/'Data Sheet'!G$17</f>
        <v>-4.6526121913632885E-3</v>
      </c>
      <c r="I16" s="46">
        <f>'Data Sheet'!H25/'Data Sheet'!H$17</f>
        <v>5.7677290516058178E-3</v>
      </c>
      <c r="J16" s="46">
        <f>'Data Sheet'!I25/'Data Sheet'!I$17</f>
        <v>-1.3724897784431046E-3</v>
      </c>
      <c r="K16" s="46">
        <f>'Data Sheet'!J25/'Data Sheet'!J$17</f>
        <v>-3.0356713197004473E-4</v>
      </c>
      <c r="L16" s="46">
        <f>'Data Sheet'!K25/'Data Sheet'!K$17</f>
        <v>2.4190747039257482E-3</v>
      </c>
    </row>
    <row r="17" spans="2:13">
      <c r="B17" s="34" t="str">
        <f>'Data Sheet'!A26</f>
        <v>Depreciation</v>
      </c>
      <c r="C17" s="46">
        <f>'Data Sheet'!B26/'Data Sheet'!B$17</f>
        <v>9.3517061759385303E-2</v>
      </c>
      <c r="D17" s="46">
        <f>'Data Sheet'!C26/'Data Sheet'!C$17</f>
        <v>8.3448583075640084E-2</v>
      </c>
      <c r="E17" s="46">
        <f>'Data Sheet'!D26/'Data Sheet'!D$17</f>
        <v>8.6583373714262876E-2</v>
      </c>
      <c r="F17" s="46">
        <f>'Data Sheet'!E26/'Data Sheet'!E$17</f>
        <v>7.5426129129564409E-2</v>
      </c>
      <c r="G17" s="46">
        <f>'Data Sheet'!F26/'Data Sheet'!F$17</f>
        <v>6.8535593962056676E-2</v>
      </c>
      <c r="H17" s="46">
        <f>'Data Sheet'!G26/'Data Sheet'!G$17</f>
        <v>8.1967213114754106E-2</v>
      </c>
      <c r="I17" s="46">
        <f>'Data Sheet'!H26/'Data Sheet'!H$17</f>
        <v>6.0211509843900703E-2</v>
      </c>
      <c r="J17" s="46">
        <f>'Data Sheet'!I26/'Data Sheet'!I$17</f>
        <v>4.6852155218877208E-2</v>
      </c>
      <c r="K17" s="46">
        <f>'Data Sheet'!J26/'Data Sheet'!J$17</f>
        <v>4.2443921114932885E-2</v>
      </c>
      <c r="L17" s="46">
        <f>'Data Sheet'!K26/'Data Sheet'!K$17</f>
        <v>4.7351388094054023E-2</v>
      </c>
    </row>
    <row r="18" spans="2:13">
      <c r="B18" s="34" t="str">
        <f>'Data Sheet'!A27</f>
        <v>Interest</v>
      </c>
      <c r="C18" s="46">
        <f>'Data Sheet'!B27/'Data Sheet'!B$17</f>
        <v>5.0130519071104905E-2</v>
      </c>
      <c r="D18" s="46">
        <f>'Data Sheet'!C27/'Data Sheet'!C$17</f>
        <v>0.11259252352907662</v>
      </c>
      <c r="E18" s="46">
        <f>'Data Sheet'!D27/'Data Sheet'!D$17</f>
        <v>5.3600063943410083E-2</v>
      </c>
      <c r="F18" s="46">
        <f>'Data Sheet'!E27/'Data Sheet'!E$17</f>
        <v>4.3641264107998415E-2</v>
      </c>
      <c r="G18" s="46">
        <f>'Data Sheet'!F27/'Data Sheet'!F$17</f>
        <v>4.5487953007049504E-2</v>
      </c>
      <c r="H18" s="46">
        <f>'Data Sheet'!G27/'Data Sheet'!G$17</f>
        <v>4.5540096804100372E-2</v>
      </c>
      <c r="I18" s="46">
        <f>'Data Sheet'!H27/'Data Sheet'!H$17</f>
        <v>2.3457395987637183E-2</v>
      </c>
      <c r="J18" s="46">
        <f>'Data Sheet'!I27/'Data Sheet'!I$17</f>
        <v>1.549288931871976E-2</v>
      </c>
      <c r="K18" s="46">
        <f>'Data Sheet'!J27/'Data Sheet'!J$17</f>
        <v>1.8176627450198161E-2</v>
      </c>
      <c r="L18" s="46">
        <f>'Data Sheet'!K27/'Data Sheet'!K$17</f>
        <v>2.4133768833421214E-2</v>
      </c>
    </row>
    <row r="19" spans="2:13">
      <c r="B19" s="34" t="str">
        <f>'Data Sheet'!A28</f>
        <v>Profit before tax</v>
      </c>
      <c r="C19" s="46">
        <f>'Data Sheet'!B28/'Data Sheet'!B$17</f>
        <v>5.6158555628229835E-2</v>
      </c>
      <c r="D19" s="46">
        <f>'Data Sheet'!C28/'Data Sheet'!C$17</f>
        <v>2.0545532712797642E-2</v>
      </c>
      <c r="E19" s="46">
        <f>'Data Sheet'!D28/'Data Sheet'!D$17</f>
        <v>7.2675682021411045E-2</v>
      </c>
      <c r="F19" s="46">
        <f>'Data Sheet'!E28/'Data Sheet'!E$17</f>
        <v>8.4971186580115404E-2</v>
      </c>
      <c r="G19" s="46">
        <f>'Data Sheet'!F28/'Data Sheet'!F$17</f>
        <v>9.7659329161044542E-2</v>
      </c>
      <c r="H19" s="46">
        <f>'Data Sheet'!G28/'Data Sheet'!G$17</f>
        <v>5.6201880889407051E-2</v>
      </c>
      <c r="I19" s="46">
        <f>'Data Sheet'!H28/'Data Sheet'!H$17</f>
        <v>0.11408633799640268</v>
      </c>
      <c r="J19" s="46">
        <f>'Data Sheet'!I28/'Data Sheet'!I$17</f>
        <v>0.15361865128587415</v>
      </c>
      <c r="K19" s="46">
        <f>'Data Sheet'!J28/'Data Sheet'!J$17</f>
        <v>0.17075557672145006</v>
      </c>
      <c r="L19" s="46">
        <f>'Data Sheet'!K28/'Data Sheet'!K$17</f>
        <v>0.17158886725827371</v>
      </c>
    </row>
    <row r="20" spans="2:13">
      <c r="B20" s="34" t="str">
        <f>'Data Sheet'!A29</f>
        <v>Tax</v>
      </c>
      <c r="C20" s="46">
        <f>'Data Sheet'!B29/'Data Sheet'!B$17</f>
        <v>2.3231216154902271E-2</v>
      </c>
      <c r="D20" s="46">
        <f>'Data Sheet'!C29/'Data Sheet'!C$17</f>
        <v>8.1063301892167691E-3</v>
      </c>
      <c r="E20" s="46">
        <f>'Data Sheet'!D29/'Data Sheet'!D$17</f>
        <v>1.9208000919186521E-2</v>
      </c>
      <c r="F20" s="46">
        <f>'Data Sheet'!E29/'Data Sheet'!E$17</f>
        <v>2.6233727567254166E-2</v>
      </c>
      <c r="G20" s="46">
        <f>'Data Sheet'!F29/'Data Sheet'!F$17</f>
        <v>3.1428218773055357E-2</v>
      </c>
      <c r="H20" s="46">
        <f>'Data Sheet'!G29/'Data Sheet'!G$17</f>
        <v>8.1083511365644784E-4</v>
      </c>
      <c r="I20" s="46">
        <f>'Data Sheet'!H29/'Data Sheet'!H$17</f>
        <v>2.9530002051402948E-2</v>
      </c>
      <c r="J20" s="46">
        <f>'Data Sheet'!I29/'Data Sheet'!I$17</f>
        <v>3.5946630795694878E-2</v>
      </c>
      <c r="K20" s="46">
        <f>'Data Sheet'!J29/'Data Sheet'!J$17</f>
        <v>3.9741113960472689E-2</v>
      </c>
      <c r="L20" s="46">
        <f>'Data Sheet'!K29/'Data Sheet'!K$17</f>
        <v>3.9924728791237346E-2</v>
      </c>
    </row>
    <row r="21" spans="2:13">
      <c r="B21" s="34" t="str">
        <f>'Data Sheet'!A30</f>
        <v>Net profit</v>
      </c>
      <c r="C21" s="46">
        <f>'Data Sheet'!B30/'Data Sheet'!B$17</f>
        <v>3.330446003995121E-2</v>
      </c>
      <c r="D21" s="46">
        <f>'Data Sheet'!C30/'Data Sheet'!C$17</f>
        <v>1.0975919278562512E-2</v>
      </c>
      <c r="E21" s="46">
        <f>'Data Sheet'!D30/'Data Sheet'!D$17</f>
        <v>5.2491045424799057E-2</v>
      </c>
      <c r="F21" s="46">
        <f>'Data Sheet'!E30/'Data Sheet'!E$17</f>
        <v>5.7360447851823405E-2</v>
      </c>
      <c r="G21" s="46">
        <f>'Data Sheet'!F30/'Data Sheet'!F$17</f>
        <v>6.5779470880472632E-2</v>
      </c>
      <c r="H21" s="46">
        <f>'Data Sheet'!G30/'Data Sheet'!G$17</f>
        <v>5.1006644817011719E-2</v>
      </c>
      <c r="I21" s="46">
        <f>'Data Sheet'!H30/'Data Sheet'!H$17</f>
        <v>7.8661669252643299E-2</v>
      </c>
      <c r="J21" s="46">
        <f>'Data Sheet'!I30/'Data Sheet'!I$17</f>
        <v>0.11367297394546784</v>
      </c>
      <c r="K21" s="46">
        <f>'Data Sheet'!J30/'Data Sheet'!J$17</f>
        <v>0.12815395029976476</v>
      </c>
      <c r="L21" s="46">
        <f>'Data Sheet'!K30/'Data Sheet'!K$17</f>
        <v>0.12968189667452198</v>
      </c>
    </row>
    <row r="22" spans="2:13">
      <c r="B22" s="34" t="str">
        <f>'Data Sheet'!A31</f>
        <v>Dividend Amount</v>
      </c>
      <c r="C22" s="46">
        <f>'Data Sheet'!B31/'Data Sheet'!B$17</f>
        <v>0</v>
      </c>
      <c r="D22" s="46">
        <f>'Data Sheet'!C31/'Data Sheet'!C$17</f>
        <v>0</v>
      </c>
      <c r="E22" s="46">
        <f>'Data Sheet'!D31/'Data Sheet'!D$17</f>
        <v>1.1402408868151685E-2</v>
      </c>
      <c r="F22" s="46">
        <f>'Data Sheet'!E31/'Data Sheet'!E$17</f>
        <v>8.9437168724021878E-3</v>
      </c>
      <c r="G22" s="46">
        <f>'Data Sheet'!F31/'Data Sheet'!F$17</f>
        <v>1.0122615918469252E-2</v>
      </c>
      <c r="H22" s="46">
        <f>'Data Sheet'!G31/'Data Sheet'!G$17</f>
        <v>1.1188904426880657E-2</v>
      </c>
      <c r="I22" s="46">
        <f>'Data Sheet'!H31/'Data Sheet'!H$17</f>
        <v>1.2269883024697305E-2</v>
      </c>
      <c r="J22" s="46">
        <f>'Data Sheet'!I31/'Data Sheet'!I$17</f>
        <v>1.7257844371197758E-2</v>
      </c>
      <c r="K22" s="46">
        <f>'Data Sheet'!J31/'Data Sheet'!J$17</f>
        <v>2.0246120013115099E-2</v>
      </c>
      <c r="L22" s="46">
        <f>'Data Sheet'!K31/'Data Sheet'!K$17</f>
        <v>1.6901035353977103E-2</v>
      </c>
    </row>
    <row r="23" spans="2:13">
      <c r="B23" s="34" t="str">
        <f>'Historical''FS'!B20</f>
        <v>EBITDA</v>
      </c>
      <c r="C23" s="46">
        <f>'Historical''FS'!C20/'Data Sheet'!B$17</f>
        <v>0.18928800815523211</v>
      </c>
      <c r="D23" s="46">
        <f>'Historical''FS'!D20/'Data Sheet'!C$17</f>
        <v>0.20965352560616191</v>
      </c>
      <c r="E23" s="46">
        <f>'Historical''FS'!E20/'Data Sheet'!D$17</f>
        <v>0.20939718349260905</v>
      </c>
      <c r="F23" s="46">
        <f>'Historical''FS'!F20/'Data Sheet'!E$17</f>
        <v>0.20288878529203216</v>
      </c>
      <c r="G23" s="46">
        <f>'Historical''FS'!G20/'Data Sheet'!F$17</f>
        <v>0.20510605112783642</v>
      </c>
      <c r="H23" s="46">
        <f>'Historical''FS'!H20/'Data Sheet'!G$17</f>
        <v>0.18836180299962485</v>
      </c>
      <c r="I23" s="46">
        <f>'Historical''FS'!I20/'Data Sheet'!H$17</f>
        <v>0.19198751477633461</v>
      </c>
      <c r="J23" s="46">
        <f>'Historical''FS'!J20/'Data Sheet'!I$17</f>
        <v>0.21733618560191406</v>
      </c>
      <c r="K23" s="46">
        <f>'Historical''FS'!K20/'Data Sheet'!J$17</f>
        <v>0.23167969241855113</v>
      </c>
      <c r="L23" s="46">
        <f>'Historical''FS'!L20/'Data Sheet'!K$17</f>
        <v>0.2406549494818232</v>
      </c>
    </row>
    <row r="25" spans="2:13">
      <c r="B25" s="312" t="str">
        <f>"Common Size Balance Sheet"&amp;" "&amp;" - "&amp;'Data Sheet'!B1</f>
        <v>Common Size Balance Sheet  - VARUN BEVERAGES LTD</v>
      </c>
      <c r="C25" s="312"/>
      <c r="D25" s="312"/>
      <c r="E25" s="312"/>
      <c r="F25" s="312"/>
      <c r="G25" s="312"/>
      <c r="H25" s="312"/>
      <c r="I25" s="312"/>
      <c r="J25" s="312"/>
      <c r="K25" s="312"/>
      <c r="L25" s="312"/>
    </row>
    <row r="27" spans="2:13">
      <c r="B27" s="43" t="s">
        <v>159</v>
      </c>
      <c r="C27" s="44">
        <f>'Data Sheet'!B56</f>
        <v>42369</v>
      </c>
      <c r="D27" s="44">
        <f>'Data Sheet'!C56</f>
        <v>42735</v>
      </c>
      <c r="E27" s="44">
        <f>'Data Sheet'!D56</f>
        <v>43100</v>
      </c>
      <c r="F27" s="44">
        <f>'Data Sheet'!E56</f>
        <v>43465</v>
      </c>
      <c r="G27" s="44">
        <f>'Data Sheet'!F56</f>
        <v>43830</v>
      </c>
      <c r="H27" s="44">
        <f>'Data Sheet'!G56</f>
        <v>44196</v>
      </c>
      <c r="I27" s="44">
        <f>'Data Sheet'!H56</f>
        <v>44561</v>
      </c>
      <c r="J27" s="44">
        <f>'Data Sheet'!I56</f>
        <v>44926</v>
      </c>
      <c r="K27" s="44">
        <f>'Data Sheet'!J56</f>
        <v>45291</v>
      </c>
      <c r="L27" s="44">
        <f>'Data Sheet'!K56</f>
        <v>45657</v>
      </c>
    </row>
    <row r="29" spans="2:13">
      <c r="B29" s="30" t="s">
        <v>79</v>
      </c>
      <c r="C29" s="45">
        <f>'Data Sheet'!B61/'Data Sheet'!B$61</f>
        <v>1</v>
      </c>
      <c r="D29" s="45">
        <f>'Data Sheet'!C61/'Data Sheet'!C$61</f>
        <v>1</v>
      </c>
      <c r="E29" s="45">
        <f>'Data Sheet'!D61/'Data Sheet'!D$61</f>
        <v>1</v>
      </c>
      <c r="F29" s="45">
        <f>'Data Sheet'!E61/'Data Sheet'!E$61</f>
        <v>1</v>
      </c>
      <c r="G29" s="45">
        <f>'Data Sheet'!F61/'Data Sheet'!F$61</f>
        <v>1</v>
      </c>
      <c r="H29" s="45">
        <f>'Data Sheet'!G61/'Data Sheet'!G$61</f>
        <v>1</v>
      </c>
      <c r="I29" s="45">
        <f>'Data Sheet'!H61/'Data Sheet'!H$61</f>
        <v>1</v>
      </c>
      <c r="J29" s="45">
        <f>'Data Sheet'!I61/'Data Sheet'!I$61</f>
        <v>1</v>
      </c>
      <c r="K29" s="45">
        <f>'Data Sheet'!J61/'Data Sheet'!J$61</f>
        <v>1</v>
      </c>
      <c r="L29" s="45">
        <f>'Data Sheet'!K61/'Data Sheet'!K$61</f>
        <v>1</v>
      </c>
    </row>
    <row r="30" spans="2:13">
      <c r="B30" t="str">
        <f>'Data Sheet'!A57</f>
        <v>Equity Share Capital</v>
      </c>
      <c r="C30" s="46">
        <f>'Data Sheet'!B57/'Data Sheet'!B$61</f>
        <v>3.0187870239774331E-2</v>
      </c>
      <c r="D30" s="46">
        <f>'Data Sheet'!C57/'Data Sheet'!C$61</f>
        <v>3.7788998470282435E-2</v>
      </c>
      <c r="E30" s="46">
        <f>'Data Sheet'!D57/'Data Sheet'!D$61</f>
        <v>3.4610215690697381E-2</v>
      </c>
      <c r="F30" s="46">
        <f>'Data Sheet'!E57/'Data Sheet'!E$61</f>
        <v>3.0450099282928834E-2</v>
      </c>
      <c r="G30" s="46">
        <f>'Data Sheet'!F57/'Data Sheet'!F$61</f>
        <v>3.4468060719377046E-2</v>
      </c>
      <c r="H30" s="46">
        <f>'Data Sheet'!G57/'Data Sheet'!G$61</f>
        <v>3.4175133799040407E-2</v>
      </c>
      <c r="I30" s="46">
        <f>'Data Sheet'!H57/'Data Sheet'!H$61</f>
        <v>4.5203915035054096E-2</v>
      </c>
      <c r="J30" s="46">
        <f>'Data Sheet'!I57/'Data Sheet'!I$61</f>
        <v>5.5907779491558098E-2</v>
      </c>
      <c r="K30" s="46">
        <f>'Data Sheet'!J57/'Data Sheet'!J$61</f>
        <v>4.277357613460827E-2</v>
      </c>
      <c r="L30" s="46">
        <f>'Data Sheet'!K57/'Data Sheet'!K$61</f>
        <v>2.9246303345962187E-2</v>
      </c>
      <c r="M30" s="34"/>
    </row>
    <row r="31" spans="2:13">
      <c r="B31" t="str">
        <f>'Data Sheet'!A58</f>
        <v>Reserves</v>
      </c>
      <c r="C31" s="46">
        <f>'Data Sheet'!B58/'Data Sheet'!B$61</f>
        <v>2.0425387870239776E-2</v>
      </c>
      <c r="D31" s="46">
        <f>'Data Sheet'!C58/'Data Sheet'!C$61</f>
        <v>0.3132563085303518</v>
      </c>
      <c r="E31" s="46">
        <f>'Data Sheet'!D58/'Data Sheet'!D$61</f>
        <v>0.30078796575182776</v>
      </c>
      <c r="F31" s="46">
        <f>'Data Sheet'!E58/'Data Sheet'!E$61</f>
        <v>0.30274374334154158</v>
      </c>
      <c r="G31" s="46">
        <f>'Data Sheet'!F58/'Data Sheet'!F$61</f>
        <v>0.36292770172334332</v>
      </c>
      <c r="H31" s="46">
        <f>'Data Sheet'!G58/'Data Sheet'!G$61</f>
        <v>0.38299612778888575</v>
      </c>
      <c r="I31" s="46">
        <f>'Data Sheet'!H58/'Data Sheet'!H$61</f>
        <v>0.38069707332757102</v>
      </c>
      <c r="J31" s="46">
        <f>'Data Sheet'!I58/'Data Sheet'!I$61</f>
        <v>0.38326200870355581</v>
      </c>
      <c r="K31" s="46">
        <f>'Data Sheet'!J58/'Data Sheet'!J$61</f>
        <v>0.41396032706532748</v>
      </c>
      <c r="L31" s="46">
        <f>'Data Sheet'!K58/'Data Sheet'!K$61</f>
        <v>0.68903866886291432</v>
      </c>
      <c r="M31" s="34"/>
    </row>
    <row r="32" spans="2:13">
      <c r="B32" t="str">
        <f>'Data Sheet'!A59</f>
        <v>Borrowings</v>
      </c>
      <c r="C32" s="46">
        <f>'Data Sheet'!B59/'Data Sheet'!B$61</f>
        <v>0.57034696755994352</v>
      </c>
      <c r="D32" s="46">
        <f>'Data Sheet'!C59/'Data Sheet'!C$61</f>
        <v>0.45920545889454073</v>
      </c>
      <c r="E32" s="46">
        <f>'Data Sheet'!D59/'Data Sheet'!D$61</f>
        <v>0.50301292172848255</v>
      </c>
      <c r="F32" s="46">
        <f>'Data Sheet'!E59/'Data Sheet'!E$61</f>
        <v>0.46813359764321832</v>
      </c>
      <c r="G32" s="46">
        <f>'Data Sheet'!F59/'Data Sheet'!F$61</f>
        <v>0.40799323748325489</v>
      </c>
      <c r="H32" s="46">
        <f>'Data Sheet'!G59/'Data Sheet'!G$61</f>
        <v>0.38072559861826816</v>
      </c>
      <c r="I32" s="46">
        <f>'Data Sheet'!H59/'Data Sheet'!H$61</f>
        <v>0.35354319858697969</v>
      </c>
      <c r="J32" s="46">
        <f>'Data Sheet'!I59/'Data Sheet'!I$61</f>
        <v>0.33428557165284933</v>
      </c>
      <c r="K32" s="46">
        <f>'Data Sheet'!J59/'Data Sheet'!J$61</f>
        <v>0.35762465447831659</v>
      </c>
      <c r="L32" s="46">
        <f>'Data Sheet'!K59/'Data Sheet'!K$61</f>
        <v>0.12221996869957953</v>
      </c>
      <c r="M32" s="34"/>
    </row>
    <row r="33" spans="2:13">
      <c r="B33" t="str">
        <f>'Data Sheet'!A60</f>
        <v>Other Liabilities</v>
      </c>
      <c r="C33" s="46">
        <f>'Data Sheet'!B60/'Data Sheet'!B$61</f>
        <v>0.37903977433004227</v>
      </c>
      <c r="D33" s="46">
        <f>'Data Sheet'!C60/'Data Sheet'!C$61</f>
        <v>0.18974923410482503</v>
      </c>
      <c r="E33" s="46">
        <f>'Data Sheet'!D60/'Data Sheet'!D$61</f>
        <v>0.1615888968289923</v>
      </c>
      <c r="F33" s="46">
        <f>'Data Sheet'!E60/'Data Sheet'!E$61</f>
        <v>0.19867255973231124</v>
      </c>
      <c r="G33" s="46">
        <f>'Data Sheet'!F60/'Data Sheet'!F$61</f>
        <v>0.19461100007402474</v>
      </c>
      <c r="H33" s="46">
        <f>'Data Sheet'!G60/'Data Sheet'!G$61</f>
        <v>0.20210313979380562</v>
      </c>
      <c r="I33" s="46">
        <f>'Data Sheet'!H60/'Data Sheet'!H$61</f>
        <v>0.22055581305039523</v>
      </c>
      <c r="J33" s="46">
        <f>'Data Sheet'!I60/'Data Sheet'!I$61</f>
        <v>0.22654464015203682</v>
      </c>
      <c r="K33" s="46">
        <f>'Data Sheet'!J60/'Data Sheet'!J$61</f>
        <v>0.18564144232174767</v>
      </c>
      <c r="L33" s="46">
        <f>'Data Sheet'!K60/'Data Sheet'!K$61</f>
        <v>0.15949505909154399</v>
      </c>
      <c r="M33" s="34"/>
    </row>
    <row r="35" spans="2:13">
      <c r="B35" s="30" t="s">
        <v>118</v>
      </c>
      <c r="C35" s="45">
        <f>'Data Sheet'!B75/'Data Sheet'!B$75</f>
        <v>1</v>
      </c>
      <c r="D35" s="45">
        <f>'Data Sheet'!C75/'Data Sheet'!C$75</f>
        <v>1</v>
      </c>
      <c r="E35" s="45">
        <f>'Data Sheet'!D75/'Data Sheet'!D$75</f>
        <v>1</v>
      </c>
      <c r="F35" s="45">
        <f>'Data Sheet'!E75/'Data Sheet'!E$75</f>
        <v>1</v>
      </c>
      <c r="G35" s="45">
        <f>'Data Sheet'!F75/'Data Sheet'!F$75</f>
        <v>1</v>
      </c>
      <c r="H35" s="45">
        <f>'Data Sheet'!G75/'Data Sheet'!G$75</f>
        <v>1</v>
      </c>
      <c r="I35" s="45">
        <f>'Data Sheet'!H75/'Data Sheet'!H$75</f>
        <v>1</v>
      </c>
      <c r="J35" s="45">
        <f>'Data Sheet'!I75/'Data Sheet'!I$75</f>
        <v>1</v>
      </c>
      <c r="K35" s="45">
        <f>'Data Sheet'!J75/'Data Sheet'!J$75</f>
        <v>1</v>
      </c>
      <c r="L35" s="45">
        <f>'Data Sheet'!K75/'Data Sheet'!K$75</f>
        <v>1</v>
      </c>
    </row>
    <row r="36" spans="2:13">
      <c r="B36" t="str">
        <f>'Data Sheet'!A62</f>
        <v>Net Block</v>
      </c>
      <c r="C36" s="28">
        <f>'Data Sheet'!B62/'Data Sheet'!B$75</f>
        <v>0.78884513399153744</v>
      </c>
      <c r="D36" s="28">
        <f>'Data Sheet'!C62/'Data Sheet'!C$75</f>
        <v>0.77014439041376992</v>
      </c>
      <c r="E36" s="28">
        <f>'Data Sheet'!D62/'Data Sheet'!D$75</f>
        <v>0.75451369604652352</v>
      </c>
      <c r="F36" s="28">
        <f>'Data Sheet'!E62/'Data Sheet'!E$75</f>
        <v>0.73140424907594359</v>
      </c>
      <c r="G36" s="28">
        <f>'Data Sheet'!F62/'Data Sheet'!F$75</f>
        <v>0.77356314428373918</v>
      </c>
      <c r="H36" s="28">
        <f>'Data Sheet'!G62/'Data Sheet'!G$75</f>
        <v>0.75865269308672412</v>
      </c>
      <c r="I36" s="28">
        <f>'Data Sheet'!H62/'Data Sheet'!H$75</f>
        <v>0.6587810611849495</v>
      </c>
      <c r="J36" s="28">
        <f>'Data Sheet'!I62/'Data Sheet'!I$75</f>
        <v>0.59666696504806227</v>
      </c>
      <c r="K36" s="28">
        <f>'Data Sheet'!J62/'Data Sheet'!J$75</f>
        <v>0.55370187223697886</v>
      </c>
      <c r="L36" s="28">
        <f>'Data Sheet'!K62/'Data Sheet'!K$75</f>
        <v>0.57955249653070429</v>
      </c>
    </row>
    <row r="37" spans="2:13">
      <c r="B37" t="str">
        <f>'Data Sheet'!A63</f>
        <v>Capital Work in Progress</v>
      </c>
      <c r="C37" s="28">
        <f>'Data Sheet'!B63/'Data Sheet'!B$75</f>
        <v>8.5551480959097318E-3</v>
      </c>
      <c r="D37" s="28">
        <f>'Data Sheet'!C63/'Data Sheet'!C$75</f>
        <v>1.9811707935876229E-2</v>
      </c>
      <c r="E37" s="28">
        <f>'Data Sheet'!D63/'Data Sheet'!D$75</f>
        <v>2.7568375979270646E-2</v>
      </c>
      <c r="F37" s="28">
        <f>'Data Sheet'!E63/'Data Sheet'!E$75</f>
        <v>5.8746150806684216E-2</v>
      </c>
      <c r="G37" s="28">
        <f>'Data Sheet'!F63/'Data Sheet'!F$75</f>
        <v>7.6197708099021207E-3</v>
      </c>
      <c r="H37" s="28">
        <f>'Data Sheet'!G63/'Data Sheet'!G$75</f>
        <v>7.9101542847063652E-3</v>
      </c>
      <c r="I37" s="28">
        <f>'Data Sheet'!H63/'Data Sheet'!H$75</f>
        <v>5.1841018510399316E-2</v>
      </c>
      <c r="J37" s="28">
        <f>'Data Sheet'!I63/'Data Sheet'!I$75</f>
        <v>5.2213588288759737E-2</v>
      </c>
      <c r="K37" s="28">
        <f>'Data Sheet'!J63/'Data Sheet'!J$75</f>
        <v>0.12656859272096596</v>
      </c>
      <c r="L37" s="28">
        <f>'Data Sheet'!K63/'Data Sheet'!K$75</f>
        <v>5.0453873394599356E-2</v>
      </c>
    </row>
    <row r="38" spans="2:13">
      <c r="B38" t="str">
        <f>'Data Sheet'!A64</f>
        <v>Investments</v>
      </c>
      <c r="C38" s="28">
        <f>'Data Sheet'!B64/'Data Sheet'!B$75</f>
        <v>7.3794076163610724E-4</v>
      </c>
      <c r="D38" s="28">
        <f>'Data Sheet'!C64/'Data Sheet'!C$75</f>
        <v>1.424005372666559E-3</v>
      </c>
      <c r="E38" s="28">
        <f>'Data Sheet'!D64/'Data Sheet'!D$75</f>
        <v>1.5600091742945367E-3</v>
      </c>
      <c r="F38" s="28">
        <f>'Data Sheet'!E64/'Data Sheet'!E$75</f>
        <v>1.8739548616957958E-3</v>
      </c>
      <c r="G38" s="28">
        <f>'Data Sheet'!F64/'Data Sheet'!F$75</f>
        <v>0</v>
      </c>
      <c r="H38" s="28">
        <f>'Data Sheet'!G64/'Data Sheet'!G$75</f>
        <v>0</v>
      </c>
      <c r="I38" s="28">
        <f>'Data Sheet'!H64/'Data Sheet'!H$75</f>
        <v>0</v>
      </c>
      <c r="J38" s="28">
        <f>'Data Sheet'!I64/'Data Sheet'!I$75</f>
        <v>8.6071556449169574E-7</v>
      </c>
      <c r="K38" s="28">
        <f>'Data Sheet'!J64/'Data Sheet'!J$75</f>
        <v>1.3880127844668989E-3</v>
      </c>
      <c r="L38" s="28">
        <f>'Data Sheet'!K64/'Data Sheet'!K$75</f>
        <v>2.573051972622727E-3</v>
      </c>
    </row>
    <row r="39" spans="2:13">
      <c r="B39" t="str">
        <f>'Data Sheet'!A65</f>
        <v>Other Assets</v>
      </c>
      <c r="C39" s="28">
        <f>'Data Sheet'!B74/'Data Sheet'!B$75</f>
        <v>7.0828772919605057E-2</v>
      </c>
      <c r="D39" s="28">
        <f>'Data Sheet'!C74/'Data Sheet'!C$75</f>
        <v>6.6223504587079901E-2</v>
      </c>
      <c r="E39" s="28">
        <f>'Data Sheet'!D74/'Data Sheet'!D$75</f>
        <v>8.6780486048058908E-2</v>
      </c>
      <c r="F39" s="28">
        <f>'Data Sheet'!E74/'Data Sheet'!E$75</f>
        <v>7.4613080004868299E-2</v>
      </c>
      <c r="G39" s="28">
        <f>'Data Sheet'!F74/'Data Sheet'!F$75</f>
        <v>7.2540647931247773E-2</v>
      </c>
      <c r="H39" s="28">
        <f>'Data Sheet'!G74/'Data Sheet'!G$75</f>
        <v>7.236335096012135E-2</v>
      </c>
      <c r="I39" s="28">
        <f>'Data Sheet'!H74/'Data Sheet'!H$75</f>
        <v>7.9976157369711101E-2</v>
      </c>
      <c r="J39" s="28">
        <f>'Data Sheet'!I74/'Data Sheet'!I$75</f>
        <v>0.12918307764342962</v>
      </c>
      <c r="K39" s="28">
        <f>'Data Sheet'!J74/'Data Sheet'!J$75</f>
        <v>0.12279633216963254</v>
      </c>
      <c r="L39" s="28">
        <f>'Data Sheet'!K74/'Data Sheet'!K$75</f>
        <v>0.10418568526860714</v>
      </c>
    </row>
    <row r="40" spans="2:13">
      <c r="B40" t="str">
        <f>'Data Sheet'!A67</f>
        <v>Receivables</v>
      </c>
      <c r="C40" s="28">
        <f>'Data Sheet'!B67/'Data Sheet'!B$75</f>
        <v>2.2095345557122708E-2</v>
      </c>
      <c r="D40" s="28">
        <f>'Data Sheet'!C67/'Data Sheet'!C$75</f>
        <v>2.7226070698653931E-2</v>
      </c>
      <c r="E40" s="28">
        <f>'Data Sheet'!D67/'Data Sheet'!D$75</f>
        <v>2.8480118886725896E-2</v>
      </c>
      <c r="F40" s="28">
        <f>'Data Sheet'!E67/'Data Sheet'!E$75</f>
        <v>2.1345412895276934E-2</v>
      </c>
      <c r="G40" s="28">
        <f>'Data Sheet'!F67/'Data Sheet'!F$75</f>
        <v>2.0602752287005796E-2</v>
      </c>
      <c r="H40" s="28">
        <f>'Data Sheet'!G67/'Data Sheet'!G$75</f>
        <v>2.8624293715085292E-2</v>
      </c>
      <c r="I40" s="28">
        <f>'Data Sheet'!H67/'Data Sheet'!H$75</f>
        <v>2.30962432198825E-2</v>
      </c>
      <c r="J40" s="28">
        <f>'Data Sheet'!I67/'Data Sheet'!I$75</f>
        <v>2.5764659707494416E-2</v>
      </c>
      <c r="K40" s="28">
        <f>'Data Sheet'!J67/'Data Sheet'!J$75</f>
        <v>2.366403769495061E-2</v>
      </c>
      <c r="L40" s="28">
        <f>'Data Sheet'!K67/'Data Sheet'!K$75</f>
        <v>3.6577987907953066E-2</v>
      </c>
    </row>
    <row r="41" spans="2:13">
      <c r="B41" t="str">
        <f>'Data Sheet'!A68</f>
        <v>Inventory</v>
      </c>
      <c r="C41" s="28">
        <f>'Data Sheet'!B68/'Data Sheet'!B$75</f>
        <v>9.5833004231311719E-2</v>
      </c>
      <c r="D41" s="28">
        <f>'Data Sheet'!C68/'Data Sheet'!C$75</f>
        <v>0.10155210367256583</v>
      </c>
      <c r="E41" s="28">
        <f>'Data Sheet'!D68/'Data Sheet'!D$75</f>
        <v>8.319227539564146E-2</v>
      </c>
      <c r="F41" s="28">
        <f>'Data Sheet'!E68/'Data Sheet'!E$75</f>
        <v>9.6431983274452682E-2</v>
      </c>
      <c r="G41" s="28">
        <f>'Data Sheet'!F68/'Data Sheet'!F$75</f>
        <v>0.10524763658158599</v>
      </c>
      <c r="H41" s="28">
        <f>'Data Sheet'!G68/'Data Sheet'!G$75</f>
        <v>0.10995138131749883</v>
      </c>
      <c r="I41" s="28">
        <f>'Data Sheet'!H68/'Data Sheet'!H$75</f>
        <v>0.15116582528487976</v>
      </c>
      <c r="J41" s="28">
        <f>'Data Sheet'!I68/'Data Sheet'!I$75</f>
        <v>0.17161721568843472</v>
      </c>
      <c r="K41" s="28">
        <f>'Data Sheet'!J68/'Data Sheet'!J$75</f>
        <v>0.14160166666886151</v>
      </c>
      <c r="L41" s="28">
        <f>'Data Sheet'!K68/'Data Sheet'!K$75</f>
        <v>0.12070554382426443</v>
      </c>
    </row>
    <row r="42" spans="2:13">
      <c r="B42" t="str">
        <f>'Data Sheet'!A69</f>
        <v>Cash &amp; Bank</v>
      </c>
      <c r="C42" s="28">
        <f>'Data Sheet'!B69/'Data Sheet'!B$75</f>
        <v>1.3104654442877292E-2</v>
      </c>
      <c r="D42" s="28">
        <f>'Data Sheet'!C69/'Data Sheet'!C$75</f>
        <v>1.3618217319387615E-2</v>
      </c>
      <c r="E42" s="28">
        <f>'Data Sheet'!D69/'Data Sheet'!D$75</f>
        <v>1.7905038469485046E-2</v>
      </c>
      <c r="F42" s="28">
        <f>'Data Sheet'!E69/'Data Sheet'!E$75</f>
        <v>1.5585169081078558E-2</v>
      </c>
      <c r="G42" s="28">
        <f>'Data Sheet'!F69/'Data Sheet'!F$75</f>
        <v>2.0426048106519192E-2</v>
      </c>
      <c r="H42" s="28">
        <f>'Data Sheet'!G69/'Data Sheet'!G$75</f>
        <v>2.2498126635864184E-2</v>
      </c>
      <c r="I42" s="28">
        <f>'Data Sheet'!H69/'Data Sheet'!H$75</f>
        <v>3.5139694430177844E-2</v>
      </c>
      <c r="J42" s="28">
        <f>'Data Sheet'!I69/'Data Sheet'!I$75</f>
        <v>2.4553632908254602E-2</v>
      </c>
      <c r="K42" s="28">
        <f>'Data Sheet'!J69/'Data Sheet'!J$75</f>
        <v>3.0279485724143653E-2</v>
      </c>
      <c r="L42" s="28">
        <f>'Data Sheet'!K69/'Data Sheet'!K$75</f>
        <v>0.10595136110124895</v>
      </c>
    </row>
  </sheetData>
  <mergeCells count="2">
    <mergeCell ref="B4:L4"/>
    <mergeCell ref="B25:L25"/>
  </mergeCells>
  <pageMargins left="1" right="1" top="1" bottom="1" header="0.5" footer="0.5"/>
  <pageSetup scale="5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O62"/>
  <sheetViews>
    <sheetView showGridLines="0" zoomScaleNormal="100" workbookViewId="0">
      <pane xSplit="1" ySplit="5" topLeftCell="B24" activePane="bottomRight" state="frozen"/>
      <selection activeCell="M3" sqref="M3"/>
      <selection pane="topRight" activeCell="M3" sqref="M3"/>
      <selection pane="bottomLeft" activeCell="M3" sqref="M3"/>
      <selection pane="bottomRight" activeCell="M3" sqref="M3"/>
    </sheetView>
  </sheetViews>
  <sheetFormatPr defaultRowHeight="15"/>
  <cols>
    <col min="1" max="1" width="1.85546875" customWidth="1"/>
    <col min="2" max="2" width="28.85546875" customWidth="1"/>
    <col min="3" max="3" width="10.140625" customWidth="1"/>
    <col min="10" max="12" width="9.85546875" customWidth="1"/>
    <col min="13" max="13" width="11" style="71" customWidth="1"/>
    <col min="14" max="15" width="9.140625" customWidth="1"/>
  </cols>
  <sheetData>
    <row r="1" spans="2:15" ht="28.5">
      <c r="B1" s="269" t="s">
        <v>428</v>
      </c>
      <c r="C1" s="32"/>
      <c r="D1" s="32"/>
      <c r="E1" s="32"/>
      <c r="F1" s="32"/>
      <c r="G1" s="32"/>
      <c r="H1" s="32"/>
      <c r="I1" s="32"/>
      <c r="J1" s="32"/>
      <c r="K1" s="32"/>
      <c r="L1" s="32"/>
      <c r="M1" s="266"/>
      <c r="N1" s="32"/>
      <c r="O1" s="32"/>
    </row>
    <row r="2" spans="2:15">
      <c r="B2" s="268" t="str">
        <f>CONCATENATE("( ",VLOOKUP(B1,'List of Stocks'!$A$2:$D$5442,3,1)," | ","BSE Code: ",VLOOKUP(B1,'List of Stocks'!$A$2:$D$5442,2,1), ") ")</f>
        <v xml:space="preserve">( VBL | BSE Code: 540180) </v>
      </c>
      <c r="C2" s="32"/>
      <c r="D2" s="32"/>
      <c r="E2" s="32"/>
      <c r="F2" s="32"/>
      <c r="G2" s="32"/>
      <c r="H2" s="32"/>
      <c r="I2" s="32"/>
      <c r="J2" s="32"/>
      <c r="K2" s="32"/>
      <c r="L2" s="32"/>
      <c r="M2" s="266"/>
      <c r="N2" s="32"/>
      <c r="O2" s="32"/>
    </row>
    <row r="4" spans="2:15">
      <c r="B4" s="311" t="s">
        <v>423</v>
      </c>
      <c r="C4" s="311"/>
      <c r="D4" s="311"/>
      <c r="E4" s="311"/>
      <c r="F4" s="311"/>
      <c r="G4" s="311"/>
      <c r="H4" s="311"/>
      <c r="I4" s="311"/>
      <c r="J4" s="311"/>
      <c r="K4" s="311"/>
      <c r="L4" s="311"/>
      <c r="M4" s="311"/>
      <c r="N4" s="311"/>
      <c r="O4" s="311"/>
    </row>
    <row r="5" spans="2:15">
      <c r="B5" s="8" t="s">
        <v>54</v>
      </c>
      <c r="C5" s="9">
        <f>'Data Sheet'!B16</f>
        <v>42369</v>
      </c>
      <c r="D5" s="9">
        <f>'Data Sheet'!C16</f>
        <v>42735</v>
      </c>
      <c r="E5" s="9">
        <f>'Data Sheet'!D16</f>
        <v>43100</v>
      </c>
      <c r="F5" s="9">
        <f>'Data Sheet'!E16</f>
        <v>43465</v>
      </c>
      <c r="G5" s="9">
        <f>'Data Sheet'!F16</f>
        <v>43830</v>
      </c>
      <c r="H5" s="9">
        <f>'Data Sheet'!G16</f>
        <v>44196</v>
      </c>
      <c r="I5" s="9">
        <f>'Data Sheet'!H16</f>
        <v>44561</v>
      </c>
      <c r="J5" s="9">
        <f>'Data Sheet'!I16</f>
        <v>44926</v>
      </c>
      <c r="K5" s="9">
        <f>'Data Sheet'!J16</f>
        <v>45291</v>
      </c>
      <c r="L5" s="9">
        <f>'Data Sheet'!K16</f>
        <v>45657</v>
      </c>
      <c r="M5" s="47" t="s">
        <v>160</v>
      </c>
      <c r="N5" s="47" t="s">
        <v>161</v>
      </c>
      <c r="O5" s="47" t="s">
        <v>162</v>
      </c>
    </row>
    <row r="6" spans="2:15" s="12" customFormat="1">
      <c r="B6" s="13"/>
      <c r="C6" s="14"/>
      <c r="D6" s="14"/>
      <c r="E6" s="14"/>
      <c r="F6" s="14"/>
      <c r="G6" s="14"/>
      <c r="H6" s="14"/>
      <c r="I6" s="14"/>
      <c r="J6" s="14"/>
      <c r="K6" s="14"/>
      <c r="L6" s="14"/>
      <c r="M6" s="48"/>
    </row>
    <row r="7" spans="2:15">
      <c r="B7" s="49" t="s">
        <v>58</v>
      </c>
      <c r="C7" s="49"/>
      <c r="D7" s="50">
        <f>IFERROR('Historical''FS'!D9,0)</f>
        <v>0.13760186674680486</v>
      </c>
      <c r="E7" s="50">
        <f>IFERROR('Historical''FS'!E9,0)</f>
        <v>3.6869558010763637E-2</v>
      </c>
      <c r="F7" s="50">
        <f>IFERROR('Historical''FS'!F9,0)</f>
        <v>0.27518645998291524</v>
      </c>
      <c r="G7" s="50">
        <f>IFERROR('Historical''FS'!G9,0)</f>
        <v>0.39651653392775277</v>
      </c>
      <c r="H7" s="50">
        <f>IFERROR('Historical''FS'!H9,0)</f>
        <v>-9.5298741300329004E-2</v>
      </c>
      <c r="I7" s="50">
        <f>IFERROR('Historical''FS'!I9,0)</f>
        <v>0.36791294452523493</v>
      </c>
      <c r="J7" s="50">
        <f>IFERROR('Historical''FS'!J9,0)</f>
        <v>0.49300652935489619</v>
      </c>
      <c r="K7" s="50">
        <f>IFERROR('Historical''FS'!K9,0)</f>
        <v>0.21782505917343942</v>
      </c>
      <c r="L7" s="50">
        <f>IFERROR('Historical''FS'!L9,0)</f>
        <v>0.24715912278448982</v>
      </c>
      <c r="M7" s="49"/>
      <c r="N7" s="51">
        <f>IFERROR(AVERAGE(D7:L7),0)</f>
        <v>0.23075325924510753</v>
      </c>
      <c r="O7" s="51">
        <f>IFERROR(MEDIAN(C7:L7),0)</f>
        <v>0.24715912278448982</v>
      </c>
    </row>
    <row r="8" spans="2:15">
      <c r="B8" s="39" t="s">
        <v>163</v>
      </c>
      <c r="C8" s="39"/>
      <c r="D8" s="52">
        <f>IFERROR('Historical''FS'!D20/'Historical''FS'!C20-1,0)</f>
        <v>0.25999657571559909</v>
      </c>
      <c r="E8" s="52">
        <f>IFERROR('Historical''FS'!E20/'Historical''FS'!D20-1,0)</f>
        <v>3.5601783795135011E-2</v>
      </c>
      <c r="F8" s="52">
        <f>IFERROR('Historical''FS'!F20/'Historical''FS'!E20-1,0)</f>
        <v>0.23555163241205745</v>
      </c>
      <c r="G8" s="52">
        <f>IFERROR('Historical''FS'!G20/'Historical''FS'!F20-1,0)</f>
        <v>0.41177833558602006</v>
      </c>
      <c r="H8" s="52">
        <f>IFERROR('Historical''FS'!H20/'Historical''FS'!G20-1,0)</f>
        <v>-0.16915586191804777</v>
      </c>
      <c r="I8" s="52">
        <f>IFERROR('Historical''FS'!I20/'Historical''FS'!H20-1,0)</f>
        <v>0.39424343188252964</v>
      </c>
      <c r="J8" s="52">
        <f>IFERROR('Historical''FS'!J20/'Historical''FS'!I20-1,0)</f>
        <v>0.69013253047610634</v>
      </c>
      <c r="K8" s="52">
        <f>IFERROR('Historical''FS'!K20/'Historical''FS'!J20-1,0)</f>
        <v>0.29819769472581292</v>
      </c>
      <c r="L8" s="52">
        <f>IFERROR('Historical''FS'!L20/'Historical''FS'!K20-1,0)</f>
        <v>0.2954739906477184</v>
      </c>
      <c r="M8" s="53"/>
      <c r="N8" s="52">
        <f t="shared" ref="N8:N11" si="0">IFERROR(AVERAGE(D8:L8),0)</f>
        <v>0.27242445703588125</v>
      </c>
      <c r="O8" s="52">
        <f t="shared" ref="O8:O11" si="1">IFERROR(MEDIAN(C8:L8),0)</f>
        <v>0.2954739906477184</v>
      </c>
    </row>
    <row r="9" spans="2:15">
      <c r="B9" s="39" t="s">
        <v>191</v>
      </c>
      <c r="C9" s="39"/>
      <c r="D9" s="52">
        <f>IFERROR('Historical''FS'!D29/'Historical''FS'!C29-1,0)</f>
        <v>-0.66070621651281147</v>
      </c>
      <c r="E9" s="52">
        <f>IFERROR('Historical''FS'!E29/'Historical''FS'!D29-1,0)</f>
        <v>4.2720700152206836</v>
      </c>
      <c r="F9" s="52">
        <f>IFERROR('Historical''FS'!F29/'Historical''FS'!E29-1,0)</f>
        <v>0.54431613136052026</v>
      </c>
      <c r="G9" s="52">
        <f>IFERROR('Historical''FS'!G29/'Historical''FS'!F29-1,0)</f>
        <v>0.51749117846376658</v>
      </c>
      <c r="H9" s="52">
        <f>IFERROR('Historical''FS'!H29/'Historical''FS'!G29-1,0)</f>
        <v>-0.39554652129723689</v>
      </c>
      <c r="I9" s="52">
        <f>IFERROR('Historical''FS'!I29/'Historical''FS'!H29-1,0)</f>
        <v>1.4348313461734388</v>
      </c>
      <c r="J9" s="52">
        <f>IFERROR('Historical''FS'!J29/'Historical''FS'!I29-1,0)</f>
        <v>1.1363160758381126</v>
      </c>
      <c r="K9" s="52">
        <f>IFERROR('Historical''FS'!K29/'Historical''FS'!J29-1,0)</f>
        <v>0.34407754246419797</v>
      </c>
      <c r="L9" s="52">
        <f>IFERROR('Historical''FS'!L29/'Historical''FS'!K29-1,0)</f>
        <v>0.23338422799838243</v>
      </c>
      <c r="M9" s="53"/>
      <c r="N9" s="52">
        <f t="shared" si="0"/>
        <v>0.82513708663433916</v>
      </c>
      <c r="O9" s="52">
        <f t="shared" si="1"/>
        <v>0.51749117846376658</v>
      </c>
    </row>
    <row r="10" spans="2:15">
      <c r="B10" s="39" t="s">
        <v>164</v>
      </c>
      <c r="C10" s="39"/>
      <c r="D10" s="52">
        <f>IFERROR('Historical''FS'!D35/'Historical''FS'!C35-1,0)</f>
        <v>-0.72048382855639836</v>
      </c>
      <c r="E10" s="52">
        <f>IFERROR('Historical''FS'!E35/'Historical''FS'!D35-1,0)</f>
        <v>8.4167450611476191</v>
      </c>
      <c r="F10" s="52">
        <f>IFERROR('Historical''FS'!F35/'Historical''FS'!E35-1,0)</f>
        <v>0.46853146853146921</v>
      </c>
      <c r="G10" s="52">
        <f>IFERROR('Historical''FS'!G35/'Historical''FS'!F35-1,0)</f>
        <v>0.44663265306122324</v>
      </c>
      <c r="H10" s="52">
        <f>IFERROR('Historical''FS'!H35/'Historical''FS'!G35-1,0)</f>
        <v>-8.9393618772188987E-2</v>
      </c>
      <c r="I10" s="52">
        <f>IFERROR('Historical''FS'!I35/'Historical''FS'!H35-1,0)</f>
        <v>0.79495984920859919</v>
      </c>
      <c r="J10" s="52">
        <f>IFERROR('Historical''FS'!J35/'Historical''FS'!I35-1,0)</f>
        <v>1.255836701813946</v>
      </c>
      <c r="K10" s="52">
        <f>IFERROR('Historical''FS'!K35/'Historical''FS'!J35-1,0)</f>
        <v>0.34338313597204562</v>
      </c>
      <c r="L10" s="52">
        <f>IFERROR('Historical''FS'!L35/'Historical''FS'!K35-1,0)</f>
        <v>0.22747166157176268</v>
      </c>
      <c r="M10" s="53"/>
      <c r="N10" s="52">
        <f t="shared" si="0"/>
        <v>1.2381870093308975</v>
      </c>
      <c r="O10" s="52">
        <f t="shared" si="1"/>
        <v>0.44663265306122324</v>
      </c>
    </row>
    <row r="11" spans="2:15">
      <c r="B11" s="54" t="s">
        <v>165</v>
      </c>
      <c r="C11" s="54"/>
      <c r="D11" s="55">
        <f>IFERROR('Historical''FS'!D43/'Historical''FS'!C43-1,0)</f>
        <v>-0.26619610042209996</v>
      </c>
      <c r="E11" s="55">
        <f>IFERROR('Historical''FS'!E43/'Historical''FS'!D43-1,0)</f>
        <v>0.57813364042362392</v>
      </c>
      <c r="F11" s="55">
        <f>IFERROR('Historical''FS'!F43/'Historical''FS'!E43-1,0)</f>
        <v>-1.9467246357995904E-4</v>
      </c>
      <c r="G11" s="55">
        <f>IFERROR('Historical''FS'!G43/'Historical''FS'!F43-1,0)</f>
        <v>0.42358085123406131</v>
      </c>
      <c r="H11" s="55">
        <f>IFERROR('Historical''FS'!H43/'Historical''FS'!G43-1,0)</f>
        <v>1.0999445778680954</v>
      </c>
      <c r="I11" s="55">
        <f>IFERROR('Historical''FS'!I43/'Historical''FS'!H43-1,0)</f>
        <v>0.42865311596814704</v>
      </c>
      <c r="J11" s="55">
        <f>IFERROR('Historical''FS'!J43/'Historical''FS'!I43-1,0)</f>
        <v>4.1102216748768239E-2</v>
      </c>
      <c r="K11" s="55">
        <f>IFERROR('Historical''FS'!K43/'Historical''FS'!J43-1,0)</f>
        <v>-1</v>
      </c>
      <c r="L11" s="55">
        <f>IFERROR('Historical''FS'!L43/'Historical''FS'!K43-1,0)</f>
        <v>0</v>
      </c>
      <c r="M11" s="54"/>
      <c r="N11" s="56">
        <f t="shared" si="0"/>
        <v>0.14500262548411291</v>
      </c>
      <c r="O11" s="56">
        <f t="shared" si="1"/>
        <v>4.1102216748768239E-2</v>
      </c>
    </row>
    <row r="12" spans="2:15">
      <c r="M12"/>
    </row>
    <row r="13" spans="2:15">
      <c r="B13" s="49" t="s">
        <v>166</v>
      </c>
      <c r="C13" s="50">
        <f>IFERROR('Historical''FS'!C15,0)</f>
        <v>0.3213921641417265</v>
      </c>
      <c r="D13" s="50">
        <f>IFERROR('Historical''FS'!D15,0)</f>
        <v>0.36024479563242334</v>
      </c>
      <c r="E13" s="50">
        <f>IFERROR('Historical''FS'!E15,0)</f>
        <v>0.35362953785899481</v>
      </c>
      <c r="F13" s="50">
        <f>IFERROR('Historical''FS'!F15,0)</f>
        <v>0.37050218793949774</v>
      </c>
      <c r="G13" s="50">
        <f>IFERROR('Historical''FS'!G15,0)</f>
        <v>0.36104651325884551</v>
      </c>
      <c r="H13" s="50">
        <f>IFERROR('Historical''FS'!H15,0)</f>
        <v>0.35111951058426644</v>
      </c>
      <c r="I13" s="50">
        <f>IFERROR('Historical''FS'!I15,0)</f>
        <v>0.35302944613253862</v>
      </c>
      <c r="J13" s="50">
        <f>IFERROR('Historical''FS'!J15,0)</f>
        <v>0.3587238881542289</v>
      </c>
      <c r="K13" s="50">
        <f>IFERROR('Historical''FS'!K15,0)</f>
        <v>0.38042945710727327</v>
      </c>
      <c r="L13" s="50">
        <f>IFERROR('Historical''FS'!L15,0)</f>
        <v>0.39519933625388287</v>
      </c>
      <c r="M13" s="49"/>
      <c r="N13" s="51">
        <f>IFERROR(AVERAGE(C13:L13),0)</f>
        <v>0.36053168370636779</v>
      </c>
      <c r="O13" s="51">
        <f>IFERROR(MEDIAN(C13:L13),0)</f>
        <v>0.35948434189332612</v>
      </c>
    </row>
    <row r="14" spans="2:15">
      <c r="B14" s="39" t="s">
        <v>167</v>
      </c>
      <c r="C14" s="52">
        <f>IFERROR('Historical''FS'!C21,0)</f>
        <v>0.18928800815523211</v>
      </c>
      <c r="D14" s="52">
        <f>IFERROR('Historical''FS'!D21,0)</f>
        <v>0.20965352560616191</v>
      </c>
      <c r="E14" s="52">
        <f>IFERROR('Historical''FS'!E21,0)</f>
        <v>0.20939718349260905</v>
      </c>
      <c r="F14" s="52">
        <f>IFERROR('Historical''FS'!F21,0)</f>
        <v>0.20288878529203216</v>
      </c>
      <c r="G14" s="52">
        <f>IFERROR('Historical''FS'!G21,0)</f>
        <v>0.20510605112783642</v>
      </c>
      <c r="H14" s="52">
        <f>IFERROR('Historical''FS'!H21,0)</f>
        <v>0.18836180299962485</v>
      </c>
      <c r="I14" s="52">
        <f>IFERROR('Historical''FS'!I21,0)</f>
        <v>0.19198751477633461</v>
      </c>
      <c r="J14" s="52">
        <f>IFERROR('Historical''FS'!J21,0)</f>
        <v>0.21733618560191406</v>
      </c>
      <c r="K14" s="52">
        <f>IFERROR('Historical''FS'!K21,0)</f>
        <v>0.23167969241855113</v>
      </c>
      <c r="L14" s="52">
        <f>IFERROR('Historical''FS'!L21,0)</f>
        <v>0.2406549494818232</v>
      </c>
      <c r="M14" s="53"/>
      <c r="N14" s="52">
        <f t="shared" ref="N14:N17" si="2">IFERROR(AVERAGE(C14:L14),0)</f>
        <v>0.20863536989521192</v>
      </c>
      <c r="O14" s="52">
        <f t="shared" ref="O14:O17" si="3">IFERROR(MEDIAN(C14:L14),0)</f>
        <v>0.20725161731022274</v>
      </c>
    </row>
    <row r="15" spans="2:15">
      <c r="B15" s="39" t="s">
        <v>168</v>
      </c>
      <c r="C15" s="52">
        <f>IFERROR(('Historical''FS'!C20-'Historical''FS'!C26)/'Historical''FS'!C8,0)</f>
        <v>9.5770946395846795E-2</v>
      </c>
      <c r="D15" s="52">
        <f>IFERROR(('Historical''FS'!D20-'Historical''FS'!D26)/'Historical''FS'!D8,0)</f>
        <v>0.12620494253052184</v>
      </c>
      <c r="E15" s="52">
        <f>IFERROR(('Historical''FS'!E20-'Historical''FS'!E26)/'Historical''FS'!E8,0)</f>
        <v>0.12281380977834618</v>
      </c>
      <c r="F15" s="52">
        <f>IFERROR(('Historical''FS'!F20-'Historical''FS'!F26)/'Historical''FS'!F8,0)</f>
        <v>0.12746265616246777</v>
      </c>
      <c r="G15" s="52">
        <f>IFERROR(('Historical''FS'!G20-'Historical''FS'!G26)/'Historical''FS'!G8,0)</f>
        <v>0.13657045716577976</v>
      </c>
      <c r="H15" s="52">
        <f>IFERROR(('Historical''FS'!H20-'Historical''FS'!H26)/'Historical''FS'!H8,0)</f>
        <v>0.10639458988487074</v>
      </c>
      <c r="I15" s="52">
        <f>IFERROR(('Historical''FS'!I20-'Historical''FS'!I26)/'Historical''FS'!I8,0)</f>
        <v>0.13177600493243391</v>
      </c>
      <c r="J15" s="52">
        <f>IFERROR(('Historical''FS'!J20-'Historical''FS'!J26)/'Historical''FS'!J8,0)</f>
        <v>0.17048403038303686</v>
      </c>
      <c r="K15" s="52">
        <f>IFERROR(('Historical''FS'!K20-'Historical''FS'!K26)/'Historical''FS'!K8,0)</f>
        <v>0.18923577130361824</v>
      </c>
      <c r="L15" s="52">
        <f>IFERROR(('Historical''FS'!L20-'Historical''FS'!L26)/'Historical''FS'!L8,0)</f>
        <v>0.19330356138776919</v>
      </c>
      <c r="M15" s="53"/>
      <c r="N15" s="52">
        <f t="shared" si="2"/>
        <v>0.14000167699246913</v>
      </c>
      <c r="O15" s="52">
        <f t="shared" si="3"/>
        <v>0.12961933054745084</v>
      </c>
    </row>
    <row r="16" spans="2:15">
      <c r="B16" s="39" t="s">
        <v>169</v>
      </c>
      <c r="C16" s="52">
        <f>IFERROR('Historical''FS'!C30,0)</f>
        <v>4.5640427324741883E-2</v>
      </c>
      <c r="D16" s="52">
        <f>IFERROR('Historical''FS'!D30,0)</f>
        <v>1.3612419001445199E-2</v>
      </c>
      <c r="E16" s="52">
        <f>IFERROR('Historical''FS'!E30,0)</f>
        <v>6.9213745834936086E-2</v>
      </c>
      <c r="F16" s="52">
        <f>IFERROR('Historical''FS'!F30,0)</f>
        <v>8.382139205446934E-2</v>
      </c>
      <c r="G16" s="52">
        <f>IFERROR('Historical''FS'!G30,0)</f>
        <v>9.1082504158730232E-2</v>
      </c>
      <c r="H16" s="52">
        <f>IFERROR('Historical''FS'!H30,0)</f>
        <v>6.0854493080770372E-2</v>
      </c>
      <c r="I16" s="52">
        <f>IFERROR('Historical''FS'!I30,0)</f>
        <v>0.10831860894479671</v>
      </c>
      <c r="J16" s="52">
        <f>IFERROR('Historical''FS'!J30,0)</f>
        <v>0.15499114106431711</v>
      </c>
      <c r="K16" s="52">
        <f>IFERROR('Historical''FS'!K30,0)</f>
        <v>0.17105914385342005</v>
      </c>
      <c r="L16" s="52">
        <f>IFERROR('Historical''FS'!L30,0)</f>
        <v>0.16916979255434797</v>
      </c>
      <c r="M16" s="53"/>
      <c r="N16" s="52">
        <f t="shared" si="2"/>
        <v>9.677636678719749E-2</v>
      </c>
      <c r="O16" s="52">
        <f t="shared" si="3"/>
        <v>8.7451948106599786E-2</v>
      </c>
    </row>
    <row r="17" spans="2:15">
      <c r="B17" s="54" t="s">
        <v>170</v>
      </c>
      <c r="C17" s="55">
        <f>IFERROR('Historical''FS'!C36,0)</f>
        <v>2.2409211169839609E-2</v>
      </c>
      <c r="D17" s="55">
        <f>IFERROR('Historical''FS'!D36,0)</f>
        <v>5.5060888122284313E-3</v>
      </c>
      <c r="E17" s="55">
        <f>IFERROR('Historical''FS'!E36,0)</f>
        <v>5.0005744915749564E-2</v>
      </c>
      <c r="F17" s="55">
        <f>IFERROR('Historical''FS'!F36,0)</f>
        <v>5.7587664487215175E-2</v>
      </c>
      <c r="G17" s="55">
        <f>IFERROR('Historical''FS'!G36,0)</f>
        <v>5.9654285385674875E-2</v>
      </c>
      <c r="H17" s="55">
        <f>IFERROR('Historical''FS'!H36,0)</f>
        <v>6.0043657967113917E-2</v>
      </c>
      <c r="I17" s="55">
        <f>IFERROR('Historical''FS'!I36,0)</f>
        <v>7.8788606893393773E-2</v>
      </c>
      <c r="J17" s="55">
        <f>IFERROR('Historical''FS'!J36,0)</f>
        <v>0.11904451026862221</v>
      </c>
      <c r="K17" s="55">
        <f>IFERROR('Historical''FS'!K36,0)</f>
        <v>0.13131802989294736</v>
      </c>
      <c r="L17" s="55">
        <f>IFERROR('Historical''FS'!L36,0)</f>
        <v>0.12924506376311062</v>
      </c>
      <c r="M17" s="54"/>
      <c r="N17" s="56">
        <f t="shared" si="2"/>
        <v>7.1360286355589567E-2</v>
      </c>
      <c r="O17" s="56">
        <f t="shared" si="3"/>
        <v>5.98489716763944E-2</v>
      </c>
    </row>
    <row r="18" spans="2:15">
      <c r="M18" s="53"/>
    </row>
    <row r="19" spans="2:15">
      <c r="B19" s="49" t="s">
        <v>171</v>
      </c>
      <c r="C19" s="50">
        <f>IFERROR('Historical''FS'!C18,0)</f>
        <v>0.13210415598649439</v>
      </c>
      <c r="D19" s="50">
        <f>IFERROR('Historical''FS'!D18,0)</f>
        <v>0.15059127002626141</v>
      </c>
      <c r="E19" s="50">
        <f>IFERROR('Historical''FS'!E18,0)</f>
        <v>0.14423235436638573</v>
      </c>
      <c r="F19" s="50">
        <f>IFERROR('Historical''FS'!F18,0)</f>
        <v>0.16761340264746552</v>
      </c>
      <c r="G19" s="50">
        <f>IFERROR('Historical''FS'!G18,0)</f>
        <v>0.15594046213100909</v>
      </c>
      <c r="H19" s="50">
        <f>IFERROR('Historical''FS'!H18,0)</f>
        <v>0.16275770758464159</v>
      </c>
      <c r="I19" s="50">
        <f>IFERROR('Historical''FS'!I18,0)</f>
        <v>0.16104193135620404</v>
      </c>
      <c r="J19" s="50">
        <f>IFERROR('Historical''FS'!J18,0)</f>
        <v>0.14138770255231481</v>
      </c>
      <c r="K19" s="50">
        <f>IFERROR('Historical''FS'!K18,0)</f>
        <v>0.14874976468872214</v>
      </c>
      <c r="L19" s="50">
        <f>IFERROR('Historical''FS'!L18,0)</f>
        <v>0.15454438677205967</v>
      </c>
      <c r="M19" s="49"/>
      <c r="N19" s="51">
        <f t="shared" ref="N19:N21" si="4">IFERROR(AVERAGE(C19:L19),0)</f>
        <v>0.15189631381115584</v>
      </c>
      <c r="O19" s="51">
        <f t="shared" ref="O19:O21" si="5">IFERROR(MEDIAN(C19:L19),0)</f>
        <v>0.15256782839916055</v>
      </c>
    </row>
    <row r="20" spans="2:15">
      <c r="B20" s="39" t="s">
        <v>172</v>
      </c>
      <c r="C20" s="52">
        <f>IFERROR('Historical''FS'!C27,0)</f>
        <v>9.3517061759385303E-2</v>
      </c>
      <c r="D20" s="52">
        <f>IFERROR('Historical''FS'!D27,0)</f>
        <v>8.3448583075640084E-2</v>
      </c>
      <c r="E20" s="52">
        <f>IFERROR('Historical''FS'!E27,0)</f>
        <v>8.6583373714262876E-2</v>
      </c>
      <c r="F20" s="52">
        <f>IFERROR('Historical''FS'!F27,0)</f>
        <v>7.5426129129564409E-2</v>
      </c>
      <c r="G20" s="52">
        <f>IFERROR('Historical''FS'!G27,0)</f>
        <v>6.8535593962056676E-2</v>
      </c>
      <c r="H20" s="52">
        <f>IFERROR('Historical''FS'!H27,0)</f>
        <v>8.1967213114754106E-2</v>
      </c>
      <c r="I20" s="52">
        <f>IFERROR('Historical''FS'!I27,0)</f>
        <v>6.0211509843900703E-2</v>
      </c>
      <c r="J20" s="52">
        <f>IFERROR('Historical''FS'!J27,0)</f>
        <v>4.6852155218877208E-2</v>
      </c>
      <c r="K20" s="52">
        <f>IFERROR('Historical''FS'!K27,0)</f>
        <v>4.2443921114932885E-2</v>
      </c>
      <c r="L20" s="52">
        <f>IFERROR('Historical''FS'!L27,0)</f>
        <v>4.7351388094054023E-2</v>
      </c>
      <c r="M20" s="53"/>
      <c r="N20" s="52">
        <f t="shared" si="4"/>
        <v>6.8633692902742821E-2</v>
      </c>
      <c r="O20" s="52">
        <f t="shared" si="5"/>
        <v>7.1980861545810543E-2</v>
      </c>
    </row>
    <row r="21" spans="2:15">
      <c r="B21" s="54" t="s">
        <v>173</v>
      </c>
      <c r="C21" s="55">
        <f>C15</f>
        <v>9.5770946395846795E-2</v>
      </c>
      <c r="D21" s="55">
        <f t="shared" ref="D21:L21" si="6">D15</f>
        <v>0.12620494253052184</v>
      </c>
      <c r="E21" s="55">
        <f t="shared" si="6"/>
        <v>0.12281380977834618</v>
      </c>
      <c r="F21" s="55">
        <f t="shared" si="6"/>
        <v>0.12746265616246777</v>
      </c>
      <c r="G21" s="55">
        <f t="shared" si="6"/>
        <v>0.13657045716577976</v>
      </c>
      <c r="H21" s="55">
        <f t="shared" si="6"/>
        <v>0.10639458988487074</v>
      </c>
      <c r="I21" s="55">
        <f t="shared" si="6"/>
        <v>0.13177600493243391</v>
      </c>
      <c r="J21" s="55">
        <f t="shared" si="6"/>
        <v>0.17048403038303686</v>
      </c>
      <c r="K21" s="55">
        <f t="shared" si="6"/>
        <v>0.18923577130361824</v>
      </c>
      <c r="L21" s="55">
        <f t="shared" si="6"/>
        <v>0.19330356138776919</v>
      </c>
      <c r="M21" s="54"/>
      <c r="N21" s="56">
        <f t="shared" si="4"/>
        <v>0.14000167699246913</v>
      </c>
      <c r="O21" s="56">
        <f t="shared" si="5"/>
        <v>0.12961933054745084</v>
      </c>
    </row>
    <row r="22" spans="2:15">
      <c r="M22" s="53"/>
    </row>
    <row r="23" spans="2:15">
      <c r="B23" s="49" t="s">
        <v>174</v>
      </c>
      <c r="C23" s="50">
        <f>IFERROR(('Historical''FS'!C20-'Historical''FS'!C26)/SUM('Historical''FS'!C49:C51),0)</f>
        <v>0.11813361534799352</v>
      </c>
      <c r="D23" s="50">
        <f>IFERROR(('Historical''FS'!D20-'Historical''FS'!D26)/SUM('Historical''FS'!D49:D51),0)</f>
        <v>0.12466135753736905</v>
      </c>
      <c r="E23" s="50">
        <f>IFERROR(('Historical''FS'!E20-'Historical''FS'!E26)/SUM('Historical''FS'!E49:E51),0)</f>
        <v>0.11116336169183365</v>
      </c>
      <c r="F23" s="50">
        <f>IFERROR(('Historical''FS'!F20-'Historical''FS'!F26)/SUM('Historical''FS'!F49:F51),0)</f>
        <v>0.13538907741185141</v>
      </c>
      <c r="G23" s="50">
        <f>IFERROR(('Historical''FS'!G20-'Historical''FS'!G26)/SUM('Historical''FS'!G49:G51),0)</f>
        <v>0.14434446157495254</v>
      </c>
      <c r="H23" s="50">
        <f>IFERROR(('Historical''FS'!H20-'Historical''FS'!H26)/SUM('Historical''FS'!H49:H51),0)</f>
        <v>0.10181702726802008</v>
      </c>
      <c r="I23" s="50">
        <f>IFERROR(('Historical''FS'!I20-'Historical''FS'!I26)/SUM('Historical''FS'!I49:I51),0)</f>
        <v>0.15571734119761535</v>
      </c>
      <c r="J23" s="50">
        <f>IFERROR(('Historical''FS'!J20-'Historical''FS'!J26)/SUM('Historical''FS'!J49:J51),0)</f>
        <v>0.24991792962312148</v>
      </c>
      <c r="K23" s="50">
        <f>IFERROR(('Historical''FS'!K20-'Historical''FS'!K26)/SUM('Historical''FS'!K49:K51),0)</f>
        <v>0.245462211984175</v>
      </c>
      <c r="L23" s="50">
        <f>IFERROR(('Historical''FS'!L20-'Historical''FS'!L26)/SUM('Historical''FS'!L49:L51),0)</f>
        <v>0.19898817045412451</v>
      </c>
      <c r="M23" s="49"/>
      <c r="N23" s="51">
        <f t="shared" ref="N23:N27" si="7">IFERROR(AVERAGE(C23:L23),0)</f>
        <v>0.15855945540910565</v>
      </c>
      <c r="O23" s="51">
        <f t="shared" ref="O23:O27" si="8">IFERROR(MEDIAN(C23:L23),0)</f>
        <v>0.13986676949340199</v>
      </c>
    </row>
    <row r="24" spans="2:15">
      <c r="B24" s="39" t="s">
        <v>175</v>
      </c>
      <c r="C24" s="52">
        <f>IFERROR('Historical''FS'!C46,0)</f>
        <v>0.39981593478832034</v>
      </c>
      <c r="D24" s="52">
        <f>IFERROR('Historical''FS'!D46,0)</f>
        <v>0</v>
      </c>
      <c r="E24" s="52">
        <f>IFERROR('Historical''FS'!E46,0)</f>
        <v>0.6395104895104895</v>
      </c>
      <c r="F24" s="52">
        <f>IFERROR('Historical''FS'!F46,0)</f>
        <v>0.7545238095238096</v>
      </c>
      <c r="G24" s="52">
        <f>IFERROR('Historical''FS'!G46,0)</f>
        <v>0.74545625543721039</v>
      </c>
      <c r="H24" s="52">
        <f>IFERROR('Historical''FS'!H46,0)</f>
        <v>0.4129980118257639</v>
      </c>
      <c r="I24" s="52">
        <f>IFERROR('Historical''FS'!I46,0)</f>
        <v>0.53277615547276125</v>
      </c>
      <c r="J24" s="52">
        <f>IFERROR('Historical''FS'!J46,0)</f>
        <v>0.78436924097207583</v>
      </c>
      <c r="K24" s="52">
        <f>IFERROR('Historical''FS'!K46,0)</f>
        <v>1</v>
      </c>
      <c r="L24" s="52">
        <f>IFERROR('Historical''FS'!L46,0)</f>
        <v>1</v>
      </c>
      <c r="M24" s="53"/>
      <c r="N24" s="52">
        <f t="shared" si="7"/>
        <v>0.62694498975304314</v>
      </c>
      <c r="O24" s="52">
        <f t="shared" si="8"/>
        <v>0.69248337247384995</v>
      </c>
    </row>
    <row r="25" spans="2:15">
      <c r="B25" s="39" t="s">
        <v>176</v>
      </c>
      <c r="C25" s="52">
        <f>IFERROR('Historical''FS'!C35/SUM('Historical''FS'!C49:C50),0)</f>
        <v>0.33912965935437578</v>
      </c>
      <c r="D25" s="52">
        <f>IFERROR('Historical''FS'!D35/SUM('Historical''FS'!D49:D50),0)</f>
        <v>1.2553215359089374E-2</v>
      </c>
      <c r="E25" s="52">
        <f>IFERROR('Historical''FS'!E35/SUM('Historical''FS'!E49:E50),0)</f>
        <v>0.11314378076555728</v>
      </c>
      <c r="F25" s="52">
        <f>IFERROR('Historical''FS'!F35/SUM('Historical''FS'!F49:F50),0)</f>
        <v>0.14711033274956226</v>
      </c>
      <c r="G25" s="52">
        <f>IFERROR('Historical''FS'!G35/SUM('Historical''FS'!G49:G50),0)</f>
        <v>0.12778134970947172</v>
      </c>
      <c r="H25" s="52">
        <f>IFERROR('Historical''FS'!H35/SUM('Historical''FS'!H49:H50),0)</f>
        <v>0.10990068104426794</v>
      </c>
      <c r="I25" s="52">
        <f>IFERROR('Historical''FS'!I35/SUM('Historical''FS'!I49:I50),0)</f>
        <v>0.17038856249279977</v>
      </c>
      <c r="J25" s="52">
        <f>IFERROR('Historical''FS'!J35/SUM('Historical''FS'!J49:J50),0)</f>
        <v>0.30734480771718259</v>
      </c>
      <c r="K25" s="52">
        <f>IFERROR('Historical''FS'!K35/SUM('Historical''FS'!K49:K50),0)</f>
        <v>0.30370936351185746</v>
      </c>
      <c r="L25" s="52">
        <f>IFERROR('Historical''FS'!L35/SUM('Historical''FS'!L49:L50),0)</f>
        <v>0.15568431464981883</v>
      </c>
      <c r="M25" s="53"/>
      <c r="N25" s="52">
        <f t="shared" si="7"/>
        <v>0.17867460673539831</v>
      </c>
      <c r="O25" s="52">
        <f t="shared" si="8"/>
        <v>0.15139732369969056</v>
      </c>
    </row>
    <row r="26" spans="2:15">
      <c r="B26" s="39" t="s">
        <v>177</v>
      </c>
      <c r="C26" s="52">
        <f>IFERROR(C24*C25,0)</f>
        <v>0.13558944176921439</v>
      </c>
      <c r="D26" s="52">
        <f t="shared" ref="D26:L26" si="9">IFERROR(D24*D25,0)</f>
        <v>0</v>
      </c>
      <c r="E26" s="52">
        <f t="shared" si="9"/>
        <v>7.235663462244904E-2</v>
      </c>
      <c r="F26" s="52">
        <f t="shared" si="9"/>
        <v>0.11099824868651496</v>
      </c>
      <c r="G26" s="52">
        <f t="shared" si="9"/>
        <v>9.5255406469135454E-2</v>
      </c>
      <c r="H26" s="52">
        <f t="shared" si="9"/>
        <v>4.5388762769580072E-2</v>
      </c>
      <c r="I26" s="52">
        <f t="shared" si="9"/>
        <v>9.077896326144419E-2</v>
      </c>
      <c r="J26" s="52">
        <f t="shared" si="9"/>
        <v>0.2410718135458351</v>
      </c>
      <c r="K26" s="52">
        <f t="shared" si="9"/>
        <v>0.30370936351185746</v>
      </c>
      <c r="L26" s="52">
        <f t="shared" si="9"/>
        <v>0.15568431464981883</v>
      </c>
      <c r="M26" s="53"/>
      <c r="N26" s="52">
        <f t="shared" si="7"/>
        <v>0.12508329492858494</v>
      </c>
      <c r="O26" s="52">
        <f t="shared" si="8"/>
        <v>0.10312682757782521</v>
      </c>
    </row>
    <row r="27" spans="2:15">
      <c r="B27" s="54" t="s">
        <v>178</v>
      </c>
      <c r="C27" s="58">
        <f>IFERROR(('Historical''FS'!C20-'Historical''FS'!C26)/'Historical''FS'!C23,0)</f>
        <v>1.9104319717895941</v>
      </c>
      <c r="D27" s="58">
        <f>IFERROR(('Historical''FS'!D20-'Historical''FS'!D26)/'Historical''FS'!D23,0)</f>
        <v>1.1208998481851227</v>
      </c>
      <c r="E27" s="58">
        <f>IFERROR(('Historical''FS'!E20-'Historical''FS'!E26)/'Historical''FS'!E23,0)</f>
        <v>2.2912996877766907</v>
      </c>
      <c r="F27" s="58">
        <f>IFERROR(('Historical''FS'!F20-'Historical''FS'!F26)/'Historical''FS'!F23,0)</f>
        <v>2.9206912028725323</v>
      </c>
      <c r="G27" s="58">
        <f>IFERROR(('Historical''FS'!G20-'Historical''FS'!G26)/'Historical''FS'!G23,0)</f>
        <v>3.0023434368351265</v>
      </c>
      <c r="H27" s="58">
        <f>IFERROR(('Historical''FS'!H20-'Historical''FS'!H26)/'Historical''FS'!H23,0)</f>
        <v>2.3362837883842862</v>
      </c>
      <c r="I27" s="58">
        <f>IFERROR(('Historical''FS'!I20-'Historical''FS'!I26)/'Historical''FS'!I23,0)</f>
        <v>5.6176740590423666</v>
      </c>
      <c r="J27" s="58">
        <f>IFERROR(('Historical''FS'!J20-'Historical''FS'!J26)/'Historical''FS'!J23,0)</f>
        <v>11.004017835268744</v>
      </c>
      <c r="K27" s="58">
        <f>IFERROR(('Historical''FS'!K20-'Historical''FS'!K26)/'Historical''FS'!K23,0)</f>
        <v>10.410939643347049</v>
      </c>
      <c r="L27" s="58">
        <f>IFERROR(('Historical''FS'!L20-'Historical''FS'!L26)/'Historical''FS'!L23,0)</f>
        <v>8.0096715404050869</v>
      </c>
      <c r="M27" s="54"/>
      <c r="N27" s="59">
        <f t="shared" si="7"/>
        <v>4.86242530139066</v>
      </c>
      <c r="O27" s="59">
        <f t="shared" si="8"/>
        <v>2.9615173198538294</v>
      </c>
    </row>
    <row r="28" spans="2:15">
      <c r="M28" s="53"/>
    </row>
    <row r="29" spans="2:15">
      <c r="B29" s="49" t="s">
        <v>179</v>
      </c>
      <c r="C29" s="60">
        <f>IFERROR('Historical''FS'!C8/'Historical''FS'!C61,0)</f>
        <v>34.665917679501582</v>
      </c>
      <c r="D29" s="60">
        <f>IFERROR('Historical''FS'!D8/'Historical''FS'!D61,0)</f>
        <v>29.396117244004568</v>
      </c>
      <c r="E29" s="60">
        <f>IFERROR('Historical''FS'!E8/'Historical''FS'!E61,0)</f>
        <v>26.64585690515807</v>
      </c>
      <c r="F29" s="60">
        <f>IFERROR('Historical''FS'!F8/'Historical''FS'!F61,0)</f>
        <v>39.875497930172614</v>
      </c>
      <c r="G29" s="60">
        <f>IFERROR('Historical''FS'!G8/'Historical''FS'!G61,0)</f>
        <v>41.316527584608252</v>
      </c>
      <c r="H29" s="60">
        <f>IFERROR('Historical''FS'!H8/'Historical''FS'!H61,0)</f>
        <v>26.675516956162117</v>
      </c>
      <c r="I29" s="60">
        <f>IFERROR('Historical''FS'!I8/'Historical''FS'!I61,0)</f>
        <v>39.879005649717513</v>
      </c>
      <c r="J29" s="60">
        <f>IFERROR('Historical''FS'!J8/'Historical''FS'!J61,0)</f>
        <v>44.007282688581547</v>
      </c>
      <c r="K29" s="60">
        <f>IFERROR('Historical''FS'!K8/'Historical''FS'!K61,0)</f>
        <v>44.638359442388492</v>
      </c>
      <c r="L29" s="60">
        <f>IFERROR('Historical''FS'!L8/'Historical''FS'!L61,0)</f>
        <v>23.654178095148019</v>
      </c>
      <c r="M29" s="49"/>
      <c r="N29" s="61">
        <f t="shared" ref="N29:N33" si="10">IFERROR(AVERAGE(C29:L29),0)</f>
        <v>35.075426017544274</v>
      </c>
      <c r="O29" s="61">
        <f t="shared" ref="O29:O33" si="11">IFERROR(MEDIAN(C29:L29),0)</f>
        <v>37.270707804837102</v>
      </c>
    </row>
    <row r="30" spans="2:15">
      <c r="B30" s="39" t="s">
        <v>180</v>
      </c>
      <c r="C30" s="62">
        <f>IFERROR('Historical''FS'!C8/'Historical''FS'!C52,0)</f>
        <v>2.0207785094247508</v>
      </c>
      <c r="D30" s="62">
        <f>IFERROR('Historical''FS'!D8/'Historical''FS'!D52,0)</f>
        <v>4.2178866762068097</v>
      </c>
      <c r="E30" s="62">
        <f>IFERROR('Historical''FS'!E8/'Historical''FS'!E52,0)</f>
        <v>4.6963447822822824</v>
      </c>
      <c r="F30" s="62">
        <f>IFERROR('Historical''FS'!F8/'Historical''FS'!F52,0)</f>
        <v>4.2842301366184419</v>
      </c>
      <c r="G30" s="62">
        <f>IFERROR('Historical''FS'!G8/'Historical''FS'!G52,0)</f>
        <v>4.3740291291917694</v>
      </c>
      <c r="H30" s="62">
        <f>IFERROR('Historical''FS'!H8/'Historical''FS'!H52,0)</f>
        <v>3.7781096975234885</v>
      </c>
      <c r="I30" s="62">
        <f>IFERROR('Historical''FS'!I8/'Historical''FS'!I52,0)</f>
        <v>4.1760641042024602</v>
      </c>
      <c r="J30" s="62">
        <f>IFERROR('Historical''FS'!J8/'Historical''FS'!J52,0)</f>
        <v>5.0048973233791143</v>
      </c>
      <c r="K30" s="62">
        <f>IFERROR('Historical''FS'!K8/'Historical''FS'!K52,0)</f>
        <v>5.6901293551396233</v>
      </c>
      <c r="L30" s="62">
        <f>IFERROR('Historical''FS'!L8/'Historical''FS'!L52,0)</f>
        <v>5.4247588938807718</v>
      </c>
      <c r="M30" s="53"/>
      <c r="N30" s="62">
        <f t="shared" si="10"/>
        <v>4.3667228607849511</v>
      </c>
      <c r="O30" s="62">
        <f t="shared" si="11"/>
        <v>4.3291296329051061</v>
      </c>
    </row>
    <row r="31" spans="2:15">
      <c r="B31" s="39" t="s">
        <v>181</v>
      </c>
      <c r="C31" s="62">
        <f>IFERROR('Historical''FS'!C8/'Historical''FS'!C62,0)</f>
        <v>7.9926058493853898</v>
      </c>
      <c r="D31" s="62">
        <f>IFERROR('Historical''FS'!D8/'Historical''FS'!D62,0)</f>
        <v>7.8810850529667498</v>
      </c>
      <c r="E31" s="62">
        <f>IFERROR('Historical''FS'!E8/'Historical''FS'!E62,0)</f>
        <v>9.1219667798309381</v>
      </c>
      <c r="F31" s="62">
        <f>IFERROR('Historical''FS'!F8/'Historical''FS'!F62,0)</f>
        <v>8.8265214384509001</v>
      </c>
      <c r="G31" s="62">
        <f>IFERROR('Historical''FS'!G8/'Historical''FS'!G62,0)</f>
        <v>8.0879173236832251</v>
      </c>
      <c r="H31" s="62">
        <f>IFERROR('Historical''FS'!H8/'Historical''FS'!H62,0)</f>
        <v>6.9445951765719212</v>
      </c>
      <c r="I31" s="62">
        <f>IFERROR('Historical''FS'!I8/'Historical''FS'!I62,0)</f>
        <v>6.0930121746576527</v>
      </c>
      <c r="J31" s="62">
        <f>IFERROR('Historical''FS'!J8/'Historical''FS'!J62,0)</f>
        <v>6.6067536323468188</v>
      </c>
      <c r="K31" s="62">
        <f>IFERROR('Historical''FS'!K8/'Historical''FS'!K62,0)</f>
        <v>7.4598261823829466</v>
      </c>
      <c r="L31" s="62">
        <f>IFERROR('Historical''FS'!L8/'Historical''FS'!L62,0)</f>
        <v>7.1680406129197527</v>
      </c>
      <c r="M31" s="53"/>
      <c r="N31" s="62">
        <f t="shared" si="10"/>
        <v>7.6182324223196289</v>
      </c>
      <c r="O31" s="62">
        <f t="shared" si="11"/>
        <v>7.6704556176748486</v>
      </c>
    </row>
    <row r="32" spans="2:15">
      <c r="B32" s="39" t="s">
        <v>182</v>
      </c>
      <c r="C32" s="62">
        <f>IFERROR('Historical''FS'!C8/'Historical''FS'!C55,0)</f>
        <v>0.97098327311425592</v>
      </c>
      <c r="D32" s="62">
        <f>IFERROR('Historical''FS'!D8/'Historical''FS'!D55,0)</f>
        <v>1.0392087202260798</v>
      </c>
      <c r="E32" s="62">
        <f>IFERROR('Historical''FS'!E8/'Historical''FS'!E55,0)</f>
        <v>1.0057831640087225</v>
      </c>
      <c r="F32" s="62">
        <f>IFERROR('Historical''FS'!F8/'Historical''FS'!F55,0)</f>
        <v>1.1637325990376046</v>
      </c>
      <c r="G32" s="62">
        <f>IFERROR('Historical''FS'!G8/'Historical''FS'!G55,0)</f>
        <v>1.1004068503975897</v>
      </c>
      <c r="H32" s="62">
        <f>IFERROR('Historical''FS'!H8/'Historical''FS'!H55,0)</f>
        <v>1.0064787739014016</v>
      </c>
      <c r="I32" s="62">
        <f>IFERROR('Historical''FS'!I8/'Historical''FS'!I55,0)</f>
        <v>1.3981203591315179</v>
      </c>
      <c r="J32" s="62">
        <f>IFERROR('Historical''FS'!J8/'Historical''FS'!J55,0)</f>
        <v>1.9002772560593864</v>
      </c>
      <c r="K32" s="62">
        <f>IFERROR('Historical''FS'!K8/'Historical''FS'!K55,0)</f>
        <v>1.9077483271238422</v>
      </c>
      <c r="L32" s="62">
        <f>IFERROR('Historical''FS'!L8/'Historical''FS'!L55,0)</f>
        <v>1.4929143529123832</v>
      </c>
      <c r="M32" s="53"/>
      <c r="N32" s="62">
        <f t="shared" si="10"/>
        <v>1.2985653675912783</v>
      </c>
      <c r="O32" s="62">
        <f t="shared" si="11"/>
        <v>1.132069724717597</v>
      </c>
    </row>
    <row r="33" spans="2:15">
      <c r="B33" s="54" t="s">
        <v>183</v>
      </c>
      <c r="C33" s="58">
        <f>IFERROR('Historical''FS'!C8/SUM('Historical''FS'!C49:C50),0)</f>
        <v>15.133493846976991</v>
      </c>
      <c r="D33" s="58">
        <f>IFERROR('Historical''FS'!D8/SUM('Historical''FS'!D49:D50),0)</f>
        <v>2.279878837262856</v>
      </c>
      <c r="E33" s="58">
        <f>IFERROR('Historical''FS'!E8/SUM('Historical''FS'!E49:E50),0)</f>
        <v>2.2626156445861096</v>
      </c>
      <c r="F33" s="58">
        <f>IFERROR('Historical''FS'!F8/SUM('Historical''FS'!F49:F50),0)</f>
        <v>2.5545459094320742</v>
      </c>
      <c r="G33" s="58">
        <f>IFERROR('Historical''FS'!G8/SUM('Historical''FS'!G49:G50),0)</f>
        <v>2.1420313542161145</v>
      </c>
      <c r="H33" s="58">
        <f>IFERROR('Historical''FS'!H8/SUM('Historical''FS'!H49:H50),0)</f>
        <v>1.8303461975028377</v>
      </c>
      <c r="I33" s="58">
        <f>IFERROR('Historical''FS'!I8/SUM('Historical''FS'!I49:I50),0)</f>
        <v>2.1626040770507191</v>
      </c>
      <c r="J33" s="58">
        <f>IFERROR('Historical''FS'!J8/SUM('Historical''FS'!J49:J50),0)</f>
        <v>2.581763804342287</v>
      </c>
      <c r="K33" s="58">
        <f>IFERROR('Historical''FS'!K8/SUM('Historical''FS'!K49:K50),0)</f>
        <v>2.3127773372738414</v>
      </c>
      <c r="L33" s="58">
        <f>IFERROR('Historical''FS'!L8/SUM('Historical''FS'!L49:L50),0)</f>
        <v>1.2045668137482441</v>
      </c>
      <c r="M33" s="54"/>
      <c r="N33" s="59">
        <f t="shared" si="10"/>
        <v>3.4464623822392078</v>
      </c>
      <c r="O33" s="59">
        <f t="shared" si="11"/>
        <v>2.2712472409244828</v>
      </c>
    </row>
    <row r="34" spans="2:15"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53"/>
    </row>
    <row r="35" spans="2:15">
      <c r="B35" s="49" t="s">
        <v>184</v>
      </c>
      <c r="C35" s="65">
        <f>IFERROR(365/C29,0)</f>
        <v>10.529073638683142</v>
      </c>
      <c r="D35" s="65">
        <f t="shared" ref="D35:L35" si="12">IFERROR(365/D29,0)</f>
        <v>12.416605804443201</v>
      </c>
      <c r="E35" s="65">
        <f t="shared" si="12"/>
        <v>13.698189602202051</v>
      </c>
      <c r="F35" s="65">
        <f t="shared" si="12"/>
        <v>9.1534907134994103</v>
      </c>
      <c r="G35" s="65">
        <f t="shared" si="12"/>
        <v>8.8342370798840886</v>
      </c>
      <c r="H35" s="65">
        <f t="shared" si="12"/>
        <v>13.682958819498491</v>
      </c>
      <c r="I35" s="65">
        <f t="shared" si="12"/>
        <v>9.1526855811307204</v>
      </c>
      <c r="J35" s="65">
        <f t="shared" si="12"/>
        <v>8.2940817451268263</v>
      </c>
      <c r="K35" s="65">
        <f t="shared" si="12"/>
        <v>8.1768238026551838</v>
      </c>
      <c r="L35" s="65">
        <f t="shared" si="12"/>
        <v>15.430677765754599</v>
      </c>
      <c r="M35" s="49"/>
      <c r="N35" s="66">
        <f>IFERROR(AVERAGE(C35:L35),0)</f>
        <v>10.936882455287771</v>
      </c>
      <c r="O35" s="66">
        <f>IFERROR(MEDIAN(C35:L35),0)</f>
        <v>9.8412821760912763</v>
      </c>
    </row>
    <row r="36" spans="2:15">
      <c r="B36" s="39" t="s">
        <v>185</v>
      </c>
      <c r="C36" s="67">
        <f>IFERROR(365/C30,0)</f>
        <v>180.62345689924399</v>
      </c>
      <c r="D36" s="67">
        <f t="shared" ref="D36:L36" si="13">IFERROR(365/D30,0)</f>
        <v>86.536227267312071</v>
      </c>
      <c r="E36" s="67">
        <f t="shared" si="13"/>
        <v>77.720017784260932</v>
      </c>
      <c r="F36" s="67">
        <f t="shared" si="13"/>
        <v>85.196170224435193</v>
      </c>
      <c r="G36" s="67">
        <f t="shared" si="13"/>
        <v>83.447089449869409</v>
      </c>
      <c r="H36" s="67">
        <f t="shared" si="13"/>
        <v>96.609158870970234</v>
      </c>
      <c r="I36" s="67">
        <f t="shared" si="13"/>
        <v>87.402872870819422</v>
      </c>
      <c r="J36" s="67">
        <f t="shared" si="13"/>
        <v>72.928569042764309</v>
      </c>
      <c r="K36" s="67">
        <f t="shared" si="13"/>
        <v>64.146169132396409</v>
      </c>
      <c r="L36" s="67">
        <f t="shared" si="13"/>
        <v>67.284096333152561</v>
      </c>
      <c r="M36" s="53"/>
      <c r="N36" s="67">
        <f t="shared" ref="N36:N38" si="14">IFERROR(AVERAGE(C36:L36),0)</f>
        <v>90.189382787522462</v>
      </c>
      <c r="O36" s="67">
        <f t="shared" ref="O36:O38" si="15">IFERROR(MEDIAN(C36:L36),0)</f>
        <v>84.321629837152301</v>
      </c>
    </row>
    <row r="37" spans="2:15">
      <c r="B37" s="39" t="s">
        <v>186</v>
      </c>
      <c r="C37" s="67">
        <f>IFERROR(365/C31,0)</f>
        <v>45.667208777481193</v>
      </c>
      <c r="D37" s="67">
        <f t="shared" ref="D37:L37" si="16">IFERROR(365/D31,0)</f>
        <v>46.313419731791839</v>
      </c>
      <c r="E37" s="67">
        <f t="shared" si="16"/>
        <v>40.013300728854958</v>
      </c>
      <c r="F37" s="67">
        <f t="shared" si="16"/>
        <v>41.352644135656163</v>
      </c>
      <c r="G37" s="67">
        <f t="shared" si="16"/>
        <v>45.129046872326285</v>
      </c>
      <c r="H37" s="67">
        <f t="shared" si="16"/>
        <v>52.558859187552514</v>
      </c>
      <c r="I37" s="67">
        <f t="shared" si="16"/>
        <v>59.904689099116759</v>
      </c>
      <c r="J37" s="67">
        <f t="shared" si="16"/>
        <v>55.246497797791577</v>
      </c>
      <c r="K37" s="67">
        <f t="shared" si="16"/>
        <v>48.928753978474788</v>
      </c>
      <c r="L37" s="67">
        <f t="shared" si="16"/>
        <v>50.920470420064319</v>
      </c>
      <c r="M37" s="53"/>
      <c r="N37" s="67">
        <f t="shared" si="14"/>
        <v>48.603489072911032</v>
      </c>
      <c r="O37" s="67">
        <f t="shared" si="15"/>
        <v>47.621086855133314</v>
      </c>
    </row>
    <row r="38" spans="2:15">
      <c r="B38" s="54" t="s">
        <v>187</v>
      </c>
      <c r="C38" s="68">
        <f>SUM(C35,C37)-C36</f>
        <v>-124.42717448307965</v>
      </c>
      <c r="D38" s="68">
        <f t="shared" ref="D38:L38" si="17">SUM(D35,D37)-D36</f>
        <v>-27.806201731077032</v>
      </c>
      <c r="E38" s="68">
        <f t="shared" si="17"/>
        <v>-24.008527453203925</v>
      </c>
      <c r="F38" s="68">
        <f t="shared" si="17"/>
        <v>-34.690035375279621</v>
      </c>
      <c r="G38" s="68">
        <f t="shared" si="17"/>
        <v>-29.483805497659034</v>
      </c>
      <c r="H38" s="68">
        <f t="shared" si="17"/>
        <v>-30.367340863919225</v>
      </c>
      <c r="I38" s="68">
        <f t="shared" si="17"/>
        <v>-18.345498190571945</v>
      </c>
      <c r="J38" s="68">
        <f t="shared" si="17"/>
        <v>-9.3879894998459079</v>
      </c>
      <c r="K38" s="68">
        <f t="shared" si="17"/>
        <v>-7.0405913512664355</v>
      </c>
      <c r="L38" s="68">
        <f t="shared" si="17"/>
        <v>-0.93294814733364717</v>
      </c>
      <c r="M38" s="54"/>
      <c r="N38" s="69">
        <f t="shared" si="14"/>
        <v>-30.64901125932364</v>
      </c>
      <c r="O38" s="69">
        <f t="shared" si="15"/>
        <v>-25.907364592140478</v>
      </c>
    </row>
    <row r="39" spans="2:15"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3"/>
    </row>
    <row r="40" spans="2:15">
      <c r="B40" s="64"/>
      <c r="M40" s="53"/>
    </row>
    <row r="41" spans="2:15">
      <c r="B41" s="49" t="s">
        <v>188</v>
      </c>
      <c r="C41" s="50">
        <f>IFERROR('Historical''FS'!C111/'Historical''FS'!C8,0)</f>
        <v>0.32880199402499605</v>
      </c>
      <c r="D41" s="50">
        <f>IFERROR('Historical''FS'!D111/'Historical''FS'!D8,0)</f>
        <v>0.45918605193231088</v>
      </c>
      <c r="E41" s="50">
        <f>IFERROR('Historical''FS'!E111/'Historical''FS'!E8,0)</f>
        <v>0.27475684019642616</v>
      </c>
      <c r="F41" s="50">
        <f>IFERROR('Historical''FS'!F111/'Historical''FS'!F8,0)</f>
        <v>0.39625797706678995</v>
      </c>
      <c r="G41" s="50">
        <f>IFERROR('Historical''FS'!G111/'Historical''FS'!G8,0)</f>
        <v>0.37183115975976144</v>
      </c>
      <c r="H41" s="50">
        <f>IFERROR('Historical''FS'!H111/'Historical''FS'!H8,0)</f>
        <v>0.30852043521535966</v>
      </c>
      <c r="I41" s="50">
        <f>IFERROR('Historical''FS'!I111/'Historical''FS'!I8,0)</f>
        <v>0.26271558148206497</v>
      </c>
      <c r="J41" s="50">
        <f>IFERROR('Historical''FS'!J111/'Historical''FS'!J8,0)</f>
        <v>0.25574768050745683</v>
      </c>
      <c r="K41" s="50">
        <f>IFERROR('Historical''FS'!K111/'Historical''FS'!K8,0)</f>
        <v>0.29777005942934365</v>
      </c>
      <c r="L41" s="50">
        <f>IFERROR('Historical''FS'!L111/'Historical''FS'!L8,0)</f>
        <v>0.34091959825366797</v>
      </c>
      <c r="M41" s="49"/>
      <c r="N41" s="51">
        <f t="shared" ref="N41:N43" si="18">IFERROR(AVERAGE(C41:L41),0)</f>
        <v>0.32965073778681775</v>
      </c>
      <c r="O41" s="51">
        <f t="shared" ref="O41:O43" si="19">IFERROR(MEDIAN(C41:L41),0)</f>
        <v>0.31866121462017782</v>
      </c>
    </row>
    <row r="42" spans="2:15">
      <c r="B42" s="39" t="s">
        <v>189</v>
      </c>
      <c r="C42" s="52">
        <f>IFERROR('Historical''FS'!C111/'Historical''FS'!C66,0)</f>
        <v>0.25184767277856135</v>
      </c>
      <c r="D42" s="52">
        <f>IFERROR('Historical''FS'!D111/'Historical''FS'!D66,0)</f>
        <v>0.36750531670128223</v>
      </c>
      <c r="E42" s="52">
        <f>IFERROR('Historical''FS'!E111/'Historical''FS'!E66,0)</f>
        <v>0.20850669401263552</v>
      </c>
      <c r="F42" s="52">
        <f>IFERROR('Historical''FS'!F111/'Historical''FS'!F66,0)</f>
        <v>0.33727853071268643</v>
      </c>
      <c r="G42" s="52">
        <f>IFERROR('Historical''FS'!G111/'Historical''FS'!G66,0)</f>
        <v>0.31651539356080416</v>
      </c>
      <c r="H42" s="52">
        <f>IFERROR('Historical''FS'!H111/'Historical''FS'!H66,0)</f>
        <v>0.23557627995458943</v>
      </c>
      <c r="I42" s="52">
        <f>IFERROR('Historical''FS'!I111/'Historical''FS'!I66,0)</f>
        <v>0.24197555608446389</v>
      </c>
      <c r="J42" s="52">
        <f>IFERROR('Historical''FS'!J111/'Historical''FS'!J66,0)</f>
        <v>0.28997507367725228</v>
      </c>
      <c r="K42" s="52">
        <f>IFERROR('Historical''FS'!K111/'Historical''FS'!K66,0)</f>
        <v>0.31454160680257953</v>
      </c>
      <c r="L42" s="52">
        <f>IFERROR('Historical''FS'!L111/'Historical''FS'!L66,0)</f>
        <v>0.29497121857579195</v>
      </c>
      <c r="M42" s="53"/>
      <c r="N42" s="52">
        <f t="shared" si="18"/>
        <v>0.28586933428606465</v>
      </c>
      <c r="O42" s="52">
        <f t="shared" si="19"/>
        <v>0.29247314612652209</v>
      </c>
    </row>
    <row r="43" spans="2:15">
      <c r="B43" s="54" t="s">
        <v>190</v>
      </c>
      <c r="C43" s="55">
        <f>IFERROR('Historical''FS'!C111/'Historical''FS'!C51,0)</f>
        <v>0.44156923259540626</v>
      </c>
      <c r="D43" s="55">
        <f>IFERROR('Historical''FS'!D111/'Historical''FS'!D51,0)</f>
        <v>0.80030694231290056</v>
      </c>
      <c r="E43" s="55">
        <f>IFERROR('Historical''FS'!E111/'Historical''FS'!E51,0)</f>
        <v>0.41451558201756039</v>
      </c>
      <c r="F43" s="55">
        <f>IFERROR('Historical''FS'!F111/'Historical''FS'!F51,0)</f>
        <v>0.72047495076339008</v>
      </c>
      <c r="G43" s="55">
        <f>IFERROR('Historical''FS'!G111/'Historical''FS'!G51,0)</f>
        <v>0.77578588192603259</v>
      </c>
      <c r="H43" s="55">
        <f>IFERROR('Historical''FS'!H111/'Historical''FS'!H51,0)</f>
        <v>0.61875608262103832</v>
      </c>
      <c r="I43" s="55">
        <f>IFERROR('Historical''FS'!I111/'Historical''FS'!I51,0)</f>
        <v>0.68442995665473783</v>
      </c>
      <c r="J43" s="55">
        <f>IFERROR('Historical''FS'!J111/'Historical''FS'!J51,0)</f>
        <v>0.86744717172055275</v>
      </c>
      <c r="K43" s="55">
        <f>IFERROR('Historical''FS'!K111/'Historical''FS'!K51,0)</f>
        <v>0.87952998447888253</v>
      </c>
      <c r="L43" s="55">
        <f>IFERROR('Historical''FS'!L111/'Historical''FS'!L51,0)</f>
        <v>2.4134453781512604</v>
      </c>
      <c r="M43" s="54"/>
      <c r="N43" s="56">
        <f t="shared" si="18"/>
        <v>0.86162611632417607</v>
      </c>
      <c r="O43" s="56">
        <f t="shared" si="19"/>
        <v>0.74813041634471134</v>
      </c>
    </row>
    <row r="44" spans="2:15">
      <c r="M44" s="261"/>
    </row>
    <row r="45" spans="2:15">
      <c r="M45" s="261"/>
    </row>
    <row r="46" spans="2:15">
      <c r="M46" s="261"/>
    </row>
    <row r="47" spans="2:15">
      <c r="M47" s="261"/>
    </row>
    <row r="48" spans="2:15">
      <c r="M48" s="261"/>
    </row>
    <row r="49" spans="13:13">
      <c r="M49" s="261"/>
    </row>
    <row r="50" spans="13:13">
      <c r="M50" s="261"/>
    </row>
    <row r="51" spans="13:13">
      <c r="M51" s="261"/>
    </row>
    <row r="52" spans="13:13">
      <c r="M52" s="261"/>
    </row>
    <row r="53" spans="13:13">
      <c r="M53" s="261"/>
    </row>
    <row r="54" spans="13:13">
      <c r="M54" s="261"/>
    </row>
    <row r="55" spans="13:13">
      <c r="M55" s="261"/>
    </row>
    <row r="56" spans="13:13">
      <c r="M56" s="261"/>
    </row>
    <row r="57" spans="13:13">
      <c r="M57" s="261"/>
    </row>
    <row r="58" spans="13:13">
      <c r="M58" s="261"/>
    </row>
    <row r="59" spans="13:13">
      <c r="M59" s="261"/>
    </row>
    <row r="60" spans="13:13">
      <c r="M60" s="261"/>
    </row>
    <row r="61" spans="13:13">
      <c r="M61" s="261"/>
    </row>
    <row r="62" spans="13:13">
      <c r="M62" s="261"/>
    </row>
  </sheetData>
  <mergeCells count="1">
    <mergeCell ref="B4:O4"/>
  </mergeCells>
  <pageMargins left="1" right="1" top="1" bottom="1" header="0.5" footer="0.5"/>
  <pageSetup scale="50" orientation="portrait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'Ratio Analysis'!C41:L41</xm:f>
              <xm:sqref>M41</xm:sqref>
            </x14:sparkline>
            <x14:sparkline>
              <xm:f>'Ratio Analysis'!C42:L42</xm:f>
              <xm:sqref>M42</xm:sqref>
            </x14:sparkline>
            <x14:sparkline>
              <xm:f>'Ratio Analysis'!C43:L43</xm:f>
              <xm:sqref>M43</xm:sqref>
            </x14:sparkline>
          </x14:sparklines>
        </x14:sparklineGroup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'Ratio Analysis'!C35:L35</xm:f>
              <xm:sqref>M35</xm:sqref>
            </x14:sparkline>
            <x14:sparkline>
              <xm:f>'Ratio Analysis'!C36:L36</xm:f>
              <xm:sqref>M36</xm:sqref>
            </x14:sparkline>
            <x14:sparkline>
              <xm:f>'Ratio Analysis'!C37:L37</xm:f>
              <xm:sqref>M37</xm:sqref>
            </x14:sparkline>
            <x14:sparkline>
              <xm:f>'Ratio Analysis'!C38:L38</xm:f>
              <xm:sqref>M38</xm:sqref>
            </x14:sparkline>
          </x14:sparklines>
        </x14:sparklineGroup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'Ratio Analysis'!C29:L29</xm:f>
              <xm:sqref>M29</xm:sqref>
            </x14:sparkline>
            <x14:sparkline>
              <xm:f>'Ratio Analysis'!C30:L30</xm:f>
              <xm:sqref>M30</xm:sqref>
            </x14:sparkline>
            <x14:sparkline>
              <xm:f>'Ratio Analysis'!C31:L31</xm:f>
              <xm:sqref>M31</xm:sqref>
            </x14:sparkline>
            <x14:sparkline>
              <xm:f>'Ratio Analysis'!C32:L32</xm:f>
              <xm:sqref>M32</xm:sqref>
            </x14:sparkline>
            <x14:sparkline>
              <xm:f>'Ratio Analysis'!C33:L33</xm:f>
              <xm:sqref>M33</xm:sqref>
            </x14:sparkline>
          </x14:sparklines>
        </x14:sparklineGroup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'Ratio Analysis'!C23:L23</xm:f>
              <xm:sqref>M23</xm:sqref>
            </x14:sparkline>
            <x14:sparkline>
              <xm:f>'Ratio Analysis'!C24:L24</xm:f>
              <xm:sqref>M24</xm:sqref>
            </x14:sparkline>
            <x14:sparkline>
              <xm:f>'Ratio Analysis'!C25:L25</xm:f>
              <xm:sqref>M25</xm:sqref>
            </x14:sparkline>
            <x14:sparkline>
              <xm:f>'Ratio Analysis'!C26:L26</xm:f>
              <xm:sqref>M26</xm:sqref>
            </x14:sparkline>
            <x14:sparkline>
              <xm:f>'Ratio Analysis'!C27:L27</xm:f>
              <xm:sqref>M27</xm:sqref>
            </x14:sparkline>
          </x14:sparklines>
        </x14:sparklineGroup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'Ratio Analysis'!C19:L19</xm:f>
              <xm:sqref>M19</xm:sqref>
            </x14:sparkline>
            <x14:sparkline>
              <xm:f>'Ratio Analysis'!C20:L20</xm:f>
              <xm:sqref>M20</xm:sqref>
            </x14:sparkline>
            <x14:sparkline>
              <xm:f>'Ratio Analysis'!C21:L21</xm:f>
              <xm:sqref>M21</xm:sqref>
            </x14:sparkline>
          </x14:sparklines>
        </x14:sparklineGroup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'Ratio Analysis'!C13:L13</xm:f>
              <xm:sqref>M13</xm:sqref>
            </x14:sparkline>
            <x14:sparkline>
              <xm:f>'Ratio Analysis'!C14:L14</xm:f>
              <xm:sqref>M14</xm:sqref>
            </x14:sparkline>
            <x14:sparkline>
              <xm:f>'Ratio Analysis'!C15:L15</xm:f>
              <xm:sqref>M15</xm:sqref>
            </x14:sparkline>
            <x14:sparkline>
              <xm:f>'Ratio Analysis'!C16:L16</xm:f>
              <xm:sqref>M16</xm:sqref>
            </x14:sparkline>
            <x14:sparkline>
              <xm:f>'Ratio Analysis'!C17:L17</xm:f>
              <xm:sqref>M17</xm:sqref>
            </x14:sparkline>
          </x14:sparklines>
        </x14:sparklineGroup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'Ratio Analysis'!D7:L7</xm:f>
              <xm:sqref>M7</xm:sqref>
            </x14:sparkline>
            <x14:sparkline>
              <xm:f>'Ratio Analysis'!D8:L8</xm:f>
              <xm:sqref>M8</xm:sqref>
            </x14:sparkline>
            <x14:sparkline>
              <xm:f>'Ratio Analysis'!D9:L9</xm:f>
              <xm:sqref>M9</xm:sqref>
            </x14:sparkline>
            <x14:sparkline>
              <xm:f>'Ratio Analysis'!D10:L10</xm:f>
              <xm:sqref>M10</xm:sqref>
            </x14:sparkline>
            <x14:sparkline>
              <xm:f>'Ratio Analysis'!D11:L11</xm:f>
              <xm:sqref>M11</xm:sqref>
            </x14:sparkline>
          </x14:sparklines>
        </x14:sparklineGroup>
      </x14:sparklineGroup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66"/>
  <sheetViews>
    <sheetView showGridLines="0" zoomScaleNormal="100" workbookViewId="0">
      <pane xSplit="1" ySplit="5" topLeftCell="B44" activePane="bottomRight" state="frozen"/>
      <selection activeCell="M3" sqref="M3"/>
      <selection pane="topRight" activeCell="M3" sqref="M3"/>
      <selection pane="bottomLeft" activeCell="M3" sqref="M3"/>
      <selection pane="bottomRight" activeCell="M3" sqref="M3"/>
    </sheetView>
  </sheetViews>
  <sheetFormatPr defaultRowHeight="15"/>
  <cols>
    <col min="1" max="1" width="1.85546875" customWidth="1"/>
    <col min="2" max="2" width="23.5703125" customWidth="1"/>
    <col min="8" max="9" width="9.28515625" customWidth="1"/>
    <col min="10" max="10" width="9.5703125" customWidth="1"/>
    <col min="11" max="11" width="14.28515625" customWidth="1"/>
    <col min="12" max="12" width="9.28515625" customWidth="1"/>
    <col min="14" max="14" width="13.5703125" customWidth="1"/>
  </cols>
  <sheetData>
    <row r="1" spans="1:15" ht="28.5">
      <c r="B1" s="269" t="s">
        <v>428</v>
      </c>
      <c r="C1" s="32"/>
      <c r="D1" s="32"/>
      <c r="E1" s="32"/>
      <c r="F1" s="32"/>
      <c r="G1" s="32"/>
      <c r="H1" s="32"/>
      <c r="I1" s="32"/>
      <c r="J1" s="32"/>
      <c r="K1" s="32"/>
      <c r="L1" s="32"/>
      <c r="M1" s="12"/>
    </row>
    <row r="2" spans="1:15">
      <c r="B2" s="268" t="str">
        <f>CONCATENATE("( ",VLOOKUP(B1,'List of Stocks'!$A$2:$D$5442,3,1)," | ","BSE Code: ",VLOOKUP(B1,'List of Stocks'!$A$2:$D$5442,2,1), ") ")</f>
        <v xml:space="preserve">( VBL | BSE Code: 540180) </v>
      </c>
      <c r="C2" s="32"/>
      <c r="D2" s="32"/>
      <c r="E2" s="32"/>
      <c r="F2" s="32"/>
      <c r="G2" s="32"/>
      <c r="H2" s="32"/>
      <c r="I2" s="32"/>
      <c r="J2" s="32"/>
      <c r="K2" s="32"/>
      <c r="L2" s="32"/>
      <c r="M2" s="12"/>
    </row>
    <row r="4" spans="1:15">
      <c r="B4" s="313" t="s">
        <v>424</v>
      </c>
      <c r="C4" s="313"/>
      <c r="D4" s="313"/>
      <c r="E4" s="313"/>
      <c r="F4" s="313"/>
      <c r="G4" s="313"/>
      <c r="H4" s="313"/>
      <c r="I4" s="313"/>
      <c r="J4" s="313"/>
      <c r="K4" s="313"/>
      <c r="L4" s="313"/>
      <c r="M4" s="108"/>
      <c r="N4" s="108"/>
      <c r="O4" s="108"/>
    </row>
    <row r="5" spans="1:15">
      <c r="B5" s="87" t="s">
        <v>193</v>
      </c>
      <c r="C5" s="87"/>
      <c r="D5" s="87"/>
      <c r="E5" s="87"/>
      <c r="F5" s="87"/>
      <c r="G5" s="87"/>
      <c r="H5" s="88">
        <f>'Raw Data'!J2</f>
        <v>44166</v>
      </c>
      <c r="I5" s="88">
        <f>'Raw Data'!K2</f>
        <v>44531</v>
      </c>
      <c r="J5" s="88">
        <f>'Raw Data'!L2</f>
        <v>44896</v>
      </c>
      <c r="K5" s="88">
        <f>'Raw Data'!M2</f>
        <v>45261</v>
      </c>
      <c r="L5" s="88">
        <f>'Raw Data'!N2</f>
        <v>45627</v>
      </c>
    </row>
    <row r="7" spans="1:15">
      <c r="A7" t="s">
        <v>56</v>
      </c>
      <c r="B7" s="30" t="s">
        <v>194</v>
      </c>
    </row>
    <row r="8" spans="1:15">
      <c r="B8" s="89" t="str">
        <f>'Raw Data'!B36</f>
        <v>Inventories</v>
      </c>
      <c r="C8" s="89"/>
      <c r="D8" s="89"/>
      <c r="E8" s="89"/>
      <c r="F8" s="89"/>
      <c r="G8" s="89"/>
      <c r="H8" s="90">
        <f>'Raw Data'!J36</f>
        <v>929</v>
      </c>
      <c r="I8" s="90">
        <f>'Raw Data'!K36</f>
        <v>1448</v>
      </c>
      <c r="J8" s="90">
        <f>'Raw Data'!L36</f>
        <v>1994</v>
      </c>
      <c r="K8" s="90">
        <f>'Raw Data'!M36</f>
        <v>2151</v>
      </c>
      <c r="L8" s="90">
        <f>'Raw Data'!N36</f>
        <v>2791</v>
      </c>
    </row>
    <row r="9" spans="1:15">
      <c r="B9" s="89" t="str">
        <f>'Raw Data'!B37</f>
        <v>Trade receivables -</v>
      </c>
      <c r="C9" s="89"/>
      <c r="D9" s="89"/>
      <c r="E9" s="89"/>
      <c r="F9" s="89"/>
      <c r="G9" s="89"/>
      <c r="H9" s="90">
        <f>SUM('Raw Data'!J38:J40)</f>
        <v>241</v>
      </c>
      <c r="I9" s="90">
        <f>SUM('Raw Data'!K38:K40)</f>
        <v>221</v>
      </c>
      <c r="J9" s="90">
        <f>SUM('Raw Data'!L38:L40)</f>
        <v>299</v>
      </c>
      <c r="K9" s="90">
        <f>SUM('Raw Data'!M38:M40)</f>
        <v>359</v>
      </c>
      <c r="L9" s="90">
        <f>SUM('Raw Data'!N38:N40)</f>
        <v>845</v>
      </c>
    </row>
    <row r="10" spans="1:15">
      <c r="B10" s="89" t="str">
        <f>'Raw Data'!B42</f>
        <v>Loans n Advances</v>
      </c>
      <c r="C10" s="89"/>
      <c r="D10" s="89"/>
      <c r="E10" s="89"/>
      <c r="F10" s="89"/>
      <c r="G10" s="89"/>
      <c r="H10" s="90">
        <f>'Raw Data'!J42</f>
        <v>192</v>
      </c>
      <c r="I10" s="90">
        <f>'Raw Data'!K42</f>
        <v>187</v>
      </c>
      <c r="J10" s="90">
        <f>'Raw Data'!L42</f>
        <v>288</v>
      </c>
      <c r="K10" s="90">
        <f>'Raw Data'!M42</f>
        <v>253</v>
      </c>
      <c r="L10" s="90">
        <f>'Raw Data'!N42</f>
        <v>664</v>
      </c>
    </row>
    <row r="11" spans="1:15">
      <c r="B11" s="39" t="str">
        <f>'Raw Data'!B43</f>
        <v>Other asset items</v>
      </c>
      <c r="C11" s="39"/>
      <c r="D11" s="39"/>
      <c r="E11" s="39"/>
      <c r="F11" s="39"/>
      <c r="G11" s="39"/>
      <c r="H11" s="98">
        <f>'Raw Data'!J43</f>
        <v>420</v>
      </c>
      <c r="I11" s="98">
        <f>'Raw Data'!K43</f>
        <v>579</v>
      </c>
      <c r="J11" s="98">
        <f>'Raw Data'!L43</f>
        <v>1213</v>
      </c>
      <c r="K11" s="98">
        <f>'Raw Data'!M43</f>
        <v>1612</v>
      </c>
      <c r="L11" s="98">
        <f>'Raw Data'!N43</f>
        <v>1745</v>
      </c>
    </row>
    <row r="12" spans="1:15">
      <c r="B12" s="91" t="s">
        <v>195</v>
      </c>
      <c r="C12" s="91"/>
      <c r="D12" s="91"/>
      <c r="E12" s="91"/>
      <c r="F12" s="91"/>
      <c r="G12" s="91"/>
      <c r="H12" s="92">
        <f>SUM(H8:H11)</f>
        <v>1782</v>
      </c>
      <c r="I12" s="92">
        <f t="shared" ref="I12:L12" si="0">SUM(I8:I11)</f>
        <v>2435</v>
      </c>
      <c r="J12" s="92">
        <f t="shared" si="0"/>
        <v>3794</v>
      </c>
      <c r="K12" s="92">
        <f t="shared" si="0"/>
        <v>4375</v>
      </c>
      <c r="L12" s="92">
        <f t="shared" si="0"/>
        <v>6045</v>
      </c>
    </row>
    <row r="13" spans="1:15">
      <c r="H13" s="93"/>
      <c r="I13" s="93"/>
      <c r="J13" s="93"/>
      <c r="K13" s="93"/>
      <c r="L13" s="93"/>
    </row>
    <row r="14" spans="1:15">
      <c r="B14" s="30" t="s">
        <v>196</v>
      </c>
      <c r="H14" s="93"/>
      <c r="I14" s="93"/>
      <c r="J14" s="93"/>
      <c r="K14" s="93"/>
      <c r="L14" s="93"/>
    </row>
    <row r="15" spans="1:15">
      <c r="B15" s="89" t="str">
        <f>'Raw Data'!B14</f>
        <v>Trade Payables</v>
      </c>
      <c r="C15" s="89"/>
      <c r="D15" s="89"/>
      <c r="E15" s="89"/>
      <c r="F15" s="89"/>
      <c r="G15" s="89"/>
      <c r="H15" s="90">
        <f>'Raw Data'!J14</f>
        <v>511</v>
      </c>
      <c r="I15" s="90">
        <f>'Raw Data'!K14</f>
        <v>712</v>
      </c>
      <c r="J15" s="90">
        <f>'Raw Data'!L14</f>
        <v>824</v>
      </c>
      <c r="K15" s="90">
        <f>'Raw Data'!M14</f>
        <v>758</v>
      </c>
      <c r="L15" s="90">
        <f>'Raw Data'!N14</f>
        <v>1560</v>
      </c>
    </row>
    <row r="16" spans="1:15">
      <c r="B16" s="89" t="str">
        <f>'Raw Data'!B15</f>
        <v>Advance from Customers</v>
      </c>
      <c r="C16" s="89"/>
      <c r="D16" s="89"/>
      <c r="E16" s="89"/>
      <c r="F16" s="89"/>
      <c r="G16" s="89"/>
      <c r="H16" s="90">
        <f>'Raw Data'!J15</f>
        <v>173</v>
      </c>
      <c r="I16" s="90">
        <f>'Raw Data'!K15</f>
        <v>79</v>
      </c>
      <c r="J16" s="90">
        <f>'Raw Data'!L15</f>
        <v>203</v>
      </c>
      <c r="K16" s="90">
        <f>'Raw Data'!M15</f>
        <v>180</v>
      </c>
      <c r="L16" s="90">
        <f>'Raw Data'!N15</f>
        <v>219</v>
      </c>
    </row>
    <row r="17" spans="1:12">
      <c r="B17" s="89" t="str">
        <f>'Raw Data'!B16</f>
        <v>Other liability items</v>
      </c>
      <c r="C17" s="89"/>
      <c r="D17" s="89"/>
      <c r="E17" s="89"/>
      <c r="F17" s="89"/>
      <c r="G17" s="89"/>
      <c r="H17" s="90">
        <f>'Raw Data'!J16</f>
        <v>958</v>
      </c>
      <c r="I17" s="90">
        <f>'Raw Data'!K16</f>
        <v>1205</v>
      </c>
      <c r="J17" s="90">
        <f>'Raw Data'!L16</f>
        <v>1491</v>
      </c>
      <c r="K17" s="90">
        <f>'Raw Data'!M16</f>
        <v>1732</v>
      </c>
      <c r="L17" s="90">
        <f>'Raw Data'!N16</f>
        <v>1778</v>
      </c>
    </row>
    <row r="18" spans="1:12">
      <c r="B18" s="91" t="s">
        <v>197</v>
      </c>
      <c r="C18" s="91"/>
      <c r="D18" s="91"/>
      <c r="E18" s="91"/>
      <c r="F18" s="91"/>
      <c r="G18" s="91"/>
      <c r="H18" s="92">
        <f>SUM(H15:H17)</f>
        <v>1642</v>
      </c>
      <c r="I18" s="92">
        <f t="shared" ref="I18:L18" si="1">SUM(I15:I17)</f>
        <v>1996</v>
      </c>
      <c r="J18" s="92">
        <f t="shared" si="1"/>
        <v>2518</v>
      </c>
      <c r="K18" s="92">
        <f t="shared" si="1"/>
        <v>2670</v>
      </c>
      <c r="L18" s="92">
        <f t="shared" si="1"/>
        <v>3557</v>
      </c>
    </row>
    <row r="19" spans="1:12">
      <c r="H19" s="93"/>
      <c r="I19" s="93"/>
      <c r="J19" s="93"/>
      <c r="K19" s="93"/>
      <c r="L19" s="93"/>
    </row>
    <row r="20" spans="1:12" ht="15.75" thickBot="1">
      <c r="A20" t="s">
        <v>56</v>
      </c>
      <c r="B20" s="94" t="s">
        <v>198</v>
      </c>
      <c r="C20" s="94"/>
      <c r="D20" s="94"/>
      <c r="E20" s="94"/>
      <c r="F20" s="94"/>
      <c r="G20" s="94"/>
      <c r="H20" s="95">
        <f>H12-H18</f>
        <v>140</v>
      </c>
      <c r="I20" s="95">
        <f t="shared" ref="I20:L20" si="2">I12-I18</f>
        <v>439</v>
      </c>
      <c r="J20" s="95">
        <f t="shared" si="2"/>
        <v>1276</v>
      </c>
      <c r="K20" s="95">
        <f t="shared" si="2"/>
        <v>1705</v>
      </c>
      <c r="L20" s="95">
        <f t="shared" si="2"/>
        <v>2488</v>
      </c>
    </row>
    <row r="21" spans="1:12" ht="15.75" thickTop="1">
      <c r="H21" s="93"/>
      <c r="I21" s="93"/>
      <c r="J21" s="93"/>
      <c r="K21" s="93"/>
      <c r="L21" s="93"/>
    </row>
    <row r="22" spans="1:12">
      <c r="B22" s="30" t="s">
        <v>199</v>
      </c>
      <c r="H22" s="93"/>
      <c r="I22" s="93"/>
      <c r="J22" s="93"/>
      <c r="K22" s="93"/>
      <c r="L22" s="93"/>
    </row>
    <row r="23" spans="1:12">
      <c r="B23" s="89" t="str">
        <f>'Raw Data'!B20</f>
        <v>Land</v>
      </c>
      <c r="C23" s="89"/>
      <c r="D23" s="89"/>
      <c r="E23" s="89"/>
      <c r="F23" s="89"/>
      <c r="G23" s="89"/>
      <c r="H23" s="90">
        <f>'Raw Data'!J20</f>
        <v>1250</v>
      </c>
      <c r="I23" s="90">
        <f>'Raw Data'!K20</f>
        <v>1296</v>
      </c>
      <c r="J23" s="90">
        <f>'Raw Data'!L20</f>
        <v>1679</v>
      </c>
      <c r="K23" s="90">
        <f>'Raw Data'!M20</f>
        <v>1832</v>
      </c>
      <c r="L23" s="90">
        <f>'Raw Data'!N20</f>
        <v>1902</v>
      </c>
    </row>
    <row r="24" spans="1:12">
      <c r="B24" s="89" t="str">
        <f>'Raw Data'!B21</f>
        <v>Building</v>
      </c>
      <c r="C24" s="89"/>
      <c r="D24" s="89"/>
      <c r="E24" s="89"/>
      <c r="F24" s="89"/>
      <c r="G24" s="89"/>
      <c r="H24" s="90">
        <f>'Raw Data'!J21</f>
        <v>1392</v>
      </c>
      <c r="I24" s="90">
        <f>'Raw Data'!K21</f>
        <v>1474</v>
      </c>
      <c r="J24" s="90">
        <f>'Raw Data'!L21</f>
        <v>1587</v>
      </c>
      <c r="K24" s="90">
        <f>'Raw Data'!M21</f>
        <v>1958</v>
      </c>
      <c r="L24" s="90">
        <f>'Raw Data'!N21</f>
        <v>3408</v>
      </c>
    </row>
    <row r="25" spans="1:12">
      <c r="B25" s="89" t="str">
        <f>'Raw Data'!B22</f>
        <v>Plant Machinery</v>
      </c>
      <c r="C25" s="89"/>
      <c r="D25" s="89"/>
      <c r="E25" s="89"/>
      <c r="F25" s="89"/>
      <c r="G25" s="89"/>
      <c r="H25" s="90">
        <f>'Raw Data'!J22</f>
        <v>3831</v>
      </c>
      <c r="I25" s="90">
        <f>'Raw Data'!K22</f>
        <v>3967</v>
      </c>
      <c r="J25" s="90">
        <f>'Raw Data'!L22</f>
        <v>4401</v>
      </c>
      <c r="K25" s="90">
        <f>'Raw Data'!M22</f>
        <v>5499</v>
      </c>
      <c r="L25" s="90">
        <f>'Raw Data'!N22</f>
        <v>8598</v>
      </c>
    </row>
    <row r="26" spans="1:12">
      <c r="B26" s="89" t="str">
        <f>'Raw Data'!B23</f>
        <v>Equipments</v>
      </c>
      <c r="C26" s="89"/>
      <c r="D26" s="89"/>
      <c r="E26" s="89"/>
      <c r="F26" s="89"/>
      <c r="G26" s="89"/>
      <c r="H26" s="90">
        <f>'Raw Data'!J23</f>
        <v>1212</v>
      </c>
      <c r="I26" s="90">
        <f>'Raw Data'!K23</f>
        <v>1242</v>
      </c>
      <c r="J26" s="90">
        <f>'Raw Data'!L23</f>
        <v>1238</v>
      </c>
      <c r="K26" s="90">
        <f>'Raw Data'!M23</f>
        <v>1293</v>
      </c>
      <c r="L26" s="90">
        <f>'Raw Data'!N23</f>
        <v>1529</v>
      </c>
    </row>
    <row r="27" spans="1:12">
      <c r="B27" s="89" t="str">
        <f>'Raw Data'!B24</f>
        <v>Computers</v>
      </c>
      <c r="C27" s="89"/>
      <c r="D27" s="89"/>
      <c r="E27" s="89"/>
      <c r="F27" s="89"/>
      <c r="G27" s="89"/>
      <c r="H27" s="90">
        <f>'Raw Data'!J24</f>
        <v>25</v>
      </c>
      <c r="I27" s="90">
        <f>'Raw Data'!K24</f>
        <v>28</v>
      </c>
      <c r="J27" s="90">
        <f>'Raw Data'!L24</f>
        <v>33</v>
      </c>
      <c r="K27" s="90">
        <f>'Raw Data'!M24</f>
        <v>41</v>
      </c>
      <c r="L27" s="90">
        <f>'Raw Data'!N24</f>
        <v>65</v>
      </c>
    </row>
    <row r="28" spans="1:12">
      <c r="B28" s="89" t="str">
        <f>'Raw Data'!B25</f>
        <v>Furniture n fittings</v>
      </c>
      <c r="C28" s="89"/>
      <c r="D28" s="89"/>
      <c r="E28" s="89"/>
      <c r="F28" s="89"/>
      <c r="G28" s="89"/>
      <c r="H28" s="90">
        <f>'Raw Data'!J25</f>
        <v>26</v>
      </c>
      <c r="I28" s="90">
        <f>'Raw Data'!K25</f>
        <v>29</v>
      </c>
      <c r="J28" s="90">
        <f>'Raw Data'!L25</f>
        <v>29</v>
      </c>
      <c r="K28" s="90">
        <f>'Raw Data'!M25</f>
        <v>41</v>
      </c>
      <c r="L28" s="90">
        <f>'Raw Data'!N25</f>
        <v>69</v>
      </c>
    </row>
    <row r="29" spans="1:12">
      <c r="B29" s="89" t="str">
        <f>'Raw Data'!B26</f>
        <v>Vehicles</v>
      </c>
      <c r="C29" s="89"/>
      <c r="D29" s="89"/>
      <c r="E29" s="89"/>
      <c r="F29" s="89"/>
      <c r="G29" s="89"/>
      <c r="H29" s="90">
        <f>'Raw Data'!J26</f>
        <v>622</v>
      </c>
      <c r="I29" s="90">
        <f>'Raw Data'!K26</f>
        <v>690</v>
      </c>
      <c r="J29" s="90">
        <f>'Raw Data'!L26</f>
        <v>795</v>
      </c>
      <c r="K29" s="90">
        <f>'Raw Data'!M26</f>
        <v>1086</v>
      </c>
      <c r="L29" s="90">
        <f>'Raw Data'!N26</f>
        <v>1500</v>
      </c>
    </row>
    <row r="30" spans="1:12">
      <c r="B30" s="89" t="str">
        <f>'Raw Data'!B27</f>
        <v>Intangible Assets</v>
      </c>
      <c r="C30" s="89"/>
      <c r="D30" s="89"/>
      <c r="E30" s="89"/>
      <c r="F30" s="89"/>
      <c r="G30" s="89"/>
      <c r="H30" s="90">
        <f>'Raw Data'!J27</f>
        <v>644</v>
      </c>
      <c r="I30" s="90">
        <f>'Raw Data'!K27</f>
        <v>644</v>
      </c>
      <c r="J30" s="90">
        <f>'Raw Data'!L27</f>
        <v>644</v>
      </c>
      <c r="K30" s="90">
        <f>'Raw Data'!M27</f>
        <v>644</v>
      </c>
      <c r="L30" s="90">
        <f>'Raw Data'!N27</f>
        <v>1532</v>
      </c>
    </row>
    <row r="31" spans="1:12">
      <c r="B31" s="89" t="str">
        <f>'Raw Data'!B28</f>
        <v>Other fixed assets</v>
      </c>
      <c r="C31" s="89"/>
      <c r="D31" s="89"/>
      <c r="E31" s="89"/>
      <c r="F31" s="89"/>
      <c r="G31" s="89"/>
      <c r="H31" s="90">
        <f>'Raw Data'!J28</f>
        <v>32</v>
      </c>
      <c r="I31" s="90">
        <f>'Raw Data'!K28</f>
        <v>38</v>
      </c>
      <c r="J31" s="90">
        <f>'Raw Data'!L28</f>
        <v>35</v>
      </c>
      <c r="K31" s="90">
        <f>'Raw Data'!M28</f>
        <v>51</v>
      </c>
      <c r="L31" s="90">
        <f>'Raw Data'!N28</f>
        <v>200</v>
      </c>
    </row>
    <row r="32" spans="1:12" ht="7.5" customHeight="1">
      <c r="B32" s="39"/>
      <c r="H32" s="96"/>
      <c r="I32" s="96"/>
      <c r="J32" s="96"/>
      <c r="K32" s="96"/>
      <c r="L32" s="96"/>
    </row>
    <row r="33" spans="1:12">
      <c r="B33" s="91" t="str">
        <f>'Raw Data'!B29</f>
        <v>Gross Block</v>
      </c>
      <c r="C33" s="91"/>
      <c r="D33" s="91"/>
      <c r="E33" s="91"/>
      <c r="F33" s="91"/>
      <c r="G33" s="91"/>
      <c r="H33" s="92">
        <f>SUM(H23:H32)</f>
        <v>9034</v>
      </c>
      <c r="I33" s="92">
        <f t="shared" ref="I33:L33" si="3">SUM(I23:I32)</f>
        <v>9408</v>
      </c>
      <c r="J33" s="92">
        <f t="shared" si="3"/>
        <v>10441</v>
      </c>
      <c r="K33" s="92">
        <f t="shared" si="3"/>
        <v>12445</v>
      </c>
      <c r="L33" s="92">
        <f t="shared" si="3"/>
        <v>18803</v>
      </c>
    </row>
    <row r="34" spans="1:12">
      <c r="B34" s="97" t="str">
        <f>'Raw Data'!B30</f>
        <v>Accumulated Depreciation</v>
      </c>
      <c r="G34" s="39"/>
      <c r="H34" s="98">
        <f>-'Raw Data'!J30</f>
        <v>-2624</v>
      </c>
      <c r="I34" s="98">
        <f>-'Raw Data'!K30</f>
        <v>-3099</v>
      </c>
      <c r="J34" s="98">
        <f>-'Raw Data'!L30</f>
        <v>-3509</v>
      </c>
      <c r="K34" s="98">
        <f>-'Raw Data'!M30</f>
        <v>-4036</v>
      </c>
      <c r="L34" s="98">
        <f>-'Raw Data'!N30</f>
        <v>-5400</v>
      </c>
    </row>
    <row r="35" spans="1:12" ht="15.75" thickBot="1">
      <c r="A35" t="s">
        <v>56</v>
      </c>
      <c r="B35" s="94" t="s">
        <v>200</v>
      </c>
      <c r="C35" s="94"/>
      <c r="D35" s="94"/>
      <c r="E35" s="94"/>
      <c r="F35" s="94"/>
      <c r="G35" s="94"/>
      <c r="H35" s="95">
        <f>SUM(H33:H34)</f>
        <v>6410</v>
      </c>
      <c r="I35" s="95">
        <f t="shared" ref="I35:L35" si="4">SUM(I33:I34)</f>
        <v>6309</v>
      </c>
      <c r="J35" s="95">
        <f t="shared" si="4"/>
        <v>6932</v>
      </c>
      <c r="K35" s="95">
        <f t="shared" si="4"/>
        <v>8409</v>
      </c>
      <c r="L35" s="95">
        <f t="shared" si="4"/>
        <v>13403</v>
      </c>
    </row>
    <row r="36" spans="1:12" ht="15.75" thickTop="1">
      <c r="H36" s="93"/>
      <c r="I36" s="93"/>
      <c r="J36" s="93"/>
      <c r="K36" s="93"/>
      <c r="L36" s="93"/>
    </row>
    <row r="37" spans="1:12">
      <c r="A37" t="s">
        <v>56</v>
      </c>
      <c r="B37" s="30" t="s">
        <v>201</v>
      </c>
      <c r="H37" s="93">
        <f>H20+H35</f>
        <v>6550</v>
      </c>
      <c r="I37" s="93">
        <f t="shared" ref="I37:L37" si="5">I20+I35</f>
        <v>6748</v>
      </c>
      <c r="J37" s="93">
        <f t="shared" si="5"/>
        <v>8208</v>
      </c>
      <c r="K37" s="93">
        <f t="shared" si="5"/>
        <v>10114</v>
      </c>
      <c r="L37" s="93">
        <f t="shared" si="5"/>
        <v>15891</v>
      </c>
    </row>
    <row r="38" spans="1:12">
      <c r="B38" s="30" t="s">
        <v>202</v>
      </c>
      <c r="H38" s="93">
        <f>'Data Sheet'!G33-'Data Sheet'!G26</f>
        <v>686.26000000000022</v>
      </c>
      <c r="I38" s="93">
        <f>'Data Sheet'!H33-'Data Sheet'!H26</f>
        <v>1162.6899999999987</v>
      </c>
      <c r="J38" s="93">
        <f>'Data Sheet'!I33-'Data Sheet'!I26</f>
        <v>2245.8099999999981</v>
      </c>
      <c r="K38" s="93">
        <f>'Data Sheet'!J33-'Data Sheet'!J26</f>
        <v>3035.83</v>
      </c>
      <c r="L38" s="93">
        <f>'Data Sheet'!K33-'Data Sheet'!K26</f>
        <v>3867.5500000000006</v>
      </c>
    </row>
    <row r="39" spans="1:12">
      <c r="H39" s="93"/>
      <c r="I39" s="93"/>
      <c r="J39" s="93"/>
      <c r="K39" s="93"/>
      <c r="L39" s="93"/>
    </row>
    <row r="40" spans="1:12" ht="15.75" thickBot="1">
      <c r="A40" t="s">
        <v>56</v>
      </c>
      <c r="B40" s="94" t="s">
        <v>203</v>
      </c>
      <c r="C40" s="99"/>
      <c r="D40" s="99"/>
      <c r="E40" s="99"/>
      <c r="F40" s="99"/>
      <c r="G40" s="99"/>
      <c r="H40" s="100">
        <f>H38/H37</f>
        <v>0.10477251908396949</v>
      </c>
      <c r="I40" s="100">
        <f t="shared" ref="I40:L40" si="6">I38/I37</f>
        <v>0.17230142264374609</v>
      </c>
      <c r="J40" s="100">
        <f t="shared" si="6"/>
        <v>0.27361232943469765</v>
      </c>
      <c r="K40" s="100">
        <f t="shared" si="6"/>
        <v>0.30016116274471027</v>
      </c>
      <c r="L40" s="100">
        <f t="shared" si="6"/>
        <v>0.24337990057265121</v>
      </c>
    </row>
    <row r="41" spans="1:12" ht="15.75" thickTop="1"/>
    <row r="42" spans="1:12">
      <c r="B42" s="87" t="s">
        <v>204</v>
      </c>
      <c r="C42" s="87"/>
      <c r="D42" s="87"/>
      <c r="E42" s="87"/>
      <c r="F42" s="87"/>
      <c r="G42" s="87"/>
      <c r="H42" s="88">
        <f>H5</f>
        <v>44166</v>
      </c>
      <c r="I42" s="88">
        <f t="shared" ref="I42:L42" si="7">I5</f>
        <v>44531</v>
      </c>
      <c r="J42" s="88">
        <f t="shared" si="7"/>
        <v>44896</v>
      </c>
      <c r="K42" s="88">
        <f t="shared" si="7"/>
        <v>45261</v>
      </c>
      <c r="L42" s="88">
        <f t="shared" si="7"/>
        <v>45627</v>
      </c>
    </row>
    <row r="44" spans="1:12">
      <c r="B44" s="101" t="s">
        <v>205</v>
      </c>
      <c r="C44" s="101"/>
      <c r="D44" s="101"/>
      <c r="E44" s="101"/>
      <c r="F44" s="101"/>
      <c r="G44" s="101"/>
      <c r="H44" s="102">
        <f>-SUM('CF Data'!J13:J14)</f>
        <v>536</v>
      </c>
      <c r="I44" s="102">
        <f>-SUM('CF Data'!K13:K14)</f>
        <v>816</v>
      </c>
      <c r="J44" s="102">
        <f>-SUM('CF Data'!L13:L14)</f>
        <v>1750</v>
      </c>
      <c r="K44" s="102">
        <f>-SUM('CF Data'!M13:M14)</f>
        <v>3194</v>
      </c>
      <c r="L44" s="102">
        <f>-SUM('CF Data'!N13:N14)</f>
        <v>3740</v>
      </c>
    </row>
    <row r="45" spans="1:12">
      <c r="B45" s="101" t="s">
        <v>206</v>
      </c>
      <c r="C45" s="101"/>
      <c r="D45" s="101"/>
      <c r="E45" s="101"/>
      <c r="F45" s="101"/>
      <c r="G45" s="101"/>
      <c r="H45" s="102"/>
      <c r="I45" s="102">
        <f>I20-H20</f>
        <v>299</v>
      </c>
      <c r="J45" s="102">
        <f t="shared" ref="J45:L45" si="8">J20-I20</f>
        <v>837</v>
      </c>
      <c r="K45" s="102">
        <f t="shared" si="8"/>
        <v>429</v>
      </c>
      <c r="L45" s="102">
        <f t="shared" si="8"/>
        <v>783</v>
      </c>
    </row>
    <row r="46" spans="1:12">
      <c r="B46" s="101"/>
      <c r="C46" s="101"/>
      <c r="D46" s="101"/>
      <c r="E46" s="101"/>
      <c r="F46" s="101"/>
      <c r="G46" s="101"/>
      <c r="H46" s="102"/>
      <c r="I46" s="102"/>
      <c r="J46" s="102"/>
      <c r="K46" s="102"/>
      <c r="L46" s="102"/>
    </row>
    <row r="47" spans="1:12">
      <c r="B47" s="101" t="s">
        <v>202</v>
      </c>
      <c r="C47" s="101"/>
      <c r="D47" s="101"/>
      <c r="E47" s="101"/>
      <c r="F47" s="101"/>
      <c r="G47" s="101"/>
      <c r="H47" s="102">
        <f>H38</f>
        <v>686.26000000000022</v>
      </c>
      <c r="I47" s="102">
        <f t="shared" ref="I47:L47" si="9">I38</f>
        <v>1162.6899999999987</v>
      </c>
      <c r="J47" s="102">
        <f t="shared" si="9"/>
        <v>2245.8099999999981</v>
      </c>
      <c r="K47" s="102">
        <f t="shared" si="9"/>
        <v>3035.83</v>
      </c>
      <c r="L47" s="102">
        <f t="shared" si="9"/>
        <v>3867.5500000000006</v>
      </c>
    </row>
    <row r="48" spans="1:12">
      <c r="B48" s="101" t="s">
        <v>207</v>
      </c>
      <c r="C48" s="101"/>
      <c r="D48" s="101"/>
      <c r="E48" s="101"/>
      <c r="F48" s="101"/>
      <c r="G48" s="101"/>
      <c r="H48" s="103">
        <v>0.25</v>
      </c>
      <c r="I48" s="103">
        <v>0.25</v>
      </c>
      <c r="J48" s="103">
        <v>0.25</v>
      </c>
      <c r="K48" s="103">
        <v>0.25</v>
      </c>
      <c r="L48" s="103">
        <v>0.25</v>
      </c>
    </row>
    <row r="49" spans="2:13">
      <c r="B49" s="101" t="s">
        <v>208</v>
      </c>
      <c r="C49" s="101"/>
      <c r="D49" s="101"/>
      <c r="E49" s="101"/>
      <c r="F49" s="101"/>
      <c r="G49" s="101"/>
      <c r="H49" s="102">
        <f>H47*(1-H48)</f>
        <v>514.69500000000016</v>
      </c>
      <c r="I49" s="102">
        <f t="shared" ref="I49:L49" si="10">I47*(1-I48)</f>
        <v>872.01749999999902</v>
      </c>
      <c r="J49" s="102">
        <f t="shared" si="10"/>
        <v>1684.3574999999987</v>
      </c>
      <c r="K49" s="102">
        <f t="shared" si="10"/>
        <v>2276.8724999999999</v>
      </c>
      <c r="L49" s="102">
        <f t="shared" si="10"/>
        <v>2900.6625000000004</v>
      </c>
      <c r="M49" s="104"/>
    </row>
    <row r="50" spans="2:13">
      <c r="B50" s="101"/>
      <c r="C50" s="101"/>
      <c r="D50" s="101"/>
      <c r="E50" s="101"/>
      <c r="F50" s="101"/>
      <c r="G50" s="101"/>
      <c r="H50" s="102"/>
      <c r="I50" s="102"/>
      <c r="J50" s="102"/>
      <c r="K50" s="102"/>
      <c r="L50" s="102"/>
      <c r="M50" s="109"/>
    </row>
    <row r="51" spans="2:13">
      <c r="B51" s="101" t="s">
        <v>192</v>
      </c>
      <c r="C51" s="101"/>
      <c r="D51" s="101"/>
      <c r="E51" s="101"/>
      <c r="F51" s="101"/>
      <c r="G51" s="101"/>
      <c r="H51" s="102"/>
      <c r="I51" s="102">
        <f>SUM(I44:I45)</f>
        <v>1115</v>
      </c>
      <c r="J51" s="102">
        <f t="shared" ref="J51:L51" si="11">SUM(J44:J45)</f>
        <v>2587</v>
      </c>
      <c r="K51" s="102">
        <f t="shared" si="11"/>
        <v>3623</v>
      </c>
      <c r="L51" s="102">
        <f t="shared" si="11"/>
        <v>4523</v>
      </c>
      <c r="M51" s="109"/>
    </row>
    <row r="52" spans="2:13" ht="6" customHeight="1">
      <c r="H52" s="104"/>
      <c r="I52" s="104"/>
      <c r="J52" s="104"/>
      <c r="K52" s="104"/>
      <c r="L52" s="104"/>
      <c r="M52" s="109"/>
    </row>
    <row r="53" spans="2:13" ht="15.75" thickBot="1">
      <c r="B53" s="105" t="s">
        <v>209</v>
      </c>
      <c r="C53" s="105"/>
      <c r="D53" s="105"/>
      <c r="E53" s="105"/>
      <c r="F53" s="105"/>
      <c r="G53" s="105"/>
      <c r="H53" s="106"/>
      <c r="I53" s="213">
        <f>I51/I49</f>
        <v>1.2786440639092693</v>
      </c>
      <c r="J53" s="213">
        <f t="shared" ref="J53:L53" si="12">J51/J49</f>
        <v>1.5358972189692521</v>
      </c>
      <c r="K53" s="213">
        <f t="shared" si="12"/>
        <v>1.5912177778948975</v>
      </c>
      <c r="L53" s="213">
        <f t="shared" si="12"/>
        <v>1.5592989532563679</v>
      </c>
      <c r="M53" s="109"/>
    </row>
    <row r="54" spans="2:13">
      <c r="H54" s="104"/>
      <c r="I54" s="104"/>
      <c r="J54" s="104"/>
      <c r="K54" s="104"/>
      <c r="L54" s="104"/>
      <c r="M54" s="109"/>
    </row>
    <row r="55" spans="2:13">
      <c r="H55" s="104"/>
      <c r="I55" s="104"/>
      <c r="J55" s="104"/>
      <c r="K55" s="110" t="s">
        <v>210</v>
      </c>
      <c r="L55" s="211">
        <f>AVERAGE(I53:L53)</f>
        <v>1.4912645035074468</v>
      </c>
      <c r="M55" s="104"/>
    </row>
    <row r="56" spans="2:13">
      <c r="H56" s="104"/>
      <c r="I56" s="104"/>
      <c r="J56" s="104"/>
      <c r="K56" s="110" t="s">
        <v>214</v>
      </c>
      <c r="L56" s="211">
        <f>MEDIAN(I53:L53)</f>
        <v>1.54759808611281</v>
      </c>
      <c r="M56" s="104"/>
    </row>
    <row r="58" spans="2:13">
      <c r="B58" s="87" t="s">
        <v>211</v>
      </c>
      <c r="C58" s="87"/>
      <c r="D58" s="87"/>
      <c r="E58" s="87"/>
      <c r="F58" s="87"/>
      <c r="G58" s="87"/>
      <c r="H58" s="88">
        <f>H42</f>
        <v>44166</v>
      </c>
      <c r="I58" s="88">
        <f t="shared" ref="I58:L58" si="13">I42</f>
        <v>44531</v>
      </c>
      <c r="J58" s="88">
        <f t="shared" si="13"/>
        <v>44896</v>
      </c>
      <c r="K58" s="88">
        <f t="shared" si="13"/>
        <v>45261</v>
      </c>
      <c r="L58" s="88">
        <f t="shared" si="13"/>
        <v>45627</v>
      </c>
    </row>
    <row r="60" spans="2:13">
      <c r="B60" s="101" t="s">
        <v>212</v>
      </c>
      <c r="C60" s="101"/>
      <c r="D60" s="101"/>
      <c r="E60" s="101"/>
      <c r="F60" s="101"/>
      <c r="G60" s="101"/>
      <c r="H60" s="101"/>
      <c r="I60" s="214">
        <f>I53</f>
        <v>1.2786440639092693</v>
      </c>
      <c r="J60" s="214">
        <f t="shared" ref="J60:L60" si="14">J53</f>
        <v>1.5358972189692521</v>
      </c>
      <c r="K60" s="214">
        <f t="shared" si="14"/>
        <v>1.5912177778948975</v>
      </c>
      <c r="L60" s="214">
        <f t="shared" si="14"/>
        <v>1.5592989532563679</v>
      </c>
    </row>
    <row r="61" spans="2:13">
      <c r="B61" s="101" t="s">
        <v>203</v>
      </c>
      <c r="C61" s="101"/>
      <c r="D61" s="101"/>
      <c r="E61" s="101"/>
      <c r="F61" s="101"/>
      <c r="G61" s="101"/>
      <c r="H61" s="107">
        <f>H40</f>
        <v>0.10477251908396949</v>
      </c>
      <c r="I61" s="107">
        <f t="shared" ref="I61:L61" si="15">I40</f>
        <v>0.17230142264374609</v>
      </c>
      <c r="J61" s="107">
        <f t="shared" si="15"/>
        <v>0.27361232943469765</v>
      </c>
      <c r="K61" s="107">
        <f t="shared" si="15"/>
        <v>0.30016116274471027</v>
      </c>
      <c r="L61" s="107">
        <f t="shared" si="15"/>
        <v>0.24337990057265121</v>
      </c>
    </row>
    <row r="62" spans="2:13" ht="6" customHeight="1"/>
    <row r="63" spans="2:13" ht="15.75" thickBot="1">
      <c r="B63" s="105" t="s">
        <v>213</v>
      </c>
      <c r="C63" s="105"/>
      <c r="D63" s="105"/>
      <c r="E63" s="105"/>
      <c r="F63" s="105"/>
      <c r="G63" s="105"/>
      <c r="H63" s="105"/>
      <c r="I63" s="212">
        <f>I60*I61</f>
        <v>0.22031219126654811</v>
      </c>
      <c r="J63" s="212">
        <f t="shared" ref="J63:L63" si="16">J60*J61</f>
        <v>0.42024041585445099</v>
      </c>
      <c r="K63" s="212">
        <f t="shared" si="16"/>
        <v>0.47762177839298658</v>
      </c>
      <c r="L63" s="212">
        <f t="shared" si="16"/>
        <v>0.37950202420657392</v>
      </c>
    </row>
    <row r="64" spans="2:13">
      <c r="I64" s="104"/>
      <c r="J64" s="104"/>
      <c r="K64" s="104"/>
      <c r="L64" s="104"/>
    </row>
    <row r="65" spans="9:12">
      <c r="I65" s="104"/>
      <c r="J65" s="104"/>
      <c r="K65" s="110" t="s">
        <v>210</v>
      </c>
      <c r="L65" s="210">
        <f>AVERAGE(I63:L63)</f>
        <v>0.37441910243013987</v>
      </c>
    </row>
    <row r="66" spans="9:12">
      <c r="I66" s="104"/>
      <c r="J66" s="104"/>
      <c r="K66" s="110" t="s">
        <v>214</v>
      </c>
      <c r="L66" s="210">
        <f>MEDIAN(I63:L63)</f>
        <v>0.39987122003051245</v>
      </c>
    </row>
  </sheetData>
  <mergeCells count="1">
    <mergeCell ref="B4:L4"/>
  </mergeCells>
  <pageMargins left="1" right="1" top="1" bottom="1" header="0.5" footer="0.5"/>
  <pageSetup scale="62" orientation="portrait" r:id="rId1"/>
  <ignoredErrors>
    <ignoredError sqref="H9:L9 H44:L44" formulaRange="1"/>
  </ignoredError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V52"/>
  <sheetViews>
    <sheetView showGridLines="0" view="pageBreakPreview" zoomScale="60" zoomScaleNormal="100" workbookViewId="0">
      <selection activeCell="M3" sqref="M3"/>
    </sheetView>
  </sheetViews>
  <sheetFormatPr defaultRowHeight="15"/>
  <cols>
    <col min="1" max="1" width="1.85546875" customWidth="1"/>
    <col min="2" max="2" width="18" customWidth="1"/>
    <col min="3" max="4" width="11.42578125" customWidth="1"/>
    <col min="5" max="5" width="12.5703125" customWidth="1"/>
    <col min="6" max="6" width="11.42578125" customWidth="1"/>
    <col min="7" max="7" width="18" customWidth="1"/>
    <col min="8" max="8" width="12" customWidth="1"/>
    <col min="9" max="9" width="14.5703125" customWidth="1"/>
    <col min="10" max="11" width="12" customWidth="1"/>
    <col min="12" max="12" width="13.42578125" customWidth="1"/>
    <col min="13" max="13" width="12" customWidth="1"/>
    <col min="14" max="14" width="12.42578125" customWidth="1"/>
    <col min="15" max="15" width="12.5703125" customWidth="1"/>
  </cols>
  <sheetData>
    <row r="1" spans="2:14" ht="28.5">
      <c r="B1" s="269" t="s">
        <v>428</v>
      </c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</row>
    <row r="2" spans="2:14">
      <c r="B2" s="268" t="str">
        <f>CONCATENATE("( ",VLOOKUP(B1,'List of Stocks'!$A$2:$D$5442,3,1)," | ","BSE Code: ",VLOOKUP(B1,'List of Stocks'!$A$2:$D$5442,2,1), ") ")</f>
        <v xml:space="preserve">( VBL | BSE Code: 540180) </v>
      </c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</row>
    <row r="4" spans="2:14">
      <c r="B4" s="111" t="s">
        <v>425</v>
      </c>
      <c r="C4" s="111"/>
      <c r="D4" s="111"/>
      <c r="E4" s="72"/>
      <c r="F4" s="112"/>
      <c r="G4" s="112"/>
      <c r="H4" s="112"/>
      <c r="I4" s="112"/>
      <c r="J4" s="112"/>
      <c r="K4" s="112"/>
      <c r="L4" s="112"/>
      <c r="M4" s="112"/>
      <c r="N4" s="112"/>
    </row>
    <row r="6" spans="2:14">
      <c r="B6" s="113" t="s">
        <v>215</v>
      </c>
      <c r="C6" s="8" t="s">
        <v>216</v>
      </c>
      <c r="D6" s="8" t="s">
        <v>12</v>
      </c>
      <c r="E6" s="8" t="s">
        <v>58</v>
      </c>
    </row>
    <row r="7" spans="2:14">
      <c r="B7" s="114">
        <v>1</v>
      </c>
      <c r="C7" s="115">
        <v>2015</v>
      </c>
      <c r="D7" s="116">
        <v>3394.14</v>
      </c>
      <c r="E7" s="71" t="s">
        <v>59</v>
      </c>
    </row>
    <row r="8" spans="2:14">
      <c r="B8" s="114">
        <f>B7+1</f>
        <v>2</v>
      </c>
      <c r="C8" s="115">
        <f>C7+1</f>
        <v>2016</v>
      </c>
      <c r="D8" s="116">
        <v>3861.18</v>
      </c>
      <c r="E8" s="28">
        <f>D8/D7-1</f>
        <v>0.13760186674680486</v>
      </c>
    </row>
    <row r="9" spans="2:14">
      <c r="B9" s="114">
        <f t="shared" ref="B9:C23" si="0">B8+1</f>
        <v>3</v>
      </c>
      <c r="C9" s="115">
        <f t="shared" si="0"/>
        <v>2017</v>
      </c>
      <c r="D9" s="116">
        <v>4003.54</v>
      </c>
      <c r="E9" s="28">
        <f t="shared" ref="E9:E23" si="1">D9/D8-1</f>
        <v>3.6869558010763637E-2</v>
      </c>
    </row>
    <row r="10" spans="2:14">
      <c r="B10" s="114">
        <f t="shared" si="0"/>
        <v>4</v>
      </c>
      <c r="C10" s="115">
        <f t="shared" si="0"/>
        <v>2018</v>
      </c>
      <c r="D10" s="116">
        <v>5105.26</v>
      </c>
      <c r="E10" s="28">
        <f t="shared" si="1"/>
        <v>0.27518645998291524</v>
      </c>
    </row>
    <row r="11" spans="2:14">
      <c r="B11" s="114">
        <f t="shared" si="0"/>
        <v>5</v>
      </c>
      <c r="C11" s="115">
        <f t="shared" si="0"/>
        <v>2019</v>
      </c>
      <c r="D11" s="116">
        <v>7129.58</v>
      </c>
      <c r="E11" s="28">
        <f t="shared" si="1"/>
        <v>0.39651653392775277</v>
      </c>
    </row>
    <row r="12" spans="2:14">
      <c r="B12" s="114">
        <f t="shared" si="0"/>
        <v>6</v>
      </c>
      <c r="C12" s="115">
        <f t="shared" si="0"/>
        <v>2020</v>
      </c>
      <c r="D12" s="116">
        <v>6450.14</v>
      </c>
      <c r="E12" s="28">
        <f t="shared" si="1"/>
        <v>-9.5298741300329004E-2</v>
      </c>
    </row>
    <row r="13" spans="2:14">
      <c r="B13" s="114">
        <f t="shared" si="0"/>
        <v>7</v>
      </c>
      <c r="C13" s="115">
        <f t="shared" si="0"/>
        <v>2021</v>
      </c>
      <c r="D13" s="116">
        <v>8823.23</v>
      </c>
      <c r="E13" s="28">
        <f t="shared" si="1"/>
        <v>0.36791294452523493</v>
      </c>
    </row>
    <row r="14" spans="2:14">
      <c r="B14" s="114">
        <f t="shared" si="0"/>
        <v>8</v>
      </c>
      <c r="C14" s="115">
        <f t="shared" si="0"/>
        <v>2022</v>
      </c>
      <c r="D14" s="116">
        <v>13173.14</v>
      </c>
      <c r="E14" s="28">
        <f t="shared" si="1"/>
        <v>0.49300652935489619</v>
      </c>
    </row>
    <row r="15" spans="2:14">
      <c r="B15" s="114">
        <f t="shared" si="0"/>
        <v>9</v>
      </c>
      <c r="C15" s="115">
        <f t="shared" si="0"/>
        <v>2023</v>
      </c>
      <c r="D15" s="116">
        <v>16042.58</v>
      </c>
      <c r="E15" s="28">
        <f t="shared" si="1"/>
        <v>0.21782505917343942</v>
      </c>
    </row>
    <row r="16" spans="2:14">
      <c r="B16" s="114">
        <f t="shared" si="0"/>
        <v>10</v>
      </c>
      <c r="C16" s="115">
        <f t="shared" si="0"/>
        <v>2024</v>
      </c>
      <c r="D16" s="116">
        <v>20007.650000000001</v>
      </c>
      <c r="E16" s="28">
        <f t="shared" si="1"/>
        <v>0.24715912278448982</v>
      </c>
    </row>
    <row r="17" spans="2:22">
      <c r="B17" s="114">
        <f t="shared" si="0"/>
        <v>11</v>
      </c>
      <c r="C17" s="117">
        <f t="shared" si="0"/>
        <v>2025</v>
      </c>
      <c r="D17" s="135">
        <f>$H$33+B17*$H$34</f>
        <v>18502.83933333333</v>
      </c>
      <c r="E17" s="28">
        <f t="shared" si="1"/>
        <v>-7.5211764833284844E-2</v>
      </c>
      <c r="G17" t="s">
        <v>217</v>
      </c>
      <c r="P17" s="39"/>
      <c r="Q17" s="39"/>
      <c r="R17" s="39"/>
      <c r="S17" s="39"/>
      <c r="T17" s="39"/>
      <c r="U17" s="39"/>
      <c r="V17" s="39"/>
    </row>
    <row r="18" spans="2:22" ht="15.75" thickBot="1">
      <c r="B18" s="114">
        <f t="shared" si="0"/>
        <v>12</v>
      </c>
      <c r="C18" s="117">
        <f t="shared" si="0"/>
        <v>2026</v>
      </c>
      <c r="D18" s="135">
        <f t="shared" ref="D18:D23" si="2">$H$33+B18*$H$34</f>
        <v>20267.165757575756</v>
      </c>
      <c r="E18" s="28">
        <f t="shared" si="1"/>
        <v>9.535436115817908E-2</v>
      </c>
      <c r="P18" s="39"/>
      <c r="Q18" s="39"/>
      <c r="R18" s="39"/>
      <c r="S18" s="39"/>
      <c r="T18" s="39"/>
      <c r="U18" s="39"/>
      <c r="V18" s="39"/>
    </row>
    <row r="19" spans="2:22">
      <c r="B19" s="114">
        <f t="shared" si="0"/>
        <v>13</v>
      </c>
      <c r="C19" s="117">
        <f t="shared" si="0"/>
        <v>2027</v>
      </c>
      <c r="D19" s="135">
        <f t="shared" si="2"/>
        <v>22031.492181818183</v>
      </c>
      <c r="E19" s="28">
        <f t="shared" si="1"/>
        <v>8.7053436348539792E-2</v>
      </c>
      <c r="G19" s="120" t="s">
        <v>218</v>
      </c>
      <c r="H19" s="120"/>
      <c r="P19" s="39"/>
      <c r="Q19" s="39"/>
      <c r="R19" s="39"/>
      <c r="S19" s="39"/>
      <c r="T19" s="39"/>
      <c r="U19" s="39"/>
      <c r="V19" s="39"/>
    </row>
    <row r="20" spans="2:22">
      <c r="B20" s="114">
        <f t="shared" si="0"/>
        <v>14</v>
      </c>
      <c r="C20" s="117">
        <f t="shared" si="0"/>
        <v>2028</v>
      </c>
      <c r="D20" s="135">
        <f t="shared" si="2"/>
        <v>23795.818606060602</v>
      </c>
      <c r="E20" s="28">
        <f t="shared" si="1"/>
        <v>8.0082021212274368E-2</v>
      </c>
      <c r="G20" s="121" t="s">
        <v>219</v>
      </c>
      <c r="H20" s="121">
        <v>0.93180403473944262</v>
      </c>
      <c r="P20" s="39"/>
      <c r="Q20" s="39"/>
      <c r="R20" s="39"/>
      <c r="S20" s="39"/>
      <c r="T20" s="39"/>
      <c r="U20" s="39"/>
      <c r="V20" s="39"/>
    </row>
    <row r="21" spans="2:22">
      <c r="B21" s="114">
        <f t="shared" si="0"/>
        <v>15</v>
      </c>
      <c r="C21" s="117">
        <f t="shared" si="0"/>
        <v>2029</v>
      </c>
      <c r="D21" s="135">
        <f t="shared" si="2"/>
        <v>25560.145030303029</v>
      </c>
      <c r="E21" s="28">
        <f t="shared" si="1"/>
        <v>7.4144388703361042E-2</v>
      </c>
      <c r="G21" s="121" t="s">
        <v>220</v>
      </c>
      <c r="H21" s="121">
        <v>0.86825875915670447</v>
      </c>
      <c r="P21" s="39"/>
      <c r="Q21" s="39"/>
      <c r="R21" s="39"/>
      <c r="S21" s="39"/>
      <c r="T21" s="39"/>
      <c r="U21" s="39"/>
      <c r="V21" s="39"/>
    </row>
    <row r="22" spans="2:22">
      <c r="B22" s="114">
        <f>B21+1</f>
        <v>16</v>
      </c>
      <c r="C22" s="117">
        <f t="shared" si="0"/>
        <v>2030</v>
      </c>
      <c r="D22" s="135">
        <f t="shared" si="2"/>
        <v>27324.471454545455</v>
      </c>
      <c r="E22" s="28">
        <f t="shared" si="1"/>
        <v>6.9026463744658484E-2</v>
      </c>
      <c r="G22" s="121" t="s">
        <v>221</v>
      </c>
      <c r="H22" s="121">
        <v>0.85179110405129255</v>
      </c>
      <c r="P22" s="39"/>
      <c r="Q22" s="39"/>
      <c r="R22" s="39"/>
      <c r="S22" s="39"/>
      <c r="T22" s="39"/>
      <c r="U22" s="39"/>
      <c r="V22" s="39"/>
    </row>
    <row r="23" spans="2:22">
      <c r="B23" s="114">
        <f>B22+1</f>
        <v>17</v>
      </c>
      <c r="C23" s="117">
        <f t="shared" si="0"/>
        <v>2031</v>
      </c>
      <c r="D23" s="135">
        <f t="shared" si="2"/>
        <v>29088.797878787875</v>
      </c>
      <c r="E23" s="28">
        <f t="shared" si="1"/>
        <v>6.456946210935488E-2</v>
      </c>
      <c r="G23" s="121" t="s">
        <v>222</v>
      </c>
      <c r="H23" s="121">
        <v>2206.973952854767</v>
      </c>
      <c r="P23" s="39"/>
      <c r="Q23" s="39"/>
      <c r="R23" s="39"/>
      <c r="S23" s="39"/>
      <c r="T23" s="39"/>
      <c r="U23" s="39"/>
      <c r="V23" s="39"/>
    </row>
    <row r="24" spans="2:22" ht="15.75" thickBot="1">
      <c r="G24" s="122" t="s">
        <v>223</v>
      </c>
      <c r="H24" s="122">
        <v>10</v>
      </c>
      <c r="P24" s="39"/>
      <c r="Q24" s="39"/>
      <c r="R24" s="39"/>
      <c r="S24" s="39"/>
      <c r="T24" s="39"/>
      <c r="U24" s="39"/>
      <c r="V24" s="39"/>
    </row>
    <row r="25" spans="2:22">
      <c r="B25" s="12"/>
      <c r="C25" s="12"/>
      <c r="D25" s="123"/>
      <c r="E25" s="12"/>
      <c r="P25" s="39"/>
      <c r="Q25" s="39"/>
      <c r="R25" s="39"/>
      <c r="S25" s="39"/>
      <c r="T25" s="39"/>
      <c r="U25" s="39"/>
      <c r="V25" s="39"/>
    </row>
    <row r="26" spans="2:22" ht="15.75" thickBot="1">
      <c r="B26" s="12"/>
      <c r="C26" s="12"/>
      <c r="D26" s="12"/>
      <c r="E26" s="12"/>
      <c r="G26" t="s">
        <v>224</v>
      </c>
      <c r="P26" s="39"/>
      <c r="Q26" s="39"/>
      <c r="R26" s="39"/>
      <c r="S26" s="39"/>
      <c r="T26" s="39"/>
      <c r="U26" s="39"/>
      <c r="V26" s="39"/>
    </row>
    <row r="27" spans="2:22">
      <c r="B27" s="12"/>
      <c r="C27" s="12"/>
      <c r="D27" s="123"/>
      <c r="E27" s="12"/>
      <c r="G27" s="124"/>
      <c r="H27" s="124" t="s">
        <v>225</v>
      </c>
      <c r="I27" s="124" t="s">
        <v>226</v>
      </c>
      <c r="J27" s="124" t="s">
        <v>227</v>
      </c>
      <c r="K27" s="124" t="s">
        <v>228</v>
      </c>
      <c r="L27" s="124" t="s">
        <v>229</v>
      </c>
      <c r="P27" s="39"/>
      <c r="Q27" s="39"/>
      <c r="R27" s="39"/>
      <c r="S27" s="39"/>
      <c r="T27" s="39"/>
      <c r="U27" s="39"/>
      <c r="V27" s="39"/>
    </row>
    <row r="28" spans="2:22">
      <c r="B28" s="12"/>
      <c r="C28" s="12"/>
      <c r="D28" s="123"/>
      <c r="E28" s="12"/>
      <c r="G28" s="121" t="s">
        <v>230</v>
      </c>
      <c r="H28" s="121">
        <v>1</v>
      </c>
      <c r="I28" s="121">
        <v>256809937.83060488</v>
      </c>
      <c r="J28" s="121">
        <v>256809937.83060488</v>
      </c>
      <c r="K28" s="121">
        <v>52.725099815295472</v>
      </c>
      <c r="L28" s="121">
        <v>8.7100621705720924E-5</v>
      </c>
      <c r="P28" s="39"/>
      <c r="Q28" s="39"/>
      <c r="R28" s="39"/>
      <c r="S28" s="39"/>
      <c r="T28" s="39"/>
      <c r="U28" s="39"/>
      <c r="V28" s="39"/>
    </row>
    <row r="29" spans="2:22">
      <c r="B29" s="12"/>
      <c r="C29" s="12"/>
      <c r="D29" s="12"/>
      <c r="E29" s="12"/>
      <c r="G29" s="121" t="s">
        <v>231</v>
      </c>
      <c r="H29" s="121">
        <v>8</v>
      </c>
      <c r="I29" s="121">
        <v>38965872.22863517</v>
      </c>
      <c r="J29" s="121">
        <v>4870734.0285793962</v>
      </c>
      <c r="K29" s="121"/>
      <c r="L29" s="121"/>
      <c r="P29" s="39"/>
      <c r="Q29" s="39"/>
      <c r="R29" s="39"/>
      <c r="S29" s="39"/>
      <c r="T29" s="39"/>
      <c r="U29" s="39"/>
      <c r="V29" s="39"/>
    </row>
    <row r="30" spans="2:22" ht="15.75" thickBot="1">
      <c r="G30" s="122" t="s">
        <v>35</v>
      </c>
      <c r="H30" s="122">
        <v>9</v>
      </c>
      <c r="I30" s="122">
        <v>295775810.05924004</v>
      </c>
      <c r="J30" s="122"/>
      <c r="K30" s="122"/>
      <c r="L30" s="122"/>
      <c r="P30" s="39"/>
      <c r="Q30" s="39"/>
      <c r="R30" s="39"/>
      <c r="S30" s="39"/>
      <c r="T30" s="39"/>
      <c r="U30" s="39"/>
      <c r="V30" s="39"/>
    </row>
    <row r="31" spans="2:22" ht="15.75" thickBot="1">
      <c r="P31" s="39"/>
      <c r="Q31" s="39"/>
      <c r="R31" s="39"/>
      <c r="S31" s="39"/>
      <c r="T31" s="39"/>
      <c r="U31" s="39"/>
      <c r="V31" s="39"/>
    </row>
    <row r="32" spans="2:22">
      <c r="G32" s="124"/>
      <c r="H32" s="124" t="s">
        <v>232</v>
      </c>
      <c r="I32" s="124" t="s">
        <v>222</v>
      </c>
      <c r="J32" s="124" t="s">
        <v>233</v>
      </c>
      <c r="K32" s="124" t="s">
        <v>234</v>
      </c>
      <c r="L32" s="124" t="s">
        <v>235</v>
      </c>
      <c r="M32" s="124" t="s">
        <v>236</v>
      </c>
      <c r="N32" s="124" t="s">
        <v>237</v>
      </c>
      <c r="O32" s="124" t="s">
        <v>238</v>
      </c>
      <c r="P32" s="39"/>
      <c r="Q32" s="39"/>
      <c r="R32" s="39"/>
      <c r="S32" s="39"/>
      <c r="T32" s="39"/>
      <c r="U32" s="39"/>
      <c r="V32" s="39"/>
    </row>
    <row r="33" spans="2:22">
      <c r="G33" s="121" t="s">
        <v>239</v>
      </c>
      <c r="H33" s="121">
        <v>-904.75133333333179</v>
      </c>
      <c r="I33" s="121">
        <v>1507.650229110536</v>
      </c>
      <c r="J33" s="121">
        <v>-0.60010691861009779</v>
      </c>
      <c r="K33" s="121">
        <v>0.56504222849243924</v>
      </c>
      <c r="L33" s="121">
        <v>-4381.398993231589</v>
      </c>
      <c r="M33" s="121">
        <v>2571.8963265649254</v>
      </c>
      <c r="N33" s="121">
        <v>-4381.398993231589</v>
      </c>
      <c r="O33" s="121">
        <v>2571.8963265649254</v>
      </c>
      <c r="P33" s="39"/>
      <c r="Q33" s="39"/>
      <c r="R33" s="39"/>
      <c r="S33" s="39"/>
      <c r="T33" s="39"/>
      <c r="U33" s="39"/>
      <c r="V33" s="39"/>
    </row>
    <row r="34" spans="2:22" ht="15.75" thickBot="1">
      <c r="G34" s="122" t="s">
        <v>215</v>
      </c>
      <c r="H34" s="122">
        <v>1764.3264242424241</v>
      </c>
      <c r="I34" s="122">
        <v>242.97983526707918</v>
      </c>
      <c r="J34" s="122">
        <v>7.2612051214172046</v>
      </c>
      <c r="K34" s="122">
        <v>8.7100621705721074E-5</v>
      </c>
      <c r="L34" s="122">
        <v>1204.0139198082009</v>
      </c>
      <c r="M34" s="122">
        <v>2324.6389286766471</v>
      </c>
      <c r="N34" s="122">
        <v>1204.0139198082009</v>
      </c>
      <c r="O34" s="122">
        <v>2324.6389286766471</v>
      </c>
      <c r="P34" s="39"/>
      <c r="Q34" s="39"/>
      <c r="R34" s="39"/>
      <c r="S34" s="39"/>
      <c r="T34" s="39"/>
      <c r="U34" s="39"/>
      <c r="V34" s="39"/>
    </row>
    <row r="35" spans="2:22">
      <c r="P35" s="39"/>
      <c r="Q35" s="39"/>
      <c r="R35" s="39"/>
      <c r="S35" s="39"/>
      <c r="T35" s="39"/>
      <c r="U35" s="39"/>
      <c r="V35" s="39"/>
    </row>
    <row r="40" spans="2:22">
      <c r="B40" s="114"/>
      <c r="C40" s="117"/>
      <c r="D40" s="118"/>
      <c r="E40" s="119"/>
    </row>
    <row r="41" spans="2:22">
      <c r="B41" s="114"/>
      <c r="C41" s="117"/>
      <c r="D41" s="118"/>
      <c r="E41" s="119"/>
    </row>
    <row r="42" spans="2:22">
      <c r="B42" s="114"/>
      <c r="C42" s="117"/>
      <c r="D42" s="118"/>
      <c r="E42" s="119"/>
    </row>
    <row r="43" spans="2:22">
      <c r="B43" s="114"/>
      <c r="C43" s="117"/>
      <c r="D43" s="118"/>
      <c r="E43" s="119"/>
    </row>
    <row r="44" spans="2:22">
      <c r="B44" s="114"/>
      <c r="C44" s="117"/>
      <c r="D44" s="118"/>
      <c r="E44" s="119"/>
    </row>
    <row r="48" spans="2:22">
      <c r="E48" s="28"/>
    </row>
    <row r="49" spans="5:5">
      <c r="E49" s="28"/>
    </row>
    <row r="50" spans="5:5">
      <c r="E50" s="28"/>
    </row>
    <row r="51" spans="5:5">
      <c r="E51" s="28"/>
    </row>
    <row r="52" spans="5:5">
      <c r="E52" s="28"/>
    </row>
  </sheetData>
  <pageMargins left="1" right="1" top="1" bottom="1" header="0.5" footer="0.5"/>
  <pageSetup scale="44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O22"/>
  <sheetViews>
    <sheetView showGridLines="0" topLeftCell="A3" zoomScaleNormal="100" workbookViewId="0">
      <selection activeCell="M3" sqref="M3"/>
    </sheetView>
  </sheetViews>
  <sheetFormatPr defaultRowHeight="15"/>
  <cols>
    <col min="1" max="1" width="9.140625" customWidth="1"/>
    <col min="2" max="2" width="19.28515625" customWidth="1"/>
    <col min="3" max="3" width="8" customWidth="1"/>
    <col min="4" max="4" width="10" customWidth="1"/>
    <col min="5" max="5" width="12.7109375" customWidth="1"/>
    <col min="6" max="6" width="2.7109375" customWidth="1"/>
    <col min="7" max="7" width="12" customWidth="1"/>
    <col min="9" max="9" width="12.140625" customWidth="1"/>
    <col min="10" max="10" width="17" customWidth="1"/>
    <col min="11" max="11" width="2.7109375" customWidth="1"/>
    <col min="12" max="12" width="14" customWidth="1"/>
    <col min="13" max="13" width="6.28515625" customWidth="1"/>
    <col min="14" max="14" width="9.7109375" customWidth="1"/>
    <col min="15" max="15" width="17.42578125" customWidth="1"/>
  </cols>
  <sheetData>
    <row r="1" spans="2:15" ht="28.5">
      <c r="B1" s="269" t="s">
        <v>428</v>
      </c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</row>
    <row r="2" spans="2:15">
      <c r="B2" s="268" t="str">
        <f>CONCATENATE("( ",VLOOKUP(B1,'List of Stocks'!$A$2:$D$5442,3,1)," | ","BSE Code: ",VLOOKUP(B1,'List of Stocks'!$A$2:$D$5442,2,1), ") ")</f>
        <v xml:space="preserve">( VBL | BSE Code: 540180) </v>
      </c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4" spans="2:15">
      <c r="B4" s="314" t="str">
        <f>" "&amp;'Data Sheet'!A17&amp;" Forecasting"</f>
        <v xml:space="preserve"> Sales Forecasting</v>
      </c>
      <c r="C4" s="314"/>
      <c r="D4" s="314"/>
      <c r="E4" s="314"/>
      <c r="G4" s="314" t="str">
        <f>" "&amp;'Historical''FS'!B20&amp;" Forecasting"</f>
        <v xml:space="preserve"> EBITDA Forecasting</v>
      </c>
      <c r="H4" s="314"/>
      <c r="I4" s="314"/>
      <c r="J4" s="314"/>
      <c r="L4" s="314" t="str">
        <f>" "&amp;'Historical''FS'!B35&amp;" Forecasting"</f>
        <v xml:space="preserve"> Net Profit Forecasting</v>
      </c>
      <c r="M4" s="314"/>
      <c r="N4" s="314"/>
      <c r="O4" s="314"/>
    </row>
    <row r="5" spans="2:15">
      <c r="B5" s="113" t="s">
        <v>215</v>
      </c>
      <c r="C5" s="8" t="s">
        <v>216</v>
      </c>
      <c r="D5" s="8" t="s">
        <v>12</v>
      </c>
      <c r="E5" s="8" t="s">
        <v>58</v>
      </c>
      <c r="G5" s="113" t="s">
        <v>215</v>
      </c>
      <c r="H5" s="8" t="s">
        <v>216</v>
      </c>
      <c r="I5" s="8" t="s">
        <v>65</v>
      </c>
      <c r="J5" s="8" t="s">
        <v>419</v>
      </c>
      <c r="L5" s="113" t="s">
        <v>215</v>
      </c>
      <c r="M5" s="8" t="s">
        <v>216</v>
      </c>
      <c r="N5" s="8" t="s">
        <v>72</v>
      </c>
      <c r="O5" s="8" t="s">
        <v>420</v>
      </c>
    </row>
    <row r="6" spans="2:15">
      <c r="B6" s="114">
        <v>1</v>
      </c>
      <c r="C6" s="125">
        <v>42094</v>
      </c>
      <c r="D6" s="126">
        <f t="array" ref="D6:D15">TRANSPOSE('Data Sheet'!B17:K17)</f>
        <v>3394.14</v>
      </c>
      <c r="E6" s="71" t="s">
        <v>59</v>
      </c>
      <c r="G6" s="114">
        <v>1</v>
      </c>
      <c r="H6" s="125">
        <v>42094</v>
      </c>
      <c r="I6" s="126">
        <f t="array" ref="I6:I15">TRANSPOSE('Historical''FS'!C20:L20)</f>
        <v>642.46999999999946</v>
      </c>
      <c r="J6" s="71" t="s">
        <v>59</v>
      </c>
      <c r="L6" s="114">
        <v>1</v>
      </c>
      <c r="M6" s="125">
        <v>42094</v>
      </c>
      <c r="N6" s="126">
        <f t="array" ref="N6:N15">TRANSPOSE('Historical''FS'!C35:L35)</f>
        <v>76.059999999999405</v>
      </c>
      <c r="O6" s="71" t="s">
        <v>59</v>
      </c>
    </row>
    <row r="7" spans="2:15">
      <c r="B7" s="114">
        <f>B6+1</f>
        <v>2</v>
      </c>
      <c r="C7" s="125">
        <f>C6+365</f>
        <v>42459</v>
      </c>
      <c r="D7" s="126">
        <v>3861.18</v>
      </c>
      <c r="E7" s="28">
        <f>D7/D6-1</f>
        <v>0.13760186674680486</v>
      </c>
      <c r="G7" s="114">
        <f t="shared" ref="G7:G22" si="0">G6+1</f>
        <v>2</v>
      </c>
      <c r="H7" s="125">
        <f>H6+365</f>
        <v>42459</v>
      </c>
      <c r="I7" s="126">
        <v>809.51000000000022</v>
      </c>
      <c r="J7" s="28">
        <f>I7/I6-1</f>
        <v>0.25999657571559909</v>
      </c>
      <c r="L7" s="114">
        <f>L6+1</f>
        <v>2</v>
      </c>
      <c r="M7" s="125">
        <f>M6+365</f>
        <v>42459</v>
      </c>
      <c r="N7" s="126">
        <v>21.260000000000172</v>
      </c>
      <c r="O7" s="28">
        <f>N7/N6-1</f>
        <v>-0.72048382855639836</v>
      </c>
    </row>
    <row r="8" spans="2:15">
      <c r="B8" s="114">
        <f t="shared" ref="B8:B22" si="1">B7+1</f>
        <v>3</v>
      </c>
      <c r="C8" s="125">
        <f t="shared" ref="C8:C15" si="2">C7+365</f>
        <v>42824</v>
      </c>
      <c r="D8" s="126">
        <v>4003.54</v>
      </c>
      <c r="E8" s="28">
        <f t="shared" ref="E8:E22" si="3">D8/D7-1</f>
        <v>3.6869558010763637E-2</v>
      </c>
      <c r="G8" s="114">
        <f t="shared" si="0"/>
        <v>3</v>
      </c>
      <c r="H8" s="125">
        <f t="shared" ref="H8:H22" si="4">H7+365</f>
        <v>42824</v>
      </c>
      <c r="I8" s="126">
        <v>838.33</v>
      </c>
      <c r="J8" s="28">
        <f t="shared" ref="J8:J22" si="5">I8/I7-1</f>
        <v>3.5601783795135011E-2</v>
      </c>
      <c r="L8" s="114">
        <f t="shared" ref="L8:L22" si="6">L7+1</f>
        <v>3</v>
      </c>
      <c r="M8" s="125">
        <f t="shared" ref="M8:M22" si="7">M7+365</f>
        <v>42824</v>
      </c>
      <c r="N8" s="126">
        <v>200.20000000000002</v>
      </c>
      <c r="O8" s="28">
        <f t="shared" ref="O8:O22" si="8">N8/N7-1</f>
        <v>8.4167450611476191</v>
      </c>
    </row>
    <row r="9" spans="2:15">
      <c r="B9" s="114">
        <f t="shared" si="1"/>
        <v>4</v>
      </c>
      <c r="C9" s="125">
        <f t="shared" si="2"/>
        <v>43189</v>
      </c>
      <c r="D9" s="126">
        <v>5105.26</v>
      </c>
      <c r="E9" s="28">
        <f t="shared" si="3"/>
        <v>0.27518645998291524</v>
      </c>
      <c r="G9" s="114">
        <f t="shared" si="0"/>
        <v>4</v>
      </c>
      <c r="H9" s="125">
        <f t="shared" si="4"/>
        <v>43189</v>
      </c>
      <c r="I9" s="126">
        <v>1035.8000000000002</v>
      </c>
      <c r="J9" s="28">
        <f t="shared" si="5"/>
        <v>0.23555163241205745</v>
      </c>
      <c r="L9" s="114">
        <f t="shared" si="6"/>
        <v>4</v>
      </c>
      <c r="M9" s="125">
        <f t="shared" si="7"/>
        <v>43189</v>
      </c>
      <c r="N9" s="126">
        <v>294.00000000000017</v>
      </c>
      <c r="O9" s="28">
        <f t="shared" si="8"/>
        <v>0.46853146853146921</v>
      </c>
    </row>
    <row r="10" spans="2:15">
      <c r="B10" s="114">
        <f t="shared" si="1"/>
        <v>5</v>
      </c>
      <c r="C10" s="125">
        <f t="shared" si="2"/>
        <v>43554</v>
      </c>
      <c r="D10" s="126">
        <v>7129.58</v>
      </c>
      <c r="E10" s="28">
        <f t="shared" si="3"/>
        <v>0.39651653392775277</v>
      </c>
      <c r="G10" s="114">
        <f t="shared" si="0"/>
        <v>5</v>
      </c>
      <c r="H10" s="125">
        <f t="shared" si="4"/>
        <v>43554</v>
      </c>
      <c r="I10" s="126">
        <v>1462.32</v>
      </c>
      <c r="J10" s="28">
        <f t="shared" si="5"/>
        <v>0.41177833558602006</v>
      </c>
      <c r="L10" s="114">
        <f t="shared" si="6"/>
        <v>5</v>
      </c>
      <c r="M10" s="125">
        <f t="shared" si="7"/>
        <v>43554</v>
      </c>
      <c r="N10" s="126">
        <v>425.30999999999989</v>
      </c>
      <c r="O10" s="28">
        <f t="shared" si="8"/>
        <v>0.44663265306122324</v>
      </c>
    </row>
    <row r="11" spans="2:15">
      <c r="B11" s="114">
        <f t="shared" si="1"/>
        <v>6</v>
      </c>
      <c r="C11" s="125">
        <f t="shared" si="2"/>
        <v>43919</v>
      </c>
      <c r="D11" s="126">
        <v>6450.14</v>
      </c>
      <c r="E11" s="28">
        <f t="shared" si="3"/>
        <v>-9.5298741300329004E-2</v>
      </c>
      <c r="G11" s="114">
        <f t="shared" si="0"/>
        <v>6</v>
      </c>
      <c r="H11" s="125">
        <f t="shared" si="4"/>
        <v>43919</v>
      </c>
      <c r="I11" s="126">
        <v>1214.9600000000003</v>
      </c>
      <c r="J11" s="28">
        <f t="shared" si="5"/>
        <v>-0.16915586191804777</v>
      </c>
      <c r="L11" s="114">
        <f t="shared" si="6"/>
        <v>6</v>
      </c>
      <c r="M11" s="125">
        <f t="shared" si="7"/>
        <v>43919</v>
      </c>
      <c r="N11" s="126">
        <v>387.29000000000019</v>
      </c>
      <c r="O11" s="28">
        <f t="shared" si="8"/>
        <v>-8.9393618772188987E-2</v>
      </c>
    </row>
    <row r="12" spans="2:15">
      <c r="B12" s="114">
        <f t="shared" si="1"/>
        <v>7</v>
      </c>
      <c r="C12" s="125">
        <f t="shared" si="2"/>
        <v>44284</v>
      </c>
      <c r="D12" s="126">
        <v>8823.23</v>
      </c>
      <c r="E12" s="28">
        <f t="shared" si="3"/>
        <v>0.36791294452523493</v>
      </c>
      <c r="G12" s="114">
        <f t="shared" si="0"/>
        <v>7</v>
      </c>
      <c r="H12" s="125">
        <f t="shared" si="4"/>
        <v>44284</v>
      </c>
      <c r="I12" s="126">
        <v>1693.9499999999987</v>
      </c>
      <c r="J12" s="28">
        <f t="shared" si="5"/>
        <v>0.39424343188252964</v>
      </c>
      <c r="L12" s="114">
        <f t="shared" si="6"/>
        <v>7</v>
      </c>
      <c r="M12" s="125">
        <f t="shared" si="7"/>
        <v>44284</v>
      </c>
      <c r="N12" s="126">
        <v>695.16999999999871</v>
      </c>
      <c r="O12" s="28">
        <f t="shared" si="8"/>
        <v>0.79495984920859919</v>
      </c>
    </row>
    <row r="13" spans="2:15">
      <c r="B13" s="114">
        <f t="shared" si="1"/>
        <v>8</v>
      </c>
      <c r="C13" s="125">
        <f t="shared" si="2"/>
        <v>44649</v>
      </c>
      <c r="D13" s="126">
        <v>13173.14</v>
      </c>
      <c r="E13" s="28">
        <f t="shared" si="3"/>
        <v>0.49300652935489619</v>
      </c>
      <c r="G13" s="114">
        <f t="shared" si="0"/>
        <v>8</v>
      </c>
      <c r="H13" s="125">
        <f t="shared" si="4"/>
        <v>44649</v>
      </c>
      <c r="I13" s="126">
        <v>2862.9999999999982</v>
      </c>
      <c r="J13" s="28">
        <f t="shared" si="5"/>
        <v>0.69013253047610634</v>
      </c>
      <c r="L13" s="114">
        <f t="shared" si="6"/>
        <v>8</v>
      </c>
      <c r="M13" s="125">
        <f t="shared" si="7"/>
        <v>44649</v>
      </c>
      <c r="N13" s="126">
        <v>1568.189999999998</v>
      </c>
      <c r="O13" s="28">
        <f t="shared" si="8"/>
        <v>1.255836701813946</v>
      </c>
    </row>
    <row r="14" spans="2:15">
      <c r="B14" s="114">
        <f t="shared" si="1"/>
        <v>9</v>
      </c>
      <c r="C14" s="125">
        <f t="shared" si="2"/>
        <v>45014</v>
      </c>
      <c r="D14" s="126">
        <v>16042.58</v>
      </c>
      <c r="E14" s="28">
        <f t="shared" si="3"/>
        <v>0.21782505917343942</v>
      </c>
      <c r="G14" s="114">
        <f t="shared" si="0"/>
        <v>9</v>
      </c>
      <c r="H14" s="125">
        <f t="shared" si="4"/>
        <v>45014</v>
      </c>
      <c r="I14" s="126">
        <v>3716.74</v>
      </c>
      <c r="J14" s="28">
        <f t="shared" si="5"/>
        <v>0.29819769472581292</v>
      </c>
      <c r="L14" s="114">
        <f t="shared" si="6"/>
        <v>9</v>
      </c>
      <c r="M14" s="125">
        <f t="shared" si="7"/>
        <v>45014</v>
      </c>
      <c r="N14" s="126">
        <v>2106.6799999999994</v>
      </c>
      <c r="O14" s="28">
        <f t="shared" si="8"/>
        <v>0.34338313597204562</v>
      </c>
    </row>
    <row r="15" spans="2:15">
      <c r="B15" s="114">
        <f t="shared" si="1"/>
        <v>10</v>
      </c>
      <c r="C15" s="125">
        <f t="shared" si="2"/>
        <v>45379</v>
      </c>
      <c r="D15" s="126">
        <v>20007.650000000001</v>
      </c>
      <c r="E15" s="28">
        <f t="shared" si="3"/>
        <v>0.24715912278448982</v>
      </c>
      <c r="G15" s="133">
        <f t="shared" si="0"/>
        <v>10</v>
      </c>
      <c r="H15" s="125">
        <f t="shared" si="4"/>
        <v>45379</v>
      </c>
      <c r="I15" s="134">
        <v>4814.9400000000005</v>
      </c>
      <c r="J15" s="36">
        <f t="shared" si="5"/>
        <v>0.2954739906477184</v>
      </c>
      <c r="K15" s="12"/>
      <c r="L15" s="133">
        <f t="shared" si="6"/>
        <v>10</v>
      </c>
      <c r="M15" s="125">
        <f t="shared" si="7"/>
        <v>45379</v>
      </c>
      <c r="N15" s="134">
        <v>2585.8900000000003</v>
      </c>
      <c r="O15" s="36">
        <f t="shared" si="8"/>
        <v>0.22747166157176268</v>
      </c>
    </row>
    <row r="16" spans="2:15">
      <c r="B16" s="130">
        <f t="shared" si="1"/>
        <v>11</v>
      </c>
      <c r="C16" s="131">
        <f t="shared" ref="C16:C22" si="9">C15+365</f>
        <v>45744</v>
      </c>
      <c r="D16" s="128">
        <f>FORECAST(B16,$D$6:$D$15,$B$6:$B$15)</f>
        <v>18502.839333333337</v>
      </c>
      <c r="E16" s="132">
        <f t="shared" si="3"/>
        <v>-7.5211764833284511E-2</v>
      </c>
      <c r="G16" s="127">
        <f t="shared" si="0"/>
        <v>11</v>
      </c>
      <c r="H16" s="131">
        <f t="shared" si="4"/>
        <v>45744</v>
      </c>
      <c r="I16" s="128">
        <f>FORECAST(G16,$I$6:$I$15,$G$6:$G$15)</f>
        <v>4234.3113333333331</v>
      </c>
      <c r="J16" s="129">
        <f t="shared" si="5"/>
        <v>-0.12058897237902599</v>
      </c>
      <c r="L16" s="127">
        <f t="shared" si="6"/>
        <v>11</v>
      </c>
      <c r="M16" s="131">
        <f t="shared" si="7"/>
        <v>45744</v>
      </c>
      <c r="N16" s="128">
        <f>FORECAST(L16,$N$6:$N$15,$L$6:$L$15)</f>
        <v>2342.3999999999992</v>
      </c>
      <c r="O16" s="129">
        <f t="shared" si="8"/>
        <v>-9.4161004528422021E-2</v>
      </c>
    </row>
    <row r="17" spans="2:15">
      <c r="B17" s="130">
        <f t="shared" si="1"/>
        <v>12</v>
      </c>
      <c r="C17" s="131">
        <f t="shared" si="9"/>
        <v>46109</v>
      </c>
      <c r="D17" s="128">
        <f t="shared" ref="D17:D22" si="10">FORECAST(B17,$D$6:$D$15,$B$6:$B$15)</f>
        <v>20267.165757575756</v>
      </c>
      <c r="E17" s="132">
        <f t="shared" si="3"/>
        <v>9.5354361158178635E-2</v>
      </c>
      <c r="G17" s="127">
        <f t="shared" si="0"/>
        <v>12</v>
      </c>
      <c r="H17" s="131">
        <f t="shared" si="4"/>
        <v>46109</v>
      </c>
      <c r="I17" s="128">
        <f t="shared" ref="I17:I22" si="11">FORECAST(G17,$I$6:$I$15,$G$6:$G$15)</f>
        <v>4657.058484848485</v>
      </c>
      <c r="J17" s="129">
        <f t="shared" si="5"/>
        <v>9.9838466809750948E-2</v>
      </c>
      <c r="L17" s="127">
        <f t="shared" si="6"/>
        <v>12</v>
      </c>
      <c r="M17" s="131">
        <f t="shared" si="7"/>
        <v>46109</v>
      </c>
      <c r="N17" s="128">
        <f t="shared" ref="N17:N22" si="12">FORECAST(L17,$N$6:$N$15,$L$6:$L$15)</f>
        <v>2616.2899999999995</v>
      </c>
      <c r="O17" s="129">
        <f t="shared" si="8"/>
        <v>0.11692708333333357</v>
      </c>
    </row>
    <row r="18" spans="2:15">
      <c r="B18" s="130">
        <f t="shared" si="1"/>
        <v>13</v>
      </c>
      <c r="C18" s="131">
        <f t="shared" si="9"/>
        <v>46474</v>
      </c>
      <c r="D18" s="128">
        <f t="shared" si="10"/>
        <v>22031.492181818183</v>
      </c>
      <c r="E18" s="132">
        <f t="shared" si="3"/>
        <v>8.7053436348539792E-2</v>
      </c>
      <c r="G18" s="127">
        <f t="shared" si="0"/>
        <v>13</v>
      </c>
      <c r="H18" s="131">
        <f t="shared" si="4"/>
        <v>46474</v>
      </c>
      <c r="I18" s="128">
        <f t="shared" si="11"/>
        <v>5079.805636363636</v>
      </c>
      <c r="J18" s="129">
        <f t="shared" si="5"/>
        <v>9.0775572797837656E-2</v>
      </c>
      <c r="L18" s="127">
        <f t="shared" si="6"/>
        <v>13</v>
      </c>
      <c r="M18" s="131">
        <f t="shared" si="7"/>
        <v>46474</v>
      </c>
      <c r="N18" s="128">
        <f t="shared" si="12"/>
        <v>2890.1799999999994</v>
      </c>
      <c r="O18" s="129">
        <f t="shared" si="8"/>
        <v>0.10468640708789922</v>
      </c>
    </row>
    <row r="19" spans="2:15">
      <c r="B19" s="130">
        <f t="shared" si="1"/>
        <v>14</v>
      </c>
      <c r="C19" s="131">
        <f t="shared" si="9"/>
        <v>46839</v>
      </c>
      <c r="D19" s="128">
        <f t="shared" si="10"/>
        <v>23795.818606060609</v>
      </c>
      <c r="E19" s="132">
        <f t="shared" si="3"/>
        <v>8.008202121227459E-2</v>
      </c>
      <c r="G19" s="127">
        <f t="shared" si="0"/>
        <v>14</v>
      </c>
      <c r="H19" s="131">
        <f t="shared" si="4"/>
        <v>46839</v>
      </c>
      <c r="I19" s="128">
        <f t="shared" si="11"/>
        <v>5502.552787878788</v>
      </c>
      <c r="J19" s="129">
        <f t="shared" si="5"/>
        <v>8.3221127298440223E-2</v>
      </c>
      <c r="L19" s="127">
        <f t="shared" si="6"/>
        <v>14</v>
      </c>
      <c r="M19" s="131">
        <f t="shared" si="7"/>
        <v>46839</v>
      </c>
      <c r="N19" s="128">
        <f t="shared" si="12"/>
        <v>3164.0699999999993</v>
      </c>
      <c r="O19" s="129">
        <f t="shared" si="8"/>
        <v>9.4765723934149504E-2</v>
      </c>
    </row>
    <row r="20" spans="2:15">
      <c r="B20" s="130">
        <f t="shared" si="1"/>
        <v>15</v>
      </c>
      <c r="C20" s="131">
        <f t="shared" si="9"/>
        <v>47204</v>
      </c>
      <c r="D20" s="128">
        <f t="shared" si="10"/>
        <v>25560.145030303036</v>
      </c>
      <c r="E20" s="132">
        <f t="shared" si="3"/>
        <v>7.4144388703361042E-2</v>
      </c>
      <c r="G20" s="127">
        <f t="shared" si="0"/>
        <v>15</v>
      </c>
      <c r="H20" s="131">
        <f t="shared" si="4"/>
        <v>47204</v>
      </c>
      <c r="I20" s="128">
        <f t="shared" si="11"/>
        <v>5925.299939393939</v>
      </c>
      <c r="J20" s="129">
        <f t="shared" si="5"/>
        <v>7.682745951050074E-2</v>
      </c>
      <c r="L20" s="127">
        <f t="shared" si="6"/>
        <v>15</v>
      </c>
      <c r="M20" s="131">
        <f t="shared" si="7"/>
        <v>47204</v>
      </c>
      <c r="N20" s="128">
        <f t="shared" si="12"/>
        <v>3437.9599999999987</v>
      </c>
      <c r="O20" s="129">
        <f t="shared" si="8"/>
        <v>8.6562560246770559E-2</v>
      </c>
    </row>
    <row r="21" spans="2:15">
      <c r="B21" s="130">
        <f t="shared" si="1"/>
        <v>16</v>
      </c>
      <c r="C21" s="131">
        <f t="shared" si="9"/>
        <v>47569</v>
      </c>
      <c r="D21" s="128">
        <f t="shared" si="10"/>
        <v>27324.471454545455</v>
      </c>
      <c r="E21" s="132">
        <f t="shared" si="3"/>
        <v>6.9026463744658262E-2</v>
      </c>
      <c r="G21" s="127">
        <f t="shared" si="0"/>
        <v>16</v>
      </c>
      <c r="H21" s="131">
        <f t="shared" si="4"/>
        <v>47569</v>
      </c>
      <c r="I21" s="128">
        <f t="shared" si="11"/>
        <v>6348.0470909090909</v>
      </c>
      <c r="J21" s="129">
        <f t="shared" si="5"/>
        <v>7.1346118481622645E-2</v>
      </c>
      <c r="L21" s="127">
        <f t="shared" si="6"/>
        <v>16</v>
      </c>
      <c r="M21" s="131">
        <f t="shared" si="7"/>
        <v>47569</v>
      </c>
      <c r="N21" s="128">
        <f t="shared" si="12"/>
        <v>3711.849999999999</v>
      </c>
      <c r="O21" s="129">
        <f t="shared" si="8"/>
        <v>7.966643009226404E-2</v>
      </c>
    </row>
    <row r="22" spans="2:15">
      <c r="B22" s="130">
        <f t="shared" si="1"/>
        <v>17</v>
      </c>
      <c r="C22" s="131">
        <f t="shared" si="9"/>
        <v>47934</v>
      </c>
      <c r="D22" s="128">
        <f t="shared" si="10"/>
        <v>29088.797878787882</v>
      </c>
      <c r="E22" s="132">
        <f t="shared" si="3"/>
        <v>6.4569462109355102E-2</v>
      </c>
      <c r="G22" s="127">
        <f t="shared" si="0"/>
        <v>17</v>
      </c>
      <c r="H22" s="131">
        <f t="shared" si="4"/>
        <v>47934</v>
      </c>
      <c r="I22" s="128">
        <f t="shared" si="11"/>
        <v>6770.7942424242428</v>
      </c>
      <c r="J22" s="129">
        <f t="shared" si="5"/>
        <v>6.659483546058742E-2</v>
      </c>
      <c r="L22" s="127">
        <f t="shared" si="6"/>
        <v>17</v>
      </c>
      <c r="M22" s="131">
        <f t="shared" si="7"/>
        <v>47934</v>
      </c>
      <c r="N22" s="128">
        <f t="shared" si="12"/>
        <v>3985.7399999999993</v>
      </c>
      <c r="O22" s="129">
        <f t="shared" si="8"/>
        <v>7.378800328677082E-2</v>
      </c>
    </row>
  </sheetData>
  <mergeCells count="3">
    <mergeCell ref="B4:E4"/>
    <mergeCell ref="G4:J4"/>
    <mergeCell ref="L4:O4"/>
  </mergeCells>
  <pageMargins left="1" right="1" top="1" bottom="1" header="0.5" footer="0.5"/>
  <pageSetup scale="48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  <pageSetUpPr fitToPage="1"/>
  </sheetPr>
  <dimension ref="A1:O45"/>
  <sheetViews>
    <sheetView showGridLines="0" zoomScale="86" zoomScaleNormal="86" workbookViewId="0">
      <pane xSplit="1" ySplit="4" topLeftCell="B5" activePane="bottomRight" state="frozen"/>
      <selection activeCell="M3" sqref="M3"/>
      <selection pane="topRight" activeCell="M3" sqref="M3"/>
      <selection pane="bottomLeft" activeCell="M3" sqref="M3"/>
      <selection pane="bottomRight" activeCell="M3" sqref="M3"/>
    </sheetView>
  </sheetViews>
  <sheetFormatPr defaultRowHeight="15"/>
  <cols>
    <col min="1" max="1" width="1.85546875" customWidth="1"/>
    <col min="2" max="2" width="44.42578125" customWidth="1"/>
    <col min="3" max="3" width="10.28515625" customWidth="1"/>
    <col min="4" max="4" width="17" customWidth="1"/>
    <col min="5" max="5" width="11.42578125" customWidth="1"/>
    <col min="6" max="6" width="12" customWidth="1"/>
    <col min="8" max="8" width="16.5703125" customWidth="1"/>
    <col min="9" max="9" width="15.140625" customWidth="1"/>
    <col min="10" max="11" width="12.7109375" customWidth="1"/>
    <col min="12" max="12" width="22.5703125" customWidth="1"/>
  </cols>
  <sheetData>
    <row r="1" spans="1:15" ht="28.5">
      <c r="B1" s="269" t="s">
        <v>428</v>
      </c>
      <c r="C1" s="32"/>
      <c r="D1" s="32"/>
      <c r="E1" s="32"/>
      <c r="F1" s="32"/>
      <c r="G1" s="32"/>
      <c r="H1" s="32"/>
      <c r="I1" s="32"/>
      <c r="J1" s="32"/>
      <c r="K1" s="32"/>
      <c r="L1" s="12"/>
      <c r="M1" s="12"/>
      <c r="N1" s="12"/>
      <c r="O1" s="12"/>
    </row>
    <row r="2" spans="1:15">
      <c r="B2" s="268" t="str">
        <f>CONCATENATE("( ",VLOOKUP(B1,'List of Stocks'!$A$2:$D$5442,3,1)," | ","BSE Code: ",VLOOKUP(B1,'List of Stocks'!$A$2:$D$5442,2,1), ") ")</f>
        <v xml:space="preserve">( VBL | BSE Code: 540180) </v>
      </c>
      <c r="C2" s="32"/>
      <c r="D2" s="32"/>
      <c r="E2" s="32"/>
      <c r="F2" s="32"/>
      <c r="G2" s="32"/>
      <c r="H2" s="32"/>
      <c r="I2" s="32"/>
      <c r="J2" s="32"/>
      <c r="K2" s="32"/>
      <c r="L2" s="12"/>
      <c r="M2" s="12"/>
      <c r="N2" s="12"/>
      <c r="O2" s="12"/>
    </row>
    <row r="3" spans="1:15" s="12" customFormat="1">
      <c r="A3"/>
      <c r="B3"/>
      <c r="C3"/>
      <c r="D3"/>
      <c r="E3"/>
      <c r="F3"/>
      <c r="G3"/>
      <c r="H3"/>
      <c r="I3"/>
      <c r="J3"/>
      <c r="K3"/>
    </row>
    <row r="4" spans="1:15" s="136" customFormat="1" ht="18.75">
      <c r="A4" s="193"/>
      <c r="B4" s="271" t="s">
        <v>240</v>
      </c>
      <c r="C4" s="193"/>
      <c r="D4" s="193"/>
      <c r="E4" s="193"/>
      <c r="F4" s="193"/>
      <c r="G4" s="193"/>
      <c r="H4" s="193"/>
      <c r="I4" s="193"/>
      <c r="J4" s="193"/>
      <c r="K4" s="193"/>
    </row>
    <row r="5" spans="1:15" s="12" customFormat="1">
      <c r="A5"/>
      <c r="B5"/>
      <c r="C5"/>
      <c r="D5"/>
      <c r="E5"/>
      <c r="F5"/>
      <c r="G5"/>
      <c r="H5"/>
      <c r="I5"/>
      <c r="J5"/>
      <c r="K5"/>
    </row>
    <row r="6" spans="1:15" s="138" customFormat="1">
      <c r="A6" s="137"/>
      <c r="B6" s="137" t="s">
        <v>241</v>
      </c>
      <c r="C6" s="137"/>
      <c r="D6" s="137"/>
      <c r="E6" s="137"/>
      <c r="F6" s="137"/>
      <c r="G6" s="137"/>
      <c r="H6" s="137"/>
      <c r="I6" s="137"/>
      <c r="J6" s="137"/>
      <c r="K6" s="137"/>
    </row>
    <row r="7" spans="1:15" s="12" customFormat="1">
      <c r="A7"/>
      <c r="B7"/>
      <c r="C7"/>
      <c r="D7"/>
      <c r="E7"/>
      <c r="F7"/>
      <c r="G7"/>
      <c r="H7"/>
      <c r="I7"/>
      <c r="J7"/>
      <c r="K7"/>
    </row>
    <row r="8" spans="1:15" s="12" customFormat="1">
      <c r="A8"/>
      <c r="B8" s="30" t="s">
        <v>242</v>
      </c>
      <c r="C8"/>
      <c r="D8"/>
      <c r="E8"/>
      <c r="F8"/>
      <c r="G8"/>
      <c r="H8"/>
      <c r="I8"/>
      <c r="J8"/>
      <c r="K8"/>
    </row>
    <row r="9" spans="1:15" s="12" customFormat="1">
      <c r="A9"/>
      <c r="B9" s="139"/>
      <c r="C9" s="139"/>
      <c r="D9" s="139"/>
      <c r="E9" s="139"/>
      <c r="F9" s="139"/>
      <c r="G9" s="139"/>
      <c r="H9" s="140" t="s">
        <v>243</v>
      </c>
      <c r="I9" s="140" t="s">
        <v>243</v>
      </c>
      <c r="J9" s="140" t="s">
        <v>244</v>
      </c>
      <c r="K9" s="140" t="s">
        <v>245</v>
      </c>
      <c r="L9" s="121"/>
    </row>
    <row r="10" spans="1:15" s="12" customFormat="1" ht="17.25">
      <c r="A10"/>
      <c r="B10" s="86" t="s">
        <v>246</v>
      </c>
      <c r="C10" s="86"/>
      <c r="D10" s="86" t="s">
        <v>247</v>
      </c>
      <c r="E10" s="86" t="s">
        <v>248</v>
      </c>
      <c r="F10" s="86" t="s">
        <v>249</v>
      </c>
      <c r="G10" s="86" t="s">
        <v>250</v>
      </c>
      <c r="H10" s="141" t="s">
        <v>251</v>
      </c>
      <c r="I10" s="141" t="s">
        <v>252</v>
      </c>
      <c r="J10" s="141" t="s">
        <v>253</v>
      </c>
      <c r="K10" s="141" t="s">
        <v>254</v>
      </c>
      <c r="L10" s="142"/>
    </row>
    <row r="11" spans="1:15" s="12" customFormat="1">
      <c r="A11"/>
      <c r="B11" s="39"/>
      <c r="C11" s="39"/>
      <c r="D11" s="39"/>
      <c r="E11" s="39"/>
      <c r="F11" s="39"/>
      <c r="G11" s="39"/>
      <c r="H11" s="190"/>
      <c r="I11" s="190"/>
      <c r="J11" s="190"/>
      <c r="K11" s="190"/>
      <c r="L11" s="142"/>
    </row>
    <row r="12" spans="1:15" s="12" customFormat="1">
      <c r="A12"/>
      <c r="B12" s="143" t="s">
        <v>310</v>
      </c>
      <c r="C12" s="143"/>
      <c r="D12" s="143" t="s">
        <v>255</v>
      </c>
      <c r="E12">
        <f>DataBetaComps!F3</f>
        <v>2826.25</v>
      </c>
      <c r="F12">
        <f>DataBetaComps!E3</f>
        <v>152947.19</v>
      </c>
      <c r="G12" s="144">
        <v>0.3</v>
      </c>
      <c r="H12" s="145">
        <f t="shared" ref="H12:H16" si="0">E12/F12</f>
        <v>1.8478600358725127E-2</v>
      </c>
      <c r="I12" s="145">
        <f t="shared" ref="I12:I16" si="1">E12/SUM(E12+F12)</f>
        <v>1.8143336887212608E-2</v>
      </c>
      <c r="J12" s="168">
        <f>'Beta - Regression'!O8</f>
        <v>1.1557800962615201</v>
      </c>
      <c r="K12" s="146">
        <f>J12/1+(1-G12)*H12</f>
        <v>1.1687151165126277</v>
      </c>
    </row>
    <row r="13" spans="1:15" s="12" customFormat="1">
      <c r="A13"/>
      <c r="B13" s="143" t="s">
        <v>311</v>
      </c>
      <c r="C13" s="143"/>
      <c r="D13" s="143" t="s">
        <v>255</v>
      </c>
      <c r="E13">
        <f>DataBetaComps!F4</f>
        <v>2392.6799999999998</v>
      </c>
      <c r="F13">
        <f>DataBetaComps!E4</f>
        <v>106655.84</v>
      </c>
      <c r="G13" s="144">
        <v>0.3</v>
      </c>
      <c r="H13" s="145">
        <f t="shared" si="0"/>
        <v>2.2433652015679591E-2</v>
      </c>
      <c r="I13" s="145">
        <f t="shared" si="1"/>
        <v>2.1941425706648747E-2</v>
      </c>
      <c r="J13" s="168">
        <f>'Beta - Regression'!AL8</f>
        <v>1.1407188957372039</v>
      </c>
      <c r="K13" s="146">
        <f t="shared" ref="K13:K16" si="2">J13/1+(1-G13)*H13</f>
        <v>1.1564224521481796</v>
      </c>
    </row>
    <row r="14" spans="1:15" s="12" customFormat="1">
      <c r="A14"/>
      <c r="B14" s="189" t="s">
        <v>280</v>
      </c>
      <c r="C14" s="143"/>
      <c r="D14" s="143" t="s">
        <v>255</v>
      </c>
      <c r="E14">
        <f>DataBetaComps!F5</f>
        <v>1166.8499999999999</v>
      </c>
      <c r="F14">
        <f>DataBetaComps!E5</f>
        <v>231768.95</v>
      </c>
      <c r="G14" s="144">
        <v>0.3</v>
      </c>
      <c r="H14" s="145">
        <f t="shared" si="0"/>
        <v>5.0345397862828472E-3</v>
      </c>
      <c r="I14" s="145">
        <f t="shared" si="1"/>
        <v>5.0093201646118791E-3</v>
      </c>
      <c r="J14" s="168">
        <f>'Beta - Regression'!BI8</f>
        <v>7.0206826935484953E-2</v>
      </c>
      <c r="K14" s="146">
        <f t="shared" si="2"/>
        <v>7.3731004785882945E-2</v>
      </c>
    </row>
    <row r="15" spans="1:15" s="12" customFormat="1">
      <c r="A15"/>
      <c r="B15" s="189" t="s">
        <v>312</v>
      </c>
      <c r="C15" s="143"/>
      <c r="D15" s="143" t="s">
        <v>255</v>
      </c>
      <c r="E15">
        <f>DataBetaComps!F6</f>
        <v>2566.2600000000002</v>
      </c>
      <c r="F15">
        <f>DataBetaComps!E6</f>
        <v>21149.66</v>
      </c>
      <c r="G15" s="144">
        <v>0.3</v>
      </c>
      <c r="H15" s="145">
        <f t="shared" si="0"/>
        <v>0.12133812080194198</v>
      </c>
      <c r="I15" s="145">
        <f t="shared" si="1"/>
        <v>0.10820832588404752</v>
      </c>
      <c r="J15" s="168">
        <f>'Beta - Regression'!CF8</f>
        <v>0.71108948127497917</v>
      </c>
      <c r="K15" s="146">
        <f t="shared" si="2"/>
        <v>0.79602616583633856</v>
      </c>
    </row>
    <row r="16" spans="1:15" s="12" customFormat="1">
      <c r="A16"/>
      <c r="B16" s="189" t="s">
        <v>281</v>
      </c>
      <c r="C16" s="143"/>
      <c r="D16" s="143" t="s">
        <v>255</v>
      </c>
      <c r="E16">
        <f>DataBetaComps!F8</f>
        <v>950.37</v>
      </c>
      <c r="F16">
        <f>DataBetaComps!E8</f>
        <v>94165.35</v>
      </c>
      <c r="G16" s="144">
        <v>0.3</v>
      </c>
      <c r="H16" s="145">
        <f t="shared" si="0"/>
        <v>1.0092565896054121E-2</v>
      </c>
      <c r="I16" s="145">
        <f t="shared" si="1"/>
        <v>9.9917237655352872E-3</v>
      </c>
      <c r="J16" s="168">
        <f>'Beta - Regression'!DY8</f>
        <v>0.56209807040034143</v>
      </c>
      <c r="K16" s="146">
        <f t="shared" si="2"/>
        <v>0.5691628665275793</v>
      </c>
    </row>
    <row r="17" spans="1:11" s="12" customFormat="1">
      <c r="A17"/>
      <c r="B17"/>
      <c r="C17"/>
      <c r="D17"/>
      <c r="E17"/>
      <c r="F17"/>
      <c r="G17"/>
      <c r="H17"/>
      <c r="I17"/>
      <c r="J17"/>
      <c r="K17"/>
    </row>
    <row r="18" spans="1:11" s="12" customFormat="1">
      <c r="A18"/>
      <c r="B18"/>
      <c r="C18"/>
      <c r="D18"/>
      <c r="F18" s="139" t="s">
        <v>256</v>
      </c>
      <c r="G18" s="147">
        <f>AVERAGE(G12:G16)</f>
        <v>0.3</v>
      </c>
      <c r="H18" s="147">
        <f>AVERAGE(H12:H16)</f>
        <v>3.5475495771736733E-2</v>
      </c>
      <c r="I18" s="147">
        <f>AVERAGE(I12:I16)</f>
        <v>3.2658826481611211E-2</v>
      </c>
      <c r="J18" s="148">
        <f>AVERAGE(J12:J16)</f>
        <v>0.72797867412190587</v>
      </c>
      <c r="K18" s="148">
        <f>AVERAGE(K12:K16)</f>
        <v>0.75281152116212158</v>
      </c>
    </row>
    <row r="19" spans="1:11" s="12" customFormat="1">
      <c r="A19"/>
      <c r="B19"/>
      <c r="C19"/>
      <c r="D19"/>
      <c r="F19" s="86" t="s">
        <v>162</v>
      </c>
      <c r="G19" s="149">
        <f>MEDIAN(G12:G16)</f>
        <v>0.3</v>
      </c>
      <c r="H19" s="149">
        <f>MEDIAN(H12:H16)</f>
        <v>1.8478600358725127E-2</v>
      </c>
      <c r="I19" s="149">
        <f>MEDIAN(I12:I16)</f>
        <v>1.8143336887212608E-2</v>
      </c>
      <c r="J19" s="150">
        <f>MEDIAN(J12:J16)</f>
        <v>0.71108948127497917</v>
      </c>
      <c r="K19" s="150">
        <f>MEDIAN(K12:K16)</f>
        <v>0.79602616583633856</v>
      </c>
    </row>
    <row r="20" spans="1:11" s="12" customFormat="1">
      <c r="A20"/>
      <c r="B20"/>
      <c r="C20"/>
      <c r="D20"/>
      <c r="E20"/>
      <c r="F20"/>
      <c r="G20"/>
      <c r="H20"/>
      <c r="I20"/>
      <c r="J20"/>
      <c r="K20"/>
    </row>
    <row r="21" spans="1:11" s="12" customFormat="1">
      <c r="A21"/>
      <c r="B21"/>
      <c r="C21"/>
      <c r="D21"/>
      <c r="E21"/>
      <c r="F21"/>
      <c r="G21"/>
      <c r="H21"/>
      <c r="I21"/>
      <c r="J21"/>
      <c r="K21"/>
    </row>
    <row r="22" spans="1:11" s="12" customFormat="1">
      <c r="A22"/>
      <c r="B22" s="151" t="s">
        <v>257</v>
      </c>
      <c r="C22" s="86"/>
      <c r="D22" s="86"/>
      <c r="E22" s="86"/>
      <c r="F22"/>
      <c r="G22" s="151" t="s">
        <v>258</v>
      </c>
      <c r="H22" s="86"/>
      <c r="I22" s="86"/>
      <c r="J22" s="86"/>
      <c r="K22" s="86"/>
    </row>
    <row r="23" spans="1:11" s="12" customFormat="1">
      <c r="A23"/>
      <c r="B23"/>
      <c r="C23"/>
      <c r="D23"/>
      <c r="E23"/>
      <c r="F23"/>
      <c r="G23"/>
      <c r="H23"/>
      <c r="I23"/>
      <c r="J23"/>
      <c r="K23"/>
    </row>
    <row r="24" spans="1:11" s="12" customFormat="1">
      <c r="A24"/>
      <c r="B24" t="s">
        <v>259</v>
      </c>
      <c r="C24"/>
      <c r="D24"/>
      <c r="E24" s="153">
        <f>'Data Sheet'!K27/DataBetaComps!F3</f>
        <v>0.1708482972136223</v>
      </c>
      <c r="F24"/>
      <c r="G24" t="s">
        <v>260</v>
      </c>
      <c r="H24"/>
      <c r="I24"/>
      <c r="J24"/>
      <c r="K24" s="152">
        <v>6.3039999999999999E-2</v>
      </c>
    </row>
    <row r="25" spans="1:11" s="12" customFormat="1">
      <c r="A25"/>
      <c r="B25" t="s">
        <v>261</v>
      </c>
      <c r="C25"/>
      <c r="D25"/>
      <c r="E25" s="153">
        <f>G19</f>
        <v>0.3</v>
      </c>
      <c r="F25"/>
      <c r="G25" t="s">
        <v>262</v>
      </c>
      <c r="H25"/>
      <c r="I25"/>
      <c r="J25"/>
      <c r="K25" s="153">
        <f>RM!H10-K24</f>
        <v>9.0307999999999986E-2</v>
      </c>
    </row>
    <row r="26" spans="1:11" s="12" customFormat="1" ht="17.25">
      <c r="A26"/>
      <c r="B26" s="49" t="s">
        <v>263</v>
      </c>
      <c r="C26" s="49"/>
      <c r="D26" s="49"/>
      <c r="E26" s="154">
        <f>E24*(1-E25)</f>
        <v>0.11959380804953559</v>
      </c>
      <c r="F26"/>
      <c r="G26" t="s">
        <v>264</v>
      </c>
      <c r="H26"/>
      <c r="I26"/>
      <c r="J26"/>
      <c r="K26" s="155">
        <f>K35</f>
        <v>0.80651662949741398</v>
      </c>
    </row>
    <row r="27" spans="1:11" s="12" customFormat="1">
      <c r="A27"/>
      <c r="B27"/>
      <c r="C27"/>
      <c r="D27"/>
      <c r="E27"/>
      <c r="F27"/>
      <c r="G27" s="49" t="s">
        <v>258</v>
      </c>
      <c r="H27" s="49"/>
      <c r="I27" s="49"/>
      <c r="J27" s="49"/>
      <c r="K27" s="154">
        <f>K24+K25*K26</f>
        <v>0.13587490377665246</v>
      </c>
    </row>
    <row r="28" spans="1:11" s="12" customFormat="1">
      <c r="A28"/>
      <c r="B28"/>
      <c r="C28"/>
      <c r="D28"/>
      <c r="E28"/>
      <c r="F28"/>
      <c r="G28"/>
      <c r="H28"/>
      <c r="I28"/>
      <c r="J28"/>
      <c r="K28"/>
    </row>
    <row r="29" spans="1:11" s="12" customFormat="1">
      <c r="A29"/>
      <c r="B29"/>
      <c r="C29"/>
      <c r="D29"/>
      <c r="E29"/>
      <c r="F29"/>
      <c r="G29"/>
      <c r="H29"/>
      <c r="I29"/>
      <c r="J29"/>
      <c r="K29"/>
    </row>
    <row r="30" spans="1:11" s="12" customFormat="1">
      <c r="A30"/>
      <c r="B30" s="151" t="s">
        <v>265</v>
      </c>
      <c r="C30" s="86"/>
      <c r="D30" s="86"/>
      <c r="E30" s="86"/>
      <c r="F30"/>
      <c r="G30" s="151" t="s">
        <v>266</v>
      </c>
      <c r="H30" s="86"/>
      <c r="I30" s="86"/>
      <c r="J30" s="86"/>
      <c r="K30" s="86"/>
    </row>
    <row r="31" spans="1:11" s="12" customFormat="1">
      <c r="A31"/>
      <c r="B31"/>
      <c r="C31"/>
      <c r="D31"/>
      <c r="E31"/>
      <c r="F31"/>
      <c r="G31"/>
      <c r="H31"/>
      <c r="I31"/>
      <c r="J31"/>
      <c r="K31"/>
    </row>
    <row r="32" spans="1:11" s="12" customFormat="1">
      <c r="A32"/>
      <c r="B32"/>
      <c r="C32"/>
      <c r="D32" s="156" t="s">
        <v>267</v>
      </c>
      <c r="E32" s="156" t="s">
        <v>268</v>
      </c>
      <c r="F32"/>
      <c r="G32" t="s">
        <v>269</v>
      </c>
      <c r="H32"/>
      <c r="I32"/>
      <c r="J32"/>
      <c r="K32" s="155">
        <f>K19</f>
        <v>0.79602616583633856</v>
      </c>
    </row>
    <row r="33" spans="1:11" s="12" customFormat="1">
      <c r="A33"/>
      <c r="B33" t="s">
        <v>248</v>
      </c>
      <c r="C33" s="252">
        <f>E12</f>
        <v>2826.25</v>
      </c>
      <c r="D33" s="28">
        <f>C33/$C$35</f>
        <v>1.8143336887212608E-2</v>
      </c>
      <c r="E33" s="46">
        <f>H19</f>
        <v>1.8478600358725127E-2</v>
      </c>
      <c r="F33"/>
      <c r="G33" t="s">
        <v>270</v>
      </c>
      <c r="H33"/>
      <c r="I33"/>
      <c r="J33"/>
      <c r="K33" s="157">
        <f>E37</f>
        <v>1.8826487497347142E-2</v>
      </c>
    </row>
    <row r="34" spans="1:11" s="12" customFormat="1">
      <c r="A34"/>
      <c r="B34" t="s">
        <v>9</v>
      </c>
      <c r="C34" s="252">
        <f>F12</f>
        <v>152947.19</v>
      </c>
      <c r="D34" s="55">
        <f>C34/$C$35</f>
        <v>0.98185666311278741</v>
      </c>
      <c r="E34" s="28">
        <f>E35-E33</f>
        <v>0.98152139964127483</v>
      </c>
      <c r="F34"/>
      <c r="G34" t="s">
        <v>261</v>
      </c>
      <c r="H34"/>
      <c r="I34"/>
      <c r="J34"/>
      <c r="K34" s="158">
        <f>E25</f>
        <v>0.3</v>
      </c>
    </row>
    <row r="35" spans="1:11" s="12" customFormat="1">
      <c r="A35"/>
      <c r="B35" s="49" t="s">
        <v>271</v>
      </c>
      <c r="C35" s="159">
        <f>SUM(C33:C34)</f>
        <v>155773.44</v>
      </c>
      <c r="D35" s="28">
        <f>C35/$C$35</f>
        <v>1</v>
      </c>
      <c r="E35" s="50">
        <f>D35</f>
        <v>1</v>
      </c>
      <c r="F35"/>
      <c r="G35" s="49" t="s">
        <v>266</v>
      </c>
      <c r="H35" s="49"/>
      <c r="I35" s="49"/>
      <c r="J35" s="49"/>
      <c r="K35" s="160">
        <f>K32*(1+(1-K34)*K33)</f>
        <v>0.80651662949741398</v>
      </c>
    </row>
    <row r="36" spans="1:11" s="12" customFormat="1">
      <c r="A36"/>
      <c r="B36"/>
      <c r="C36"/>
      <c r="D36"/>
      <c r="E36"/>
      <c r="F36"/>
      <c r="G36"/>
      <c r="H36"/>
      <c r="I36"/>
      <c r="J36"/>
      <c r="K36"/>
    </row>
    <row r="37" spans="1:11" s="12" customFormat="1">
      <c r="A37"/>
      <c r="B37" t="s">
        <v>272</v>
      </c>
      <c r="C37"/>
      <c r="D37" s="145">
        <f>D33/D34</f>
        <v>1.8478600358725127E-2</v>
      </c>
      <c r="E37" s="145">
        <f>E33/E34</f>
        <v>1.8826487497347142E-2</v>
      </c>
      <c r="F37"/>
      <c r="G37" s="151" t="s">
        <v>240</v>
      </c>
      <c r="H37" s="86"/>
      <c r="I37" s="86"/>
      <c r="J37" s="86"/>
      <c r="K37" s="86"/>
    </row>
    <row r="39" spans="1:11">
      <c r="B39" s="169" t="s">
        <v>273</v>
      </c>
      <c r="C39" s="161"/>
      <c r="D39" s="161"/>
      <c r="G39" s="39" t="s">
        <v>274</v>
      </c>
      <c r="H39" s="39"/>
      <c r="I39" s="39"/>
      <c r="J39" s="162"/>
      <c r="K39" s="163">
        <f>K27</f>
        <v>0.13587490377665246</v>
      </c>
    </row>
    <row r="40" spans="1:11">
      <c r="B40" s="169" t="s">
        <v>275</v>
      </c>
      <c r="C40" s="161"/>
      <c r="D40" s="161"/>
      <c r="G40" s="142" t="s">
        <v>319</v>
      </c>
      <c r="H40" s="39"/>
      <c r="I40" s="39"/>
      <c r="J40" s="164"/>
      <c r="K40" s="164">
        <f>E34</f>
        <v>0.98152139964127483</v>
      </c>
    </row>
    <row r="41" spans="1:11">
      <c r="B41" s="169" t="s">
        <v>276</v>
      </c>
      <c r="C41" s="161"/>
      <c r="D41" s="161"/>
      <c r="G41" s="39"/>
      <c r="H41" s="39"/>
      <c r="I41" s="39"/>
      <c r="J41" s="164"/>
      <c r="K41" s="164"/>
    </row>
    <row r="42" spans="1:11">
      <c r="B42" s="169" t="s">
        <v>277</v>
      </c>
      <c r="C42" s="161"/>
      <c r="D42" s="161"/>
      <c r="G42" s="142" t="s">
        <v>257</v>
      </c>
      <c r="H42" s="39"/>
      <c r="I42" s="39"/>
      <c r="J42" s="39"/>
      <c r="K42" s="165">
        <f>E26</f>
        <v>0.11959380804953559</v>
      </c>
    </row>
    <row r="43" spans="1:11">
      <c r="B43" s="169" t="s">
        <v>278</v>
      </c>
      <c r="C43" s="161"/>
      <c r="D43" s="161"/>
      <c r="G43" s="142" t="s">
        <v>320</v>
      </c>
      <c r="K43" s="157">
        <f>E33</f>
        <v>1.8478600358725127E-2</v>
      </c>
    </row>
    <row r="45" spans="1:11">
      <c r="G45" s="166" t="s">
        <v>279</v>
      </c>
      <c r="H45" s="166"/>
      <c r="I45" s="166"/>
      <c r="J45" s="166"/>
      <c r="K45" s="167">
        <f>(K39*K40)+(K42*K43)</f>
        <v>0.13557405191530891</v>
      </c>
    </row>
  </sheetData>
  <pageMargins left="1" right="1" top="1" bottom="1" header="0.5" footer="0.5"/>
  <pageSetup scale="44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EG69"/>
  <sheetViews>
    <sheetView showGridLines="0" tabSelected="1" zoomScale="80" zoomScaleNormal="80" workbookViewId="0">
      <selection activeCell="R11" sqref="R11"/>
    </sheetView>
  </sheetViews>
  <sheetFormatPr defaultRowHeight="15"/>
  <cols>
    <col min="1" max="1" width="1.85546875" customWidth="1"/>
    <col min="2" max="2" width="24.28515625" customWidth="1"/>
    <col min="5" max="5" width="11.42578125" customWidth="1"/>
    <col min="6" max="6" width="18.28515625" customWidth="1"/>
    <col min="7" max="7" width="12" customWidth="1"/>
    <col min="12" max="12" width="10.140625" customWidth="1"/>
    <col min="15" max="15" width="20.42578125" customWidth="1"/>
    <col min="19" max="19" width="12" customWidth="1"/>
    <col min="20" max="20" width="13" bestFit="1" customWidth="1"/>
    <col min="21" max="21" width="13.7109375" bestFit="1" customWidth="1"/>
    <col min="22" max="22" width="13.140625" bestFit="1" customWidth="1"/>
    <col min="25" max="25" width="19.28515625" customWidth="1"/>
    <col min="26" max="27" width="9.28515625" customWidth="1"/>
    <col min="28" max="28" width="9.140625" customWidth="1"/>
    <col min="29" max="29" width="10.5703125" customWidth="1"/>
    <col min="30" max="31" width="9.28515625" customWidth="1"/>
    <col min="32" max="34" width="9.140625" customWidth="1"/>
    <col min="35" max="35" width="9.28515625" customWidth="1"/>
    <col min="36" max="37" width="9.140625" customWidth="1"/>
    <col min="38" max="40" width="9.28515625" customWidth="1"/>
    <col min="41" max="42" width="12" customWidth="1"/>
    <col min="43" max="45" width="9.28515625" customWidth="1"/>
    <col min="46" max="47" width="9.140625" customWidth="1"/>
    <col min="48" max="48" width="11.28515625" customWidth="1"/>
    <col min="49" max="50" width="9.28515625" customWidth="1"/>
    <col min="51" max="51" width="9.140625" customWidth="1"/>
    <col min="52" max="52" width="11.28515625" customWidth="1"/>
    <col min="53" max="54" width="9.28515625" customWidth="1"/>
    <col min="55" max="70" width="9.140625" customWidth="1"/>
    <col min="71" max="71" width="33.7109375" customWidth="1"/>
    <col min="72" max="92" width="9.140625" customWidth="1"/>
    <col min="93" max="93" width="11.28515625" customWidth="1"/>
    <col min="94" max="96" width="9.140625" customWidth="1"/>
    <col min="97" max="97" width="11.28515625" customWidth="1"/>
    <col min="98" max="137" width="9.140625" customWidth="1"/>
  </cols>
  <sheetData>
    <row r="1" spans="2:137" ht="28.5">
      <c r="B1" s="269" t="s">
        <v>428</v>
      </c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</row>
    <row r="2" spans="2:137" ht="21" customHeight="1">
      <c r="B2" s="268" t="str">
        <f>CONCATENATE("( ",VLOOKUP(B1,'List of Stocks'!$A$2:$D$5442,3,1)," | ","BSE Code: ",VLOOKUP(B1,'List of Stocks'!$A$2:$D$5442,2,1), ") ")</f>
        <v xml:space="preserve">( VBL | BSE Code: 540180) </v>
      </c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4" spans="2:137">
      <c r="B4" s="315" t="s">
        <v>426</v>
      </c>
      <c r="C4" s="315"/>
      <c r="D4" s="315"/>
      <c r="E4" s="315"/>
      <c r="F4" s="315"/>
      <c r="G4" s="315"/>
      <c r="H4" s="315"/>
      <c r="I4" s="315"/>
      <c r="J4" s="315"/>
      <c r="K4" s="315"/>
      <c r="L4" s="315"/>
      <c r="M4" s="315"/>
      <c r="N4" s="315"/>
      <c r="O4" s="315"/>
      <c r="Y4" s="316" t="str">
        <f>"Regression Beta 5 Years Monthly "&amp;" - "&amp;WACC!$B$13</f>
        <v>Regression Beta 5 Years Monthly  - Tata Consumer</v>
      </c>
      <c r="Z4" s="316"/>
      <c r="AA4" s="316"/>
      <c r="AB4" s="316"/>
      <c r="AC4" s="316"/>
      <c r="AD4" s="316"/>
      <c r="AE4" s="316"/>
      <c r="AF4" s="316"/>
      <c r="AG4" s="316"/>
      <c r="AH4" s="316"/>
      <c r="AI4" s="316"/>
      <c r="AJ4" s="316"/>
      <c r="AK4" s="316"/>
      <c r="AL4" s="316"/>
      <c r="AV4" s="316" t="str">
        <f>"Regression Beta 5 Years Monthly "&amp;" - "&amp;WACC!$B$14</f>
        <v>Regression Beta 5 Years Monthly  - Nestle India</v>
      </c>
      <c r="AW4" s="316"/>
      <c r="AX4" s="316"/>
      <c r="AY4" s="316"/>
      <c r="AZ4" s="316"/>
      <c r="BA4" s="316"/>
      <c r="BB4" s="316"/>
      <c r="BC4" s="316"/>
      <c r="BD4" s="316"/>
      <c r="BE4" s="316"/>
      <c r="BF4" s="316"/>
      <c r="BG4" s="316"/>
      <c r="BH4" s="316"/>
      <c r="BI4" s="316"/>
      <c r="BS4" s="316" t="str">
        <f>"Regression Beta 5 Years Monthly "&amp;" - "&amp;WACC!$B$15</f>
        <v>Regression Beta 5 Years Monthly  - Hatsun Agro</v>
      </c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6"/>
      <c r="CE4" s="316"/>
      <c r="CF4" s="316"/>
      <c r="CG4" s="316"/>
      <c r="CH4" s="316"/>
      <c r="CI4" s="316"/>
      <c r="CJ4" s="316"/>
      <c r="CK4" s="316"/>
      <c r="CL4" s="316"/>
      <c r="CM4" s="316"/>
      <c r="CO4" s="316" t="str">
        <f>"Regression Beta 5 Years Monthly "&amp;" - "&amp;"Heritage Foods"</f>
        <v>Regression Beta 5 Years Monthly  - Heritage Foods</v>
      </c>
      <c r="CP4" s="316"/>
      <c r="CQ4" s="316"/>
      <c r="CR4" s="316"/>
      <c r="CS4" s="316"/>
      <c r="CT4" s="316"/>
      <c r="CU4" s="316"/>
      <c r="CV4" s="316"/>
      <c r="CW4" s="316"/>
      <c r="CX4" s="316"/>
      <c r="CY4" s="316"/>
      <c r="CZ4" s="316"/>
      <c r="DA4" s="316"/>
      <c r="DB4" s="316"/>
      <c r="DC4" s="316"/>
      <c r="DD4" s="316"/>
      <c r="DE4" s="316"/>
      <c r="DF4" s="316"/>
      <c r="DG4" s="316"/>
      <c r="DH4" s="316"/>
      <c r="DI4" s="316"/>
      <c r="DL4" s="316" t="str">
        <f>"Regression Beta 5 Years Monthly "&amp;" - "&amp;WACC!$B$16</f>
        <v>Regression Beta 5 Years Monthly  - Dabur India</v>
      </c>
      <c r="DM4" s="316"/>
      <c r="DN4" s="316"/>
      <c r="DO4" s="316"/>
      <c r="DP4" s="316"/>
      <c r="DQ4" s="316"/>
      <c r="DR4" s="316"/>
      <c r="DS4" s="316"/>
      <c r="DT4" s="316"/>
      <c r="DU4" s="316"/>
      <c r="DV4" s="316"/>
      <c r="DW4" s="316"/>
      <c r="DX4" s="316"/>
      <c r="DY4" s="316"/>
      <c r="DZ4" s="316"/>
      <c r="EA4" s="316"/>
      <c r="EB4" s="316"/>
      <c r="EC4" s="316"/>
      <c r="ED4" s="316"/>
      <c r="EE4" s="316"/>
      <c r="EF4" s="316"/>
    </row>
    <row r="5" spans="2:137">
      <c r="B5" s="315" t="str">
        <f>'Data Sheet'!$B$1&amp;" - "&amp; "Monthly Returns"</f>
        <v>VARUN BEVERAGES LTD - Monthly Returns</v>
      </c>
      <c r="C5" s="315"/>
      <c r="D5" s="315"/>
      <c r="F5" s="315" t="s">
        <v>293</v>
      </c>
      <c r="G5" s="315"/>
      <c r="H5" s="315"/>
      <c r="J5" s="315" t="s">
        <v>282</v>
      </c>
      <c r="K5" s="315"/>
      <c r="L5" s="315"/>
      <c r="N5" s="315" t="s">
        <v>294</v>
      </c>
      <c r="O5" s="315"/>
      <c r="Y5" s="316" t="str">
        <f>WACC!$B$13&amp;" - "&amp; "Monthly Returns"</f>
        <v>Tata Consumer - Monthly Returns</v>
      </c>
      <c r="Z5" s="316"/>
      <c r="AA5" s="316"/>
      <c r="AC5" s="316" t="s">
        <v>293</v>
      </c>
      <c r="AD5" s="316"/>
      <c r="AE5" s="316"/>
      <c r="AG5" s="316" t="s">
        <v>282</v>
      </c>
      <c r="AH5" s="316"/>
      <c r="AI5" s="316"/>
      <c r="AK5" s="316" t="s">
        <v>294</v>
      </c>
      <c r="AL5" s="316"/>
      <c r="AV5" s="316" t="str">
        <f>WACC!$B$14&amp;" - "&amp; "Monthly Returns"</f>
        <v>Nestle India - Monthly Returns</v>
      </c>
      <c r="AW5" s="316"/>
      <c r="AX5" s="316"/>
      <c r="AZ5" s="316" t="s">
        <v>293</v>
      </c>
      <c r="BA5" s="316"/>
      <c r="BB5" s="316"/>
      <c r="BD5" s="316" t="s">
        <v>282</v>
      </c>
      <c r="BE5" s="316"/>
      <c r="BF5" s="316"/>
      <c r="BH5" s="316" t="s">
        <v>294</v>
      </c>
      <c r="BI5" s="316"/>
      <c r="BS5" s="316" t="str">
        <f>WACC!$B$15&amp;" - "&amp; "Monthly Returns"</f>
        <v>Hatsun Agro - Monthly Returns</v>
      </c>
      <c r="BT5" s="316"/>
      <c r="BU5" s="316"/>
      <c r="BW5" s="316" t="s">
        <v>293</v>
      </c>
      <c r="BX5" s="316"/>
      <c r="BY5" s="316"/>
      <c r="CA5" s="316" t="s">
        <v>282</v>
      </c>
      <c r="CB5" s="316"/>
      <c r="CC5" s="316"/>
      <c r="CE5" s="316" t="s">
        <v>294</v>
      </c>
      <c r="CF5" s="316"/>
      <c r="CO5" s="316" t="str">
        <f>"Heritage Foods"&amp;" - "&amp; "Monthly Returns"</f>
        <v>Heritage Foods - Monthly Returns</v>
      </c>
      <c r="CP5" s="316"/>
      <c r="CQ5" s="316"/>
      <c r="CS5" s="316" t="s">
        <v>293</v>
      </c>
      <c r="CT5" s="316"/>
      <c r="CU5" s="316"/>
      <c r="CW5" s="316" t="s">
        <v>282</v>
      </c>
      <c r="CX5" s="316"/>
      <c r="CY5" s="316"/>
      <c r="DA5" s="316" t="s">
        <v>294</v>
      </c>
      <c r="DB5" s="316"/>
      <c r="DL5" s="316" t="str">
        <f>WACC!$B$16&amp;" - "&amp; "Monthly Returns"</f>
        <v>Dabur India - Monthly Returns</v>
      </c>
      <c r="DM5" s="316"/>
      <c r="DN5" s="316"/>
      <c r="DP5" s="316" t="s">
        <v>293</v>
      </c>
      <c r="DQ5" s="316"/>
      <c r="DR5" s="316"/>
      <c r="DT5" s="316" t="s">
        <v>282</v>
      </c>
      <c r="DU5" s="316"/>
      <c r="DV5" s="316"/>
      <c r="DX5" s="316" t="s">
        <v>294</v>
      </c>
      <c r="DY5" s="316"/>
    </row>
    <row r="6" spans="2:137">
      <c r="O6" s="184"/>
      <c r="Y6" s="12"/>
      <c r="AL6" s="184"/>
      <c r="BI6" s="184"/>
      <c r="BS6" s="12"/>
      <c r="CF6" s="184"/>
      <c r="DB6" s="184"/>
      <c r="DY6" s="184"/>
    </row>
    <row r="7" spans="2:137">
      <c r="L7" s="184"/>
      <c r="AI7" s="184"/>
      <c r="BF7" s="184"/>
      <c r="CC7" s="184"/>
      <c r="CY7" s="184"/>
      <c r="DV7" s="184"/>
    </row>
    <row r="8" spans="2:137">
      <c r="B8" s="182" t="s">
        <v>283</v>
      </c>
      <c r="C8" s="183" t="s">
        <v>287</v>
      </c>
      <c r="D8" s="183" t="s">
        <v>284</v>
      </c>
      <c r="E8" s="30"/>
      <c r="F8" s="30" t="s">
        <v>283</v>
      </c>
      <c r="G8" s="183" t="s">
        <v>287</v>
      </c>
      <c r="H8" s="183" t="s">
        <v>284</v>
      </c>
      <c r="J8" t="s">
        <v>285</v>
      </c>
      <c r="L8" s="184">
        <f>O8</f>
        <v>1.1557800962615201</v>
      </c>
      <c r="N8" t="s">
        <v>295</v>
      </c>
      <c r="O8" s="184">
        <f>O28</f>
        <v>1.1557800962615201</v>
      </c>
      <c r="Y8" s="182" t="s">
        <v>283</v>
      </c>
      <c r="Z8" s="183" t="s">
        <v>287</v>
      </c>
      <c r="AA8" s="183" t="s">
        <v>284</v>
      </c>
      <c r="AB8" s="30"/>
      <c r="AC8" s="30" t="s">
        <v>283</v>
      </c>
      <c r="AD8" s="183" t="s">
        <v>287</v>
      </c>
      <c r="AE8" s="183" t="s">
        <v>284</v>
      </c>
      <c r="AG8" t="s">
        <v>285</v>
      </c>
      <c r="AI8" s="184">
        <f>AL8</f>
        <v>1.1407188957372039</v>
      </c>
      <c r="AK8" t="s">
        <v>295</v>
      </c>
      <c r="AL8" s="184">
        <f>AL28</f>
        <v>1.1407188957372039</v>
      </c>
      <c r="AV8" s="182" t="s">
        <v>283</v>
      </c>
      <c r="AW8" s="183" t="s">
        <v>287</v>
      </c>
      <c r="AX8" s="183" t="s">
        <v>284</v>
      </c>
      <c r="AY8" s="30"/>
      <c r="AZ8" s="30" t="s">
        <v>283</v>
      </c>
      <c r="BA8" s="183" t="s">
        <v>287</v>
      </c>
      <c r="BB8" s="183" t="s">
        <v>284</v>
      </c>
      <c r="BD8" t="s">
        <v>285</v>
      </c>
      <c r="BF8" s="184">
        <f>BI8</f>
        <v>7.0206826935484953E-2</v>
      </c>
      <c r="BH8" t="s">
        <v>295</v>
      </c>
      <c r="BI8" s="184">
        <f>BI27</f>
        <v>7.0206826935484953E-2</v>
      </c>
      <c r="BS8" s="182" t="s">
        <v>283</v>
      </c>
      <c r="BT8" s="183" t="s">
        <v>287</v>
      </c>
      <c r="BU8" s="183" t="s">
        <v>284</v>
      </c>
      <c r="BV8" s="30"/>
      <c r="BW8" s="30" t="s">
        <v>283</v>
      </c>
      <c r="BX8" s="183" t="s">
        <v>287</v>
      </c>
      <c r="BY8" s="183" t="s">
        <v>284</v>
      </c>
      <c r="CA8" t="s">
        <v>285</v>
      </c>
      <c r="CC8" s="184">
        <f>CF8</f>
        <v>0.71108948127497917</v>
      </c>
      <c r="CE8" t="s">
        <v>295</v>
      </c>
      <c r="CF8" s="184">
        <f>CF28</f>
        <v>0.71108948127497917</v>
      </c>
      <c r="CO8" s="182" t="s">
        <v>283</v>
      </c>
      <c r="CP8" s="183" t="s">
        <v>287</v>
      </c>
      <c r="CQ8" s="183" t="s">
        <v>284</v>
      </c>
      <c r="CR8" s="30"/>
      <c r="CS8" s="30" t="s">
        <v>283</v>
      </c>
      <c r="CT8" s="183" t="s">
        <v>287</v>
      </c>
      <c r="CU8" s="183" t="s">
        <v>284</v>
      </c>
      <c r="CW8" t="s">
        <v>285</v>
      </c>
      <c r="CY8" s="184">
        <f>DB8</f>
        <v>1.4788101493545942</v>
      </c>
      <c r="DA8" t="s">
        <v>295</v>
      </c>
      <c r="DB8" s="184">
        <f>DB28</f>
        <v>1.4788101493545942</v>
      </c>
      <c r="DL8" s="182" t="s">
        <v>283</v>
      </c>
      <c r="DM8" s="183" t="s">
        <v>287</v>
      </c>
      <c r="DN8" s="183" t="s">
        <v>284</v>
      </c>
      <c r="DO8" s="30"/>
      <c r="DP8" s="30" t="s">
        <v>283</v>
      </c>
      <c r="DQ8" s="183" t="s">
        <v>287</v>
      </c>
      <c r="DR8" s="183" t="s">
        <v>284</v>
      </c>
      <c r="DT8" t="s">
        <v>285</v>
      </c>
      <c r="DV8" s="184">
        <f>DY8</f>
        <v>0.56209807040034143</v>
      </c>
      <c r="DX8" t="s">
        <v>295</v>
      </c>
      <c r="DY8" s="184">
        <f>DY28</f>
        <v>0.56209807040034143</v>
      </c>
    </row>
    <row r="9" spans="2:137">
      <c r="B9" s="172">
        <v>44044</v>
      </c>
      <c r="C9" s="171">
        <v>59.57</v>
      </c>
      <c r="D9" s="28"/>
      <c r="F9" s="173">
        <v>44044</v>
      </c>
      <c r="G9" s="171">
        <v>11387.5</v>
      </c>
      <c r="H9" s="28"/>
      <c r="J9" t="s">
        <v>286</v>
      </c>
      <c r="L9" s="184">
        <v>0.75</v>
      </c>
      <c r="Y9" s="172">
        <v>44044</v>
      </c>
      <c r="Z9" s="171">
        <v>518.30999999999995</v>
      </c>
      <c r="AA9" s="28"/>
      <c r="AC9" s="173">
        <v>44044</v>
      </c>
      <c r="AD9" s="171">
        <v>11387.5</v>
      </c>
      <c r="AE9" s="28"/>
      <c r="AG9" t="s">
        <v>286</v>
      </c>
      <c r="AI9" s="184">
        <v>0.25</v>
      </c>
      <c r="AV9" s="172">
        <v>44044</v>
      </c>
      <c r="AW9" s="171">
        <v>94.25</v>
      </c>
      <c r="AX9" s="28"/>
      <c r="AZ9" s="173">
        <v>44044</v>
      </c>
      <c r="BA9" s="171">
        <v>11387.5</v>
      </c>
      <c r="BB9" s="28"/>
      <c r="BD9" t="s">
        <v>286</v>
      </c>
      <c r="BF9" s="184">
        <v>0.25</v>
      </c>
      <c r="BS9" s="172">
        <v>44044</v>
      </c>
      <c r="BT9" s="171">
        <v>545.42999999999995</v>
      </c>
      <c r="BU9" s="28"/>
      <c r="BW9" s="173">
        <v>44044</v>
      </c>
      <c r="BX9" s="171">
        <v>11387.5</v>
      </c>
      <c r="BY9" s="28"/>
      <c r="CA9" t="s">
        <v>286</v>
      </c>
      <c r="CC9" s="184">
        <v>0.25</v>
      </c>
      <c r="CO9" s="172">
        <v>44044</v>
      </c>
      <c r="CP9" s="171">
        <v>342.04</v>
      </c>
      <c r="CQ9" s="28"/>
      <c r="CS9" s="173">
        <v>44044</v>
      </c>
      <c r="CT9" s="171">
        <v>11387.5</v>
      </c>
      <c r="CU9" s="28"/>
      <c r="CW9" t="s">
        <v>286</v>
      </c>
      <c r="CY9" s="184">
        <v>0.75</v>
      </c>
      <c r="DL9" s="172">
        <v>44044</v>
      </c>
      <c r="DM9" s="171">
        <v>454.43</v>
      </c>
      <c r="DN9" s="28"/>
      <c r="DP9" s="173">
        <v>44044</v>
      </c>
      <c r="DQ9" s="171">
        <v>11387.5</v>
      </c>
      <c r="DR9" s="28"/>
      <c r="DT9" t="s">
        <v>286</v>
      </c>
      <c r="DV9" s="184">
        <v>0.25</v>
      </c>
    </row>
    <row r="10" spans="2:137">
      <c r="B10" s="172">
        <v>44075</v>
      </c>
      <c r="C10" s="171">
        <v>58.69</v>
      </c>
      <c r="D10" s="28">
        <f>C10/C9-1</f>
        <v>-1.4772536511666989E-2</v>
      </c>
      <c r="F10" s="173">
        <v>44075</v>
      </c>
      <c r="G10" s="171">
        <v>11247.55</v>
      </c>
      <c r="H10" s="28">
        <f>G10/G9-1</f>
        <v>-1.2289791437980258E-2</v>
      </c>
      <c r="L10" s="184"/>
      <c r="Y10" s="172">
        <v>44075</v>
      </c>
      <c r="Z10" s="171">
        <v>485.88</v>
      </c>
      <c r="AA10" s="28">
        <f t="shared" ref="AA10:AA41" si="0">Z10/Z9-1</f>
        <v>-6.2568732997626775E-2</v>
      </c>
      <c r="AC10" s="173">
        <v>44075</v>
      </c>
      <c r="AD10" s="171">
        <v>11247.55</v>
      </c>
      <c r="AE10" s="28">
        <f t="shared" ref="AE10:AE41" si="1">AD10/AD9-1</f>
        <v>-1.2289791437980258E-2</v>
      </c>
      <c r="AI10" s="184"/>
      <c r="AV10" s="172">
        <v>44075</v>
      </c>
      <c r="AW10" s="171">
        <v>94.93</v>
      </c>
      <c r="AX10" s="28">
        <f t="shared" ref="AX10:AX41" si="2">AW10/AW9-1</f>
        <v>7.2148541114058773E-3</v>
      </c>
      <c r="AZ10" s="173">
        <v>44075</v>
      </c>
      <c r="BA10" s="171">
        <v>11247.55</v>
      </c>
      <c r="BB10" s="28">
        <f t="shared" ref="BB10:BB41" si="3">BA10/BA9-1</f>
        <v>-1.2289791437980258E-2</v>
      </c>
      <c r="BF10" s="184"/>
      <c r="BH10" t="s">
        <v>217</v>
      </c>
      <c r="BS10" s="172">
        <v>44075</v>
      </c>
      <c r="BT10" s="171">
        <v>571.1</v>
      </c>
      <c r="BU10" s="28">
        <f t="shared" ref="BU10:BU41" si="4">BT10/BT9-1</f>
        <v>4.7063784536971021E-2</v>
      </c>
      <c r="BW10" s="173">
        <v>44075</v>
      </c>
      <c r="BX10" s="171">
        <v>11247.55</v>
      </c>
      <c r="BY10" s="28">
        <f t="shared" ref="BY10:BY41" si="5">BX10/BX9-1</f>
        <v>-1.2289791437980258E-2</v>
      </c>
      <c r="CC10" s="184"/>
      <c r="CO10" s="172">
        <v>44075</v>
      </c>
      <c r="CP10" s="171">
        <v>308.33</v>
      </c>
      <c r="CQ10" s="28">
        <f t="shared" ref="CQ10:CQ41" si="6">CP10/CP9-1</f>
        <v>-9.8555724476669493E-2</v>
      </c>
      <c r="CS10" s="173">
        <v>44075</v>
      </c>
      <c r="CT10" s="171">
        <v>11247.55</v>
      </c>
      <c r="CU10" s="28">
        <f t="shared" ref="CU10:CU41" si="7">CT10/CT9-1</f>
        <v>-1.2289791437980258E-2</v>
      </c>
      <c r="CY10" s="184"/>
      <c r="DL10" s="172">
        <v>44075</v>
      </c>
      <c r="DM10" s="171">
        <v>490.09</v>
      </c>
      <c r="DN10" s="28">
        <f t="shared" ref="DN10:DN41" si="8">DM10/DM9-1</f>
        <v>7.8471931870695011E-2</v>
      </c>
      <c r="DP10" s="173">
        <v>44075</v>
      </c>
      <c r="DQ10" s="171">
        <v>11247.55</v>
      </c>
      <c r="DR10" s="28">
        <f t="shared" ref="DR10:DR41" si="9">DQ10/DQ9-1</f>
        <v>-1.2289791437980258E-2</v>
      </c>
      <c r="DV10" s="184"/>
    </row>
    <row r="11" spans="2:137" ht="15.75" thickBot="1">
      <c r="B11" s="172">
        <v>44105</v>
      </c>
      <c r="C11" s="171">
        <v>54.98</v>
      </c>
      <c r="D11" s="28">
        <f t="shared" ref="D11:D69" si="10">C11/C10-1</f>
        <v>-6.3213494632816558E-2</v>
      </c>
      <c r="F11" s="173">
        <v>44105</v>
      </c>
      <c r="G11" s="171">
        <v>11642.4</v>
      </c>
      <c r="H11" s="28">
        <f t="shared" ref="H11:H69" si="11">G11/G10-1</f>
        <v>3.5105422958777721E-2</v>
      </c>
      <c r="J11" t="s">
        <v>288</v>
      </c>
      <c r="L11" s="184">
        <v>1</v>
      </c>
      <c r="N11" t="s">
        <v>217</v>
      </c>
      <c r="Y11" s="172">
        <v>44105</v>
      </c>
      <c r="Z11" s="171">
        <v>479.61</v>
      </c>
      <c r="AA11" s="28">
        <f t="shared" si="0"/>
        <v>-1.2904420844652931E-2</v>
      </c>
      <c r="AC11" s="173">
        <v>44105</v>
      </c>
      <c r="AD11" s="171">
        <v>11642.4</v>
      </c>
      <c r="AE11" s="28">
        <f t="shared" si="1"/>
        <v>3.5105422958777721E-2</v>
      </c>
      <c r="AG11" t="s">
        <v>288</v>
      </c>
      <c r="AI11" s="184">
        <v>1</v>
      </c>
      <c r="AK11" t="s">
        <v>217</v>
      </c>
      <c r="AT11" s="39"/>
      <c r="AV11" s="172">
        <v>44105</v>
      </c>
      <c r="AW11" s="171">
        <v>89.51</v>
      </c>
      <c r="AX11" s="28">
        <f t="shared" si="2"/>
        <v>-5.7094701358896049E-2</v>
      </c>
      <c r="AZ11" s="173">
        <v>44105</v>
      </c>
      <c r="BA11" s="171">
        <v>11642.4</v>
      </c>
      <c r="BB11" s="28">
        <f t="shared" si="3"/>
        <v>3.5105422958777721E-2</v>
      </c>
      <c r="BD11" t="s">
        <v>288</v>
      </c>
      <c r="BF11" s="184">
        <v>1</v>
      </c>
      <c r="BQ11" s="39"/>
      <c r="BS11" s="172">
        <v>44105</v>
      </c>
      <c r="BT11" s="171">
        <v>585.91999999999996</v>
      </c>
      <c r="BU11" s="28">
        <f t="shared" si="4"/>
        <v>2.5949921204692528E-2</v>
      </c>
      <c r="BW11" s="173">
        <v>44105</v>
      </c>
      <c r="BX11" s="171">
        <v>11642.4</v>
      </c>
      <c r="BY11" s="28">
        <f t="shared" si="5"/>
        <v>3.5105422958777721E-2</v>
      </c>
      <c r="CA11" t="s">
        <v>288</v>
      </c>
      <c r="CC11" s="184">
        <v>1</v>
      </c>
      <c r="CE11" t="s">
        <v>217</v>
      </c>
      <c r="CN11" s="39"/>
      <c r="CO11" s="172">
        <v>44105</v>
      </c>
      <c r="CP11" s="171">
        <v>294.58</v>
      </c>
      <c r="CQ11" s="28">
        <f t="shared" si="6"/>
        <v>-4.4595076703531911E-2</v>
      </c>
      <c r="CS11" s="173">
        <v>44105</v>
      </c>
      <c r="CT11" s="171">
        <v>11642.4</v>
      </c>
      <c r="CU11" s="28">
        <f t="shared" si="7"/>
        <v>3.5105422958777721E-2</v>
      </c>
      <c r="CW11" t="s">
        <v>288</v>
      </c>
      <c r="CY11" s="184">
        <v>1</v>
      </c>
      <c r="DA11" t="s">
        <v>217</v>
      </c>
      <c r="DL11" s="172">
        <v>44105</v>
      </c>
      <c r="DM11" s="171">
        <v>490.9</v>
      </c>
      <c r="DN11" s="28">
        <f t="shared" si="8"/>
        <v>1.6527576567568758E-3</v>
      </c>
      <c r="DP11" s="173">
        <v>44105</v>
      </c>
      <c r="DQ11" s="171">
        <v>11642.4</v>
      </c>
      <c r="DR11" s="28">
        <f t="shared" si="9"/>
        <v>3.5105422958777721E-2</v>
      </c>
      <c r="DT11" t="s">
        <v>288</v>
      </c>
      <c r="DV11" s="184">
        <v>1</v>
      </c>
      <c r="DX11" t="s">
        <v>217</v>
      </c>
      <c r="EG11" s="39"/>
    </row>
    <row r="12" spans="2:137" ht="15.75" thickBot="1">
      <c r="B12" s="172">
        <v>44136</v>
      </c>
      <c r="C12" s="171">
        <v>73.34</v>
      </c>
      <c r="D12" s="28">
        <f t="shared" si="10"/>
        <v>0.33393961440523845</v>
      </c>
      <c r="F12" s="173">
        <v>44136</v>
      </c>
      <c r="G12" s="171">
        <v>12968.95</v>
      </c>
      <c r="H12" s="28">
        <f t="shared" si="11"/>
        <v>0.11394128358414091</v>
      </c>
      <c r="J12" t="s">
        <v>289</v>
      </c>
      <c r="L12" s="184">
        <v>0.25</v>
      </c>
      <c r="Y12" s="172">
        <v>44136</v>
      </c>
      <c r="Z12" s="171">
        <v>524.04</v>
      </c>
      <c r="AA12" s="28">
        <f t="shared" si="0"/>
        <v>9.2637768186651481E-2</v>
      </c>
      <c r="AC12" s="173">
        <v>44136</v>
      </c>
      <c r="AD12" s="171">
        <v>12968.95</v>
      </c>
      <c r="AE12" s="28">
        <f t="shared" si="1"/>
        <v>0.11394128358414091</v>
      </c>
      <c r="AG12" t="s">
        <v>289</v>
      </c>
      <c r="AI12" s="184">
        <v>0.75</v>
      </c>
      <c r="AT12" s="39"/>
      <c r="AV12" s="172">
        <v>44136</v>
      </c>
      <c r="AW12" s="171">
        <v>87.84</v>
      </c>
      <c r="AX12" s="28">
        <f t="shared" si="2"/>
        <v>-1.8657133281197669E-2</v>
      </c>
      <c r="AZ12" s="173">
        <v>44136</v>
      </c>
      <c r="BA12" s="171">
        <v>12968.95</v>
      </c>
      <c r="BB12" s="28">
        <f t="shared" si="3"/>
        <v>0.11394128358414091</v>
      </c>
      <c r="BD12" t="s">
        <v>289</v>
      </c>
      <c r="BF12" s="184">
        <v>0.75</v>
      </c>
      <c r="BH12" s="120" t="s">
        <v>218</v>
      </c>
      <c r="BI12" s="120"/>
      <c r="BQ12" s="39"/>
      <c r="BS12" s="172">
        <v>44136</v>
      </c>
      <c r="BT12" s="171">
        <v>693.84</v>
      </c>
      <c r="BU12" s="28">
        <f t="shared" si="4"/>
        <v>0.18418896777717109</v>
      </c>
      <c r="BW12" s="173">
        <v>44136</v>
      </c>
      <c r="BX12" s="171">
        <v>12968.95</v>
      </c>
      <c r="BY12" s="28">
        <f t="shared" si="5"/>
        <v>0.11394128358414091</v>
      </c>
      <c r="CA12" t="s">
        <v>289</v>
      </c>
      <c r="CC12" s="184">
        <v>0.75</v>
      </c>
      <c r="CN12" s="39"/>
      <c r="CO12" s="172">
        <v>44136</v>
      </c>
      <c r="CP12" s="171">
        <v>279.47000000000003</v>
      </c>
      <c r="CQ12" s="28">
        <f t="shared" si="6"/>
        <v>-5.1293366827347309E-2</v>
      </c>
      <c r="CS12" s="173">
        <v>44136</v>
      </c>
      <c r="CT12" s="171">
        <v>12968.95</v>
      </c>
      <c r="CU12" s="28">
        <f t="shared" si="7"/>
        <v>0.11394128358414091</v>
      </c>
      <c r="CW12" t="s">
        <v>289</v>
      </c>
      <c r="CY12" s="184">
        <v>0.25</v>
      </c>
      <c r="DL12" s="172">
        <v>44136</v>
      </c>
      <c r="DM12" s="171">
        <v>479.43</v>
      </c>
      <c r="DN12" s="28">
        <f t="shared" si="8"/>
        <v>-2.3365247504583353E-2</v>
      </c>
      <c r="DP12" s="173">
        <v>44136</v>
      </c>
      <c r="DQ12" s="171">
        <v>12968.95</v>
      </c>
      <c r="DR12" s="28">
        <f t="shared" si="9"/>
        <v>0.11394128358414091</v>
      </c>
      <c r="DT12" t="s">
        <v>289</v>
      </c>
      <c r="DV12" s="184">
        <v>0.75</v>
      </c>
      <c r="EG12" s="39"/>
    </row>
    <row r="13" spans="2:137">
      <c r="B13" s="172">
        <v>44166</v>
      </c>
      <c r="C13" s="171">
        <v>76.88</v>
      </c>
      <c r="D13" s="28">
        <f t="shared" si="10"/>
        <v>4.8268339241887004E-2</v>
      </c>
      <c r="F13" s="173">
        <v>44166</v>
      </c>
      <c r="G13" s="171">
        <v>13981.75</v>
      </c>
      <c r="H13" s="28">
        <f t="shared" si="11"/>
        <v>7.8094217342190353E-2</v>
      </c>
      <c r="N13" s="120" t="s">
        <v>218</v>
      </c>
      <c r="O13" s="120"/>
      <c r="Y13" s="172">
        <v>44166</v>
      </c>
      <c r="Z13" s="171">
        <v>573.29</v>
      </c>
      <c r="AA13" s="28">
        <f t="shared" si="0"/>
        <v>9.3981375467521611E-2</v>
      </c>
      <c r="AC13" s="173">
        <v>44166</v>
      </c>
      <c r="AD13" s="171">
        <v>13981.75</v>
      </c>
      <c r="AE13" s="28">
        <f t="shared" si="1"/>
        <v>7.8094217342190353E-2</v>
      </c>
      <c r="AK13" s="120" t="s">
        <v>218</v>
      </c>
      <c r="AL13" s="120"/>
      <c r="AT13" s="39"/>
      <c r="AV13" s="172">
        <v>44166</v>
      </c>
      <c r="AW13" s="171">
        <v>90.52</v>
      </c>
      <c r="AX13" s="28">
        <f t="shared" si="2"/>
        <v>3.0510018214936263E-2</v>
      </c>
      <c r="AZ13" s="173">
        <v>44166</v>
      </c>
      <c r="BA13" s="171">
        <v>13981.75</v>
      </c>
      <c r="BB13" s="28">
        <f t="shared" si="3"/>
        <v>7.8094217342190353E-2</v>
      </c>
      <c r="BH13" s="121" t="s">
        <v>219</v>
      </c>
      <c r="BI13" s="121">
        <v>5.8568366171725533E-2</v>
      </c>
      <c r="BQ13" s="39"/>
      <c r="BS13" s="172">
        <v>44166</v>
      </c>
      <c r="BT13" s="171">
        <v>706.99</v>
      </c>
      <c r="BU13" s="28">
        <f t="shared" si="4"/>
        <v>1.8952496252738316E-2</v>
      </c>
      <c r="BW13" s="173">
        <v>44166</v>
      </c>
      <c r="BX13" s="171">
        <v>13981.75</v>
      </c>
      <c r="BY13" s="28">
        <f t="shared" si="5"/>
        <v>7.8094217342190353E-2</v>
      </c>
      <c r="CE13" s="120" t="s">
        <v>218</v>
      </c>
      <c r="CF13" s="120"/>
      <c r="CN13" s="39"/>
      <c r="CO13" s="172">
        <v>44166</v>
      </c>
      <c r="CP13" s="171">
        <v>284.76</v>
      </c>
      <c r="CQ13" s="28">
        <f t="shared" si="6"/>
        <v>1.8928686442194032E-2</v>
      </c>
      <c r="CS13" s="173">
        <v>44166</v>
      </c>
      <c r="CT13" s="171">
        <v>13981.75</v>
      </c>
      <c r="CU13" s="28">
        <f t="shared" si="7"/>
        <v>7.8094217342190353E-2</v>
      </c>
      <c r="DA13" s="120" t="s">
        <v>218</v>
      </c>
      <c r="DB13" s="120"/>
      <c r="DL13" s="172">
        <v>44166</v>
      </c>
      <c r="DM13" s="171">
        <v>514.19000000000005</v>
      </c>
      <c r="DN13" s="28">
        <f t="shared" si="8"/>
        <v>7.2502763698558903E-2</v>
      </c>
      <c r="DP13" s="173">
        <v>44166</v>
      </c>
      <c r="DQ13" s="171">
        <v>13981.75</v>
      </c>
      <c r="DR13" s="28">
        <f t="shared" si="9"/>
        <v>7.8094217342190353E-2</v>
      </c>
      <c r="DX13" s="120" t="s">
        <v>218</v>
      </c>
      <c r="DY13" s="120"/>
      <c r="EG13" s="39"/>
    </row>
    <row r="14" spans="2:137">
      <c r="B14" s="172">
        <v>44197</v>
      </c>
      <c r="C14" s="171">
        <v>75.58</v>
      </c>
      <c r="D14" s="28">
        <f t="shared" si="10"/>
        <v>-1.6909469302809566E-2</v>
      </c>
      <c r="F14" s="173">
        <v>44197</v>
      </c>
      <c r="G14" s="171">
        <v>13634.6</v>
      </c>
      <c r="H14" s="28">
        <f t="shared" si="11"/>
        <v>-2.4828794678777633E-2</v>
      </c>
      <c r="J14" s="185" t="s">
        <v>290</v>
      </c>
      <c r="K14" s="185"/>
      <c r="L14" s="186">
        <f>(L8*L9)+(L11*L12)</f>
        <v>1.1168350721961402</v>
      </c>
      <c r="N14" s="121" t="s">
        <v>219</v>
      </c>
      <c r="O14" s="121">
        <v>0.46699728960039566</v>
      </c>
      <c r="Y14" s="172">
        <v>44197</v>
      </c>
      <c r="Z14" s="171">
        <v>544.70000000000005</v>
      </c>
      <c r="AA14" s="28">
        <f t="shared" si="0"/>
        <v>-4.987004831760522E-2</v>
      </c>
      <c r="AC14" s="173">
        <v>44197</v>
      </c>
      <c r="AD14" s="171">
        <v>13634.6</v>
      </c>
      <c r="AE14" s="28">
        <f t="shared" si="1"/>
        <v>-2.4828794678777633E-2</v>
      </c>
      <c r="AG14" s="185" t="s">
        <v>290</v>
      </c>
      <c r="AH14" s="185"/>
      <c r="AI14" s="186">
        <f>(AI8*AI9)+(AI11*AI12)</f>
        <v>1.035179723934301</v>
      </c>
      <c r="AK14" s="121" t="s">
        <v>219</v>
      </c>
      <c r="AL14" s="121">
        <v>0.64884000563097255</v>
      </c>
      <c r="AT14" s="39"/>
      <c r="AV14" s="172">
        <v>44197</v>
      </c>
      <c r="AW14" s="171">
        <v>86.85</v>
      </c>
      <c r="AX14" s="28">
        <f t="shared" si="2"/>
        <v>-4.0543526292532106E-2</v>
      </c>
      <c r="AZ14" s="173">
        <v>44197</v>
      </c>
      <c r="BA14" s="171">
        <v>13634.6</v>
      </c>
      <c r="BB14" s="28">
        <f t="shared" si="3"/>
        <v>-2.4828794678777633E-2</v>
      </c>
      <c r="BD14" s="185" t="s">
        <v>290</v>
      </c>
      <c r="BE14" s="185"/>
      <c r="BF14" s="186">
        <f>(BF8*BF9)+(BF11*BF12)</f>
        <v>0.76755170673387119</v>
      </c>
      <c r="BH14" s="121" t="s">
        <v>220</v>
      </c>
      <c r="BI14" s="121">
        <v>3.4302535160253235E-3</v>
      </c>
      <c r="BQ14" s="39"/>
      <c r="BS14" s="172">
        <v>44197</v>
      </c>
      <c r="BT14" s="171">
        <v>679.31</v>
      </c>
      <c r="BU14" s="28">
        <f t="shared" si="4"/>
        <v>-3.9151897480869668E-2</v>
      </c>
      <c r="BW14" s="173">
        <v>44197</v>
      </c>
      <c r="BX14" s="171">
        <v>13634.6</v>
      </c>
      <c r="BY14" s="28">
        <f t="shared" si="5"/>
        <v>-2.4828794678777633E-2</v>
      </c>
      <c r="CA14" s="185" t="s">
        <v>290</v>
      </c>
      <c r="CB14" s="185"/>
      <c r="CC14" s="186">
        <f>(CC8*CC9)+(CC11*CC12)</f>
        <v>0.92777237031874482</v>
      </c>
      <c r="CE14" s="121" t="s">
        <v>219</v>
      </c>
      <c r="CF14" s="121">
        <v>0.32235020200544234</v>
      </c>
      <c r="CN14" s="39"/>
      <c r="CO14" s="172">
        <v>44197</v>
      </c>
      <c r="CP14" s="171">
        <v>268.12</v>
      </c>
      <c r="CQ14" s="28">
        <f t="shared" si="6"/>
        <v>-5.8435173479421176E-2</v>
      </c>
      <c r="CS14" s="173">
        <v>44197</v>
      </c>
      <c r="CT14" s="171">
        <v>13634.6</v>
      </c>
      <c r="CU14" s="28">
        <f t="shared" si="7"/>
        <v>-2.4828794678777633E-2</v>
      </c>
      <c r="CW14" s="185" t="s">
        <v>290</v>
      </c>
      <c r="CX14" s="185"/>
      <c r="CY14" s="186">
        <f>(CY8*CY9)+(CY11*CY12)</f>
        <v>1.3591076120159458</v>
      </c>
      <c r="DA14" s="121" t="s">
        <v>219</v>
      </c>
      <c r="DB14" s="121">
        <v>0.38612537344321607</v>
      </c>
      <c r="DL14" s="172">
        <v>44197</v>
      </c>
      <c r="DM14" s="171">
        <v>496.14</v>
      </c>
      <c r="DN14" s="28">
        <f t="shared" si="8"/>
        <v>-3.5103755421147964E-2</v>
      </c>
      <c r="DP14" s="173">
        <v>44197</v>
      </c>
      <c r="DQ14" s="171">
        <v>13634.6</v>
      </c>
      <c r="DR14" s="28">
        <f t="shared" si="9"/>
        <v>-2.4828794678777633E-2</v>
      </c>
      <c r="DT14" s="185" t="s">
        <v>290</v>
      </c>
      <c r="DU14" s="185"/>
      <c r="DV14" s="186">
        <f>(DV8*DV9)+(DV11*DV12)</f>
        <v>0.89052451760008533</v>
      </c>
      <c r="DX14" s="121" t="s">
        <v>219</v>
      </c>
      <c r="DY14" s="121">
        <v>0.42524615336166977</v>
      </c>
      <c r="EG14" s="39"/>
    </row>
    <row r="15" spans="2:137">
      <c r="B15" s="172">
        <v>44228</v>
      </c>
      <c r="C15" s="171">
        <v>87.29</v>
      </c>
      <c r="D15" s="28">
        <f t="shared" si="10"/>
        <v>0.15493516803387153</v>
      </c>
      <c r="F15" s="173">
        <v>44228</v>
      </c>
      <c r="G15" s="171">
        <v>14529.15</v>
      </c>
      <c r="H15" s="28">
        <f t="shared" si="11"/>
        <v>6.5608818740557018E-2</v>
      </c>
      <c r="N15" s="121" t="s">
        <v>220</v>
      </c>
      <c r="O15" s="121">
        <v>0.21808646849411584</v>
      </c>
      <c r="Y15" s="172">
        <v>44228</v>
      </c>
      <c r="Z15" s="171">
        <v>591.76</v>
      </c>
      <c r="AA15" s="28">
        <f t="shared" si="0"/>
        <v>8.6396181384248205E-2</v>
      </c>
      <c r="AC15" s="173">
        <v>44228</v>
      </c>
      <c r="AD15" s="171">
        <v>14529.15</v>
      </c>
      <c r="AE15" s="28">
        <f t="shared" si="1"/>
        <v>6.5608818740557018E-2</v>
      </c>
      <c r="AK15" s="121" t="s">
        <v>220</v>
      </c>
      <c r="AL15" s="121">
        <v>0.42099335290720047</v>
      </c>
      <c r="AT15" s="39"/>
      <c r="AV15" s="172">
        <v>44228</v>
      </c>
      <c r="AW15" s="171">
        <v>82.48</v>
      </c>
      <c r="AX15" s="28">
        <f t="shared" si="2"/>
        <v>-5.0316637881404613E-2</v>
      </c>
      <c r="AZ15" s="173">
        <v>44228</v>
      </c>
      <c r="BA15" s="171">
        <v>14529.15</v>
      </c>
      <c r="BB15" s="28">
        <f t="shared" si="3"/>
        <v>6.5608818740557018E-2</v>
      </c>
      <c r="BH15" s="121" t="s">
        <v>221</v>
      </c>
      <c r="BI15" s="121">
        <v>-1.3751983492319068E-2</v>
      </c>
      <c r="BQ15" s="39"/>
      <c r="BS15" s="172">
        <v>44228</v>
      </c>
      <c r="BT15" s="171">
        <v>686.88</v>
      </c>
      <c r="BU15" s="28">
        <f t="shared" si="4"/>
        <v>1.1143660479015605E-2</v>
      </c>
      <c r="BW15" s="173">
        <v>44228</v>
      </c>
      <c r="BX15" s="171">
        <v>14529.15</v>
      </c>
      <c r="BY15" s="28">
        <f t="shared" si="5"/>
        <v>6.5608818740557018E-2</v>
      </c>
      <c r="CE15" s="121" t="s">
        <v>220</v>
      </c>
      <c r="CF15" s="121">
        <v>0.1039096527329495</v>
      </c>
      <c r="CN15" s="39"/>
      <c r="CO15" s="172">
        <v>44228</v>
      </c>
      <c r="CP15" s="171">
        <v>301.79000000000002</v>
      </c>
      <c r="CQ15" s="28">
        <f t="shared" si="6"/>
        <v>0.12557809935849629</v>
      </c>
      <c r="CS15" s="173">
        <v>44228</v>
      </c>
      <c r="CT15" s="171">
        <v>14529.15</v>
      </c>
      <c r="CU15" s="28">
        <f t="shared" si="7"/>
        <v>6.5608818740557018E-2</v>
      </c>
      <c r="DA15" s="121" t="s">
        <v>220</v>
      </c>
      <c r="DB15" s="121">
        <v>0.14909280401666308</v>
      </c>
      <c r="DL15" s="172">
        <v>44228</v>
      </c>
      <c r="DM15" s="171">
        <v>484.68</v>
      </c>
      <c r="DN15" s="28">
        <f t="shared" si="8"/>
        <v>-2.3098319022856417E-2</v>
      </c>
      <c r="DP15" s="173">
        <v>44228</v>
      </c>
      <c r="DQ15" s="171">
        <v>14529.15</v>
      </c>
      <c r="DR15" s="28">
        <f t="shared" si="9"/>
        <v>6.5608818740557018E-2</v>
      </c>
      <c r="DX15" s="121" t="s">
        <v>220</v>
      </c>
      <c r="DY15" s="121">
        <v>0.18083429094889675</v>
      </c>
      <c r="EG15" s="39"/>
    </row>
    <row r="16" spans="2:137">
      <c r="B16" s="172">
        <v>44256</v>
      </c>
      <c r="C16" s="171">
        <v>84.48</v>
      </c>
      <c r="D16" s="28">
        <f t="shared" si="10"/>
        <v>-3.2191545423301715E-2</v>
      </c>
      <c r="F16" s="173">
        <v>44256</v>
      </c>
      <c r="G16" s="171">
        <v>14690.7</v>
      </c>
      <c r="H16" s="28">
        <f t="shared" si="11"/>
        <v>1.111902623346861E-2</v>
      </c>
      <c r="N16" s="121" t="s">
        <v>221</v>
      </c>
      <c r="O16" s="121">
        <v>0.20460520070953161</v>
      </c>
      <c r="Y16" s="172">
        <v>44256</v>
      </c>
      <c r="Z16" s="171">
        <v>620.78</v>
      </c>
      <c r="AA16" s="28">
        <f t="shared" si="0"/>
        <v>4.9040151412734767E-2</v>
      </c>
      <c r="AC16" s="173">
        <v>44256</v>
      </c>
      <c r="AD16" s="171">
        <v>14690.7</v>
      </c>
      <c r="AE16" s="28">
        <f t="shared" si="1"/>
        <v>1.111902623346861E-2</v>
      </c>
      <c r="AK16" s="121" t="s">
        <v>221</v>
      </c>
      <c r="AL16" s="121">
        <v>0.41101047968146254</v>
      </c>
      <c r="AT16" s="39"/>
      <c r="AV16" s="172">
        <v>44256</v>
      </c>
      <c r="AW16" s="171">
        <v>91.45</v>
      </c>
      <c r="AX16" s="28">
        <f t="shared" si="2"/>
        <v>0.10875363724539278</v>
      </c>
      <c r="AZ16" s="173">
        <v>44256</v>
      </c>
      <c r="BA16" s="171">
        <v>14690.7</v>
      </c>
      <c r="BB16" s="28">
        <f t="shared" si="3"/>
        <v>1.111902623346861E-2</v>
      </c>
      <c r="BH16" s="121" t="s">
        <v>222</v>
      </c>
      <c r="BI16" s="121">
        <v>4.6818073878362253E-2</v>
      </c>
      <c r="BQ16" s="39"/>
      <c r="BS16" s="172">
        <v>44256</v>
      </c>
      <c r="BT16" s="171">
        <v>707.33</v>
      </c>
      <c r="BU16" s="28">
        <f t="shared" si="4"/>
        <v>2.9772303750291274E-2</v>
      </c>
      <c r="BW16" s="173">
        <v>44256</v>
      </c>
      <c r="BX16" s="171">
        <v>14690.7</v>
      </c>
      <c r="BY16" s="28">
        <f t="shared" si="5"/>
        <v>1.111902623346861E-2</v>
      </c>
      <c r="CE16" s="121" t="s">
        <v>221</v>
      </c>
      <c r="CF16" s="121">
        <v>8.8459819159379657E-2</v>
      </c>
      <c r="CN16" s="39"/>
      <c r="CO16" s="172">
        <v>44256</v>
      </c>
      <c r="CP16" s="171">
        <v>282.45</v>
      </c>
      <c r="CQ16" s="28">
        <f t="shared" si="6"/>
        <v>-6.408429702773466E-2</v>
      </c>
      <c r="CS16" s="173">
        <v>44256</v>
      </c>
      <c r="CT16" s="171">
        <v>14690.7</v>
      </c>
      <c r="CU16" s="28">
        <f t="shared" si="7"/>
        <v>1.111902623346861E-2</v>
      </c>
      <c r="DA16" s="121" t="s">
        <v>221</v>
      </c>
      <c r="DB16" s="121">
        <v>0.13442199029281246</v>
      </c>
      <c r="DL16" s="172">
        <v>44256</v>
      </c>
      <c r="DM16" s="171">
        <v>520.64</v>
      </c>
      <c r="DN16" s="28">
        <f t="shared" si="8"/>
        <v>7.4193282165552432E-2</v>
      </c>
      <c r="DP16" s="173">
        <v>44256</v>
      </c>
      <c r="DQ16" s="171">
        <v>14690.7</v>
      </c>
      <c r="DR16" s="28">
        <f t="shared" si="9"/>
        <v>1.111902623346861E-2</v>
      </c>
      <c r="DX16" s="121" t="s">
        <v>221</v>
      </c>
      <c r="DY16" s="121">
        <v>0.16671074424111912</v>
      </c>
      <c r="EG16" s="39"/>
    </row>
    <row r="17" spans="2:137" ht="15.75" thickBot="1">
      <c r="B17" s="172">
        <v>44287</v>
      </c>
      <c r="C17" s="171">
        <v>79.89</v>
      </c>
      <c r="D17" s="28">
        <f t="shared" si="10"/>
        <v>-5.4332386363636354E-2</v>
      </c>
      <c r="F17" s="173">
        <v>44287</v>
      </c>
      <c r="G17" s="171">
        <v>14631.1</v>
      </c>
      <c r="H17" s="28">
        <f t="shared" si="11"/>
        <v>-4.0569884348601315E-3</v>
      </c>
      <c r="N17" s="121" t="s">
        <v>222</v>
      </c>
      <c r="O17" s="121">
        <v>8.5621665775439018E-2</v>
      </c>
      <c r="Y17" s="172">
        <v>44287</v>
      </c>
      <c r="Z17" s="171">
        <v>653.16</v>
      </c>
      <c r="AA17" s="28">
        <f t="shared" si="0"/>
        <v>5.2160185572988738E-2</v>
      </c>
      <c r="AC17" s="173">
        <v>44287</v>
      </c>
      <c r="AD17" s="171">
        <v>14631.1</v>
      </c>
      <c r="AE17" s="28">
        <f t="shared" si="1"/>
        <v>-4.0569884348601315E-3</v>
      </c>
      <c r="AK17" s="121" t="s">
        <v>222</v>
      </c>
      <c r="AL17" s="121">
        <v>5.2339099718045949E-2</v>
      </c>
      <c r="AT17" s="39"/>
      <c r="AV17" s="172">
        <v>44287</v>
      </c>
      <c r="AW17" s="171">
        <v>94.53</v>
      </c>
      <c r="AX17" s="28">
        <f t="shared" si="2"/>
        <v>3.3679606342263524E-2</v>
      </c>
      <c r="AZ17" s="173">
        <v>44287</v>
      </c>
      <c r="BA17" s="171">
        <v>14631.1</v>
      </c>
      <c r="BB17" s="28">
        <f t="shared" si="3"/>
        <v>-4.0569884348601315E-3</v>
      </c>
      <c r="BH17" s="122" t="s">
        <v>223</v>
      </c>
      <c r="BI17" s="122">
        <v>60</v>
      </c>
      <c r="BQ17" s="39"/>
      <c r="BS17" s="172">
        <v>44287</v>
      </c>
      <c r="BT17" s="171">
        <v>777.57</v>
      </c>
      <c r="BU17" s="28">
        <f t="shared" si="4"/>
        <v>9.9303012738042984E-2</v>
      </c>
      <c r="BW17" s="173">
        <v>44287</v>
      </c>
      <c r="BX17" s="171">
        <v>14631.1</v>
      </c>
      <c r="BY17" s="28">
        <f t="shared" si="5"/>
        <v>-4.0569884348601315E-3</v>
      </c>
      <c r="CE17" s="121" t="s">
        <v>222</v>
      </c>
      <c r="CF17" s="121">
        <v>8.1698797514083321E-2</v>
      </c>
      <c r="CN17" s="39"/>
      <c r="CO17" s="172">
        <v>44287</v>
      </c>
      <c r="CP17" s="171">
        <v>352.92</v>
      </c>
      <c r="CQ17" s="28">
        <f t="shared" si="6"/>
        <v>0.24949548592671289</v>
      </c>
      <c r="CS17" s="173">
        <v>44287</v>
      </c>
      <c r="CT17" s="171">
        <v>14631.1</v>
      </c>
      <c r="CU17" s="28">
        <f t="shared" si="7"/>
        <v>-4.0569884348601315E-3</v>
      </c>
      <c r="DA17" s="121" t="s">
        <v>222</v>
      </c>
      <c r="DB17" s="121">
        <v>0.13821928324985719</v>
      </c>
      <c r="DL17" s="172">
        <v>44287</v>
      </c>
      <c r="DM17" s="171">
        <v>518.48</v>
      </c>
      <c r="DN17" s="28">
        <f t="shared" si="8"/>
        <v>-4.1487400122924845E-3</v>
      </c>
      <c r="DP17" s="173">
        <v>44287</v>
      </c>
      <c r="DQ17" s="171">
        <v>14631.1</v>
      </c>
      <c r="DR17" s="28">
        <f t="shared" si="9"/>
        <v>-4.0569884348601315E-3</v>
      </c>
      <c r="DX17" s="121" t="s">
        <v>222</v>
      </c>
      <c r="DY17" s="121">
        <v>4.6805947351949345E-2</v>
      </c>
      <c r="EG17" s="39"/>
    </row>
    <row r="18" spans="2:137" ht="15.75" thickBot="1">
      <c r="B18" s="172">
        <v>44317</v>
      </c>
      <c r="C18" s="171">
        <v>85.05</v>
      </c>
      <c r="D18" s="28">
        <f t="shared" si="10"/>
        <v>6.4588809613218112E-2</v>
      </c>
      <c r="F18" s="173">
        <v>44317</v>
      </c>
      <c r="G18" s="171">
        <v>15582.8</v>
      </c>
      <c r="H18" s="28">
        <f t="shared" si="11"/>
        <v>6.5046373820150105E-2</v>
      </c>
      <c r="N18" s="122" t="s">
        <v>223</v>
      </c>
      <c r="O18" s="122">
        <v>60</v>
      </c>
      <c r="Y18" s="172">
        <v>44317</v>
      </c>
      <c r="Z18" s="171">
        <v>645.28</v>
      </c>
      <c r="AA18" s="28">
        <f t="shared" si="0"/>
        <v>-1.2064425255680078E-2</v>
      </c>
      <c r="AC18" s="173">
        <v>44317</v>
      </c>
      <c r="AD18" s="171">
        <v>15582.8</v>
      </c>
      <c r="AE18" s="28">
        <f t="shared" si="1"/>
        <v>6.5046373820150105E-2</v>
      </c>
      <c r="AK18" s="122" t="s">
        <v>223</v>
      </c>
      <c r="AL18" s="122">
        <v>60</v>
      </c>
      <c r="AT18" s="39"/>
      <c r="AV18" s="172">
        <v>44317</v>
      </c>
      <c r="AW18" s="171">
        <v>98.6</v>
      </c>
      <c r="AX18" s="28">
        <f t="shared" si="2"/>
        <v>4.305511477837709E-2</v>
      </c>
      <c r="AZ18" s="173">
        <v>44317</v>
      </c>
      <c r="BA18" s="171">
        <v>15582.8</v>
      </c>
      <c r="BB18" s="28">
        <f t="shared" si="3"/>
        <v>6.5046373820150105E-2</v>
      </c>
      <c r="BQ18" s="39"/>
      <c r="BS18" s="172">
        <v>44317</v>
      </c>
      <c r="BT18" s="171">
        <v>839.85</v>
      </c>
      <c r="BU18" s="28">
        <f t="shared" si="4"/>
        <v>8.0095682703807958E-2</v>
      </c>
      <c r="BW18" s="173">
        <v>44317</v>
      </c>
      <c r="BX18" s="171">
        <v>15582.8</v>
      </c>
      <c r="BY18" s="28">
        <f t="shared" si="5"/>
        <v>6.5046373820150105E-2</v>
      </c>
      <c r="CE18" s="122" t="s">
        <v>223</v>
      </c>
      <c r="CF18" s="122">
        <v>60</v>
      </c>
      <c r="CN18" s="39"/>
      <c r="CO18" s="172">
        <v>44317</v>
      </c>
      <c r="CP18" s="171">
        <v>326.23</v>
      </c>
      <c r="CQ18" s="28">
        <f t="shared" si="6"/>
        <v>-7.5626204238920969E-2</v>
      </c>
      <c r="CS18" s="173">
        <v>44317</v>
      </c>
      <c r="CT18" s="171">
        <v>15582.8</v>
      </c>
      <c r="CU18" s="28">
        <f t="shared" si="7"/>
        <v>6.5046373820150105E-2</v>
      </c>
      <c r="DA18" s="122" t="s">
        <v>223</v>
      </c>
      <c r="DB18" s="122">
        <v>60</v>
      </c>
      <c r="DL18" s="172">
        <v>44317</v>
      </c>
      <c r="DM18" s="171">
        <v>520.36</v>
      </c>
      <c r="DN18" s="28">
        <f t="shared" si="8"/>
        <v>3.6259836444993976E-3</v>
      </c>
      <c r="DP18" s="173">
        <v>44317</v>
      </c>
      <c r="DQ18" s="171">
        <v>15582.8</v>
      </c>
      <c r="DR18" s="28">
        <f t="shared" si="9"/>
        <v>6.5046373820150105E-2</v>
      </c>
      <c r="DX18" s="122" t="s">
        <v>223</v>
      </c>
      <c r="DY18" s="122">
        <v>60</v>
      </c>
      <c r="EG18" s="39"/>
    </row>
    <row r="19" spans="2:137" ht="15.75" thickBot="1">
      <c r="B19" s="172">
        <v>44348</v>
      </c>
      <c r="C19" s="171">
        <v>91.86</v>
      </c>
      <c r="D19" s="28">
        <f t="shared" si="10"/>
        <v>8.0070546737213366E-2</v>
      </c>
      <c r="F19" s="173">
        <v>44348</v>
      </c>
      <c r="G19" s="171">
        <v>15721.5</v>
      </c>
      <c r="H19" s="28">
        <f t="shared" si="11"/>
        <v>8.9008393870164682E-3</v>
      </c>
      <c r="Y19" s="172">
        <v>44348</v>
      </c>
      <c r="Z19" s="171">
        <v>732.88</v>
      </c>
      <c r="AA19" s="28">
        <f t="shared" si="0"/>
        <v>0.13575502107612203</v>
      </c>
      <c r="AC19" s="173">
        <v>44348</v>
      </c>
      <c r="AD19" s="171">
        <v>15721.5</v>
      </c>
      <c r="AE19" s="28">
        <f t="shared" si="1"/>
        <v>8.9008393870164682E-3</v>
      </c>
      <c r="AT19" s="39"/>
      <c r="AV19" s="172">
        <v>44348</v>
      </c>
      <c r="AW19" s="171">
        <v>102.63</v>
      </c>
      <c r="AX19" s="28">
        <f t="shared" si="2"/>
        <v>4.087221095334681E-2</v>
      </c>
      <c r="AZ19" s="173">
        <v>44348</v>
      </c>
      <c r="BA19" s="171">
        <v>15721.5</v>
      </c>
      <c r="BB19" s="28">
        <f t="shared" si="3"/>
        <v>8.9008393870164682E-3</v>
      </c>
      <c r="BH19" t="s">
        <v>224</v>
      </c>
      <c r="BQ19" s="39"/>
      <c r="BS19" s="172">
        <v>44348</v>
      </c>
      <c r="BT19" s="171">
        <v>872.51</v>
      </c>
      <c r="BU19" s="28">
        <f t="shared" si="4"/>
        <v>3.8887896648210907E-2</v>
      </c>
      <c r="BW19" s="173">
        <v>44348</v>
      </c>
      <c r="BX19" s="171">
        <v>15721.5</v>
      </c>
      <c r="BY19" s="28">
        <f t="shared" si="5"/>
        <v>8.9008393870164682E-3</v>
      </c>
      <c r="CN19" s="39"/>
      <c r="CO19" s="172">
        <v>44348</v>
      </c>
      <c r="CP19" s="171">
        <v>414.88</v>
      </c>
      <c r="CQ19" s="28">
        <f t="shared" si="6"/>
        <v>0.27174079637065862</v>
      </c>
      <c r="CS19" s="173">
        <v>44348</v>
      </c>
      <c r="CT19" s="171">
        <v>15721.5</v>
      </c>
      <c r="CU19" s="28">
        <f t="shared" si="7"/>
        <v>8.9008393870164682E-3</v>
      </c>
      <c r="DL19" s="172">
        <v>44348</v>
      </c>
      <c r="DM19" s="171">
        <v>547.70000000000005</v>
      </c>
      <c r="DN19" s="28">
        <f t="shared" si="8"/>
        <v>5.2540548850795732E-2</v>
      </c>
      <c r="DP19" s="173">
        <v>44348</v>
      </c>
      <c r="DQ19" s="171">
        <v>15721.5</v>
      </c>
      <c r="DR19" s="28">
        <f t="shared" si="9"/>
        <v>8.9008393870164682E-3</v>
      </c>
      <c r="EG19" s="39"/>
    </row>
    <row r="20" spans="2:137" ht="15.75" thickBot="1">
      <c r="B20" s="172">
        <v>44378</v>
      </c>
      <c r="C20" s="171">
        <v>95.94</v>
      </c>
      <c r="D20" s="28">
        <f t="shared" si="10"/>
        <v>4.4415414761593608E-2</v>
      </c>
      <c r="F20" s="173">
        <v>44378</v>
      </c>
      <c r="G20" s="171">
        <v>15763.05</v>
      </c>
      <c r="H20" s="28">
        <f t="shared" si="11"/>
        <v>2.6428775880162902E-3</v>
      </c>
      <c r="N20" t="s">
        <v>224</v>
      </c>
      <c r="Y20" s="172">
        <v>44378</v>
      </c>
      <c r="Z20" s="171">
        <v>739.38</v>
      </c>
      <c r="AA20" s="28">
        <f t="shared" si="0"/>
        <v>8.8691190918022134E-3</v>
      </c>
      <c r="AC20" s="173">
        <v>44378</v>
      </c>
      <c r="AD20" s="171">
        <v>15763.05</v>
      </c>
      <c r="AE20" s="28">
        <f t="shared" si="1"/>
        <v>2.6428775880162902E-3</v>
      </c>
      <c r="AK20" t="s">
        <v>224</v>
      </c>
      <c r="AT20" s="39"/>
      <c r="AV20" s="172">
        <v>44378</v>
      </c>
      <c r="AW20" s="171">
        <v>102.25</v>
      </c>
      <c r="AX20" s="28">
        <f t="shared" si="2"/>
        <v>-3.7026210659650838E-3</v>
      </c>
      <c r="AZ20" s="173">
        <v>44378</v>
      </c>
      <c r="BA20" s="171">
        <v>15763.05</v>
      </c>
      <c r="BB20" s="28">
        <f t="shared" si="3"/>
        <v>2.6428775880162902E-3</v>
      </c>
      <c r="BH20" s="124"/>
      <c r="BI20" s="124" t="s">
        <v>225</v>
      </c>
      <c r="BJ20" s="124" t="s">
        <v>226</v>
      </c>
      <c r="BK20" s="124" t="s">
        <v>227</v>
      </c>
      <c r="BL20" s="124" t="s">
        <v>228</v>
      </c>
      <c r="BM20" s="124" t="s">
        <v>229</v>
      </c>
      <c r="BQ20" s="39"/>
      <c r="BS20" s="172">
        <v>44378</v>
      </c>
      <c r="BT20" s="171">
        <v>904.28</v>
      </c>
      <c r="BU20" s="28">
        <f t="shared" si="4"/>
        <v>3.6412190118164878E-2</v>
      </c>
      <c r="BW20" s="173">
        <v>44378</v>
      </c>
      <c r="BX20" s="171">
        <v>15763.05</v>
      </c>
      <c r="BY20" s="28">
        <f t="shared" si="5"/>
        <v>2.6428775880162902E-3</v>
      </c>
      <c r="CE20" t="s">
        <v>224</v>
      </c>
      <c r="CN20" s="39"/>
      <c r="CO20" s="172">
        <v>44378</v>
      </c>
      <c r="CP20" s="171">
        <v>471.69</v>
      </c>
      <c r="CQ20" s="28">
        <f t="shared" si="6"/>
        <v>0.13693116081758583</v>
      </c>
      <c r="CS20" s="173">
        <v>44378</v>
      </c>
      <c r="CT20" s="171">
        <v>15763.05</v>
      </c>
      <c r="CU20" s="28">
        <f t="shared" si="7"/>
        <v>2.6428775880162902E-3</v>
      </c>
      <c r="DA20" t="s">
        <v>224</v>
      </c>
      <c r="DL20" s="172">
        <v>44378</v>
      </c>
      <c r="DM20" s="171">
        <v>578.23</v>
      </c>
      <c r="DN20" s="28">
        <f t="shared" si="8"/>
        <v>5.574219463209773E-2</v>
      </c>
      <c r="DP20" s="173">
        <v>44378</v>
      </c>
      <c r="DQ20" s="171">
        <v>15763.05</v>
      </c>
      <c r="DR20" s="28">
        <f t="shared" si="9"/>
        <v>2.6428775880162902E-3</v>
      </c>
      <c r="DX20" t="s">
        <v>224</v>
      </c>
      <c r="EG20" s="39"/>
    </row>
    <row r="21" spans="2:137">
      <c r="B21" s="172">
        <v>44409</v>
      </c>
      <c r="C21" s="171">
        <v>106.23</v>
      </c>
      <c r="D21" s="28">
        <f t="shared" si="10"/>
        <v>0.10725453408380248</v>
      </c>
      <c r="F21" s="173">
        <v>44409</v>
      </c>
      <c r="G21" s="171">
        <v>17132.2</v>
      </c>
      <c r="H21" s="28">
        <f t="shared" si="11"/>
        <v>8.6858190515160638E-2</v>
      </c>
      <c r="N21" s="124"/>
      <c r="O21" s="124" t="s">
        <v>225</v>
      </c>
      <c r="P21" s="124" t="s">
        <v>226</v>
      </c>
      <c r="Q21" s="124" t="s">
        <v>227</v>
      </c>
      <c r="R21" s="124" t="s">
        <v>228</v>
      </c>
      <c r="S21" s="124" t="s">
        <v>229</v>
      </c>
      <c r="Y21" s="172">
        <v>44409</v>
      </c>
      <c r="Z21" s="171">
        <v>845.53</v>
      </c>
      <c r="AA21" s="28">
        <f t="shared" si="0"/>
        <v>0.14356623116665301</v>
      </c>
      <c r="AC21" s="173">
        <v>44409</v>
      </c>
      <c r="AD21" s="171">
        <v>17132.2</v>
      </c>
      <c r="AE21" s="28">
        <f t="shared" si="1"/>
        <v>8.6858190515160638E-2</v>
      </c>
      <c r="AK21" s="124"/>
      <c r="AL21" s="124" t="s">
        <v>225</v>
      </c>
      <c r="AM21" s="124" t="s">
        <v>226</v>
      </c>
      <c r="AN21" s="124" t="s">
        <v>227</v>
      </c>
      <c r="AO21" s="124" t="s">
        <v>228</v>
      </c>
      <c r="AP21" s="124" t="s">
        <v>229</v>
      </c>
      <c r="AT21" s="39"/>
      <c r="AV21" s="172">
        <v>44409</v>
      </c>
      <c r="AW21" s="171">
        <v>103.09</v>
      </c>
      <c r="AX21" s="28">
        <f t="shared" si="2"/>
        <v>8.2151589242054346E-3</v>
      </c>
      <c r="AZ21" s="173">
        <v>44409</v>
      </c>
      <c r="BA21" s="171">
        <v>17132.2</v>
      </c>
      <c r="BB21" s="28">
        <f t="shared" si="3"/>
        <v>8.6858190515160638E-2</v>
      </c>
      <c r="BH21" s="121" t="s">
        <v>230</v>
      </c>
      <c r="BI21" s="121">
        <v>1</v>
      </c>
      <c r="BJ21" s="121">
        <v>4.3759625648331912E-4</v>
      </c>
      <c r="BK21" s="121">
        <v>4.3759625648331912E-4</v>
      </c>
      <c r="BL21" s="121">
        <v>0.19963951808832883</v>
      </c>
      <c r="BM21" s="121">
        <v>0.65667596246057969</v>
      </c>
      <c r="BQ21" s="39"/>
      <c r="BS21" s="172">
        <v>44409</v>
      </c>
      <c r="BT21" s="171">
        <v>1074.24</v>
      </c>
      <c r="BU21" s="28">
        <f t="shared" si="4"/>
        <v>0.18795063475914553</v>
      </c>
      <c r="BW21" s="173">
        <v>44409</v>
      </c>
      <c r="BX21" s="171">
        <v>17132.2</v>
      </c>
      <c r="BY21" s="28">
        <f t="shared" si="5"/>
        <v>8.6858190515160638E-2</v>
      </c>
      <c r="CE21" s="124"/>
      <c r="CF21" s="124" t="s">
        <v>225</v>
      </c>
      <c r="CG21" s="124" t="s">
        <v>226</v>
      </c>
      <c r="CH21" s="124" t="s">
        <v>227</v>
      </c>
      <c r="CI21" s="124" t="s">
        <v>228</v>
      </c>
      <c r="CJ21" s="124" t="s">
        <v>229</v>
      </c>
      <c r="CN21" s="39"/>
      <c r="CO21" s="172">
        <v>44409</v>
      </c>
      <c r="CP21" s="171">
        <v>454.27</v>
      </c>
      <c r="CQ21" s="28">
        <f t="shared" si="6"/>
        <v>-3.6931035213805696E-2</v>
      </c>
      <c r="CS21" s="173">
        <v>44409</v>
      </c>
      <c r="CT21" s="171">
        <v>17132.2</v>
      </c>
      <c r="CU21" s="28">
        <f t="shared" si="7"/>
        <v>8.6858190515160638E-2</v>
      </c>
      <c r="DA21" s="124"/>
      <c r="DB21" s="124" t="s">
        <v>225</v>
      </c>
      <c r="DC21" s="124" t="s">
        <v>226</v>
      </c>
      <c r="DD21" s="124" t="s">
        <v>227</v>
      </c>
      <c r="DE21" s="124" t="s">
        <v>228</v>
      </c>
      <c r="DF21" s="124" t="s">
        <v>229</v>
      </c>
      <c r="DL21" s="172">
        <v>44409</v>
      </c>
      <c r="DM21" s="171">
        <v>600.88</v>
      </c>
      <c r="DN21" s="28">
        <f t="shared" si="8"/>
        <v>3.9171264029884245E-2</v>
      </c>
      <c r="DP21" s="173">
        <v>44409</v>
      </c>
      <c r="DQ21" s="171">
        <v>17132.2</v>
      </c>
      <c r="DR21" s="28">
        <f t="shared" si="9"/>
        <v>8.6858190515160638E-2</v>
      </c>
      <c r="DX21" s="124"/>
      <c r="DY21" s="124" t="s">
        <v>225</v>
      </c>
      <c r="DZ21" s="124" t="s">
        <v>226</v>
      </c>
      <c r="EA21" s="124" t="s">
        <v>227</v>
      </c>
      <c r="EB21" s="124" t="s">
        <v>228</v>
      </c>
      <c r="EC21" s="124" t="s">
        <v>229</v>
      </c>
      <c r="EG21" s="39"/>
    </row>
    <row r="22" spans="2:137">
      <c r="B22" s="172">
        <v>44440</v>
      </c>
      <c r="C22" s="171">
        <v>116.42</v>
      </c>
      <c r="D22" s="28">
        <f t="shared" si="10"/>
        <v>9.5923938623740934E-2</v>
      </c>
      <c r="F22" s="173">
        <v>44440</v>
      </c>
      <c r="G22" s="171">
        <v>17618.150000000001</v>
      </c>
      <c r="H22" s="28">
        <f t="shared" si="11"/>
        <v>2.8364716732235173E-2</v>
      </c>
      <c r="N22" s="121" t="s">
        <v>230</v>
      </c>
      <c r="O22" s="121">
        <v>1</v>
      </c>
      <c r="P22" s="121">
        <v>0.11859471348208317</v>
      </c>
      <c r="Q22" s="121">
        <v>0.11859471348208317</v>
      </c>
      <c r="R22" s="121">
        <v>16.176999966093476</v>
      </c>
      <c r="S22" s="121">
        <v>1.6891436596224544E-4</v>
      </c>
      <c r="Y22" s="172">
        <v>44440</v>
      </c>
      <c r="Z22" s="171">
        <v>795.56</v>
      </c>
      <c r="AA22" s="28">
        <f t="shared" si="0"/>
        <v>-5.9099026646009079E-2</v>
      </c>
      <c r="AC22" s="173">
        <v>44440</v>
      </c>
      <c r="AD22" s="171">
        <v>17618.150000000001</v>
      </c>
      <c r="AE22" s="28">
        <f t="shared" si="1"/>
        <v>2.8364716732235173E-2</v>
      </c>
      <c r="AK22" s="121" t="s">
        <v>230</v>
      </c>
      <c r="AL22" s="121">
        <v>1</v>
      </c>
      <c r="AM22" s="121">
        <v>0.1155239896634141</v>
      </c>
      <c r="AN22" s="121">
        <v>0.1155239896634141</v>
      </c>
      <c r="AO22" s="121">
        <v>42.171561572252777</v>
      </c>
      <c r="AP22" s="121">
        <v>2.0633952055982825E-8</v>
      </c>
      <c r="AT22" s="39"/>
      <c r="AV22" s="172">
        <v>44440</v>
      </c>
      <c r="AW22" s="171">
        <v>100.38</v>
      </c>
      <c r="AX22" s="28">
        <f t="shared" si="2"/>
        <v>-2.6287709768163858E-2</v>
      </c>
      <c r="AZ22" s="173">
        <v>44440</v>
      </c>
      <c r="BA22" s="171">
        <v>17618.150000000001</v>
      </c>
      <c r="BB22" s="28">
        <f t="shared" si="3"/>
        <v>2.8364716732235173E-2</v>
      </c>
      <c r="BH22" s="121" t="s">
        <v>231</v>
      </c>
      <c r="BI22" s="121">
        <v>58</v>
      </c>
      <c r="BJ22" s="121">
        <v>0.12713205841742756</v>
      </c>
      <c r="BK22" s="121">
        <v>2.1919320416797857E-3</v>
      </c>
      <c r="BL22" s="121"/>
      <c r="BM22" s="121"/>
      <c r="BQ22" s="39"/>
      <c r="BS22" s="172">
        <v>44440</v>
      </c>
      <c r="BT22" s="171">
        <v>1383.52</v>
      </c>
      <c r="BU22" s="28">
        <f t="shared" si="4"/>
        <v>0.28790586833482279</v>
      </c>
      <c r="BW22" s="173">
        <v>44440</v>
      </c>
      <c r="BX22" s="171">
        <v>17618.150000000001</v>
      </c>
      <c r="BY22" s="28">
        <f t="shared" si="5"/>
        <v>2.8364716732235173E-2</v>
      </c>
      <c r="CE22" s="121" t="s">
        <v>230</v>
      </c>
      <c r="CF22" s="121">
        <v>1</v>
      </c>
      <c r="CG22" s="121">
        <v>4.4891427597944678E-2</v>
      </c>
      <c r="CH22" s="121">
        <v>4.4891427597944678E-2</v>
      </c>
      <c r="CI22" s="121">
        <v>6.7256163141270751</v>
      </c>
      <c r="CJ22" s="121">
        <v>1.2010644899866151E-2</v>
      </c>
      <c r="CN22" s="39"/>
      <c r="CO22" s="172">
        <v>44440</v>
      </c>
      <c r="CP22" s="171">
        <v>443.53</v>
      </c>
      <c r="CQ22" s="28">
        <f t="shared" si="6"/>
        <v>-2.3642327250313677E-2</v>
      </c>
      <c r="CS22" s="173">
        <v>44440</v>
      </c>
      <c r="CT22" s="171">
        <v>17618.150000000001</v>
      </c>
      <c r="CU22" s="28">
        <f t="shared" si="7"/>
        <v>2.8364716732235173E-2</v>
      </c>
      <c r="DA22" s="121" t="s">
        <v>230</v>
      </c>
      <c r="DB22" s="121">
        <v>1</v>
      </c>
      <c r="DC22" s="121">
        <v>0.19415105416271849</v>
      </c>
      <c r="DD22" s="121">
        <v>0.19415105416271849</v>
      </c>
      <c r="DE22" s="121">
        <v>10.162544956472313</v>
      </c>
      <c r="DF22" s="121">
        <v>2.3104567240481069E-3</v>
      </c>
      <c r="DL22" s="172">
        <v>44440</v>
      </c>
      <c r="DM22" s="171">
        <v>597.25</v>
      </c>
      <c r="DN22" s="28">
        <f t="shared" si="8"/>
        <v>-6.0411396618292867E-3</v>
      </c>
      <c r="DP22" s="173">
        <v>44440</v>
      </c>
      <c r="DQ22" s="171">
        <v>17618.150000000001</v>
      </c>
      <c r="DR22" s="28">
        <f t="shared" si="9"/>
        <v>2.8364716732235173E-2</v>
      </c>
      <c r="DX22" s="121" t="s">
        <v>230</v>
      </c>
      <c r="DY22" s="121">
        <v>1</v>
      </c>
      <c r="DZ22" s="121">
        <v>2.8050402452962253E-2</v>
      </c>
      <c r="EA22" s="121">
        <v>2.8050402452962253E-2</v>
      </c>
      <c r="EB22" s="121">
        <v>12.803745028811623</v>
      </c>
      <c r="EC22" s="121">
        <v>7.0669671310328403E-4</v>
      </c>
      <c r="EG22" s="39"/>
    </row>
    <row r="23" spans="2:137" ht="15.75" thickBot="1">
      <c r="B23" s="172">
        <v>44470</v>
      </c>
      <c r="C23" s="171">
        <v>109.91</v>
      </c>
      <c r="D23" s="28">
        <f t="shared" si="10"/>
        <v>-5.5918227108744278E-2</v>
      </c>
      <c r="F23" s="173">
        <v>44470</v>
      </c>
      <c r="G23" s="171">
        <v>17671.650000000001</v>
      </c>
      <c r="H23" s="28">
        <f t="shared" si="11"/>
        <v>3.0366411910445201E-3</v>
      </c>
      <c r="N23" s="121" t="s">
        <v>231</v>
      </c>
      <c r="O23" s="121">
        <v>58</v>
      </c>
      <c r="P23" s="121">
        <v>0.42520203970933712</v>
      </c>
      <c r="Q23" s="121">
        <v>7.3310696501609849E-3</v>
      </c>
      <c r="R23" s="121"/>
      <c r="S23" s="121"/>
      <c r="Y23" s="172">
        <v>44470</v>
      </c>
      <c r="Z23" s="171">
        <v>791.26</v>
      </c>
      <c r="AA23" s="28">
        <f t="shared" si="0"/>
        <v>-5.4049977374427405E-3</v>
      </c>
      <c r="AC23" s="173">
        <v>44470</v>
      </c>
      <c r="AD23" s="171">
        <v>17671.650000000001</v>
      </c>
      <c r="AE23" s="28">
        <f t="shared" si="1"/>
        <v>3.0366411910445201E-3</v>
      </c>
      <c r="AK23" s="121" t="s">
        <v>231</v>
      </c>
      <c r="AL23" s="121">
        <v>58</v>
      </c>
      <c r="AM23" s="121">
        <v>0.15888411883914233</v>
      </c>
      <c r="AN23" s="121">
        <v>2.7393813592955572E-3</v>
      </c>
      <c r="AO23" s="121"/>
      <c r="AP23" s="121"/>
      <c r="AT23" s="39"/>
      <c r="AV23" s="172">
        <v>44470</v>
      </c>
      <c r="AW23" s="171">
        <v>107.62</v>
      </c>
      <c r="AX23" s="28">
        <f t="shared" si="2"/>
        <v>7.2125921498306544E-2</v>
      </c>
      <c r="AZ23" s="173">
        <v>44470</v>
      </c>
      <c r="BA23" s="171">
        <v>17671.650000000001</v>
      </c>
      <c r="BB23" s="28">
        <f t="shared" si="3"/>
        <v>3.0366411910445201E-3</v>
      </c>
      <c r="BH23" s="122" t="s">
        <v>35</v>
      </c>
      <c r="BI23" s="122">
        <v>59</v>
      </c>
      <c r="BJ23" s="122">
        <v>0.12756965467391088</v>
      </c>
      <c r="BK23" s="122"/>
      <c r="BL23" s="122"/>
      <c r="BM23" s="122"/>
      <c r="BQ23" s="39"/>
      <c r="BS23" s="172">
        <v>44470</v>
      </c>
      <c r="BT23" s="171">
        <v>1312.93</v>
      </c>
      <c r="BU23" s="28">
        <f t="shared" si="4"/>
        <v>-5.1022030762113979E-2</v>
      </c>
      <c r="BW23" s="173">
        <v>44470</v>
      </c>
      <c r="BX23" s="171">
        <v>17671.650000000001</v>
      </c>
      <c r="BY23" s="28">
        <f t="shared" si="5"/>
        <v>3.0366411910445201E-3</v>
      </c>
      <c r="CE23" s="121" t="s">
        <v>231</v>
      </c>
      <c r="CF23" s="121">
        <v>58</v>
      </c>
      <c r="CG23" s="121">
        <v>0.38713222388433688</v>
      </c>
      <c r="CH23" s="121">
        <v>6.6746935152471876E-3</v>
      </c>
      <c r="CI23" s="121"/>
      <c r="CJ23" s="121"/>
      <c r="CN23" s="39"/>
      <c r="CO23" s="172">
        <v>44470</v>
      </c>
      <c r="CP23" s="171">
        <v>509.46</v>
      </c>
      <c r="CQ23" s="28">
        <f t="shared" si="6"/>
        <v>0.14864834396771354</v>
      </c>
      <c r="CS23" s="173">
        <v>44470</v>
      </c>
      <c r="CT23" s="171">
        <v>17671.650000000001</v>
      </c>
      <c r="CU23" s="28">
        <f t="shared" si="7"/>
        <v>3.0366411910445201E-3</v>
      </c>
      <c r="DA23" s="121" t="s">
        <v>231</v>
      </c>
      <c r="DB23" s="121">
        <v>58</v>
      </c>
      <c r="DC23" s="121">
        <v>1.1080650752020464</v>
      </c>
      <c r="DD23" s="121">
        <v>1.9104570262104249E-2</v>
      </c>
      <c r="DE23" s="121"/>
      <c r="DF23" s="121"/>
      <c r="DL23" s="172">
        <v>44470</v>
      </c>
      <c r="DM23" s="171">
        <v>567.44000000000005</v>
      </c>
      <c r="DN23" s="28">
        <f t="shared" si="8"/>
        <v>-4.9912097111762144E-2</v>
      </c>
      <c r="DP23" s="173">
        <v>44470</v>
      </c>
      <c r="DQ23" s="171">
        <v>17671.650000000001</v>
      </c>
      <c r="DR23" s="28">
        <f t="shared" si="9"/>
        <v>3.0366411910445201E-3</v>
      </c>
      <c r="DX23" s="121" t="s">
        <v>231</v>
      </c>
      <c r="DY23" s="121">
        <v>58</v>
      </c>
      <c r="DZ23" s="121">
        <v>0.12706620903578031</v>
      </c>
      <c r="EA23" s="121">
        <v>2.1907967075134537E-3</v>
      </c>
      <c r="EB23" s="121"/>
      <c r="EC23" s="121"/>
      <c r="EG23" s="39"/>
    </row>
    <row r="24" spans="2:137" ht="15.75" thickBot="1">
      <c r="B24" s="172">
        <v>44501</v>
      </c>
      <c r="C24" s="171">
        <v>115.39</v>
      </c>
      <c r="D24" s="28">
        <f t="shared" si="10"/>
        <v>4.9858975525429949E-2</v>
      </c>
      <c r="F24" s="173">
        <v>44501</v>
      </c>
      <c r="G24" s="171">
        <v>16983.2</v>
      </c>
      <c r="H24" s="28">
        <f t="shared" si="11"/>
        <v>-3.8957878862471818E-2</v>
      </c>
      <c r="N24" s="122" t="s">
        <v>35</v>
      </c>
      <c r="O24" s="122">
        <v>59</v>
      </c>
      <c r="P24" s="122">
        <v>0.54379675319142029</v>
      </c>
      <c r="Q24" s="122"/>
      <c r="R24" s="122"/>
      <c r="S24" s="122"/>
      <c r="Y24" s="172">
        <v>44501</v>
      </c>
      <c r="Z24" s="171">
        <v>761.58</v>
      </c>
      <c r="AA24" s="28">
        <f t="shared" si="0"/>
        <v>-3.750979450496672E-2</v>
      </c>
      <c r="AC24" s="173">
        <v>44501</v>
      </c>
      <c r="AD24" s="171">
        <v>16983.2</v>
      </c>
      <c r="AE24" s="28">
        <f t="shared" si="1"/>
        <v>-3.8957878862471818E-2</v>
      </c>
      <c r="AK24" s="122" t="s">
        <v>35</v>
      </c>
      <c r="AL24" s="122">
        <v>59</v>
      </c>
      <c r="AM24" s="122">
        <v>0.27440810850255642</v>
      </c>
      <c r="AN24" s="122"/>
      <c r="AO24" s="122"/>
      <c r="AP24" s="122"/>
      <c r="AT24" s="39"/>
      <c r="AV24" s="172">
        <v>44501</v>
      </c>
      <c r="AW24" s="171">
        <v>105.1</v>
      </c>
      <c r="AX24" s="28">
        <f t="shared" si="2"/>
        <v>-2.3415721984761273E-2</v>
      </c>
      <c r="AZ24" s="173">
        <v>44501</v>
      </c>
      <c r="BA24" s="171">
        <v>16983.2</v>
      </c>
      <c r="BB24" s="28">
        <f t="shared" si="3"/>
        <v>-3.8957878862471818E-2</v>
      </c>
      <c r="BQ24" s="39"/>
      <c r="BS24" s="172">
        <v>44501</v>
      </c>
      <c r="BT24" s="171">
        <v>1306</v>
      </c>
      <c r="BU24" s="28">
        <f t="shared" si="4"/>
        <v>-5.2782707379678273E-3</v>
      </c>
      <c r="BW24" s="173">
        <v>44501</v>
      </c>
      <c r="BX24" s="171">
        <v>16983.2</v>
      </c>
      <c r="BY24" s="28">
        <f t="shared" si="5"/>
        <v>-3.8957878862471818E-2</v>
      </c>
      <c r="CE24" s="122" t="s">
        <v>35</v>
      </c>
      <c r="CF24" s="122">
        <v>59</v>
      </c>
      <c r="CG24" s="122">
        <v>0.43202365148228156</v>
      </c>
      <c r="CH24" s="122"/>
      <c r="CI24" s="122"/>
      <c r="CJ24" s="122"/>
      <c r="CN24" s="39"/>
      <c r="CO24" s="172">
        <v>44501</v>
      </c>
      <c r="CP24" s="171">
        <v>415.77</v>
      </c>
      <c r="CQ24" s="28">
        <f t="shared" si="6"/>
        <v>-0.18390060063596747</v>
      </c>
      <c r="CS24" s="173">
        <v>44501</v>
      </c>
      <c r="CT24" s="171">
        <v>16983.2</v>
      </c>
      <c r="CU24" s="28">
        <f t="shared" si="7"/>
        <v>-3.8957878862471818E-2</v>
      </c>
      <c r="DA24" s="122" t="s">
        <v>35</v>
      </c>
      <c r="DB24" s="122">
        <v>59</v>
      </c>
      <c r="DC24" s="122">
        <v>1.3022161293647649</v>
      </c>
      <c r="DD24" s="122"/>
      <c r="DE24" s="122"/>
      <c r="DF24" s="122"/>
      <c r="DL24" s="172">
        <v>44501</v>
      </c>
      <c r="DM24" s="171">
        <v>576.24</v>
      </c>
      <c r="DN24" s="28">
        <f t="shared" si="8"/>
        <v>1.5508247568024824E-2</v>
      </c>
      <c r="DP24" s="173">
        <v>44501</v>
      </c>
      <c r="DQ24" s="171">
        <v>16983.2</v>
      </c>
      <c r="DR24" s="28">
        <f t="shared" si="9"/>
        <v>-3.8957878862471818E-2</v>
      </c>
      <c r="DX24" s="122" t="s">
        <v>35</v>
      </c>
      <c r="DY24" s="122">
        <v>59</v>
      </c>
      <c r="DZ24" s="122">
        <v>0.15511661148874256</v>
      </c>
      <c r="EA24" s="122"/>
      <c r="EB24" s="122"/>
      <c r="EC24" s="122"/>
      <c r="EG24" s="39"/>
    </row>
    <row r="25" spans="2:137" ht="15.75" thickBot="1">
      <c r="B25" s="172">
        <v>44531</v>
      </c>
      <c r="C25" s="171">
        <v>114.52</v>
      </c>
      <c r="D25" s="28">
        <f t="shared" si="10"/>
        <v>-7.5396481497530532E-3</v>
      </c>
      <c r="F25" s="173">
        <v>44531</v>
      </c>
      <c r="G25" s="171">
        <v>17354.05</v>
      </c>
      <c r="H25" s="28">
        <f t="shared" si="11"/>
        <v>2.1836285270149247E-2</v>
      </c>
      <c r="Y25" s="172">
        <v>44531</v>
      </c>
      <c r="Z25" s="171">
        <v>726.96</v>
      </c>
      <c r="AA25" s="28">
        <f t="shared" si="0"/>
        <v>-4.5458126526431886E-2</v>
      </c>
      <c r="AC25" s="173">
        <v>44531</v>
      </c>
      <c r="AD25" s="171">
        <v>17354.05</v>
      </c>
      <c r="AE25" s="28">
        <f t="shared" si="1"/>
        <v>2.1836285270149247E-2</v>
      </c>
      <c r="AT25" s="39"/>
      <c r="AV25" s="172">
        <v>44531</v>
      </c>
      <c r="AW25" s="171">
        <v>113.51</v>
      </c>
      <c r="AX25" s="28">
        <f t="shared" si="2"/>
        <v>8.0019029495718375E-2</v>
      </c>
      <c r="AZ25" s="173">
        <v>44531</v>
      </c>
      <c r="BA25" s="171">
        <v>17354.05</v>
      </c>
      <c r="BB25" s="28">
        <f t="shared" si="3"/>
        <v>2.1836285270149247E-2</v>
      </c>
      <c r="BH25" s="124"/>
      <c r="BI25" s="124" t="s">
        <v>232</v>
      </c>
      <c r="BJ25" s="124" t="s">
        <v>222</v>
      </c>
      <c r="BK25" s="124" t="s">
        <v>233</v>
      </c>
      <c r="BL25" s="124" t="s">
        <v>234</v>
      </c>
      <c r="BM25" s="124" t="s">
        <v>235</v>
      </c>
      <c r="BN25" s="124" t="s">
        <v>236</v>
      </c>
      <c r="BO25" s="124" t="s">
        <v>237</v>
      </c>
      <c r="BP25" s="124" t="s">
        <v>238</v>
      </c>
      <c r="BQ25" s="39"/>
      <c r="BS25" s="172">
        <v>44531</v>
      </c>
      <c r="BT25" s="171">
        <v>1239.3900000000001</v>
      </c>
      <c r="BU25" s="28">
        <f t="shared" si="4"/>
        <v>-5.1003062787136177E-2</v>
      </c>
      <c r="BW25" s="173">
        <v>44531</v>
      </c>
      <c r="BX25" s="171">
        <v>17354.05</v>
      </c>
      <c r="BY25" s="28">
        <f t="shared" si="5"/>
        <v>2.1836285270149247E-2</v>
      </c>
      <c r="CN25" s="39"/>
      <c r="CO25" s="172">
        <v>44531</v>
      </c>
      <c r="CP25" s="171">
        <v>399.78</v>
      </c>
      <c r="CQ25" s="28">
        <f t="shared" si="6"/>
        <v>-3.8458763258532369E-2</v>
      </c>
      <c r="CS25" s="173">
        <v>44531</v>
      </c>
      <c r="CT25" s="171">
        <v>17354.05</v>
      </c>
      <c r="CU25" s="28">
        <f t="shared" si="7"/>
        <v>2.1836285270149247E-2</v>
      </c>
      <c r="DL25" s="172">
        <v>44531</v>
      </c>
      <c r="DM25" s="171">
        <v>564.05999999999995</v>
      </c>
      <c r="DN25" s="28">
        <f t="shared" si="8"/>
        <v>-2.1137026239067214E-2</v>
      </c>
      <c r="DP25" s="173">
        <v>44531</v>
      </c>
      <c r="DQ25" s="171">
        <v>17354.05</v>
      </c>
      <c r="DR25" s="28">
        <f t="shared" si="9"/>
        <v>2.1836285270149247E-2</v>
      </c>
      <c r="EG25" s="39"/>
    </row>
    <row r="26" spans="2:137">
      <c r="B26" s="172">
        <v>44562</v>
      </c>
      <c r="C26" s="171">
        <v>116.73</v>
      </c>
      <c r="D26" s="28">
        <f t="shared" si="10"/>
        <v>1.9297939224589555E-2</v>
      </c>
      <c r="F26" s="173">
        <v>44562</v>
      </c>
      <c r="G26" s="171">
        <v>17339.849999999999</v>
      </c>
      <c r="H26" s="28">
        <f t="shared" si="11"/>
        <v>-8.1825279977876253E-4</v>
      </c>
      <c r="N26" s="124"/>
      <c r="O26" s="124" t="s">
        <v>232</v>
      </c>
      <c r="P26" s="124" t="s">
        <v>222</v>
      </c>
      <c r="Q26" s="124" t="s">
        <v>233</v>
      </c>
      <c r="R26" s="124" t="s">
        <v>234</v>
      </c>
      <c r="S26" s="124" t="s">
        <v>235</v>
      </c>
      <c r="T26" s="124" t="s">
        <v>236</v>
      </c>
      <c r="U26" s="124" t="s">
        <v>237</v>
      </c>
      <c r="V26" s="124" t="s">
        <v>238</v>
      </c>
      <c r="Y26" s="172">
        <v>44562</v>
      </c>
      <c r="Z26" s="171">
        <v>712.29</v>
      </c>
      <c r="AA26" s="28">
        <f t="shared" si="0"/>
        <v>-2.0179927368768724E-2</v>
      </c>
      <c r="AC26" s="173">
        <v>44562</v>
      </c>
      <c r="AD26" s="171">
        <v>17339.849999999999</v>
      </c>
      <c r="AE26" s="28">
        <f t="shared" si="1"/>
        <v>-8.1825279977876253E-4</v>
      </c>
      <c r="AK26" s="124"/>
      <c r="AL26" s="124" t="s">
        <v>232</v>
      </c>
      <c r="AM26" s="124" t="s">
        <v>222</v>
      </c>
      <c r="AN26" s="124" t="s">
        <v>233</v>
      </c>
      <c r="AO26" s="124" t="s">
        <v>234</v>
      </c>
      <c r="AP26" s="124" t="s">
        <v>235</v>
      </c>
      <c r="AQ26" s="124" t="s">
        <v>236</v>
      </c>
      <c r="AR26" s="124" t="s">
        <v>237</v>
      </c>
      <c r="AS26" s="124" t="s">
        <v>238</v>
      </c>
      <c r="AT26" s="39"/>
      <c r="AV26" s="172">
        <v>44562</v>
      </c>
      <c r="AW26" s="171">
        <v>106.07</v>
      </c>
      <c r="AX26" s="28">
        <f t="shared" si="2"/>
        <v>-6.5544885913135453E-2</v>
      </c>
      <c r="AZ26" s="173">
        <v>44562</v>
      </c>
      <c r="BA26" s="171">
        <v>17339.849999999999</v>
      </c>
      <c r="BB26" s="28">
        <f t="shared" si="3"/>
        <v>-8.1825279977876253E-4</v>
      </c>
      <c r="BH26" s="121" t="s">
        <v>239</v>
      </c>
      <c r="BI26" s="121">
        <v>-3.2886733680862409E-3</v>
      </c>
      <c r="BJ26" s="121">
        <v>6.4330497108918893E-3</v>
      </c>
      <c r="BK26" s="121">
        <v>-0.51121528915253689</v>
      </c>
      <c r="BL26" s="121">
        <v>0.61114098076228118</v>
      </c>
      <c r="BM26" s="121">
        <v>-1.6165821346913075E-2</v>
      </c>
      <c r="BN26" s="121">
        <v>9.5884746107405949E-3</v>
      </c>
      <c r="BO26" s="121">
        <v>-1.6165821346913075E-2</v>
      </c>
      <c r="BP26" s="121">
        <v>9.5884746107405949E-3</v>
      </c>
      <c r="BQ26" s="39"/>
      <c r="BS26" s="172">
        <v>44562</v>
      </c>
      <c r="BT26" s="171">
        <v>1003.84</v>
      </c>
      <c r="BU26" s="28">
        <f t="shared" si="4"/>
        <v>-0.19005317131814847</v>
      </c>
      <c r="BW26" s="173">
        <v>44562</v>
      </c>
      <c r="BX26" s="171">
        <v>17339.849999999999</v>
      </c>
      <c r="BY26" s="28">
        <f t="shared" si="5"/>
        <v>-8.1825279977876253E-4</v>
      </c>
      <c r="CE26" s="124"/>
      <c r="CF26" s="124" t="s">
        <v>232</v>
      </c>
      <c r="CG26" s="124" t="s">
        <v>222</v>
      </c>
      <c r="CH26" s="124" t="s">
        <v>233</v>
      </c>
      <c r="CI26" s="124" t="s">
        <v>234</v>
      </c>
      <c r="CJ26" s="124" t="s">
        <v>235</v>
      </c>
      <c r="CK26" s="124" t="s">
        <v>236</v>
      </c>
      <c r="CL26" s="124" t="s">
        <v>237</v>
      </c>
      <c r="CM26" s="124" t="s">
        <v>238</v>
      </c>
      <c r="CN26" s="39"/>
      <c r="CO26" s="172">
        <v>44562</v>
      </c>
      <c r="CP26" s="171">
        <v>371.25</v>
      </c>
      <c r="CQ26" s="28">
        <f t="shared" si="6"/>
        <v>-7.1364250337685675E-2</v>
      </c>
      <c r="CS26" s="173">
        <v>44562</v>
      </c>
      <c r="CT26" s="171">
        <v>17339.849999999999</v>
      </c>
      <c r="CU26" s="28">
        <f t="shared" si="7"/>
        <v>-8.1825279977876253E-4</v>
      </c>
      <c r="DA26" s="124"/>
      <c r="DB26" s="124" t="s">
        <v>232</v>
      </c>
      <c r="DC26" s="124" t="s">
        <v>222</v>
      </c>
      <c r="DD26" s="124" t="s">
        <v>233</v>
      </c>
      <c r="DE26" s="124" t="s">
        <v>234</v>
      </c>
      <c r="DF26" s="124" t="s">
        <v>235</v>
      </c>
      <c r="DG26" s="124" t="s">
        <v>236</v>
      </c>
      <c r="DH26" s="124" t="s">
        <v>237</v>
      </c>
      <c r="DI26" s="124" t="s">
        <v>238</v>
      </c>
      <c r="DL26" s="172">
        <v>44562</v>
      </c>
      <c r="DM26" s="171">
        <v>522.12</v>
      </c>
      <c r="DN26" s="28">
        <f t="shared" si="8"/>
        <v>-7.4353792149771225E-2</v>
      </c>
      <c r="DP26" s="173">
        <v>44562</v>
      </c>
      <c r="DQ26" s="171">
        <v>17339.849999999999</v>
      </c>
      <c r="DR26" s="28">
        <f t="shared" si="9"/>
        <v>-8.1825279977876253E-4</v>
      </c>
      <c r="DX26" s="124"/>
      <c r="DY26" s="124" t="s">
        <v>232</v>
      </c>
      <c r="DZ26" s="124" t="s">
        <v>222</v>
      </c>
      <c r="EA26" s="124" t="s">
        <v>233</v>
      </c>
      <c r="EB26" s="124" t="s">
        <v>234</v>
      </c>
      <c r="EC26" s="124" t="s">
        <v>235</v>
      </c>
      <c r="ED26" s="124" t="s">
        <v>236</v>
      </c>
      <c r="EE26" s="124" t="s">
        <v>237</v>
      </c>
      <c r="EF26" s="124" t="s">
        <v>238</v>
      </c>
      <c r="EG26" s="39"/>
    </row>
    <row r="27" spans="2:137" ht="15.75" thickBot="1">
      <c r="B27" s="172">
        <v>44593</v>
      </c>
      <c r="C27" s="171">
        <v>122.07</v>
      </c>
      <c r="D27" s="28">
        <f t="shared" si="10"/>
        <v>4.5746594705731169E-2</v>
      </c>
      <c r="F27" s="173">
        <v>44593</v>
      </c>
      <c r="G27" s="171">
        <v>16793.900000000001</v>
      </c>
      <c r="H27" s="28">
        <f t="shared" si="11"/>
        <v>-3.1485278131010208E-2</v>
      </c>
      <c r="N27" s="121" t="s">
        <v>239</v>
      </c>
      <c r="O27" s="121">
        <v>2.2469426232109044E-2</v>
      </c>
      <c r="P27" s="121">
        <v>1.1764867424786035E-2</v>
      </c>
      <c r="Q27" s="121">
        <v>1.9098750050315754</v>
      </c>
      <c r="R27" s="121">
        <v>6.1098665484667414E-2</v>
      </c>
      <c r="S27" s="121">
        <v>-1.0805144008299201E-3</v>
      </c>
      <c r="T27" s="121">
        <v>4.6019366865048011E-2</v>
      </c>
      <c r="U27" s="121">
        <v>-1.0805144008299201E-3</v>
      </c>
      <c r="V27" s="121">
        <v>4.6019366865048011E-2</v>
      </c>
      <c r="Y27" s="172">
        <v>44593</v>
      </c>
      <c r="Z27" s="171">
        <v>702.46</v>
      </c>
      <c r="AA27" s="28">
        <f t="shared" si="0"/>
        <v>-1.3800558761178583E-2</v>
      </c>
      <c r="AC27" s="173">
        <v>44593</v>
      </c>
      <c r="AD27" s="171">
        <v>16793.900000000001</v>
      </c>
      <c r="AE27" s="28">
        <f t="shared" si="1"/>
        <v>-3.1485278131010208E-2</v>
      </c>
      <c r="AK27" s="121" t="s">
        <v>239</v>
      </c>
      <c r="AL27" s="121">
        <v>-1.4920681395748613E-3</v>
      </c>
      <c r="AM27" s="121">
        <v>7.1916677132915713E-3</v>
      </c>
      <c r="AN27" s="121">
        <v>-0.2074717852741215</v>
      </c>
      <c r="AO27" s="121">
        <v>0.83636816848743156</v>
      </c>
      <c r="AP27" s="121">
        <v>-1.5887755025347023E-2</v>
      </c>
      <c r="AQ27" s="121">
        <v>1.2903618746197301E-2</v>
      </c>
      <c r="AR27" s="121">
        <v>-1.5887755025347023E-2</v>
      </c>
      <c r="AS27" s="121">
        <v>1.2903618746197301E-2</v>
      </c>
      <c r="AT27" s="39"/>
      <c r="AV27" s="172">
        <v>44593</v>
      </c>
      <c r="AW27" s="171">
        <v>106.69</v>
      </c>
      <c r="AX27" s="28">
        <f t="shared" si="2"/>
        <v>5.8451965683039564E-3</v>
      </c>
      <c r="AZ27" s="173">
        <v>44593</v>
      </c>
      <c r="BA27" s="171">
        <v>16793.900000000001</v>
      </c>
      <c r="BB27" s="28">
        <f t="shared" si="3"/>
        <v>-3.1485278131010208E-2</v>
      </c>
      <c r="BH27" s="122" t="s">
        <v>291</v>
      </c>
      <c r="BI27" s="122">
        <v>7.0206826935484953E-2</v>
      </c>
      <c r="BJ27" s="122">
        <v>0.15712890669923754</v>
      </c>
      <c r="BK27" s="122">
        <v>0.44681038269978385</v>
      </c>
      <c r="BL27" s="122">
        <v>0.65667596246057969</v>
      </c>
      <c r="BM27" s="122">
        <v>-0.24432085033266307</v>
      </c>
      <c r="BN27" s="122">
        <v>0.38473450420363298</v>
      </c>
      <c r="BO27" s="122">
        <v>-0.24432085033266307</v>
      </c>
      <c r="BP27" s="122">
        <v>0.38473450420363298</v>
      </c>
      <c r="BQ27" s="39"/>
      <c r="BS27" s="172">
        <v>44593</v>
      </c>
      <c r="BT27" s="171">
        <v>1070.6500000000001</v>
      </c>
      <c r="BU27" s="28">
        <f t="shared" si="4"/>
        <v>6.6554430985017676E-2</v>
      </c>
      <c r="BW27" s="173">
        <v>44593</v>
      </c>
      <c r="BX27" s="171">
        <v>16793.900000000001</v>
      </c>
      <c r="BY27" s="28">
        <f t="shared" si="5"/>
        <v>-3.1485278131010208E-2</v>
      </c>
      <c r="CE27" s="121" t="s">
        <v>239</v>
      </c>
      <c r="CF27" s="121">
        <v>2.7089539300924302E-3</v>
      </c>
      <c r="CG27" s="121">
        <v>1.1225844683266451E-2</v>
      </c>
      <c r="CH27" s="121">
        <v>0.24131403974709098</v>
      </c>
      <c r="CI27" s="121">
        <v>0.8101628159348836</v>
      </c>
      <c r="CJ27" s="121">
        <v>-1.9762015465495674E-2</v>
      </c>
      <c r="CK27" s="121">
        <v>2.5179923325680535E-2</v>
      </c>
      <c r="CL27" s="121">
        <v>-1.9762015465495674E-2</v>
      </c>
      <c r="CM27" s="121">
        <v>2.5179923325680535E-2</v>
      </c>
      <c r="CN27" s="39"/>
      <c r="CO27" s="172">
        <v>44593</v>
      </c>
      <c r="CP27" s="171">
        <v>301.63</v>
      </c>
      <c r="CQ27" s="28">
        <f t="shared" si="6"/>
        <v>-0.18752861952861954</v>
      </c>
      <c r="CS27" s="173">
        <v>44593</v>
      </c>
      <c r="CT27" s="171">
        <v>16793.900000000001</v>
      </c>
      <c r="CU27" s="28">
        <f t="shared" si="7"/>
        <v>-3.1485278131010208E-2</v>
      </c>
      <c r="DA27" s="121" t="s">
        <v>239</v>
      </c>
      <c r="DB27" s="121">
        <v>-3.0827532189688714E-3</v>
      </c>
      <c r="DC27" s="121">
        <v>1.8992056838141803E-2</v>
      </c>
      <c r="DD27" s="121">
        <v>-0.16231802828105321</v>
      </c>
      <c r="DE27" s="121">
        <v>0.87161959845029457</v>
      </c>
      <c r="DF27" s="121">
        <v>-4.1099485145191683E-2</v>
      </c>
      <c r="DG27" s="121">
        <v>3.493397870725394E-2</v>
      </c>
      <c r="DH27" s="121">
        <v>-4.1099485145191683E-2</v>
      </c>
      <c r="DI27" s="121">
        <v>3.493397870725394E-2</v>
      </c>
      <c r="DL27" s="172">
        <v>44593</v>
      </c>
      <c r="DM27" s="171">
        <v>547.87</v>
      </c>
      <c r="DN27" s="28">
        <f t="shared" si="8"/>
        <v>4.9318164406649823E-2</v>
      </c>
      <c r="DP27" s="173">
        <v>44593</v>
      </c>
      <c r="DQ27" s="171">
        <v>16793.900000000001</v>
      </c>
      <c r="DR27" s="28">
        <f t="shared" si="9"/>
        <v>-3.1485278131010208E-2</v>
      </c>
      <c r="DX27" s="121" t="s">
        <v>239</v>
      </c>
      <c r="DY27" s="121">
        <v>-3.9938579573015817E-3</v>
      </c>
      <c r="DZ27" s="121">
        <v>6.4313834623521198E-3</v>
      </c>
      <c r="EA27" s="121">
        <v>-0.62099515301501351</v>
      </c>
      <c r="EB27" s="121">
        <v>0.53703573370814972</v>
      </c>
      <c r="EC27" s="121">
        <v>-1.6867670577320325E-2</v>
      </c>
      <c r="ED27" s="121">
        <v>8.8799546627171613E-3</v>
      </c>
      <c r="EE27" s="121">
        <v>-1.6867670577320325E-2</v>
      </c>
      <c r="EF27" s="121">
        <v>8.8799546627171613E-3</v>
      </c>
      <c r="EG27" s="39"/>
    </row>
    <row r="28" spans="2:137" ht="15.75" thickBot="1">
      <c r="B28" s="172">
        <v>44621</v>
      </c>
      <c r="C28" s="171">
        <v>121.56</v>
      </c>
      <c r="D28" s="28">
        <f t="shared" si="10"/>
        <v>-4.1779306955025408E-3</v>
      </c>
      <c r="F28" s="173">
        <v>44621</v>
      </c>
      <c r="G28" s="171">
        <v>17464.75</v>
      </c>
      <c r="H28" s="28">
        <f t="shared" si="11"/>
        <v>3.9946051840251462E-2</v>
      </c>
      <c r="N28" s="122" t="s">
        <v>291</v>
      </c>
      <c r="O28" s="122">
        <v>1.1557800962615201</v>
      </c>
      <c r="P28" s="122">
        <v>0.28735993642147845</v>
      </c>
      <c r="Q28" s="122">
        <v>4.0220641424638499</v>
      </c>
      <c r="R28" s="122">
        <v>1.6891436596224661E-4</v>
      </c>
      <c r="S28" s="122">
        <v>0.58056669192228605</v>
      </c>
      <c r="T28" s="122">
        <v>1.7309935006007542</v>
      </c>
      <c r="U28" s="122">
        <v>0.58056669192228605</v>
      </c>
      <c r="V28" s="122">
        <v>1.7309935006007542</v>
      </c>
      <c r="Y28" s="172">
        <v>44621</v>
      </c>
      <c r="Z28" s="171">
        <v>760.06</v>
      </c>
      <c r="AA28" s="28">
        <f t="shared" si="0"/>
        <v>8.1997551462004825E-2</v>
      </c>
      <c r="AC28" s="173">
        <v>44621</v>
      </c>
      <c r="AD28" s="171">
        <v>17464.75</v>
      </c>
      <c r="AE28" s="28">
        <f t="shared" si="1"/>
        <v>3.9946051840251462E-2</v>
      </c>
      <c r="AK28" s="122" t="s">
        <v>291</v>
      </c>
      <c r="AL28" s="122">
        <v>1.1407188957372039</v>
      </c>
      <c r="AM28" s="122">
        <v>0.17565834804920891</v>
      </c>
      <c r="AN28" s="122">
        <v>6.4939634717368682</v>
      </c>
      <c r="AO28" s="122">
        <v>2.0633952055982829E-8</v>
      </c>
      <c r="AP28" s="122">
        <v>0.78910051204647269</v>
      </c>
      <c r="AQ28" s="122">
        <v>1.492337279427935</v>
      </c>
      <c r="AR28" s="122">
        <v>0.78910051204647269</v>
      </c>
      <c r="AS28" s="122">
        <v>1.492337279427935</v>
      </c>
      <c r="AT28" s="39"/>
      <c r="AV28" s="172">
        <v>44621</v>
      </c>
      <c r="AW28" s="171">
        <v>107.06</v>
      </c>
      <c r="AX28" s="28">
        <f t="shared" si="2"/>
        <v>3.467991376886248E-3</v>
      </c>
      <c r="AZ28" s="173">
        <v>44621</v>
      </c>
      <c r="BA28" s="171">
        <v>17464.75</v>
      </c>
      <c r="BB28" s="28">
        <f t="shared" si="3"/>
        <v>3.9946051840251462E-2</v>
      </c>
      <c r="BQ28" s="39"/>
      <c r="BS28" s="172">
        <v>44621</v>
      </c>
      <c r="BT28" s="171">
        <v>1052.92</v>
      </c>
      <c r="BU28" s="28">
        <f t="shared" si="4"/>
        <v>-1.6560033624433812E-2</v>
      </c>
      <c r="BW28" s="173">
        <v>44621</v>
      </c>
      <c r="BX28" s="171">
        <v>17464.75</v>
      </c>
      <c r="BY28" s="28">
        <f t="shared" si="5"/>
        <v>3.9946051840251462E-2</v>
      </c>
      <c r="CE28" s="122" t="s">
        <v>291</v>
      </c>
      <c r="CF28" s="122">
        <v>0.71108948127497917</v>
      </c>
      <c r="CG28" s="122">
        <v>0.27419416623978726</v>
      </c>
      <c r="CH28" s="122">
        <v>2.5933793232242581</v>
      </c>
      <c r="CI28" s="122">
        <v>1.2010644899865974E-2</v>
      </c>
      <c r="CJ28" s="122">
        <v>0.16223022908815529</v>
      </c>
      <c r="CK28" s="122">
        <v>1.2599487334618031</v>
      </c>
      <c r="CL28" s="122">
        <v>0.16223022908815529</v>
      </c>
      <c r="CM28" s="122">
        <v>1.2599487334618031</v>
      </c>
      <c r="CN28" s="39"/>
      <c r="CO28" s="172">
        <v>44621</v>
      </c>
      <c r="CP28" s="171">
        <v>312.48</v>
      </c>
      <c r="CQ28" s="28">
        <f t="shared" si="6"/>
        <v>3.5971223021582732E-2</v>
      </c>
      <c r="CS28" s="173">
        <v>44621</v>
      </c>
      <c r="CT28" s="171">
        <v>17464.75</v>
      </c>
      <c r="CU28" s="28">
        <f t="shared" si="7"/>
        <v>3.9946051840251462E-2</v>
      </c>
      <c r="DA28" s="122" t="s">
        <v>291</v>
      </c>
      <c r="DB28" s="122">
        <v>1.4788101493545942</v>
      </c>
      <c r="DC28" s="122">
        <v>0.46388591120233469</v>
      </c>
      <c r="DD28" s="122">
        <v>3.1878746770336308</v>
      </c>
      <c r="DE28" s="122">
        <v>2.3104567240481481E-3</v>
      </c>
      <c r="DF28" s="122">
        <v>0.55024161774018376</v>
      </c>
      <c r="DG28" s="122">
        <v>2.4073786809690048</v>
      </c>
      <c r="DH28" s="122">
        <v>0.55024161774018376</v>
      </c>
      <c r="DI28" s="122">
        <v>2.4073786809690048</v>
      </c>
      <c r="DL28" s="172">
        <v>44621</v>
      </c>
      <c r="DM28" s="171">
        <v>521.44000000000005</v>
      </c>
      <c r="DN28" s="28">
        <f t="shared" si="8"/>
        <v>-4.8241371128187271E-2</v>
      </c>
      <c r="DP28" s="173">
        <v>44621</v>
      </c>
      <c r="DQ28" s="171">
        <v>17464.75</v>
      </c>
      <c r="DR28" s="28">
        <f t="shared" si="9"/>
        <v>3.9946051840251462E-2</v>
      </c>
      <c r="DX28" s="122" t="s">
        <v>291</v>
      </c>
      <c r="DY28" s="122">
        <v>0.56209807040034143</v>
      </c>
      <c r="DZ28" s="122">
        <v>0.1570882081467454</v>
      </c>
      <c r="EA28" s="122">
        <v>3.5782321094098442</v>
      </c>
      <c r="EB28" s="122">
        <v>7.0669671310328403E-4</v>
      </c>
      <c r="EC28" s="122">
        <v>0.24765186013563939</v>
      </c>
      <c r="ED28" s="122">
        <v>0.87654428066504353</v>
      </c>
      <c r="EE28" s="122">
        <v>0.24765186013563939</v>
      </c>
      <c r="EF28" s="122">
        <v>0.87654428066504353</v>
      </c>
      <c r="EG28" s="39"/>
    </row>
    <row r="29" spans="2:137">
      <c r="B29" s="172">
        <v>44652</v>
      </c>
      <c r="C29" s="171">
        <v>140.08000000000001</v>
      </c>
      <c r="D29" s="28">
        <f t="shared" si="10"/>
        <v>0.15235274761434692</v>
      </c>
      <c r="F29" s="173">
        <v>44652</v>
      </c>
      <c r="G29" s="171">
        <v>17102.55</v>
      </c>
      <c r="H29" s="28">
        <f t="shared" si="11"/>
        <v>-2.0738916961307807E-2</v>
      </c>
      <c r="Y29" s="172">
        <v>44652</v>
      </c>
      <c r="Z29" s="171">
        <v>805.97</v>
      </c>
      <c r="AA29" s="28">
        <f t="shared" si="0"/>
        <v>6.0403126068994561E-2</v>
      </c>
      <c r="AC29" s="173">
        <v>44652</v>
      </c>
      <c r="AD29" s="171">
        <v>17102.55</v>
      </c>
      <c r="AE29" s="28">
        <f t="shared" si="1"/>
        <v>-2.0738916961307807E-2</v>
      </c>
      <c r="AT29" s="39"/>
      <c r="AV29" s="172">
        <v>44652</v>
      </c>
      <c r="AW29" s="171">
        <v>112.23</v>
      </c>
      <c r="AX29" s="28">
        <f t="shared" si="2"/>
        <v>4.829067812441612E-2</v>
      </c>
      <c r="AZ29" s="173">
        <v>44652</v>
      </c>
      <c r="BA29" s="171">
        <v>17102.55</v>
      </c>
      <c r="BB29" s="28">
        <f t="shared" si="3"/>
        <v>-2.0738916961307807E-2</v>
      </c>
      <c r="BQ29" s="39"/>
      <c r="BS29" s="172">
        <v>44652</v>
      </c>
      <c r="BT29" s="171">
        <v>1038.67</v>
      </c>
      <c r="BU29" s="28">
        <f t="shared" si="4"/>
        <v>-1.353379174106295E-2</v>
      </c>
      <c r="BW29" s="173">
        <v>44652</v>
      </c>
      <c r="BX29" s="171">
        <v>17102.55</v>
      </c>
      <c r="BY29" s="28">
        <f t="shared" si="5"/>
        <v>-2.0738916961307807E-2</v>
      </c>
      <c r="CN29" s="39"/>
      <c r="CO29" s="172">
        <v>44652</v>
      </c>
      <c r="CP29" s="171">
        <v>305.93</v>
      </c>
      <c r="CQ29" s="28">
        <f t="shared" si="6"/>
        <v>-2.0961341525857713E-2</v>
      </c>
      <c r="CS29" s="173">
        <v>44652</v>
      </c>
      <c r="CT29" s="171">
        <v>17102.55</v>
      </c>
      <c r="CU29" s="28">
        <f t="shared" si="7"/>
        <v>-2.0738916961307807E-2</v>
      </c>
      <c r="DL29" s="172">
        <v>44652</v>
      </c>
      <c r="DM29" s="171">
        <v>541.16999999999996</v>
      </c>
      <c r="DN29" s="28">
        <f t="shared" si="8"/>
        <v>3.7837526848726322E-2</v>
      </c>
      <c r="DP29" s="173">
        <v>44652</v>
      </c>
      <c r="DQ29" s="171">
        <v>17102.55</v>
      </c>
      <c r="DR29" s="28">
        <f t="shared" si="9"/>
        <v>-2.0738916961307807E-2</v>
      </c>
      <c r="EG29" s="39"/>
    </row>
    <row r="30" spans="2:137">
      <c r="B30" s="172">
        <v>44682</v>
      </c>
      <c r="C30" s="171">
        <v>136.65</v>
      </c>
      <c r="D30" s="28">
        <f t="shared" si="10"/>
        <v>-2.4486007995431214E-2</v>
      </c>
      <c r="F30" s="173">
        <v>44682</v>
      </c>
      <c r="G30" s="171">
        <v>16584.55</v>
      </c>
      <c r="H30" s="28">
        <f t="shared" si="11"/>
        <v>-3.0287881046978327E-2</v>
      </c>
      <c r="Y30" s="172">
        <v>44682</v>
      </c>
      <c r="Z30" s="171">
        <v>747.4</v>
      </c>
      <c r="AA30" s="28">
        <f t="shared" si="0"/>
        <v>-7.2670198642629469E-2</v>
      </c>
      <c r="AC30" s="173">
        <v>44682</v>
      </c>
      <c r="AD30" s="171">
        <v>16584.55</v>
      </c>
      <c r="AE30" s="28">
        <f t="shared" si="1"/>
        <v>-3.0287881046978327E-2</v>
      </c>
      <c r="AT30" s="39"/>
      <c r="AV30" s="172">
        <v>44682</v>
      </c>
      <c r="AW30" s="171">
        <v>106.61</v>
      </c>
      <c r="AX30" s="28">
        <f t="shared" si="2"/>
        <v>-5.0075737325135927E-2</v>
      </c>
      <c r="AZ30" s="173">
        <v>44682</v>
      </c>
      <c r="BA30" s="171">
        <v>16584.55</v>
      </c>
      <c r="BB30" s="28">
        <f t="shared" si="3"/>
        <v>-3.0287881046978327E-2</v>
      </c>
      <c r="BS30" s="172">
        <v>44682</v>
      </c>
      <c r="BT30" s="171">
        <v>909.08</v>
      </c>
      <c r="BU30" s="28">
        <f t="shared" si="4"/>
        <v>-0.12476532488663394</v>
      </c>
      <c r="BW30" s="173">
        <v>44682</v>
      </c>
      <c r="BX30" s="171">
        <v>16584.55</v>
      </c>
      <c r="BY30" s="28">
        <f t="shared" si="5"/>
        <v>-3.0287881046978327E-2</v>
      </c>
      <c r="CN30" s="39"/>
      <c r="CO30" s="172">
        <v>44682</v>
      </c>
      <c r="CP30" s="171">
        <v>288.98</v>
      </c>
      <c r="CQ30" s="28">
        <f t="shared" si="6"/>
        <v>-5.540483117052919E-2</v>
      </c>
      <c r="CS30" s="173">
        <v>44682</v>
      </c>
      <c r="CT30" s="171">
        <v>16584.55</v>
      </c>
      <c r="CU30" s="28">
        <f t="shared" si="7"/>
        <v>-3.0287881046978327E-2</v>
      </c>
      <c r="DL30" s="172">
        <v>44682</v>
      </c>
      <c r="DM30" s="171">
        <v>504.14</v>
      </c>
      <c r="DN30" s="28">
        <f t="shared" si="8"/>
        <v>-6.842581813478199E-2</v>
      </c>
      <c r="DP30" s="173">
        <v>44682</v>
      </c>
      <c r="DQ30" s="171">
        <v>16584.55</v>
      </c>
      <c r="DR30" s="28">
        <f t="shared" si="9"/>
        <v>-3.0287881046978327E-2</v>
      </c>
      <c r="EG30" s="39"/>
    </row>
    <row r="31" spans="2:137">
      <c r="B31" s="172">
        <v>44713</v>
      </c>
      <c r="C31" s="171">
        <v>153.19</v>
      </c>
      <c r="D31" s="28">
        <f t="shared" si="10"/>
        <v>0.12103915111598962</v>
      </c>
      <c r="F31" s="173">
        <v>44713</v>
      </c>
      <c r="G31" s="171">
        <v>15780.25</v>
      </c>
      <c r="H31" s="28">
        <f t="shared" si="11"/>
        <v>-4.8496944445281853E-2</v>
      </c>
      <c r="Y31" s="172">
        <v>44713</v>
      </c>
      <c r="Z31" s="171">
        <v>691.61</v>
      </c>
      <c r="AA31" s="28">
        <f t="shared" si="0"/>
        <v>-7.4645437516724589E-2</v>
      </c>
      <c r="AC31" s="173">
        <v>44713</v>
      </c>
      <c r="AD31" s="171">
        <v>15780.25</v>
      </c>
      <c r="AE31" s="28">
        <f t="shared" si="1"/>
        <v>-4.8496944445281853E-2</v>
      </c>
      <c r="AT31" s="39"/>
      <c r="AV31" s="172">
        <v>44713</v>
      </c>
      <c r="AW31" s="171">
        <v>101.55</v>
      </c>
      <c r="AX31" s="28">
        <f t="shared" si="2"/>
        <v>-4.7462714567113817E-2</v>
      </c>
      <c r="AZ31" s="173">
        <v>44713</v>
      </c>
      <c r="BA31" s="171">
        <v>15780.25</v>
      </c>
      <c r="BB31" s="28">
        <f t="shared" si="3"/>
        <v>-4.8496944445281853E-2</v>
      </c>
      <c r="BS31" s="172">
        <v>44713</v>
      </c>
      <c r="BT31" s="171">
        <v>866.39</v>
      </c>
      <c r="BU31" s="28">
        <f t="shared" si="4"/>
        <v>-4.695956351476227E-2</v>
      </c>
      <c r="BW31" s="173">
        <v>44713</v>
      </c>
      <c r="BX31" s="171">
        <v>15780.25</v>
      </c>
      <c r="BY31" s="28">
        <f t="shared" si="5"/>
        <v>-4.8496944445281853E-2</v>
      </c>
      <c r="CN31" s="39"/>
      <c r="CO31" s="172">
        <v>44713</v>
      </c>
      <c r="CP31" s="171">
        <v>258.98</v>
      </c>
      <c r="CQ31" s="28">
        <f t="shared" si="6"/>
        <v>-0.10381341269291988</v>
      </c>
      <c r="CS31" s="173">
        <v>44713</v>
      </c>
      <c r="CT31" s="171">
        <v>15780.25</v>
      </c>
      <c r="CU31" s="28">
        <f t="shared" si="7"/>
        <v>-4.8496944445281853E-2</v>
      </c>
      <c r="DL31" s="172">
        <v>44713</v>
      </c>
      <c r="DM31" s="171">
        <v>481.98</v>
      </c>
      <c r="DN31" s="28">
        <f t="shared" si="8"/>
        <v>-4.3956043956043911E-2</v>
      </c>
      <c r="DP31" s="173">
        <v>44713</v>
      </c>
      <c r="DQ31" s="171">
        <v>15780.25</v>
      </c>
      <c r="DR31" s="28">
        <f t="shared" si="9"/>
        <v>-4.8496944445281853E-2</v>
      </c>
      <c r="EG31" s="39"/>
    </row>
    <row r="32" spans="2:137">
      <c r="B32" s="172">
        <v>44743</v>
      </c>
      <c r="C32" s="171">
        <v>171.13</v>
      </c>
      <c r="D32" s="28">
        <f t="shared" si="10"/>
        <v>0.11710947189764354</v>
      </c>
      <c r="F32" s="173">
        <v>44743</v>
      </c>
      <c r="G32" s="171">
        <v>17158.25</v>
      </c>
      <c r="H32" s="28">
        <f t="shared" si="11"/>
        <v>8.7324345305048956E-2</v>
      </c>
      <c r="Y32" s="172">
        <v>44743</v>
      </c>
      <c r="Z32" s="171">
        <v>799.99</v>
      </c>
      <c r="AA32" s="28">
        <f t="shared" si="0"/>
        <v>0.15670681453420277</v>
      </c>
      <c r="AC32" s="173">
        <v>44743</v>
      </c>
      <c r="AD32" s="171">
        <v>17158.25</v>
      </c>
      <c r="AE32" s="28">
        <f t="shared" si="1"/>
        <v>8.7324345305048956E-2</v>
      </c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V32" s="172">
        <v>44743</v>
      </c>
      <c r="AW32" s="171">
        <v>106.1</v>
      </c>
      <c r="AX32" s="28">
        <f t="shared" si="2"/>
        <v>4.4805514524864476E-2</v>
      </c>
      <c r="AZ32" s="173">
        <v>44743</v>
      </c>
      <c r="BA32" s="171">
        <v>17158.25</v>
      </c>
      <c r="BB32" s="28">
        <f t="shared" si="3"/>
        <v>8.7324345305048956E-2</v>
      </c>
      <c r="BS32" s="172">
        <v>44743</v>
      </c>
      <c r="BT32" s="171">
        <v>974.91</v>
      </c>
      <c r="BU32" s="28">
        <f t="shared" si="4"/>
        <v>0.12525536998349462</v>
      </c>
      <c r="BW32" s="173">
        <v>44743</v>
      </c>
      <c r="BX32" s="171">
        <v>17158.25</v>
      </c>
      <c r="BY32" s="28">
        <f t="shared" si="5"/>
        <v>8.7324345305048956E-2</v>
      </c>
      <c r="CO32" s="172">
        <v>44743</v>
      </c>
      <c r="CP32" s="171">
        <v>273.69</v>
      </c>
      <c r="CQ32" s="28">
        <f t="shared" si="6"/>
        <v>5.679975287666994E-2</v>
      </c>
      <c r="CS32" s="173">
        <v>44743</v>
      </c>
      <c r="CT32" s="171">
        <v>17158.25</v>
      </c>
      <c r="CU32" s="28">
        <f t="shared" si="7"/>
        <v>8.7324345305048956E-2</v>
      </c>
      <c r="DL32" s="172">
        <v>44743</v>
      </c>
      <c r="DM32" s="171">
        <v>567.70000000000005</v>
      </c>
      <c r="DN32" s="28">
        <f t="shared" si="8"/>
        <v>0.1778497033071913</v>
      </c>
      <c r="DP32" s="173">
        <v>44743</v>
      </c>
      <c r="DQ32" s="171">
        <v>17158.25</v>
      </c>
      <c r="DR32" s="28">
        <f t="shared" si="9"/>
        <v>8.7324345305048956E-2</v>
      </c>
      <c r="DX32" s="39"/>
      <c r="DY32" s="39"/>
      <c r="DZ32" s="39"/>
      <c r="EA32" s="39"/>
      <c r="EB32" s="39"/>
      <c r="EC32" s="39"/>
      <c r="ED32" s="39"/>
      <c r="EE32" s="39"/>
      <c r="EF32" s="39"/>
      <c r="EG32" s="39"/>
    </row>
    <row r="33" spans="2:122">
      <c r="B33" s="172">
        <v>44774</v>
      </c>
      <c r="C33" s="171">
        <v>200.33</v>
      </c>
      <c r="D33" s="28">
        <f t="shared" si="10"/>
        <v>0.17063051481329983</v>
      </c>
      <c r="F33" s="173">
        <v>44774</v>
      </c>
      <c r="G33" s="171">
        <v>17759.3</v>
      </c>
      <c r="H33" s="28">
        <f t="shared" si="11"/>
        <v>3.5029796162195925E-2</v>
      </c>
      <c r="Y33" s="172">
        <v>44774</v>
      </c>
      <c r="Z33" s="171">
        <v>798.12</v>
      </c>
      <c r="AA33" s="28">
        <f t="shared" si="0"/>
        <v>-2.3375292191152308E-3</v>
      </c>
      <c r="AC33" s="173">
        <v>44774</v>
      </c>
      <c r="AD33" s="171">
        <v>17759.3</v>
      </c>
      <c r="AE33" s="28">
        <f t="shared" si="1"/>
        <v>3.5029796162195925E-2</v>
      </c>
      <c r="AV33" s="172">
        <v>44774</v>
      </c>
      <c r="AW33" s="171">
        <v>104.41</v>
      </c>
      <c r="AX33" s="28">
        <f t="shared" si="2"/>
        <v>-1.5928369462770986E-2</v>
      </c>
      <c r="AZ33" s="173">
        <v>44774</v>
      </c>
      <c r="BA33" s="171">
        <v>17759.3</v>
      </c>
      <c r="BB33" s="28">
        <f t="shared" si="3"/>
        <v>3.5029796162195925E-2</v>
      </c>
      <c r="BS33" s="172">
        <v>44774</v>
      </c>
      <c r="BT33" s="171">
        <v>1020.65</v>
      </c>
      <c r="BU33" s="28">
        <f t="shared" si="4"/>
        <v>4.6917151326789197E-2</v>
      </c>
      <c r="BW33" s="173">
        <v>44774</v>
      </c>
      <c r="BX33" s="171">
        <v>17759.3</v>
      </c>
      <c r="BY33" s="28">
        <f t="shared" si="5"/>
        <v>3.5029796162195925E-2</v>
      </c>
      <c r="CO33" s="172">
        <v>44774</v>
      </c>
      <c r="CP33" s="171">
        <v>320.83999999999997</v>
      </c>
      <c r="CQ33" s="28">
        <f t="shared" si="6"/>
        <v>0.17227520187072964</v>
      </c>
      <c r="CS33" s="173">
        <v>44774</v>
      </c>
      <c r="CT33" s="171">
        <v>17759.3</v>
      </c>
      <c r="CU33" s="28">
        <f t="shared" si="7"/>
        <v>3.5029796162195925E-2</v>
      </c>
      <c r="DL33" s="172">
        <v>44774</v>
      </c>
      <c r="DM33" s="171">
        <v>569.72</v>
      </c>
      <c r="DN33" s="28">
        <f t="shared" si="8"/>
        <v>3.558217368328398E-3</v>
      </c>
      <c r="DP33" s="173">
        <v>44774</v>
      </c>
      <c r="DQ33" s="171">
        <v>17759.3</v>
      </c>
      <c r="DR33" s="28">
        <f t="shared" si="9"/>
        <v>3.5029796162195925E-2</v>
      </c>
    </row>
    <row r="34" spans="2:122">
      <c r="B34" s="172">
        <v>44805</v>
      </c>
      <c r="C34" s="171">
        <v>204.85</v>
      </c>
      <c r="D34" s="28">
        <f t="shared" si="10"/>
        <v>2.2562771427145023E-2</v>
      </c>
      <c r="F34" s="173">
        <v>44805</v>
      </c>
      <c r="G34" s="171">
        <v>17094.349999999999</v>
      </c>
      <c r="H34" s="28">
        <f t="shared" si="11"/>
        <v>-3.7442354146841383E-2</v>
      </c>
      <c r="Y34" s="172">
        <v>44805</v>
      </c>
      <c r="Z34" s="171">
        <v>791.96</v>
      </c>
      <c r="AA34" s="28">
        <f t="shared" si="0"/>
        <v>-7.7181376234150001E-3</v>
      </c>
      <c r="AC34" s="173">
        <v>44805</v>
      </c>
      <c r="AD34" s="171">
        <v>17094.349999999999</v>
      </c>
      <c r="AE34" s="28">
        <f t="shared" si="1"/>
        <v>-3.7442354146841383E-2</v>
      </c>
      <c r="AV34" s="172">
        <v>44805</v>
      </c>
      <c r="AW34" s="171">
        <v>97.57</v>
      </c>
      <c r="AX34" s="28">
        <f t="shared" si="2"/>
        <v>-6.55109663825304E-2</v>
      </c>
      <c r="AZ34" s="173">
        <v>44805</v>
      </c>
      <c r="BA34" s="171">
        <v>17094.349999999999</v>
      </c>
      <c r="BB34" s="28">
        <f t="shared" si="3"/>
        <v>-3.7442354146841383E-2</v>
      </c>
      <c r="BS34" s="172">
        <v>44805</v>
      </c>
      <c r="BT34" s="171">
        <v>1036.67</v>
      </c>
      <c r="BU34" s="28">
        <f t="shared" si="4"/>
        <v>1.5695880076421975E-2</v>
      </c>
      <c r="BW34" s="173">
        <v>44805</v>
      </c>
      <c r="BX34" s="171">
        <v>17094.349999999999</v>
      </c>
      <c r="BY34" s="28">
        <f t="shared" si="5"/>
        <v>-3.7442354146841383E-2</v>
      </c>
      <c r="CO34" s="172">
        <v>44805</v>
      </c>
      <c r="CP34" s="171">
        <v>330.94</v>
      </c>
      <c r="CQ34" s="28">
        <f t="shared" si="6"/>
        <v>3.1479865353447378E-2</v>
      </c>
      <c r="CS34" s="173">
        <v>44805</v>
      </c>
      <c r="CT34" s="171">
        <v>17094.349999999999</v>
      </c>
      <c r="CU34" s="28">
        <f t="shared" si="7"/>
        <v>-3.7442354146841383E-2</v>
      </c>
      <c r="DL34" s="172">
        <v>44805</v>
      </c>
      <c r="DM34" s="171">
        <v>559.13</v>
      </c>
      <c r="DN34" s="28">
        <f t="shared" si="8"/>
        <v>-1.8588078354279336E-2</v>
      </c>
      <c r="DP34" s="173">
        <v>44805</v>
      </c>
      <c r="DQ34" s="171">
        <v>17094.349999999999</v>
      </c>
      <c r="DR34" s="28">
        <f t="shared" si="9"/>
        <v>-3.7442354146841383E-2</v>
      </c>
    </row>
    <row r="35" spans="2:122">
      <c r="B35" s="172">
        <v>44835</v>
      </c>
      <c r="C35" s="171">
        <v>206.05</v>
      </c>
      <c r="D35" s="28">
        <f t="shared" si="10"/>
        <v>5.857944837686091E-3</v>
      </c>
      <c r="F35" s="173">
        <v>44835</v>
      </c>
      <c r="G35" s="171">
        <v>18012.2</v>
      </c>
      <c r="H35" s="28">
        <f t="shared" si="11"/>
        <v>5.3693179325332796E-2</v>
      </c>
      <c r="Y35" s="172">
        <v>44835</v>
      </c>
      <c r="Z35" s="171">
        <v>759.13</v>
      </c>
      <c r="AA35" s="28">
        <f t="shared" si="0"/>
        <v>-4.1454113844133555E-2</v>
      </c>
      <c r="AC35" s="173">
        <v>44835</v>
      </c>
      <c r="AD35" s="171">
        <v>18012.2</v>
      </c>
      <c r="AE35" s="28">
        <f t="shared" si="1"/>
        <v>5.3693179325332796E-2</v>
      </c>
      <c r="AV35" s="172">
        <v>44835</v>
      </c>
      <c r="AW35" s="171">
        <v>99.36</v>
      </c>
      <c r="AX35" s="28">
        <f t="shared" si="2"/>
        <v>1.8345803013221307E-2</v>
      </c>
      <c r="AZ35" s="173">
        <v>44835</v>
      </c>
      <c r="BA35" s="171">
        <v>18012.2</v>
      </c>
      <c r="BB35" s="28">
        <f t="shared" si="3"/>
        <v>5.3693179325332796E-2</v>
      </c>
      <c r="BS35" s="172">
        <v>44835</v>
      </c>
      <c r="BT35" s="171">
        <v>947.31</v>
      </c>
      <c r="BU35" s="28">
        <f t="shared" si="4"/>
        <v>-8.6199079745724383E-2</v>
      </c>
      <c r="BW35" s="173">
        <v>44835</v>
      </c>
      <c r="BX35" s="171">
        <v>18012.2</v>
      </c>
      <c r="BY35" s="28">
        <f t="shared" si="5"/>
        <v>5.3693179325332796E-2</v>
      </c>
      <c r="CO35" s="172">
        <v>44835</v>
      </c>
      <c r="CP35" s="171">
        <v>296.89</v>
      </c>
      <c r="CQ35" s="28">
        <f t="shared" si="6"/>
        <v>-0.1028887411615399</v>
      </c>
      <c r="CS35" s="173">
        <v>44835</v>
      </c>
      <c r="CT35" s="171">
        <v>18012.2</v>
      </c>
      <c r="CU35" s="28">
        <f t="shared" si="7"/>
        <v>5.3693179325332796E-2</v>
      </c>
      <c r="DL35" s="172">
        <v>44835</v>
      </c>
      <c r="DM35" s="171">
        <v>541.54999999999995</v>
      </c>
      <c r="DN35" s="28">
        <f t="shared" si="8"/>
        <v>-3.1441704075975241E-2</v>
      </c>
      <c r="DP35" s="173">
        <v>44835</v>
      </c>
      <c r="DQ35" s="171">
        <v>18012.2</v>
      </c>
      <c r="DR35" s="28">
        <f t="shared" si="9"/>
        <v>5.3693179325332796E-2</v>
      </c>
    </row>
    <row r="36" spans="2:122">
      <c r="B36" s="172">
        <v>44866</v>
      </c>
      <c r="C36" s="171">
        <v>243.62</v>
      </c>
      <c r="D36" s="28">
        <f t="shared" si="10"/>
        <v>0.1823343848580441</v>
      </c>
      <c r="F36" s="173">
        <v>44866</v>
      </c>
      <c r="G36" s="171">
        <v>18758.349999999999</v>
      </c>
      <c r="H36" s="28">
        <f t="shared" si="11"/>
        <v>4.1424701035964295E-2</v>
      </c>
      <c r="Y36" s="172">
        <v>44866</v>
      </c>
      <c r="Z36" s="171">
        <v>806.35</v>
      </c>
      <c r="AA36" s="28">
        <f t="shared" si="0"/>
        <v>6.2202784766772545E-2</v>
      </c>
      <c r="AC36" s="173">
        <v>44866</v>
      </c>
      <c r="AD36" s="171">
        <v>18758.349999999999</v>
      </c>
      <c r="AE36" s="28">
        <f t="shared" si="1"/>
        <v>4.1424701035964295E-2</v>
      </c>
      <c r="AV36" s="172">
        <v>44866</v>
      </c>
      <c r="AW36" s="171">
        <v>102.37</v>
      </c>
      <c r="AX36" s="28">
        <f t="shared" si="2"/>
        <v>3.0293880837359177E-2</v>
      </c>
      <c r="AZ36" s="173">
        <v>44866</v>
      </c>
      <c r="BA36" s="171">
        <v>18758.349999999999</v>
      </c>
      <c r="BB36" s="28">
        <f t="shared" si="3"/>
        <v>4.1424701035964295E-2</v>
      </c>
      <c r="BS36" s="172">
        <v>44866</v>
      </c>
      <c r="BT36" s="171">
        <v>881.74</v>
      </c>
      <c r="BU36" s="28">
        <f t="shared" si="4"/>
        <v>-6.9217046162291074E-2</v>
      </c>
      <c r="BW36" s="173">
        <v>44866</v>
      </c>
      <c r="BX36" s="171">
        <v>18758.349999999999</v>
      </c>
      <c r="BY36" s="28">
        <f t="shared" si="5"/>
        <v>4.1424701035964295E-2</v>
      </c>
      <c r="CO36" s="172">
        <v>44866</v>
      </c>
      <c r="CP36" s="171">
        <v>314.58</v>
      </c>
      <c r="CQ36" s="28">
        <f t="shared" si="6"/>
        <v>5.9584357842972224E-2</v>
      </c>
      <c r="CS36" s="173">
        <v>44866</v>
      </c>
      <c r="CT36" s="171">
        <v>18758.349999999999</v>
      </c>
      <c r="CU36" s="28">
        <f t="shared" si="7"/>
        <v>4.1424701035964295E-2</v>
      </c>
      <c r="DL36" s="172">
        <v>44866</v>
      </c>
      <c r="DM36" s="171">
        <v>575.34</v>
      </c>
      <c r="DN36" s="28">
        <f t="shared" si="8"/>
        <v>6.2394977379743422E-2</v>
      </c>
      <c r="DP36" s="173">
        <v>44866</v>
      </c>
      <c r="DQ36" s="171">
        <v>18758.349999999999</v>
      </c>
      <c r="DR36" s="28">
        <f t="shared" si="9"/>
        <v>4.1424701035964295E-2</v>
      </c>
    </row>
    <row r="37" spans="2:122">
      <c r="B37" s="172">
        <v>44896</v>
      </c>
      <c r="C37" s="171">
        <v>259.49</v>
      </c>
      <c r="D37" s="28">
        <f t="shared" si="10"/>
        <v>6.5142434939660099E-2</v>
      </c>
      <c r="F37" s="173">
        <v>44896</v>
      </c>
      <c r="G37" s="171">
        <v>18105.3</v>
      </c>
      <c r="H37" s="28">
        <f t="shared" si="11"/>
        <v>-3.4813829574562805E-2</v>
      </c>
      <c r="Y37" s="172">
        <v>44896</v>
      </c>
      <c r="Z37" s="171">
        <v>756.23</v>
      </c>
      <c r="AA37" s="28">
        <f t="shared" si="0"/>
        <v>-6.2156631735598711E-2</v>
      </c>
      <c r="AC37" s="173">
        <v>44896</v>
      </c>
      <c r="AD37" s="171">
        <v>18105.3</v>
      </c>
      <c r="AE37" s="28">
        <f t="shared" si="1"/>
        <v>-3.4813829574562805E-2</v>
      </c>
      <c r="AV37" s="172">
        <v>44896</v>
      </c>
      <c r="AW37" s="171">
        <v>97.63</v>
      </c>
      <c r="AX37" s="28">
        <f t="shared" si="2"/>
        <v>-4.6302627722965783E-2</v>
      </c>
      <c r="AZ37" s="173">
        <v>44896</v>
      </c>
      <c r="BA37" s="171">
        <v>18105.3</v>
      </c>
      <c r="BB37" s="28">
        <f t="shared" si="3"/>
        <v>-3.4813829574562805E-2</v>
      </c>
      <c r="BS37" s="172">
        <v>44896</v>
      </c>
      <c r="BT37" s="171">
        <v>904.53</v>
      </c>
      <c r="BU37" s="28">
        <f t="shared" si="4"/>
        <v>2.5846621453035956E-2</v>
      </c>
      <c r="BW37" s="173">
        <v>44896</v>
      </c>
      <c r="BX37" s="171">
        <v>18105.3</v>
      </c>
      <c r="BY37" s="28">
        <f t="shared" si="5"/>
        <v>-3.4813829574562805E-2</v>
      </c>
      <c r="CO37" s="172">
        <v>44896</v>
      </c>
      <c r="CP37" s="171">
        <v>353.8</v>
      </c>
      <c r="CQ37" s="28">
        <f t="shared" si="6"/>
        <v>0.12467416873291381</v>
      </c>
      <c r="CS37" s="173">
        <v>44896</v>
      </c>
      <c r="CT37" s="171">
        <v>18105.3</v>
      </c>
      <c r="CU37" s="28">
        <f t="shared" si="7"/>
        <v>-3.4813829574562805E-2</v>
      </c>
      <c r="DL37" s="172">
        <v>44896</v>
      </c>
      <c r="DM37" s="171">
        <v>550.69000000000005</v>
      </c>
      <c r="DN37" s="28">
        <f t="shared" si="8"/>
        <v>-4.2844231237181396E-2</v>
      </c>
      <c r="DP37" s="173">
        <v>44896</v>
      </c>
      <c r="DQ37" s="171">
        <v>18105.3</v>
      </c>
      <c r="DR37" s="28">
        <f t="shared" si="9"/>
        <v>-3.4813829574562805E-2</v>
      </c>
    </row>
    <row r="38" spans="2:122">
      <c r="B38" s="172">
        <v>44927</v>
      </c>
      <c r="C38" s="171">
        <v>225.22</v>
      </c>
      <c r="D38" s="28">
        <f t="shared" si="10"/>
        <v>-0.13206674631006976</v>
      </c>
      <c r="F38" s="173">
        <v>44927</v>
      </c>
      <c r="G38" s="171">
        <v>17662.150000000001</v>
      </c>
      <c r="H38" s="28">
        <f t="shared" si="11"/>
        <v>-2.4476258333195111E-2</v>
      </c>
      <c r="Y38" s="172">
        <v>44927</v>
      </c>
      <c r="Z38" s="171">
        <v>719.01</v>
      </c>
      <c r="AA38" s="28">
        <f t="shared" si="0"/>
        <v>-4.9217830554196484E-2</v>
      </c>
      <c r="AC38" s="173">
        <v>44927</v>
      </c>
      <c r="AD38" s="171">
        <v>17662.150000000001</v>
      </c>
      <c r="AE38" s="28">
        <f t="shared" si="1"/>
        <v>-2.4476258333195111E-2</v>
      </c>
      <c r="AV38" s="172">
        <v>44927</v>
      </c>
      <c r="AW38" s="171">
        <v>101.58</v>
      </c>
      <c r="AX38" s="28">
        <f t="shared" si="2"/>
        <v>4.0458875345692924E-2</v>
      </c>
      <c r="AZ38" s="173">
        <v>44927</v>
      </c>
      <c r="BA38" s="171">
        <v>17662.150000000001</v>
      </c>
      <c r="BB38" s="28">
        <f t="shared" si="3"/>
        <v>-2.4476258333195111E-2</v>
      </c>
      <c r="BS38" s="172">
        <v>44927</v>
      </c>
      <c r="BT38" s="171">
        <v>883.37</v>
      </c>
      <c r="BU38" s="28">
        <f t="shared" si="4"/>
        <v>-2.3393364509745385E-2</v>
      </c>
      <c r="BW38" s="173">
        <v>44927</v>
      </c>
      <c r="BX38" s="171">
        <v>17662.150000000001</v>
      </c>
      <c r="BY38" s="28">
        <f t="shared" si="5"/>
        <v>-2.4476258333195111E-2</v>
      </c>
      <c r="CO38" s="172">
        <v>44927</v>
      </c>
      <c r="CP38" s="171">
        <v>151.82</v>
      </c>
      <c r="CQ38" s="28">
        <f t="shared" si="6"/>
        <v>-0.57088750706613911</v>
      </c>
      <c r="CS38" s="173">
        <v>44927</v>
      </c>
      <c r="CT38" s="171">
        <v>17662.150000000001</v>
      </c>
      <c r="CU38" s="28">
        <f t="shared" si="7"/>
        <v>-2.4476258333195111E-2</v>
      </c>
      <c r="DL38" s="172">
        <v>44927</v>
      </c>
      <c r="DM38" s="171">
        <v>547.01</v>
      </c>
      <c r="DN38" s="28">
        <f t="shared" si="8"/>
        <v>-6.6825255588445209E-3</v>
      </c>
      <c r="DP38" s="173">
        <v>44927</v>
      </c>
      <c r="DQ38" s="171">
        <v>17662.150000000001</v>
      </c>
      <c r="DR38" s="28">
        <f t="shared" si="9"/>
        <v>-2.4476258333195111E-2</v>
      </c>
    </row>
    <row r="39" spans="2:122">
      <c r="B39" s="172">
        <v>44958</v>
      </c>
      <c r="C39" s="171">
        <v>255.62</v>
      </c>
      <c r="D39" s="28">
        <f t="shared" si="10"/>
        <v>0.13497913151585128</v>
      </c>
      <c r="F39" s="173">
        <v>44958</v>
      </c>
      <c r="G39" s="171">
        <v>17303.95</v>
      </c>
      <c r="H39" s="28">
        <f t="shared" si="11"/>
        <v>-2.0280656658447582E-2</v>
      </c>
      <c r="Y39" s="172">
        <v>44958</v>
      </c>
      <c r="Z39" s="171">
        <v>704.23</v>
      </c>
      <c r="AA39" s="28">
        <f t="shared" si="0"/>
        <v>-2.0556042335989733E-2</v>
      </c>
      <c r="AC39" s="173">
        <v>44958</v>
      </c>
      <c r="AD39" s="171">
        <v>17303.95</v>
      </c>
      <c r="AE39" s="28">
        <f t="shared" si="1"/>
        <v>-2.0280656658447582E-2</v>
      </c>
      <c r="AV39" s="172">
        <v>44958</v>
      </c>
      <c r="AW39" s="171">
        <v>96.66</v>
      </c>
      <c r="AX39" s="28">
        <f t="shared" si="2"/>
        <v>-4.8434731246308371E-2</v>
      </c>
      <c r="AZ39" s="173">
        <v>44958</v>
      </c>
      <c r="BA39" s="171">
        <v>17303.95</v>
      </c>
      <c r="BB39" s="28">
        <f t="shared" si="3"/>
        <v>-2.0280656658447582E-2</v>
      </c>
      <c r="BS39" s="172">
        <v>44958</v>
      </c>
      <c r="BT39" s="171">
        <v>889.5</v>
      </c>
      <c r="BU39" s="28">
        <f t="shared" si="4"/>
        <v>6.9393345936583639E-3</v>
      </c>
      <c r="BW39" s="173">
        <v>44958</v>
      </c>
      <c r="BX39" s="171">
        <v>17303.95</v>
      </c>
      <c r="BY39" s="28">
        <f t="shared" si="5"/>
        <v>-2.0280656658447582E-2</v>
      </c>
      <c r="CO39" s="172">
        <v>44958</v>
      </c>
      <c r="CP39" s="171">
        <v>141.57</v>
      </c>
      <c r="CQ39" s="28">
        <f t="shared" si="6"/>
        <v>-6.751416150704781E-2</v>
      </c>
      <c r="CS39" s="173">
        <v>44958</v>
      </c>
      <c r="CT39" s="171">
        <v>17303.95</v>
      </c>
      <c r="CU39" s="28">
        <f t="shared" si="7"/>
        <v>-2.0280656658447582E-2</v>
      </c>
      <c r="DL39" s="172">
        <v>44958</v>
      </c>
      <c r="DM39" s="171">
        <v>522.88</v>
      </c>
      <c r="DN39" s="28">
        <f t="shared" si="8"/>
        <v>-4.4112539076068047E-2</v>
      </c>
      <c r="DP39" s="173">
        <v>44958</v>
      </c>
      <c r="DQ39" s="171">
        <v>17303.95</v>
      </c>
      <c r="DR39" s="28">
        <f t="shared" si="9"/>
        <v>-2.0280656658447582E-2</v>
      </c>
    </row>
    <row r="40" spans="2:122">
      <c r="B40" s="172">
        <v>44986</v>
      </c>
      <c r="C40" s="171">
        <v>272.2</v>
      </c>
      <c r="D40" s="28">
        <f t="shared" si="10"/>
        <v>6.4861904389327929E-2</v>
      </c>
      <c r="F40" s="173">
        <v>44986</v>
      </c>
      <c r="G40" s="171">
        <v>17359.75</v>
      </c>
      <c r="H40" s="28">
        <f t="shared" si="11"/>
        <v>3.2246972512055549E-3</v>
      </c>
      <c r="Y40" s="172">
        <v>44986</v>
      </c>
      <c r="Z40" s="171">
        <v>699.94</v>
      </c>
      <c r="AA40" s="28">
        <f t="shared" si="0"/>
        <v>-6.0917597943852542E-3</v>
      </c>
      <c r="AC40" s="173">
        <v>44986</v>
      </c>
      <c r="AD40" s="171">
        <v>17359.75</v>
      </c>
      <c r="AE40" s="28">
        <f t="shared" si="1"/>
        <v>3.2246972512055549E-3</v>
      </c>
      <c r="AV40" s="172">
        <v>44986</v>
      </c>
      <c r="AW40" s="171">
        <v>101.56</v>
      </c>
      <c r="AX40" s="28">
        <f t="shared" si="2"/>
        <v>5.0693151251810509E-2</v>
      </c>
      <c r="AZ40" s="173">
        <v>44986</v>
      </c>
      <c r="BA40" s="171">
        <v>17359.75</v>
      </c>
      <c r="BB40" s="28">
        <f t="shared" si="3"/>
        <v>3.2246972512055549E-3</v>
      </c>
      <c r="BS40" s="172">
        <v>44986</v>
      </c>
      <c r="BT40" s="171">
        <v>838.61</v>
      </c>
      <c r="BU40" s="28">
        <f t="shared" si="4"/>
        <v>-5.7211916807195062E-2</v>
      </c>
      <c r="BW40" s="173">
        <v>44986</v>
      </c>
      <c r="BX40" s="171">
        <v>17359.75</v>
      </c>
      <c r="BY40" s="28">
        <f t="shared" si="5"/>
        <v>3.2246972512055549E-3</v>
      </c>
      <c r="CO40" s="172">
        <v>44986</v>
      </c>
      <c r="CP40" s="171">
        <v>142.36000000000001</v>
      </c>
      <c r="CQ40" s="28">
        <f t="shared" si="6"/>
        <v>5.5802783075511453E-3</v>
      </c>
      <c r="CS40" s="173">
        <v>44986</v>
      </c>
      <c r="CT40" s="171">
        <v>17359.75</v>
      </c>
      <c r="CU40" s="28">
        <f t="shared" si="7"/>
        <v>3.2246972512055549E-3</v>
      </c>
      <c r="DL40" s="172">
        <v>44986</v>
      </c>
      <c r="DM40" s="171">
        <v>534.70000000000005</v>
      </c>
      <c r="DN40" s="28">
        <f t="shared" si="8"/>
        <v>2.2605569155446759E-2</v>
      </c>
      <c r="DP40" s="173">
        <v>44986</v>
      </c>
      <c r="DQ40" s="171">
        <v>17359.75</v>
      </c>
      <c r="DR40" s="28">
        <f t="shared" si="9"/>
        <v>3.2246972512055549E-3</v>
      </c>
    </row>
    <row r="41" spans="2:122">
      <c r="B41" s="172">
        <v>45017</v>
      </c>
      <c r="C41" s="171">
        <v>283.29000000000002</v>
      </c>
      <c r="D41" s="28">
        <f t="shared" si="10"/>
        <v>4.0742101396032515E-2</v>
      </c>
      <c r="F41" s="173">
        <v>45017</v>
      </c>
      <c r="G41" s="171">
        <v>18065</v>
      </c>
      <c r="H41" s="28">
        <f t="shared" si="11"/>
        <v>4.0625585045867663E-2</v>
      </c>
      <c r="Y41" s="172">
        <v>45017</v>
      </c>
      <c r="Z41" s="171">
        <v>752.58</v>
      </c>
      <c r="AA41" s="28">
        <f t="shared" si="0"/>
        <v>7.5206446266822935E-2</v>
      </c>
      <c r="AC41" s="173">
        <v>45017</v>
      </c>
      <c r="AD41" s="171">
        <v>18065</v>
      </c>
      <c r="AE41" s="28">
        <f t="shared" si="1"/>
        <v>4.0625585045867663E-2</v>
      </c>
      <c r="AV41" s="172">
        <v>45017</v>
      </c>
      <c r="AW41" s="171">
        <v>104.35</v>
      </c>
      <c r="AX41" s="28">
        <f t="shared" si="2"/>
        <v>2.7471445450964804E-2</v>
      </c>
      <c r="AZ41" s="173">
        <v>45017</v>
      </c>
      <c r="BA41" s="171">
        <v>18065</v>
      </c>
      <c r="BB41" s="28">
        <f t="shared" si="3"/>
        <v>4.0625585045867663E-2</v>
      </c>
      <c r="BS41" s="172">
        <v>45017</v>
      </c>
      <c r="BT41" s="171">
        <v>835.3</v>
      </c>
      <c r="BU41" s="28">
        <f t="shared" si="4"/>
        <v>-3.9470075482048728E-3</v>
      </c>
      <c r="BW41" s="173">
        <v>45017</v>
      </c>
      <c r="BX41" s="171">
        <v>18065</v>
      </c>
      <c r="BY41" s="28">
        <f t="shared" si="5"/>
        <v>4.0625585045867663E-2</v>
      </c>
      <c r="CO41" s="172">
        <v>45017</v>
      </c>
      <c r="CP41" s="171">
        <v>166.41</v>
      </c>
      <c r="CQ41" s="28">
        <f t="shared" si="6"/>
        <v>0.16893790390559138</v>
      </c>
      <c r="CS41" s="173">
        <v>45017</v>
      </c>
      <c r="CT41" s="171">
        <v>18065</v>
      </c>
      <c r="CU41" s="28">
        <f t="shared" si="7"/>
        <v>4.0625585045867663E-2</v>
      </c>
      <c r="DL41" s="172">
        <v>45017</v>
      </c>
      <c r="DM41" s="171">
        <v>522.67999999999995</v>
      </c>
      <c r="DN41" s="28">
        <f t="shared" si="8"/>
        <v>-2.2479895268375016E-2</v>
      </c>
      <c r="DP41" s="173">
        <v>45017</v>
      </c>
      <c r="DQ41" s="171">
        <v>18065</v>
      </c>
      <c r="DR41" s="28">
        <f t="shared" si="9"/>
        <v>4.0625585045867663E-2</v>
      </c>
    </row>
    <row r="42" spans="2:122">
      <c r="B42" s="172">
        <v>45047</v>
      </c>
      <c r="C42" s="171">
        <v>333.45</v>
      </c>
      <c r="D42" s="28">
        <f t="shared" si="10"/>
        <v>0.17706237424547266</v>
      </c>
      <c r="F42" s="173">
        <v>45047</v>
      </c>
      <c r="G42" s="171">
        <v>18534.400000000001</v>
      </c>
      <c r="H42" s="28">
        <f t="shared" si="11"/>
        <v>2.5983946858566309E-2</v>
      </c>
      <c r="Y42" s="172">
        <v>45047</v>
      </c>
      <c r="Z42" s="171">
        <v>785.35</v>
      </c>
      <c r="AA42" s="28">
        <f t="shared" ref="AA42:AA69" si="12">Z42/Z41-1</f>
        <v>4.3543543543543617E-2</v>
      </c>
      <c r="AC42" s="173">
        <v>45047</v>
      </c>
      <c r="AD42" s="171">
        <v>18534.400000000001</v>
      </c>
      <c r="AE42" s="28">
        <f t="shared" ref="AE42:AE69" si="13">AD42/AD41-1</f>
        <v>2.5983946858566309E-2</v>
      </c>
      <c r="AV42" s="172">
        <v>45047</v>
      </c>
      <c r="AW42" s="171">
        <v>100.88</v>
      </c>
      <c r="AX42" s="28">
        <f t="shared" ref="AX42:AX65" si="14">AW42/AW41-1</f>
        <v>-3.3253473885960672E-2</v>
      </c>
      <c r="AZ42" s="173">
        <v>45047</v>
      </c>
      <c r="BA42" s="171">
        <v>18534.400000000001</v>
      </c>
      <c r="BB42" s="28">
        <f t="shared" ref="BB42:BB69" si="15">BA42/BA41-1</f>
        <v>2.5983946858566309E-2</v>
      </c>
      <c r="BS42" s="172">
        <v>45047</v>
      </c>
      <c r="BT42" s="171">
        <v>869.72</v>
      </c>
      <c r="BU42" s="28">
        <f t="shared" ref="BU42:BU69" si="16">BT42/BT41-1</f>
        <v>4.1206752065126473E-2</v>
      </c>
      <c r="BW42" s="173">
        <v>45047</v>
      </c>
      <c r="BX42" s="171">
        <v>18534.400000000001</v>
      </c>
      <c r="BY42" s="28">
        <f t="shared" ref="BY42:BY69" si="17">BX42/BX41-1</f>
        <v>2.5983946858566309E-2</v>
      </c>
      <c r="CO42" s="172">
        <v>45047</v>
      </c>
      <c r="CP42" s="171">
        <v>213.07</v>
      </c>
      <c r="CQ42" s="28">
        <f t="shared" ref="CQ42:CQ69" si="18">CP42/CP41-1</f>
        <v>0.28039180337720082</v>
      </c>
      <c r="CS42" s="173">
        <v>45047</v>
      </c>
      <c r="CT42" s="171">
        <v>18534.400000000001</v>
      </c>
      <c r="CU42" s="28">
        <f t="shared" ref="CU42:CU69" si="19">CT42/CT41-1</f>
        <v>2.5983946858566309E-2</v>
      </c>
      <c r="DL42" s="172">
        <v>45047</v>
      </c>
      <c r="DM42" s="171">
        <v>544.02</v>
      </c>
      <c r="DN42" s="28">
        <f t="shared" ref="DN42:DN69" si="20">DM42/DM41-1</f>
        <v>4.0828040101017926E-2</v>
      </c>
      <c r="DP42" s="173">
        <v>45047</v>
      </c>
      <c r="DQ42" s="171">
        <v>18534.400000000001</v>
      </c>
      <c r="DR42" s="28">
        <f t="shared" ref="DR42:DR69" si="21">DQ42/DQ41-1</f>
        <v>2.5983946858566309E-2</v>
      </c>
    </row>
    <row r="43" spans="2:122">
      <c r="B43" s="172">
        <v>45078</v>
      </c>
      <c r="C43" s="171">
        <v>315.23</v>
      </c>
      <c r="D43" s="28">
        <f t="shared" si="10"/>
        <v>-5.4640875693507174E-2</v>
      </c>
      <c r="F43" s="173">
        <v>45078</v>
      </c>
      <c r="G43" s="171">
        <v>19189.05</v>
      </c>
      <c r="H43" s="28">
        <f t="shared" si="11"/>
        <v>3.5320808874309328E-2</v>
      </c>
      <c r="Y43" s="172">
        <v>45078</v>
      </c>
      <c r="Z43" s="171">
        <v>848.1</v>
      </c>
      <c r="AA43" s="28">
        <f t="shared" si="12"/>
        <v>7.9900681224931658E-2</v>
      </c>
      <c r="AC43" s="173">
        <v>45078</v>
      </c>
      <c r="AD43" s="171">
        <v>19189.05</v>
      </c>
      <c r="AE43" s="28">
        <f t="shared" si="13"/>
        <v>3.5320808874309328E-2</v>
      </c>
      <c r="AV43" s="172">
        <v>45078</v>
      </c>
      <c r="AW43" s="171">
        <v>100.6</v>
      </c>
      <c r="AX43" s="28">
        <f t="shared" si="14"/>
        <v>-2.7755749405233843E-3</v>
      </c>
      <c r="AZ43" s="173">
        <v>45078</v>
      </c>
      <c r="BA43" s="171">
        <v>19189.05</v>
      </c>
      <c r="BB43" s="28">
        <f t="shared" si="15"/>
        <v>3.5320808874309328E-2</v>
      </c>
      <c r="BS43" s="172">
        <v>45078</v>
      </c>
      <c r="BT43" s="171">
        <v>909.38</v>
      </c>
      <c r="BU43" s="28">
        <f t="shared" si="16"/>
        <v>4.5600883042818285E-2</v>
      </c>
      <c r="BW43" s="173">
        <v>45078</v>
      </c>
      <c r="BX43" s="171">
        <v>19189.05</v>
      </c>
      <c r="BY43" s="28">
        <f t="shared" si="17"/>
        <v>3.5320808874309328E-2</v>
      </c>
      <c r="CO43" s="172">
        <v>45078</v>
      </c>
      <c r="CP43" s="171">
        <v>207.16</v>
      </c>
      <c r="CQ43" s="28">
        <f t="shared" si="18"/>
        <v>-2.7737363307833052E-2</v>
      </c>
      <c r="CS43" s="173">
        <v>45078</v>
      </c>
      <c r="CT43" s="171">
        <v>19189.05</v>
      </c>
      <c r="CU43" s="28">
        <f t="shared" si="19"/>
        <v>3.5320808874309328E-2</v>
      </c>
      <c r="DL43" s="172">
        <v>45078</v>
      </c>
      <c r="DM43" s="171">
        <v>561.97</v>
      </c>
      <c r="DN43" s="28">
        <f t="shared" si="20"/>
        <v>3.2995110473879707E-2</v>
      </c>
      <c r="DP43" s="173">
        <v>45078</v>
      </c>
      <c r="DQ43" s="171">
        <v>19189.05</v>
      </c>
      <c r="DR43" s="28">
        <f t="shared" si="21"/>
        <v>3.5320808874309328E-2</v>
      </c>
    </row>
    <row r="44" spans="2:122">
      <c r="B44" s="172">
        <v>45108</v>
      </c>
      <c r="C44" s="171">
        <v>316.73</v>
      </c>
      <c r="D44" s="28">
        <f t="shared" si="10"/>
        <v>4.7584303524410565E-3</v>
      </c>
      <c r="F44" s="173">
        <v>45108</v>
      </c>
      <c r="G44" s="171">
        <v>19753.8</v>
      </c>
      <c r="H44" s="28">
        <f t="shared" si="11"/>
        <v>2.9430847280089489E-2</v>
      </c>
      <c r="Y44" s="172">
        <v>45108</v>
      </c>
      <c r="Z44" s="171">
        <v>846.67</v>
      </c>
      <c r="AA44" s="28">
        <f t="shared" si="12"/>
        <v>-1.6861219195850596E-3</v>
      </c>
      <c r="AC44" s="173">
        <v>45108</v>
      </c>
      <c r="AD44" s="171">
        <v>19753.8</v>
      </c>
      <c r="AE44" s="28">
        <f t="shared" si="13"/>
        <v>2.9430847280089489E-2</v>
      </c>
      <c r="AV44" s="172">
        <v>45108</v>
      </c>
      <c r="AW44" s="171">
        <v>99.92</v>
      </c>
      <c r="AX44" s="28">
        <f t="shared" si="14"/>
        <v>-6.7594433399601472E-3</v>
      </c>
      <c r="AZ44" s="173">
        <v>45108</v>
      </c>
      <c r="BA44" s="171">
        <v>19753.8</v>
      </c>
      <c r="BB44" s="28">
        <f t="shared" si="15"/>
        <v>2.9430847280089489E-2</v>
      </c>
      <c r="BS44" s="172">
        <v>45108</v>
      </c>
      <c r="BT44" s="171">
        <v>988.31</v>
      </c>
      <c r="BU44" s="28">
        <f t="shared" si="16"/>
        <v>8.6795399063097856E-2</v>
      </c>
      <c r="BW44" s="173">
        <v>45108</v>
      </c>
      <c r="BX44" s="171">
        <v>19753.8</v>
      </c>
      <c r="BY44" s="28">
        <f t="shared" si="17"/>
        <v>2.9430847280089489E-2</v>
      </c>
      <c r="CO44" s="172">
        <v>45108</v>
      </c>
      <c r="CP44" s="171">
        <v>261.02</v>
      </c>
      <c r="CQ44" s="28">
        <f t="shared" si="18"/>
        <v>0.259992276501255</v>
      </c>
      <c r="CS44" s="173">
        <v>45108</v>
      </c>
      <c r="CT44" s="171">
        <v>19753.8</v>
      </c>
      <c r="CU44" s="28">
        <f t="shared" si="19"/>
        <v>2.9430847280089489E-2</v>
      </c>
      <c r="DL44" s="172">
        <v>45108</v>
      </c>
      <c r="DM44" s="171">
        <v>570.85</v>
      </c>
      <c r="DN44" s="28">
        <f t="shared" si="20"/>
        <v>1.5801555243162513E-2</v>
      </c>
      <c r="DP44" s="173">
        <v>45108</v>
      </c>
      <c r="DQ44" s="171">
        <v>19753.8</v>
      </c>
      <c r="DR44" s="28">
        <f t="shared" si="21"/>
        <v>2.9430847280089489E-2</v>
      </c>
    </row>
    <row r="45" spans="2:122">
      <c r="B45" s="172">
        <v>45139</v>
      </c>
      <c r="C45" s="171">
        <v>354.31</v>
      </c>
      <c r="D45" s="28">
        <f t="shared" si="10"/>
        <v>0.11864995421968239</v>
      </c>
      <c r="F45" s="173">
        <v>45139</v>
      </c>
      <c r="G45" s="171">
        <v>19253.8</v>
      </c>
      <c r="H45" s="28">
        <f t="shared" si="11"/>
        <v>-2.5311585618969512E-2</v>
      </c>
      <c r="Y45" s="172">
        <v>45139</v>
      </c>
      <c r="Z45" s="171">
        <v>823.01</v>
      </c>
      <c r="AA45" s="28">
        <f t="shared" si="12"/>
        <v>-2.7944771870976881E-2</v>
      </c>
      <c r="AC45" s="173">
        <v>45139</v>
      </c>
      <c r="AD45" s="171">
        <v>19253.8</v>
      </c>
      <c r="AE45" s="28">
        <f t="shared" si="13"/>
        <v>-2.5311585618969512E-2</v>
      </c>
      <c r="AV45" s="172">
        <v>45139</v>
      </c>
      <c r="AW45" s="171">
        <v>99.48</v>
      </c>
      <c r="AX45" s="28">
        <f t="shared" si="14"/>
        <v>-4.4035228182546238E-3</v>
      </c>
      <c r="AZ45" s="173">
        <v>45139</v>
      </c>
      <c r="BA45" s="171">
        <v>19253.8</v>
      </c>
      <c r="BB45" s="28">
        <f t="shared" si="15"/>
        <v>-2.5311585618969512E-2</v>
      </c>
      <c r="BS45" s="172">
        <v>45139</v>
      </c>
      <c r="BT45" s="171">
        <v>1194.4000000000001</v>
      </c>
      <c r="BU45" s="28">
        <f t="shared" si="16"/>
        <v>0.20852768868067728</v>
      </c>
      <c r="BW45" s="173">
        <v>45139</v>
      </c>
      <c r="BX45" s="171">
        <v>19253.8</v>
      </c>
      <c r="BY45" s="28">
        <f t="shared" si="17"/>
        <v>-2.5311585618969512E-2</v>
      </c>
      <c r="CO45" s="172">
        <v>45139</v>
      </c>
      <c r="CP45" s="171">
        <v>246.68</v>
      </c>
      <c r="CQ45" s="28">
        <f t="shared" si="18"/>
        <v>-5.4938318902766015E-2</v>
      </c>
      <c r="CS45" s="173">
        <v>45139</v>
      </c>
      <c r="CT45" s="171">
        <v>19253.8</v>
      </c>
      <c r="CU45" s="28">
        <f t="shared" si="19"/>
        <v>-2.5311585618969512E-2</v>
      </c>
      <c r="DL45" s="172">
        <v>45139</v>
      </c>
      <c r="DM45" s="171">
        <v>545.29</v>
      </c>
      <c r="DN45" s="28">
        <f t="shared" si="20"/>
        <v>-4.4775335026714602E-2</v>
      </c>
      <c r="DP45" s="173">
        <v>45139</v>
      </c>
      <c r="DQ45" s="171">
        <v>19253.8</v>
      </c>
      <c r="DR45" s="28">
        <f t="shared" si="21"/>
        <v>-2.5311585618969512E-2</v>
      </c>
    </row>
    <row r="46" spans="2:122">
      <c r="B46" s="172">
        <v>45170</v>
      </c>
      <c r="C46" s="171">
        <v>375.3</v>
      </c>
      <c r="D46" s="28">
        <f t="shared" si="10"/>
        <v>5.924190680477559E-2</v>
      </c>
      <c r="F46" s="173">
        <v>45170</v>
      </c>
      <c r="G46" s="171">
        <v>19638.3</v>
      </c>
      <c r="H46" s="28">
        <f t="shared" si="11"/>
        <v>1.9970083827608009E-2</v>
      </c>
      <c r="Y46" s="172">
        <v>45170</v>
      </c>
      <c r="Z46" s="171">
        <v>864.27</v>
      </c>
      <c r="AA46" s="28">
        <f t="shared" si="12"/>
        <v>5.0133048201115304E-2</v>
      </c>
      <c r="AC46" s="173">
        <v>45170</v>
      </c>
      <c r="AD46" s="171">
        <v>19638.3</v>
      </c>
      <c r="AE46" s="28">
        <f t="shared" si="13"/>
        <v>1.9970083827608009E-2</v>
      </c>
      <c r="AV46" s="172">
        <v>45170</v>
      </c>
      <c r="AW46" s="171">
        <v>96.99</v>
      </c>
      <c r="AX46" s="28">
        <f t="shared" si="14"/>
        <v>-2.5030156815440407E-2</v>
      </c>
      <c r="AZ46" s="173">
        <v>45170</v>
      </c>
      <c r="BA46" s="171">
        <v>19638.3</v>
      </c>
      <c r="BB46" s="28">
        <f t="shared" si="15"/>
        <v>1.9970083827608009E-2</v>
      </c>
      <c r="BS46" s="172">
        <v>45170</v>
      </c>
      <c r="BT46" s="171">
        <v>1139.68</v>
      </c>
      <c r="BU46" s="28">
        <f t="shared" si="16"/>
        <v>-4.5813797722705996E-2</v>
      </c>
      <c r="BW46" s="173">
        <v>45170</v>
      </c>
      <c r="BX46" s="171">
        <v>19638.3</v>
      </c>
      <c r="BY46" s="28">
        <f t="shared" si="17"/>
        <v>1.9970083827608009E-2</v>
      </c>
      <c r="CO46" s="172">
        <v>45170</v>
      </c>
      <c r="CP46" s="171">
        <v>230.4</v>
      </c>
      <c r="CQ46" s="28">
        <f t="shared" si="18"/>
        <v>-6.5996432625263557E-2</v>
      </c>
      <c r="CS46" s="173">
        <v>45170</v>
      </c>
      <c r="CT46" s="171">
        <v>19638.3</v>
      </c>
      <c r="CU46" s="28">
        <f t="shared" si="19"/>
        <v>1.9970083827608009E-2</v>
      </c>
      <c r="DL46" s="172">
        <v>45170</v>
      </c>
      <c r="DM46" s="171">
        <v>543.57000000000005</v>
      </c>
      <c r="DN46" s="28">
        <f t="shared" si="20"/>
        <v>-3.1542848759373854E-3</v>
      </c>
      <c r="DP46" s="173">
        <v>45170</v>
      </c>
      <c r="DQ46" s="171">
        <v>19638.3</v>
      </c>
      <c r="DR46" s="28">
        <f t="shared" si="21"/>
        <v>1.9970083827608009E-2</v>
      </c>
    </row>
    <row r="47" spans="2:122">
      <c r="B47" s="172">
        <v>45200</v>
      </c>
      <c r="C47" s="171">
        <v>360.8</v>
      </c>
      <c r="D47" s="28">
        <f t="shared" si="10"/>
        <v>-3.8635758060218461E-2</v>
      </c>
      <c r="F47" s="173">
        <v>45200</v>
      </c>
      <c r="G47" s="171">
        <v>19079.599999999999</v>
      </c>
      <c r="H47" s="28">
        <f t="shared" si="11"/>
        <v>-2.844950937708457E-2</v>
      </c>
      <c r="Y47" s="172">
        <v>45200</v>
      </c>
      <c r="Z47" s="171">
        <v>887.78</v>
      </c>
      <c r="AA47" s="28">
        <f t="shared" si="12"/>
        <v>2.7202147477061622E-2</v>
      </c>
      <c r="AC47" s="173">
        <v>45200</v>
      </c>
      <c r="AD47" s="171">
        <v>19079.599999999999</v>
      </c>
      <c r="AE47" s="28">
        <f t="shared" si="13"/>
        <v>-2.844950937708457E-2</v>
      </c>
      <c r="AV47" s="172">
        <v>45200</v>
      </c>
      <c r="AW47" s="171">
        <v>91.68</v>
      </c>
      <c r="AX47" s="28">
        <f t="shared" si="14"/>
        <v>-5.4747912155892253E-2</v>
      </c>
      <c r="AZ47" s="173">
        <v>45200</v>
      </c>
      <c r="BA47" s="171">
        <v>19079.599999999999</v>
      </c>
      <c r="BB47" s="28">
        <f t="shared" si="15"/>
        <v>-2.844950937708457E-2</v>
      </c>
      <c r="BS47" s="172">
        <v>45200</v>
      </c>
      <c r="BT47" s="171">
        <v>1120.07</v>
      </c>
      <c r="BU47" s="28">
        <f t="shared" si="16"/>
        <v>-1.7206584304366279E-2</v>
      </c>
      <c r="BW47" s="173">
        <v>45200</v>
      </c>
      <c r="BX47" s="171">
        <v>19079.599999999999</v>
      </c>
      <c r="BY47" s="28">
        <f t="shared" si="17"/>
        <v>-2.844950937708457E-2</v>
      </c>
      <c r="CO47" s="172">
        <v>45200</v>
      </c>
      <c r="CP47" s="171">
        <v>223.73</v>
      </c>
      <c r="CQ47" s="28">
        <f t="shared" si="18"/>
        <v>-2.8949652777777835E-2</v>
      </c>
      <c r="CS47" s="173">
        <v>45200</v>
      </c>
      <c r="CT47" s="171">
        <v>19079.599999999999</v>
      </c>
      <c r="CU47" s="28">
        <f t="shared" si="19"/>
        <v>-2.844950937708457E-2</v>
      </c>
      <c r="DL47" s="172">
        <v>45200</v>
      </c>
      <c r="DM47" s="171">
        <v>521.15</v>
      </c>
      <c r="DN47" s="28">
        <f t="shared" si="20"/>
        <v>-4.1245837702595933E-2</v>
      </c>
      <c r="DP47" s="173">
        <v>45200</v>
      </c>
      <c r="DQ47" s="171">
        <v>19079.599999999999</v>
      </c>
      <c r="DR47" s="28">
        <f t="shared" si="21"/>
        <v>-2.844950937708457E-2</v>
      </c>
    </row>
    <row r="48" spans="2:122">
      <c r="B48" s="172">
        <v>45231</v>
      </c>
      <c r="C48" s="171">
        <v>438.47</v>
      </c>
      <c r="D48" s="28">
        <f t="shared" si="10"/>
        <v>0.21527161862527722</v>
      </c>
      <c r="F48" s="173">
        <v>45231</v>
      </c>
      <c r="G48" s="171">
        <v>20133.150000000001</v>
      </c>
      <c r="H48" s="28">
        <f t="shared" si="11"/>
        <v>5.5218662865049728E-2</v>
      </c>
      <c r="Y48" s="172">
        <v>45231</v>
      </c>
      <c r="Z48" s="171">
        <v>927.65</v>
      </c>
      <c r="AA48" s="28">
        <f t="shared" si="12"/>
        <v>4.4909774944242864E-2</v>
      </c>
      <c r="AC48" s="173">
        <v>45231</v>
      </c>
      <c r="AD48" s="171">
        <v>20133.150000000001</v>
      </c>
      <c r="AE48" s="28">
        <f t="shared" si="13"/>
        <v>5.5218662865049728E-2</v>
      </c>
      <c r="AV48" s="172">
        <v>45231</v>
      </c>
      <c r="AW48" s="171">
        <v>92.88</v>
      </c>
      <c r="AX48" s="28">
        <f t="shared" si="14"/>
        <v>1.308900523560208E-2</v>
      </c>
      <c r="AZ48" s="173">
        <v>45231</v>
      </c>
      <c r="BA48" s="171">
        <v>20133.150000000001</v>
      </c>
      <c r="BB48" s="28">
        <f t="shared" si="15"/>
        <v>5.5218662865049728E-2</v>
      </c>
      <c r="BS48" s="172">
        <v>45231</v>
      </c>
      <c r="BT48" s="171">
        <v>1083.1600000000001</v>
      </c>
      <c r="BU48" s="28">
        <f t="shared" si="16"/>
        <v>-3.2953297561759354E-2</v>
      </c>
      <c r="BW48" s="173">
        <v>45231</v>
      </c>
      <c r="BX48" s="171">
        <v>20133.150000000001</v>
      </c>
      <c r="BY48" s="28">
        <f t="shared" si="17"/>
        <v>5.5218662865049728E-2</v>
      </c>
      <c r="CO48" s="172">
        <v>45231</v>
      </c>
      <c r="CP48" s="171">
        <v>237.02</v>
      </c>
      <c r="CQ48" s="28">
        <f t="shared" si="18"/>
        <v>5.9401957716890941E-2</v>
      </c>
      <c r="CS48" s="173">
        <v>45231</v>
      </c>
      <c r="CT48" s="171">
        <v>20133.150000000001</v>
      </c>
      <c r="CU48" s="28">
        <f t="shared" si="19"/>
        <v>5.5218662865049728E-2</v>
      </c>
      <c r="DL48" s="172">
        <v>45231</v>
      </c>
      <c r="DM48" s="171">
        <v>530.46</v>
      </c>
      <c r="DN48" s="28">
        <f t="shared" si="20"/>
        <v>1.7864338482203035E-2</v>
      </c>
      <c r="DP48" s="173">
        <v>45231</v>
      </c>
      <c r="DQ48" s="171">
        <v>20133.150000000001</v>
      </c>
      <c r="DR48" s="28">
        <f t="shared" si="21"/>
        <v>5.5218662865049728E-2</v>
      </c>
    </row>
    <row r="49" spans="2:122">
      <c r="B49" s="172">
        <v>45261</v>
      </c>
      <c r="C49" s="171">
        <v>490.51</v>
      </c>
      <c r="D49" s="28">
        <f t="shared" si="10"/>
        <v>0.11868542887768818</v>
      </c>
      <c r="F49" s="173">
        <v>45261</v>
      </c>
      <c r="G49" s="171">
        <v>21731.4</v>
      </c>
      <c r="H49" s="28">
        <f t="shared" si="11"/>
        <v>7.9384001013254268E-2</v>
      </c>
      <c r="Y49" s="172">
        <v>45261</v>
      </c>
      <c r="Z49" s="171">
        <v>1071.32</v>
      </c>
      <c r="AA49" s="28">
        <f t="shared" si="12"/>
        <v>0.15487522233601037</v>
      </c>
      <c r="AC49" s="173">
        <v>45261</v>
      </c>
      <c r="AD49" s="171">
        <v>21731.4</v>
      </c>
      <c r="AE49" s="28">
        <f t="shared" si="13"/>
        <v>7.9384001013254268E-2</v>
      </c>
      <c r="AV49" s="172">
        <v>45261</v>
      </c>
      <c r="AW49" s="171">
        <v>91.16</v>
      </c>
      <c r="AX49" s="28">
        <f t="shared" si="14"/>
        <v>-1.851851851851849E-2</v>
      </c>
      <c r="AZ49" s="173">
        <v>45261</v>
      </c>
      <c r="BA49" s="171">
        <v>21731.4</v>
      </c>
      <c r="BB49" s="28">
        <f t="shared" si="15"/>
        <v>7.9384001013254268E-2</v>
      </c>
      <c r="BS49" s="172">
        <v>45261</v>
      </c>
      <c r="BT49" s="171">
        <v>1132.01</v>
      </c>
      <c r="BU49" s="28">
        <f t="shared" si="16"/>
        <v>4.5099523616086268E-2</v>
      </c>
      <c r="BW49" s="173">
        <v>45261</v>
      </c>
      <c r="BX49" s="171">
        <v>21731.4</v>
      </c>
      <c r="BY49" s="28">
        <f t="shared" si="17"/>
        <v>7.9384001013254268E-2</v>
      </c>
      <c r="CO49" s="172">
        <v>45261</v>
      </c>
      <c r="CP49" s="171">
        <v>302.32</v>
      </c>
      <c r="CQ49" s="28">
        <f t="shared" si="18"/>
        <v>0.275504176862712</v>
      </c>
      <c r="CS49" s="173">
        <v>45261</v>
      </c>
      <c r="CT49" s="171">
        <v>21731.4</v>
      </c>
      <c r="CU49" s="28">
        <f t="shared" si="19"/>
        <v>7.9384001013254268E-2</v>
      </c>
      <c r="DL49" s="172">
        <v>45261</v>
      </c>
      <c r="DM49" s="171">
        <v>551.72</v>
      </c>
      <c r="DN49" s="28">
        <f t="shared" si="20"/>
        <v>4.0078422501225397E-2</v>
      </c>
      <c r="DP49" s="173">
        <v>45261</v>
      </c>
      <c r="DQ49" s="171">
        <v>21731.4</v>
      </c>
      <c r="DR49" s="28">
        <f t="shared" si="21"/>
        <v>7.9384001013254268E-2</v>
      </c>
    </row>
    <row r="50" spans="2:122">
      <c r="B50" s="172">
        <v>45292</v>
      </c>
      <c r="C50" s="171">
        <v>507.79</v>
      </c>
      <c r="D50" s="28">
        <f t="shared" si="10"/>
        <v>3.5228639579213628E-2</v>
      </c>
      <c r="F50" s="173">
        <v>45292</v>
      </c>
      <c r="G50" s="171">
        <v>21725.7</v>
      </c>
      <c r="H50" s="28">
        <f t="shared" si="11"/>
        <v>-2.6229327148741266E-4</v>
      </c>
      <c r="Y50" s="172">
        <v>45292</v>
      </c>
      <c r="Z50" s="171">
        <v>1101.49</v>
      </c>
      <c r="AA50" s="28">
        <f t="shared" si="12"/>
        <v>2.8161520367397275E-2</v>
      </c>
      <c r="AC50" s="173">
        <v>45292</v>
      </c>
      <c r="AD50" s="171">
        <v>21725.7</v>
      </c>
      <c r="AE50" s="28">
        <f t="shared" si="13"/>
        <v>-2.6229327148741266E-4</v>
      </c>
      <c r="AV50" s="172">
        <v>45292</v>
      </c>
      <c r="AW50" s="171">
        <v>92.15</v>
      </c>
      <c r="AX50" s="28">
        <f t="shared" si="14"/>
        <v>1.0860026327336625E-2</v>
      </c>
      <c r="AZ50" s="173">
        <v>45292</v>
      </c>
      <c r="BA50" s="171">
        <v>21725.7</v>
      </c>
      <c r="BB50" s="28">
        <f t="shared" si="15"/>
        <v>-2.6229327148741266E-4</v>
      </c>
      <c r="BS50" s="172">
        <v>45292</v>
      </c>
      <c r="BT50" s="171">
        <v>1134.95</v>
      </c>
      <c r="BU50" s="28">
        <f t="shared" si="16"/>
        <v>2.5971502018533599E-3</v>
      </c>
      <c r="BW50" s="173">
        <v>45292</v>
      </c>
      <c r="BX50" s="171">
        <v>21725.7</v>
      </c>
      <c r="BY50" s="28">
        <f t="shared" si="17"/>
        <v>-2.6229327148741266E-4</v>
      </c>
      <c r="CO50" s="172">
        <v>45292</v>
      </c>
      <c r="CP50" s="171">
        <v>320.94</v>
      </c>
      <c r="CQ50" s="28">
        <f t="shared" si="18"/>
        <v>6.1590367822175196E-2</v>
      </c>
      <c r="CS50" s="173">
        <v>45292</v>
      </c>
      <c r="CT50" s="171">
        <v>21725.7</v>
      </c>
      <c r="CU50" s="28">
        <f t="shared" si="19"/>
        <v>-2.6229327148741266E-4</v>
      </c>
      <c r="DL50" s="172">
        <v>45292</v>
      </c>
      <c r="DM50" s="171">
        <v>532.65</v>
      </c>
      <c r="DN50" s="28">
        <f t="shared" si="20"/>
        <v>-3.4564634234756864E-2</v>
      </c>
      <c r="DP50" s="173">
        <v>45292</v>
      </c>
      <c r="DQ50" s="171">
        <v>21725.7</v>
      </c>
      <c r="DR50" s="28">
        <f t="shared" si="21"/>
        <v>-2.6229327148741266E-4</v>
      </c>
    </row>
    <row r="51" spans="2:122">
      <c r="B51" s="172">
        <v>45323</v>
      </c>
      <c r="C51" s="171">
        <v>558.76</v>
      </c>
      <c r="D51" s="28">
        <f t="shared" si="10"/>
        <v>0.1003761397428069</v>
      </c>
      <c r="F51" s="173">
        <v>45323</v>
      </c>
      <c r="G51" s="171">
        <v>21982.799999999999</v>
      </c>
      <c r="H51" s="28">
        <f t="shared" si="11"/>
        <v>1.1833910990209695E-2</v>
      </c>
      <c r="Y51" s="172">
        <v>45323</v>
      </c>
      <c r="Z51" s="171">
        <v>1174.3900000000001</v>
      </c>
      <c r="AA51" s="28">
        <f t="shared" si="12"/>
        <v>6.6183079283516077E-2</v>
      </c>
      <c r="AC51" s="173">
        <v>45323</v>
      </c>
      <c r="AD51" s="171">
        <v>21982.799999999999</v>
      </c>
      <c r="AE51" s="28">
        <f t="shared" si="13"/>
        <v>1.1833910990209695E-2</v>
      </c>
      <c r="AV51" s="172">
        <v>45323</v>
      </c>
      <c r="AW51" s="171">
        <v>85.79</v>
      </c>
      <c r="AX51" s="28">
        <f t="shared" si="14"/>
        <v>-6.9017905588714012E-2</v>
      </c>
      <c r="AZ51" s="173">
        <v>45323</v>
      </c>
      <c r="BA51" s="171">
        <v>21982.799999999999</v>
      </c>
      <c r="BB51" s="28">
        <f t="shared" si="15"/>
        <v>1.1833910990209695E-2</v>
      </c>
      <c r="BS51" s="172">
        <v>45323</v>
      </c>
      <c r="BT51" s="171">
        <v>1121.27</v>
      </c>
      <c r="BU51" s="28">
        <f t="shared" si="16"/>
        <v>-1.2053394422661845E-2</v>
      </c>
      <c r="BW51" s="173">
        <v>45323</v>
      </c>
      <c r="BX51" s="171">
        <v>21982.799999999999</v>
      </c>
      <c r="BY51" s="28">
        <f t="shared" si="17"/>
        <v>1.1833910990209695E-2</v>
      </c>
      <c r="CO51" s="172">
        <v>45323</v>
      </c>
      <c r="CP51" s="171">
        <v>329.94</v>
      </c>
      <c r="CQ51" s="28">
        <f t="shared" si="18"/>
        <v>2.8042624789680337E-2</v>
      </c>
      <c r="CS51" s="173">
        <v>45323</v>
      </c>
      <c r="CT51" s="171">
        <v>21982.799999999999</v>
      </c>
      <c r="CU51" s="28">
        <f t="shared" si="19"/>
        <v>1.1833910990209695E-2</v>
      </c>
      <c r="DL51" s="172">
        <v>45323</v>
      </c>
      <c r="DM51" s="171">
        <v>533.19000000000005</v>
      </c>
      <c r="DN51" s="28">
        <f t="shared" si="20"/>
        <v>1.0137989298790728E-3</v>
      </c>
      <c r="DP51" s="173">
        <v>45323</v>
      </c>
      <c r="DQ51" s="171">
        <v>21982.799999999999</v>
      </c>
      <c r="DR51" s="28">
        <f t="shared" si="21"/>
        <v>1.1833910990209695E-2</v>
      </c>
    </row>
    <row r="52" spans="2:122">
      <c r="B52" s="172">
        <v>45352</v>
      </c>
      <c r="C52" s="171">
        <v>554.59</v>
      </c>
      <c r="D52" s="28">
        <f t="shared" si="10"/>
        <v>-7.4629536831555265E-3</v>
      </c>
      <c r="F52" s="173">
        <v>45352</v>
      </c>
      <c r="G52" s="171">
        <v>22326.9</v>
      </c>
      <c r="H52" s="28">
        <f t="shared" si="11"/>
        <v>1.5653147005840973E-2</v>
      </c>
      <c r="Y52" s="172">
        <v>45352</v>
      </c>
      <c r="Z52" s="171">
        <v>1079.8</v>
      </c>
      <c r="AA52" s="28">
        <f t="shared" si="12"/>
        <v>-8.0543941961358834E-2</v>
      </c>
      <c r="AC52" s="173">
        <v>45352</v>
      </c>
      <c r="AD52" s="171">
        <v>22326.9</v>
      </c>
      <c r="AE52" s="28">
        <f t="shared" si="13"/>
        <v>1.5653147005840973E-2</v>
      </c>
      <c r="AV52" s="172">
        <v>45352</v>
      </c>
      <c r="AW52" s="171">
        <v>89.52</v>
      </c>
      <c r="AX52" s="28">
        <f t="shared" si="14"/>
        <v>4.3478260869565188E-2</v>
      </c>
      <c r="AZ52" s="173">
        <v>45352</v>
      </c>
      <c r="BA52" s="171">
        <v>22326.9</v>
      </c>
      <c r="BB52" s="28">
        <f t="shared" si="15"/>
        <v>1.5653147005840973E-2</v>
      </c>
      <c r="BS52" s="172">
        <v>45352</v>
      </c>
      <c r="BT52" s="171">
        <v>1002.96</v>
      </c>
      <c r="BU52" s="28">
        <f t="shared" si="16"/>
        <v>-0.10551428291134157</v>
      </c>
      <c r="BW52" s="173">
        <v>45352</v>
      </c>
      <c r="BX52" s="171">
        <v>22326.9</v>
      </c>
      <c r="BY52" s="28">
        <f t="shared" si="17"/>
        <v>1.5653147005840973E-2</v>
      </c>
      <c r="CO52" s="172">
        <v>45352</v>
      </c>
      <c r="CP52" s="171">
        <v>335.42</v>
      </c>
      <c r="CQ52" s="28">
        <f t="shared" si="18"/>
        <v>1.6609080438867663E-2</v>
      </c>
      <c r="CS52" s="173">
        <v>45352</v>
      </c>
      <c r="CT52" s="171">
        <v>22326.9</v>
      </c>
      <c r="CU52" s="28">
        <f t="shared" si="19"/>
        <v>1.5653147005840973E-2</v>
      </c>
      <c r="DL52" s="172">
        <v>45352</v>
      </c>
      <c r="DM52" s="171">
        <v>518.24</v>
      </c>
      <c r="DN52" s="28">
        <f t="shared" si="20"/>
        <v>-2.8038785423582624E-2</v>
      </c>
      <c r="DP52" s="173">
        <v>45352</v>
      </c>
      <c r="DQ52" s="171">
        <v>22326.9</v>
      </c>
      <c r="DR52" s="28">
        <f t="shared" si="21"/>
        <v>1.5653147005840973E-2</v>
      </c>
    </row>
    <row r="53" spans="2:122">
      <c r="B53" s="172">
        <v>45383</v>
      </c>
      <c r="C53" s="171">
        <v>587.99</v>
      </c>
      <c r="D53" s="28">
        <f t="shared" si="10"/>
        <v>6.0224670477289521E-2</v>
      </c>
      <c r="F53" s="173">
        <v>45383</v>
      </c>
      <c r="G53" s="171">
        <v>22604.85</v>
      </c>
      <c r="H53" s="28">
        <f t="shared" si="11"/>
        <v>1.2449108474530624E-2</v>
      </c>
      <c r="Y53" s="172">
        <v>45383</v>
      </c>
      <c r="Z53" s="171">
        <v>1092.07</v>
      </c>
      <c r="AA53" s="28">
        <f t="shared" si="12"/>
        <v>1.1363215410261196E-2</v>
      </c>
      <c r="AC53" s="173">
        <v>45383</v>
      </c>
      <c r="AD53" s="171">
        <v>22604.85</v>
      </c>
      <c r="AE53" s="28">
        <f t="shared" si="13"/>
        <v>1.2449108474530624E-2</v>
      </c>
      <c r="AV53" s="172">
        <v>45383</v>
      </c>
      <c r="AW53" s="171">
        <v>86.2</v>
      </c>
      <c r="AX53" s="28">
        <f t="shared" si="14"/>
        <v>-3.70866845397676E-2</v>
      </c>
      <c r="AZ53" s="173">
        <v>45383</v>
      </c>
      <c r="BA53" s="171">
        <v>22604.85</v>
      </c>
      <c r="BB53" s="28">
        <f t="shared" si="15"/>
        <v>1.2449108474530624E-2</v>
      </c>
      <c r="BS53" s="172">
        <v>45383</v>
      </c>
      <c r="BT53" s="171">
        <v>1095.45</v>
      </c>
      <c r="BU53" s="28">
        <f t="shared" si="16"/>
        <v>9.221703756879629E-2</v>
      </c>
      <c r="BW53" s="173">
        <v>45383</v>
      </c>
      <c r="BX53" s="171">
        <v>22604.85</v>
      </c>
      <c r="BY53" s="28">
        <f t="shared" si="17"/>
        <v>1.2449108474530624E-2</v>
      </c>
      <c r="CO53" s="172">
        <v>45383</v>
      </c>
      <c r="CP53" s="171">
        <v>330.84</v>
      </c>
      <c r="CQ53" s="28">
        <f t="shared" si="18"/>
        <v>-1.3654522687973403E-2</v>
      </c>
      <c r="CS53" s="173">
        <v>45383</v>
      </c>
      <c r="CT53" s="171">
        <v>22604.85</v>
      </c>
      <c r="CU53" s="28">
        <f t="shared" si="19"/>
        <v>1.2449108474530624E-2</v>
      </c>
      <c r="DL53" s="172">
        <v>45383</v>
      </c>
      <c r="DM53" s="171">
        <v>502.78</v>
      </c>
      <c r="DN53" s="28">
        <f t="shared" si="20"/>
        <v>-2.983173819079965E-2</v>
      </c>
      <c r="DP53" s="173">
        <v>45383</v>
      </c>
      <c r="DQ53" s="171">
        <v>22604.85</v>
      </c>
      <c r="DR53" s="28">
        <f t="shared" si="21"/>
        <v>1.2449108474530624E-2</v>
      </c>
    </row>
    <row r="54" spans="2:122">
      <c r="B54" s="172">
        <v>45413</v>
      </c>
      <c r="C54" s="171">
        <v>567.95000000000005</v>
      </c>
      <c r="D54" s="28">
        <f t="shared" si="10"/>
        <v>-3.4082212282521729E-2</v>
      </c>
      <c r="F54" s="173">
        <v>45413</v>
      </c>
      <c r="G54" s="171">
        <v>22530.7</v>
      </c>
      <c r="H54" s="28">
        <f t="shared" si="11"/>
        <v>-3.2802694996869608E-3</v>
      </c>
      <c r="Y54" s="172">
        <v>45413</v>
      </c>
      <c r="Z54" s="171">
        <v>1044.22</v>
      </c>
      <c r="AA54" s="28">
        <f t="shared" si="12"/>
        <v>-4.3815872608898632E-2</v>
      </c>
      <c r="AC54" s="173">
        <v>45413</v>
      </c>
      <c r="AD54" s="171">
        <v>22530.7</v>
      </c>
      <c r="AE54" s="28">
        <f t="shared" si="13"/>
        <v>-3.2802694996869608E-3</v>
      </c>
      <c r="AV54" s="172">
        <v>45413</v>
      </c>
      <c r="AW54" s="171">
        <v>92.25</v>
      </c>
      <c r="AX54" s="28">
        <f t="shared" si="14"/>
        <v>7.0185614849187949E-2</v>
      </c>
      <c r="AZ54" s="173">
        <v>45413</v>
      </c>
      <c r="BA54" s="171">
        <v>22530.7</v>
      </c>
      <c r="BB54" s="28">
        <f t="shared" si="15"/>
        <v>-3.2802694996869608E-3</v>
      </c>
      <c r="BS54" s="172">
        <v>45413</v>
      </c>
      <c r="BT54" s="171">
        <v>1000.33</v>
      </c>
      <c r="BU54" s="28">
        <f t="shared" si="16"/>
        <v>-8.6831895568031392E-2</v>
      </c>
      <c r="BW54" s="173">
        <v>45413</v>
      </c>
      <c r="BX54" s="171">
        <v>22530.7</v>
      </c>
      <c r="BY54" s="28">
        <f t="shared" si="17"/>
        <v>-3.2802694996869608E-3</v>
      </c>
      <c r="CO54" s="172">
        <v>45413</v>
      </c>
      <c r="CP54" s="171">
        <v>400.97</v>
      </c>
      <c r="CQ54" s="28">
        <f t="shared" si="18"/>
        <v>0.21197557731834138</v>
      </c>
      <c r="CS54" s="173">
        <v>45413</v>
      </c>
      <c r="CT54" s="171">
        <v>22530.7</v>
      </c>
      <c r="CU54" s="28">
        <f t="shared" si="19"/>
        <v>-3.2802694996869608E-3</v>
      </c>
      <c r="DL54" s="172">
        <v>45413</v>
      </c>
      <c r="DM54" s="171">
        <v>540.91999999999996</v>
      </c>
      <c r="DN54" s="28">
        <f t="shared" si="20"/>
        <v>7.5858228250924808E-2</v>
      </c>
      <c r="DP54" s="173">
        <v>45413</v>
      </c>
      <c r="DQ54" s="171">
        <v>22530.7</v>
      </c>
      <c r="DR54" s="28">
        <f t="shared" si="21"/>
        <v>-3.2802694996869608E-3</v>
      </c>
    </row>
    <row r="55" spans="2:122">
      <c r="B55" s="172">
        <v>45444</v>
      </c>
      <c r="C55" s="171">
        <v>649.29999999999995</v>
      </c>
      <c r="D55" s="28">
        <f t="shared" si="10"/>
        <v>0.14323443965137761</v>
      </c>
      <c r="F55" s="173">
        <v>45444</v>
      </c>
      <c r="G55" s="171">
        <v>24010.6</v>
      </c>
      <c r="H55" s="28">
        <f t="shared" si="11"/>
        <v>6.5683711558007341E-2</v>
      </c>
      <c r="Y55" s="172">
        <v>45444</v>
      </c>
      <c r="Z55" s="171">
        <v>1089.08</v>
      </c>
      <c r="AA55" s="28">
        <f t="shared" si="12"/>
        <v>4.2960295723123432E-2</v>
      </c>
      <c r="AC55" s="173">
        <v>45444</v>
      </c>
      <c r="AD55" s="171">
        <v>24010.6</v>
      </c>
      <c r="AE55" s="28">
        <f t="shared" si="13"/>
        <v>6.5683711558007341E-2</v>
      </c>
      <c r="AV55" s="172">
        <v>45444</v>
      </c>
      <c r="AW55" s="171">
        <v>88.54</v>
      </c>
      <c r="AX55" s="28">
        <f t="shared" si="14"/>
        <v>-4.0216802168021593E-2</v>
      </c>
      <c r="AZ55" s="173">
        <v>45444</v>
      </c>
      <c r="BA55" s="171">
        <v>24010.6</v>
      </c>
      <c r="BB55" s="28">
        <f t="shared" si="15"/>
        <v>6.5683711558007341E-2</v>
      </c>
      <c r="BS55" s="172">
        <v>45444</v>
      </c>
      <c r="BT55" s="171">
        <v>1021.97</v>
      </c>
      <c r="BU55" s="28">
        <f t="shared" si="16"/>
        <v>2.1632861155818528E-2</v>
      </c>
      <c r="BW55" s="173">
        <v>45444</v>
      </c>
      <c r="BX55" s="171">
        <v>24010.6</v>
      </c>
      <c r="BY55" s="28">
        <f t="shared" si="17"/>
        <v>6.5683711558007341E-2</v>
      </c>
      <c r="CO55" s="172">
        <v>45444</v>
      </c>
      <c r="CP55" s="171">
        <v>557.85</v>
      </c>
      <c r="CQ55" s="28">
        <f t="shared" si="18"/>
        <v>0.39125121580168098</v>
      </c>
      <c r="CS55" s="173">
        <v>45444</v>
      </c>
      <c r="CT55" s="171">
        <v>24010.6</v>
      </c>
      <c r="CU55" s="28">
        <f t="shared" si="19"/>
        <v>6.5683711558007341E-2</v>
      </c>
      <c r="DL55" s="172">
        <v>45444</v>
      </c>
      <c r="DM55" s="171">
        <v>595.21</v>
      </c>
      <c r="DN55" s="28">
        <f t="shared" si="20"/>
        <v>0.10036604303778773</v>
      </c>
      <c r="DP55" s="173">
        <v>45444</v>
      </c>
      <c r="DQ55" s="171">
        <v>24010.6</v>
      </c>
      <c r="DR55" s="28">
        <f t="shared" si="21"/>
        <v>6.5683711558007341E-2</v>
      </c>
    </row>
    <row r="56" spans="2:122">
      <c r="B56" s="172">
        <v>45474</v>
      </c>
      <c r="C56" s="171">
        <v>628.55999999999995</v>
      </c>
      <c r="D56" s="28">
        <f t="shared" si="10"/>
        <v>-3.1942091483135648E-2</v>
      </c>
      <c r="F56" s="173">
        <v>45474</v>
      </c>
      <c r="G56" s="171">
        <v>24951.15</v>
      </c>
      <c r="H56" s="28">
        <f t="shared" si="11"/>
        <v>3.917228224200997E-2</v>
      </c>
      <c r="Y56" s="172">
        <v>45474</v>
      </c>
      <c r="Z56" s="171">
        <v>1179.81</v>
      </c>
      <c r="AA56" s="28">
        <f t="shared" si="12"/>
        <v>8.3308847834869804E-2</v>
      </c>
      <c r="AC56" s="173">
        <v>45474</v>
      </c>
      <c r="AD56" s="171">
        <v>24951.15</v>
      </c>
      <c r="AE56" s="28">
        <f t="shared" si="13"/>
        <v>3.917228224200997E-2</v>
      </c>
      <c r="AV56" s="172">
        <v>45474</v>
      </c>
      <c r="AW56" s="171">
        <v>86.05</v>
      </c>
      <c r="AX56" s="28">
        <f t="shared" si="14"/>
        <v>-2.8122882313078912E-2</v>
      </c>
      <c r="AZ56" s="173">
        <v>45474</v>
      </c>
      <c r="BA56" s="171">
        <v>24951.15</v>
      </c>
      <c r="BB56" s="28">
        <f t="shared" si="15"/>
        <v>3.917228224200997E-2</v>
      </c>
      <c r="BS56" s="172">
        <v>45474</v>
      </c>
      <c r="BT56" s="171">
        <v>1223.5</v>
      </c>
      <c r="BU56" s="28">
        <f t="shared" si="16"/>
        <v>0.19719756940027588</v>
      </c>
      <c r="BW56" s="173">
        <v>45474</v>
      </c>
      <c r="BX56" s="171">
        <v>24951.15</v>
      </c>
      <c r="BY56" s="28">
        <f t="shared" si="17"/>
        <v>3.917228224200997E-2</v>
      </c>
      <c r="CO56" s="172">
        <v>45474</v>
      </c>
      <c r="CP56" s="171">
        <v>574.98</v>
      </c>
      <c r="CQ56" s="28">
        <f t="shared" si="18"/>
        <v>3.0707179349287461E-2</v>
      </c>
      <c r="CS56" s="173">
        <v>45474</v>
      </c>
      <c r="CT56" s="171">
        <v>24951.15</v>
      </c>
      <c r="CU56" s="28">
        <f t="shared" si="19"/>
        <v>3.917228224200997E-2</v>
      </c>
      <c r="DL56" s="172">
        <v>45474</v>
      </c>
      <c r="DM56" s="171">
        <v>629.38</v>
      </c>
      <c r="DN56" s="28">
        <f t="shared" si="20"/>
        <v>5.740830967221644E-2</v>
      </c>
      <c r="DP56" s="173">
        <v>45474</v>
      </c>
      <c r="DQ56" s="171">
        <v>24951.15</v>
      </c>
      <c r="DR56" s="28">
        <f t="shared" si="21"/>
        <v>3.917228224200997E-2</v>
      </c>
    </row>
    <row r="57" spans="2:122">
      <c r="B57" s="172">
        <v>45505</v>
      </c>
      <c r="C57" s="171">
        <v>597.99</v>
      </c>
      <c r="D57" s="28">
        <f t="shared" si="10"/>
        <v>-4.8634975181366835E-2</v>
      </c>
      <c r="F57" s="173">
        <v>45505</v>
      </c>
      <c r="G57" s="171">
        <v>25235.9</v>
      </c>
      <c r="H57" s="28">
        <f t="shared" si="11"/>
        <v>1.141229963348378E-2</v>
      </c>
      <c r="Y57" s="172">
        <v>45505</v>
      </c>
      <c r="Z57" s="171">
        <v>1190.3800000000001</v>
      </c>
      <c r="AA57" s="28">
        <f t="shared" si="12"/>
        <v>8.9590696807113623E-3</v>
      </c>
      <c r="AC57" s="173">
        <v>45505</v>
      </c>
      <c r="AD57" s="171">
        <v>25235.9</v>
      </c>
      <c r="AE57" s="28">
        <f t="shared" si="13"/>
        <v>1.141229963348378E-2</v>
      </c>
      <c r="AV57" s="172">
        <v>45505</v>
      </c>
      <c r="AW57" s="171">
        <v>87.86</v>
      </c>
      <c r="AX57" s="28">
        <f t="shared" si="14"/>
        <v>2.1034282393957104E-2</v>
      </c>
      <c r="AZ57" s="173">
        <v>45505</v>
      </c>
      <c r="BA57" s="171">
        <v>25235.9</v>
      </c>
      <c r="BB57" s="28">
        <f t="shared" si="15"/>
        <v>1.141229963348378E-2</v>
      </c>
      <c r="BS57" s="172">
        <v>45505</v>
      </c>
      <c r="BT57" s="171">
        <v>1309.7</v>
      </c>
      <c r="BU57" s="28">
        <f t="shared" si="16"/>
        <v>7.0453616673477715E-2</v>
      </c>
      <c r="BW57" s="173">
        <v>45505</v>
      </c>
      <c r="BX57" s="171">
        <v>25235.9</v>
      </c>
      <c r="BY57" s="28">
        <f t="shared" si="17"/>
        <v>1.141229963348378E-2</v>
      </c>
      <c r="CO57" s="172">
        <v>45505</v>
      </c>
      <c r="CP57" s="171">
        <v>563.33000000000004</v>
      </c>
      <c r="CQ57" s="28">
        <f t="shared" si="18"/>
        <v>-2.0261574315628361E-2</v>
      </c>
      <c r="CS57" s="173">
        <v>45505</v>
      </c>
      <c r="CT57" s="171">
        <v>25235.9</v>
      </c>
      <c r="CU57" s="28">
        <f t="shared" si="19"/>
        <v>1.141229963348378E-2</v>
      </c>
      <c r="DL57" s="172">
        <v>45505</v>
      </c>
      <c r="DM57" s="171">
        <v>634.02</v>
      </c>
      <c r="DN57" s="28">
        <f t="shared" si="20"/>
        <v>7.3723346785725674E-3</v>
      </c>
      <c r="DP57" s="173">
        <v>45505</v>
      </c>
      <c r="DQ57" s="171">
        <v>25235.9</v>
      </c>
      <c r="DR57" s="28">
        <f t="shared" si="21"/>
        <v>1.141229963348378E-2</v>
      </c>
    </row>
    <row r="58" spans="2:122">
      <c r="B58" s="172">
        <v>45536</v>
      </c>
      <c r="C58" s="171">
        <v>605.04999999999995</v>
      </c>
      <c r="D58" s="28">
        <f t="shared" si="10"/>
        <v>1.1806217495275773E-2</v>
      </c>
      <c r="F58" s="173">
        <v>45536</v>
      </c>
      <c r="G58" s="171">
        <v>25810.85</v>
      </c>
      <c r="H58" s="28">
        <f t="shared" si="11"/>
        <v>2.2783019428670892E-2</v>
      </c>
      <c r="Y58" s="172">
        <v>45536</v>
      </c>
      <c r="Z58" s="171">
        <v>1187.8499999999999</v>
      </c>
      <c r="AA58" s="28">
        <f t="shared" si="12"/>
        <v>-2.1253717300359076E-3</v>
      </c>
      <c r="AC58" s="173">
        <v>45536</v>
      </c>
      <c r="AD58" s="171">
        <v>25810.85</v>
      </c>
      <c r="AE58" s="28">
        <f t="shared" si="13"/>
        <v>2.2783019428670892E-2</v>
      </c>
      <c r="AV58" s="172">
        <v>45536</v>
      </c>
      <c r="AW58" s="171">
        <v>82.01</v>
      </c>
      <c r="AX58" s="28">
        <f t="shared" si="14"/>
        <v>-6.6583200546323607E-2</v>
      </c>
      <c r="AZ58" s="173">
        <v>45536</v>
      </c>
      <c r="BA58" s="171">
        <v>25810.85</v>
      </c>
      <c r="BB58" s="28">
        <f t="shared" si="15"/>
        <v>2.2783019428670892E-2</v>
      </c>
      <c r="BS58" s="172">
        <v>45536</v>
      </c>
      <c r="BT58" s="171">
        <v>1187.6500000000001</v>
      </c>
      <c r="BU58" s="28">
        <f t="shared" si="16"/>
        <v>-9.3189279987783369E-2</v>
      </c>
      <c r="BW58" s="173">
        <v>45536</v>
      </c>
      <c r="BX58" s="171">
        <v>25810.85</v>
      </c>
      <c r="BY58" s="28">
        <f t="shared" si="17"/>
        <v>2.2783019428670892E-2</v>
      </c>
      <c r="CO58" s="172">
        <v>45536</v>
      </c>
      <c r="CP58" s="171">
        <v>630.79999999999995</v>
      </c>
      <c r="CQ58" s="28">
        <f t="shared" si="18"/>
        <v>0.11976993946709724</v>
      </c>
      <c r="CS58" s="173">
        <v>45536</v>
      </c>
      <c r="CT58" s="171">
        <v>25810.85</v>
      </c>
      <c r="CU58" s="28">
        <f t="shared" si="19"/>
        <v>2.2783019428670892E-2</v>
      </c>
      <c r="DL58" s="172">
        <v>45536</v>
      </c>
      <c r="DM58" s="171">
        <v>622.13</v>
      </c>
      <c r="DN58" s="28">
        <f t="shared" si="20"/>
        <v>-1.8753351629286152E-2</v>
      </c>
      <c r="DP58" s="173">
        <v>45536</v>
      </c>
      <c r="DQ58" s="171">
        <v>25810.85</v>
      </c>
      <c r="DR58" s="28">
        <f t="shared" si="21"/>
        <v>2.2783019428670892E-2</v>
      </c>
    </row>
    <row r="59" spans="2:122">
      <c r="B59" s="172">
        <v>45566</v>
      </c>
      <c r="C59" s="171">
        <v>597.02</v>
      </c>
      <c r="D59" s="28">
        <f t="shared" si="10"/>
        <v>-1.3271630443764892E-2</v>
      </c>
      <c r="F59" s="173">
        <v>45566</v>
      </c>
      <c r="G59" s="171">
        <v>24205.35</v>
      </c>
      <c r="H59" s="28">
        <f t="shared" si="11"/>
        <v>-6.2202523357425266E-2</v>
      </c>
      <c r="Y59" s="172">
        <v>45566</v>
      </c>
      <c r="Z59" s="171">
        <v>995.17</v>
      </c>
      <c r="AA59" s="28">
        <f t="shared" si="12"/>
        <v>-0.16220903312707835</v>
      </c>
      <c r="AC59" s="173">
        <v>45566</v>
      </c>
      <c r="AD59" s="171">
        <v>24205.35</v>
      </c>
      <c r="AE59" s="28">
        <f t="shared" si="13"/>
        <v>-6.2202523357425266E-2</v>
      </c>
      <c r="AV59" s="172">
        <v>45566</v>
      </c>
      <c r="AW59" s="171">
        <v>78.75</v>
      </c>
      <c r="AX59" s="28">
        <f t="shared" si="14"/>
        <v>-3.9751249847579606E-2</v>
      </c>
      <c r="AZ59" s="173">
        <v>45566</v>
      </c>
      <c r="BA59" s="171">
        <v>24205.35</v>
      </c>
      <c r="BB59" s="28">
        <f t="shared" si="15"/>
        <v>-6.2202523357425266E-2</v>
      </c>
      <c r="BS59" s="172">
        <v>45566</v>
      </c>
      <c r="BT59" s="171">
        <v>1085.3499999999999</v>
      </c>
      <c r="BU59" s="28">
        <f t="shared" si="16"/>
        <v>-8.6136488022565683E-2</v>
      </c>
      <c r="BW59" s="173">
        <v>45566</v>
      </c>
      <c r="BX59" s="171">
        <v>24205.35</v>
      </c>
      <c r="BY59" s="28">
        <f t="shared" si="17"/>
        <v>-6.2202523357425266E-2</v>
      </c>
      <c r="CO59" s="172">
        <v>45566</v>
      </c>
      <c r="CP59" s="171">
        <v>526.35</v>
      </c>
      <c r="CQ59" s="28">
        <f t="shared" si="18"/>
        <v>-0.16558338617628399</v>
      </c>
      <c r="CS59" s="173">
        <v>45566</v>
      </c>
      <c r="CT59" s="171">
        <v>24205.35</v>
      </c>
      <c r="CU59" s="28">
        <f t="shared" si="19"/>
        <v>-6.2202523357425266E-2</v>
      </c>
      <c r="DL59" s="172">
        <v>45566</v>
      </c>
      <c r="DM59" s="171">
        <v>537.16999999999996</v>
      </c>
      <c r="DN59" s="28">
        <f t="shared" si="20"/>
        <v>-0.13656309774484443</v>
      </c>
      <c r="DP59" s="173">
        <v>45566</v>
      </c>
      <c r="DQ59" s="171">
        <v>24205.35</v>
      </c>
      <c r="DR59" s="28">
        <f t="shared" si="21"/>
        <v>-6.2202523357425266E-2</v>
      </c>
    </row>
    <row r="60" spans="2:122">
      <c r="B60" s="172">
        <v>45597</v>
      </c>
      <c r="C60" s="171">
        <v>619.83000000000004</v>
      </c>
      <c r="D60" s="28">
        <f t="shared" si="10"/>
        <v>3.8206425245385534E-2</v>
      </c>
      <c r="F60" s="173">
        <v>45597</v>
      </c>
      <c r="G60" s="171">
        <v>24131.1</v>
      </c>
      <c r="H60" s="28">
        <f t="shared" si="11"/>
        <v>-3.0675036717089377E-3</v>
      </c>
      <c r="Y60" s="172">
        <v>45597</v>
      </c>
      <c r="Z60" s="171">
        <v>951.5</v>
      </c>
      <c r="AA60" s="28">
        <f t="shared" si="12"/>
        <v>-4.3881949817619059E-2</v>
      </c>
      <c r="AC60" s="173">
        <v>45597</v>
      </c>
      <c r="AD60" s="171">
        <v>24131.1</v>
      </c>
      <c r="AE60" s="28">
        <f t="shared" si="13"/>
        <v>-3.0675036717089377E-3</v>
      </c>
      <c r="AV60" s="172">
        <v>45597</v>
      </c>
      <c r="AW60" s="171">
        <v>73.83</v>
      </c>
      <c r="AX60" s="28">
        <f t="shared" si="14"/>
        <v>-6.2476190476190463E-2</v>
      </c>
      <c r="AZ60" s="173">
        <v>45597</v>
      </c>
      <c r="BA60" s="171">
        <v>24131.1</v>
      </c>
      <c r="BB60" s="28">
        <f t="shared" si="15"/>
        <v>-3.0675036717089377E-3</v>
      </c>
      <c r="BS60" s="172">
        <v>45597</v>
      </c>
      <c r="BT60" s="171">
        <v>1074.75</v>
      </c>
      <c r="BU60" s="28">
        <f t="shared" si="16"/>
        <v>-9.7664347906204485E-3</v>
      </c>
      <c r="BW60" s="173">
        <v>45597</v>
      </c>
      <c r="BX60" s="171">
        <v>24131.1</v>
      </c>
      <c r="BY60" s="28">
        <f t="shared" si="17"/>
        <v>-3.0675036717089377E-3</v>
      </c>
      <c r="CO60" s="172">
        <v>45597</v>
      </c>
      <c r="CP60" s="171">
        <v>489.35</v>
      </c>
      <c r="CQ60" s="28">
        <f t="shared" si="18"/>
        <v>-7.0295430796998182E-2</v>
      </c>
      <c r="CS60" s="173">
        <v>45597</v>
      </c>
      <c r="CT60" s="171">
        <v>24131.1</v>
      </c>
      <c r="CU60" s="28">
        <f t="shared" si="19"/>
        <v>-3.0675036717089377E-3</v>
      </c>
      <c r="DL60" s="172">
        <v>45597</v>
      </c>
      <c r="DM60" s="171">
        <v>524.34</v>
      </c>
      <c r="DN60" s="28">
        <f t="shared" si="20"/>
        <v>-2.3884431371818837E-2</v>
      </c>
      <c r="DP60" s="173">
        <v>45597</v>
      </c>
      <c r="DQ60" s="171">
        <v>24131.1</v>
      </c>
      <c r="DR60" s="28">
        <f t="shared" si="21"/>
        <v>-3.0675036717089377E-3</v>
      </c>
    </row>
    <row r="61" spans="2:122">
      <c r="B61" s="172">
        <v>45627</v>
      </c>
      <c r="C61" s="171">
        <v>637.24</v>
      </c>
      <c r="D61" s="28">
        <f t="shared" si="10"/>
        <v>2.8088346804769015E-2</v>
      </c>
      <c r="F61" s="173">
        <v>45627</v>
      </c>
      <c r="G61" s="171">
        <v>23644.799999999999</v>
      </c>
      <c r="H61" s="28">
        <f t="shared" si="11"/>
        <v>-2.0152417419844082E-2</v>
      </c>
      <c r="Y61" s="172">
        <v>45627</v>
      </c>
      <c r="Z61" s="171">
        <v>907.62</v>
      </c>
      <c r="AA61" s="28">
        <f t="shared" si="12"/>
        <v>-4.611665790856545E-2</v>
      </c>
      <c r="AC61" s="173">
        <v>45627</v>
      </c>
      <c r="AD61" s="171">
        <v>23644.799999999999</v>
      </c>
      <c r="AE61" s="28">
        <f t="shared" si="13"/>
        <v>-2.0152417419844082E-2</v>
      </c>
      <c r="AV61" s="172">
        <v>45627</v>
      </c>
      <c r="AW61" s="171">
        <v>72.28</v>
      </c>
      <c r="AX61" s="28">
        <f t="shared" si="14"/>
        <v>-2.0994175809291526E-2</v>
      </c>
      <c r="AZ61" s="173">
        <v>45627</v>
      </c>
      <c r="BA61" s="171">
        <v>23644.799999999999</v>
      </c>
      <c r="BB61" s="28">
        <f t="shared" si="15"/>
        <v>-2.0152417419844082E-2</v>
      </c>
      <c r="BS61" s="172">
        <v>45627</v>
      </c>
      <c r="BT61" s="171">
        <v>1003.8</v>
      </c>
      <c r="BU61" s="28">
        <f t="shared" si="16"/>
        <v>-6.6015352407536643E-2</v>
      </c>
      <c r="BW61" s="173">
        <v>45627</v>
      </c>
      <c r="BX61" s="171">
        <v>23644.799999999999</v>
      </c>
      <c r="BY61" s="28">
        <f t="shared" si="17"/>
        <v>-2.0152417419844082E-2</v>
      </c>
      <c r="CO61" s="172">
        <v>45627</v>
      </c>
      <c r="CP61" s="171">
        <v>485</v>
      </c>
      <c r="CQ61" s="28">
        <f t="shared" si="18"/>
        <v>-8.889343006028505E-3</v>
      </c>
      <c r="CS61" s="173">
        <v>45627</v>
      </c>
      <c r="CT61" s="171">
        <v>23644.799999999999</v>
      </c>
      <c r="CU61" s="28">
        <f t="shared" si="19"/>
        <v>-2.0152417419844082E-2</v>
      </c>
      <c r="DL61" s="172">
        <v>45627</v>
      </c>
      <c r="DM61" s="171">
        <v>506.85</v>
      </c>
      <c r="DN61" s="28">
        <f t="shared" si="20"/>
        <v>-3.3356219247053454E-2</v>
      </c>
      <c r="DP61" s="173">
        <v>45627</v>
      </c>
      <c r="DQ61" s="171">
        <v>23644.799999999999</v>
      </c>
      <c r="DR61" s="28">
        <f t="shared" si="21"/>
        <v>-2.0152417419844082E-2</v>
      </c>
    </row>
    <row r="62" spans="2:122">
      <c r="B62" s="172">
        <v>45658</v>
      </c>
      <c r="C62" s="171">
        <v>535.69000000000005</v>
      </c>
      <c r="D62" s="28">
        <f t="shared" si="10"/>
        <v>-0.15935911116690726</v>
      </c>
      <c r="F62" s="173">
        <v>45658</v>
      </c>
      <c r="G62" s="171">
        <v>23508.400000000001</v>
      </c>
      <c r="H62" s="28">
        <f t="shared" si="11"/>
        <v>-5.7687102449586192E-3</v>
      </c>
      <c r="Y62" s="172">
        <v>45658</v>
      </c>
      <c r="Z62" s="171">
        <v>1017.06</v>
      </c>
      <c r="AA62" s="28">
        <f t="shared" si="12"/>
        <v>0.12057909697891178</v>
      </c>
      <c r="AC62" s="173">
        <v>45658</v>
      </c>
      <c r="AD62" s="171">
        <v>23508.400000000001</v>
      </c>
      <c r="AE62" s="28">
        <f t="shared" si="13"/>
        <v>-5.7687102449586192E-3</v>
      </c>
      <c r="AV62" s="172">
        <v>45658</v>
      </c>
      <c r="AW62" s="171">
        <v>74.790000000000006</v>
      </c>
      <c r="AX62" s="28">
        <f t="shared" si="14"/>
        <v>3.4726065301605047E-2</v>
      </c>
      <c r="AZ62" s="173">
        <v>45658</v>
      </c>
      <c r="BA62" s="171">
        <v>23508.400000000001</v>
      </c>
      <c r="BB62" s="28">
        <f t="shared" si="15"/>
        <v>-5.7687102449586192E-3</v>
      </c>
      <c r="BS62" s="172">
        <v>45658</v>
      </c>
      <c r="BT62" s="171">
        <v>941.6</v>
      </c>
      <c r="BU62" s="28">
        <f t="shared" si="16"/>
        <v>-6.1964534767881996E-2</v>
      </c>
      <c r="BW62" s="173">
        <v>45658</v>
      </c>
      <c r="BX62" s="171">
        <v>23508.400000000001</v>
      </c>
      <c r="BY62" s="28">
        <f t="shared" si="17"/>
        <v>-5.7687102449586192E-3</v>
      </c>
      <c r="CO62" s="172">
        <v>45658</v>
      </c>
      <c r="CP62" s="171">
        <v>434.3</v>
      </c>
      <c r="CQ62" s="28">
        <f t="shared" si="18"/>
        <v>-0.10453608247422674</v>
      </c>
      <c r="CS62" s="173">
        <v>45658</v>
      </c>
      <c r="CT62" s="171">
        <v>23508.400000000001</v>
      </c>
      <c r="CU62" s="28">
        <f t="shared" si="19"/>
        <v>-5.7687102449586192E-3</v>
      </c>
      <c r="DL62" s="172">
        <v>45658</v>
      </c>
      <c r="DM62" s="171">
        <v>529.4</v>
      </c>
      <c r="DN62" s="28">
        <f t="shared" si="20"/>
        <v>4.4490480418269529E-2</v>
      </c>
      <c r="DP62" s="173">
        <v>45658</v>
      </c>
      <c r="DQ62" s="171">
        <v>23508.400000000001</v>
      </c>
      <c r="DR62" s="28">
        <f t="shared" si="21"/>
        <v>-5.7687102449586192E-3</v>
      </c>
    </row>
    <row r="63" spans="2:122">
      <c r="B63" s="172">
        <v>45689</v>
      </c>
      <c r="C63" s="171">
        <v>434.63</v>
      </c>
      <c r="D63" s="28">
        <f t="shared" si="10"/>
        <v>-0.18865388564281593</v>
      </c>
      <c r="F63" s="173">
        <v>45689</v>
      </c>
      <c r="G63" s="171">
        <v>22124.7</v>
      </c>
      <c r="H63" s="28">
        <f t="shared" si="11"/>
        <v>-5.8859811811948104E-2</v>
      </c>
      <c r="Y63" s="172">
        <v>45689</v>
      </c>
      <c r="Z63" s="171">
        <v>956.21</v>
      </c>
      <c r="AA63" s="28">
        <f t="shared" si="12"/>
        <v>-5.9829311938331964E-2</v>
      </c>
      <c r="AC63" s="173">
        <v>45689</v>
      </c>
      <c r="AD63" s="171">
        <v>22124.7</v>
      </c>
      <c r="AE63" s="28">
        <f t="shared" si="13"/>
        <v>-5.8859811811948104E-2</v>
      </c>
      <c r="AV63" s="172">
        <v>45689</v>
      </c>
      <c r="AW63" s="171">
        <v>84.1</v>
      </c>
      <c r="AX63" s="28">
        <f t="shared" si="14"/>
        <v>0.12448188260462612</v>
      </c>
      <c r="AZ63" s="173">
        <v>45689</v>
      </c>
      <c r="BA63" s="171">
        <v>22124.7</v>
      </c>
      <c r="BB63" s="28">
        <f t="shared" si="15"/>
        <v>-5.8859811811948104E-2</v>
      </c>
      <c r="BS63" s="172">
        <v>45689</v>
      </c>
      <c r="BT63" s="171">
        <v>967.45</v>
      </c>
      <c r="BU63" s="28">
        <f t="shared" si="16"/>
        <v>2.7453271028037296E-2</v>
      </c>
      <c r="BW63" s="173">
        <v>45689</v>
      </c>
      <c r="BX63" s="171">
        <v>22124.7</v>
      </c>
      <c r="BY63" s="28">
        <f t="shared" si="17"/>
        <v>-5.8859811811948104E-2</v>
      </c>
      <c r="CO63" s="172">
        <v>45689</v>
      </c>
      <c r="CP63" s="171">
        <v>361.5</v>
      </c>
      <c r="CQ63" s="28">
        <f t="shared" si="18"/>
        <v>-0.16762606493207466</v>
      </c>
      <c r="CS63" s="173">
        <v>45689</v>
      </c>
      <c r="CT63" s="171">
        <v>22124.7</v>
      </c>
      <c r="CU63" s="28">
        <f t="shared" si="19"/>
        <v>-5.8859811811948104E-2</v>
      </c>
      <c r="DL63" s="172">
        <v>45689</v>
      </c>
      <c r="DM63" s="171">
        <v>494.15</v>
      </c>
      <c r="DN63" s="28">
        <f t="shared" si="20"/>
        <v>-6.65848129958444E-2</v>
      </c>
      <c r="DP63" s="173">
        <v>45689</v>
      </c>
      <c r="DQ63" s="171">
        <v>22124.7</v>
      </c>
      <c r="DR63" s="28">
        <f t="shared" si="21"/>
        <v>-5.8859811811948104E-2</v>
      </c>
    </row>
    <row r="64" spans="2:122">
      <c r="B64" s="172">
        <v>45717</v>
      </c>
      <c r="C64" s="171">
        <v>538.58000000000004</v>
      </c>
      <c r="D64" s="28">
        <f t="shared" si="10"/>
        <v>0.23916894830085367</v>
      </c>
      <c r="F64" s="173">
        <v>45717</v>
      </c>
      <c r="G64" s="171">
        <v>23519.35</v>
      </c>
      <c r="H64" s="28">
        <f t="shared" si="11"/>
        <v>6.3035882972424462E-2</v>
      </c>
      <c r="Y64" s="172">
        <v>45717</v>
      </c>
      <c r="Z64" s="171">
        <v>994.38</v>
      </c>
      <c r="AA64" s="28">
        <f t="shared" si="12"/>
        <v>3.9918009642233354E-2</v>
      </c>
      <c r="AC64" s="173">
        <v>45717</v>
      </c>
      <c r="AD64" s="171">
        <v>23519.35</v>
      </c>
      <c r="AE64" s="28">
        <f t="shared" si="13"/>
        <v>6.3035882972424462E-2</v>
      </c>
      <c r="AV64" s="172">
        <v>45717</v>
      </c>
      <c r="AW64" s="171">
        <v>86.24</v>
      </c>
      <c r="AX64" s="28">
        <f t="shared" si="14"/>
        <v>2.5445897740784762E-2</v>
      </c>
      <c r="AZ64" s="173">
        <v>45717</v>
      </c>
      <c r="BA64" s="171">
        <v>23519.35</v>
      </c>
      <c r="BB64" s="28">
        <f t="shared" si="15"/>
        <v>6.3035882972424462E-2</v>
      </c>
      <c r="BS64" s="172">
        <v>45717</v>
      </c>
      <c r="BT64" s="171">
        <v>964.7</v>
      </c>
      <c r="BU64" s="28">
        <f t="shared" si="16"/>
        <v>-2.842524161455362E-3</v>
      </c>
      <c r="BW64" s="173">
        <v>45717</v>
      </c>
      <c r="BX64" s="171">
        <v>23519.35</v>
      </c>
      <c r="BY64" s="28">
        <f t="shared" si="17"/>
        <v>6.3035882972424462E-2</v>
      </c>
      <c r="CO64" s="172">
        <v>45717</v>
      </c>
      <c r="CP64" s="171">
        <v>385.2</v>
      </c>
      <c r="CQ64" s="28">
        <f t="shared" si="18"/>
        <v>6.5560165975103724E-2</v>
      </c>
      <c r="CS64" s="173">
        <v>45717</v>
      </c>
      <c r="CT64" s="171">
        <v>23519.35</v>
      </c>
      <c r="CU64" s="28">
        <f t="shared" si="19"/>
        <v>6.3035882972424462E-2</v>
      </c>
      <c r="DL64" s="172">
        <v>45717</v>
      </c>
      <c r="DM64" s="171">
        <v>506.55</v>
      </c>
      <c r="DN64" s="28">
        <f t="shared" si="20"/>
        <v>2.5093595062228191E-2</v>
      </c>
      <c r="DP64" s="173">
        <v>45717</v>
      </c>
      <c r="DQ64" s="171">
        <v>23519.35</v>
      </c>
      <c r="DR64" s="28">
        <f t="shared" si="21"/>
        <v>6.3035882972424462E-2</v>
      </c>
    </row>
    <row r="65" spans="2:122">
      <c r="B65" s="172">
        <v>45748</v>
      </c>
      <c r="C65" s="171">
        <v>520.02</v>
      </c>
      <c r="D65" s="28">
        <f t="shared" si="10"/>
        <v>-3.4460990010769188E-2</v>
      </c>
      <c r="F65" s="173">
        <v>45748</v>
      </c>
      <c r="G65" s="171">
        <v>24334.2</v>
      </c>
      <c r="H65" s="28">
        <f t="shared" si="11"/>
        <v>3.4645940470293679E-2</v>
      </c>
      <c r="Y65" s="172">
        <v>45748</v>
      </c>
      <c r="Z65" s="171">
        <v>1155.49</v>
      </c>
      <c r="AA65" s="28">
        <f t="shared" si="12"/>
        <v>0.16202055552203376</v>
      </c>
      <c r="AC65" s="173">
        <v>45748</v>
      </c>
      <c r="AD65" s="171">
        <v>24334.2</v>
      </c>
      <c r="AE65" s="28">
        <f t="shared" si="13"/>
        <v>3.4645940470293679E-2</v>
      </c>
      <c r="AV65" s="172">
        <v>45748</v>
      </c>
      <c r="AW65" s="171">
        <v>84.7</v>
      </c>
      <c r="AX65" s="28">
        <f t="shared" si="14"/>
        <v>-1.7857142857142794E-2</v>
      </c>
      <c r="AZ65" s="173">
        <v>45748</v>
      </c>
      <c r="BA65" s="171">
        <v>24334.2</v>
      </c>
      <c r="BB65" s="28">
        <f t="shared" si="15"/>
        <v>3.4645940470293679E-2</v>
      </c>
      <c r="BS65" s="172">
        <v>45748</v>
      </c>
      <c r="BT65" s="171">
        <v>903.95</v>
      </c>
      <c r="BU65" s="28">
        <f t="shared" si="16"/>
        <v>-6.2972944956981469E-2</v>
      </c>
      <c r="BW65" s="173">
        <v>45748</v>
      </c>
      <c r="BX65" s="171">
        <v>24334.2</v>
      </c>
      <c r="BY65" s="28">
        <f t="shared" si="17"/>
        <v>3.4645940470293679E-2</v>
      </c>
      <c r="CO65" s="172">
        <v>45748</v>
      </c>
      <c r="CP65" s="171">
        <v>390.45</v>
      </c>
      <c r="CQ65" s="28">
        <f t="shared" si="18"/>
        <v>1.3629283489096533E-2</v>
      </c>
      <c r="CS65" s="173">
        <v>45748</v>
      </c>
      <c r="CT65" s="171">
        <v>24334.2</v>
      </c>
      <c r="CU65" s="28">
        <f t="shared" si="19"/>
        <v>3.4645940470293679E-2</v>
      </c>
      <c r="DL65" s="172">
        <v>45748</v>
      </c>
      <c r="DM65" s="171">
        <v>487.45</v>
      </c>
      <c r="DN65" s="28">
        <f t="shared" si="20"/>
        <v>-3.7706050735366703E-2</v>
      </c>
      <c r="DP65" s="173">
        <v>45748</v>
      </c>
      <c r="DQ65" s="171">
        <v>24334.2</v>
      </c>
      <c r="DR65" s="28">
        <f t="shared" si="21"/>
        <v>3.4645940470293679E-2</v>
      </c>
    </row>
    <row r="66" spans="2:122">
      <c r="B66" s="172">
        <v>45778</v>
      </c>
      <c r="C66" s="171">
        <v>475.44</v>
      </c>
      <c r="D66" s="28">
        <f t="shared" si="10"/>
        <v>-8.5727472020306839E-2</v>
      </c>
      <c r="F66" s="173">
        <v>45778</v>
      </c>
      <c r="G66" s="171">
        <v>24750.7</v>
      </c>
      <c r="H66" s="28">
        <f t="shared" si="11"/>
        <v>1.7115828751304685E-2</v>
      </c>
      <c r="Y66" s="172">
        <v>45778</v>
      </c>
      <c r="Z66" s="171">
        <v>1099.8499999999999</v>
      </c>
      <c r="AA66" s="28">
        <f t="shared" si="12"/>
        <v>-4.8152731741512356E-2</v>
      </c>
      <c r="AC66" s="173">
        <v>45778</v>
      </c>
      <c r="AD66" s="171">
        <v>24750.7</v>
      </c>
      <c r="AE66" s="28">
        <f t="shared" si="13"/>
        <v>1.7115828751304685E-2</v>
      </c>
      <c r="AV66" s="172">
        <v>45778</v>
      </c>
      <c r="AW66" s="171">
        <v>87.7</v>
      </c>
      <c r="AX66" s="28">
        <f t="shared" ref="AX66:AX69" si="22">AW66/AW65-1</f>
        <v>3.541912632821731E-2</v>
      </c>
      <c r="AZ66" s="173">
        <v>45778</v>
      </c>
      <c r="BA66" s="171">
        <v>24750.7</v>
      </c>
      <c r="BB66" s="28">
        <f t="shared" si="15"/>
        <v>1.7115828751304685E-2</v>
      </c>
      <c r="BS66" s="172">
        <v>45778</v>
      </c>
      <c r="BT66" s="171">
        <v>964.5</v>
      </c>
      <c r="BU66" s="28">
        <f t="shared" si="16"/>
        <v>6.6983793351402143E-2</v>
      </c>
      <c r="BW66" s="173">
        <v>45778</v>
      </c>
      <c r="BX66" s="171">
        <v>24750.7</v>
      </c>
      <c r="BY66" s="28">
        <f t="shared" si="17"/>
        <v>1.7115828751304685E-2</v>
      </c>
      <c r="CO66" s="172">
        <v>45778</v>
      </c>
      <c r="CP66" s="171">
        <v>404.3</v>
      </c>
      <c r="CQ66" s="28">
        <f t="shared" si="18"/>
        <v>3.5471891407350631E-2</v>
      </c>
      <c r="CS66" s="173">
        <v>45778</v>
      </c>
      <c r="CT66" s="171">
        <v>24750.7</v>
      </c>
      <c r="CU66" s="28">
        <f t="shared" si="19"/>
        <v>1.7115828751304685E-2</v>
      </c>
      <c r="DL66" s="172">
        <v>45778</v>
      </c>
      <c r="DM66" s="171">
        <v>484.15</v>
      </c>
      <c r="DN66" s="28">
        <f t="shared" si="20"/>
        <v>-6.7699251205252109E-3</v>
      </c>
      <c r="DP66" s="173">
        <v>45778</v>
      </c>
      <c r="DQ66" s="171">
        <v>24750.7</v>
      </c>
      <c r="DR66" s="28">
        <f t="shared" si="21"/>
        <v>1.7115828751304685E-2</v>
      </c>
    </row>
    <row r="67" spans="2:122">
      <c r="B67" s="172">
        <v>45809</v>
      </c>
      <c r="C67" s="171">
        <v>457.55</v>
      </c>
      <c r="D67" s="28">
        <f t="shared" si="10"/>
        <v>-3.7628302204273933E-2</v>
      </c>
      <c r="F67" s="173">
        <v>45809</v>
      </c>
      <c r="G67" s="171">
        <v>25517.05</v>
      </c>
      <c r="H67" s="28">
        <f t="shared" si="11"/>
        <v>3.0962760649193788E-2</v>
      </c>
      <c r="Y67" s="172">
        <v>45809</v>
      </c>
      <c r="Z67" s="171">
        <v>1099.2</v>
      </c>
      <c r="AA67" s="28">
        <f t="shared" si="12"/>
        <v>-5.90989680410825E-4</v>
      </c>
      <c r="AC67" s="173">
        <v>45809</v>
      </c>
      <c r="AD67" s="171">
        <v>25517.05</v>
      </c>
      <c r="AE67" s="28">
        <f t="shared" si="13"/>
        <v>3.0962760649193788E-2</v>
      </c>
      <c r="AV67" s="172">
        <v>45809</v>
      </c>
      <c r="AW67" s="171">
        <v>78.83</v>
      </c>
      <c r="AX67" s="28">
        <f t="shared" si="22"/>
        <v>-0.10114025085518819</v>
      </c>
      <c r="AZ67" s="173">
        <v>45809</v>
      </c>
      <c r="BA67" s="171">
        <v>25517.05</v>
      </c>
      <c r="BB67" s="28">
        <f t="shared" si="15"/>
        <v>3.0962760649193788E-2</v>
      </c>
      <c r="BS67" s="172">
        <v>45809</v>
      </c>
      <c r="BT67" s="171">
        <v>957.45</v>
      </c>
      <c r="BU67" s="28">
        <f t="shared" si="16"/>
        <v>-7.3094867807153019E-3</v>
      </c>
      <c r="BW67" s="173">
        <v>45809</v>
      </c>
      <c r="BX67" s="171">
        <v>25517.05</v>
      </c>
      <c r="BY67" s="28">
        <f t="shared" si="17"/>
        <v>3.0962760649193788E-2</v>
      </c>
      <c r="CO67" s="172">
        <v>45809</v>
      </c>
      <c r="CP67" s="171">
        <v>497.25</v>
      </c>
      <c r="CQ67" s="28">
        <f t="shared" si="18"/>
        <v>0.229903536977492</v>
      </c>
      <c r="CS67" s="173">
        <v>45809</v>
      </c>
      <c r="CT67" s="171">
        <v>25517.05</v>
      </c>
      <c r="CU67" s="28">
        <f t="shared" si="19"/>
        <v>3.0962760649193788E-2</v>
      </c>
      <c r="DL67" s="172">
        <v>45809</v>
      </c>
      <c r="DM67" s="171">
        <v>485.1</v>
      </c>
      <c r="DN67" s="28">
        <f t="shared" si="20"/>
        <v>1.962201796963825E-3</v>
      </c>
      <c r="DP67" s="173">
        <v>45809</v>
      </c>
      <c r="DQ67" s="171">
        <v>25517.05</v>
      </c>
      <c r="DR67" s="28">
        <f t="shared" si="21"/>
        <v>3.0962760649193788E-2</v>
      </c>
    </row>
    <row r="68" spans="2:122">
      <c r="B68" s="172">
        <v>45839</v>
      </c>
      <c r="C68" s="171">
        <v>459.75</v>
      </c>
      <c r="D68" s="28">
        <f t="shared" si="10"/>
        <v>4.8082176811277133E-3</v>
      </c>
      <c r="F68" s="173">
        <v>45839</v>
      </c>
      <c r="G68" s="171">
        <v>25355.25</v>
      </c>
      <c r="H68" s="28">
        <f t="shared" si="11"/>
        <v>-6.3408583672485141E-3</v>
      </c>
      <c r="Y68" s="172">
        <v>45839</v>
      </c>
      <c r="Z68" s="171">
        <v>1087.8499999999999</v>
      </c>
      <c r="AA68" s="28">
        <f t="shared" si="12"/>
        <v>-1.0325691411936067E-2</v>
      </c>
      <c r="AC68" s="173">
        <v>45839</v>
      </c>
      <c r="AD68" s="171">
        <v>25355.25</v>
      </c>
      <c r="AE68" s="28">
        <f t="shared" si="13"/>
        <v>-6.3408583672485141E-3</v>
      </c>
      <c r="AV68" s="172">
        <v>45839</v>
      </c>
      <c r="AW68" s="171">
        <v>77.88</v>
      </c>
      <c r="AX68" s="28">
        <f t="shared" si="22"/>
        <v>-1.2051249524292817E-2</v>
      </c>
      <c r="AZ68" s="173">
        <v>45839</v>
      </c>
      <c r="BA68" s="171">
        <v>25355.25</v>
      </c>
      <c r="BB68" s="28">
        <f t="shared" si="15"/>
        <v>-6.3408583672485141E-3</v>
      </c>
      <c r="BS68" s="172">
        <v>45839</v>
      </c>
      <c r="BT68" s="171">
        <v>954.85</v>
      </c>
      <c r="BU68" s="28">
        <f t="shared" si="16"/>
        <v>-2.7155465037338455E-3</v>
      </c>
      <c r="BW68" s="173">
        <v>45839</v>
      </c>
      <c r="BX68" s="171">
        <v>25355.25</v>
      </c>
      <c r="BY68" s="28">
        <f t="shared" si="17"/>
        <v>-6.3408583672485141E-3</v>
      </c>
      <c r="CO68" s="172">
        <v>45839</v>
      </c>
      <c r="CP68" s="171">
        <v>491.6</v>
      </c>
      <c r="CQ68" s="28">
        <f t="shared" si="18"/>
        <v>-1.1362493715434852E-2</v>
      </c>
      <c r="CS68" s="173">
        <v>45839</v>
      </c>
      <c r="CT68" s="171">
        <v>25355.25</v>
      </c>
      <c r="CU68" s="28">
        <f t="shared" si="19"/>
        <v>-6.3408583672485141E-3</v>
      </c>
      <c r="DL68" s="172">
        <v>45839</v>
      </c>
      <c r="DM68" s="171">
        <v>522.35</v>
      </c>
      <c r="DN68" s="28">
        <f t="shared" si="20"/>
        <v>7.6788291074005421E-2</v>
      </c>
      <c r="DP68" s="173">
        <v>45839</v>
      </c>
      <c r="DQ68" s="171">
        <v>25355.25</v>
      </c>
      <c r="DR68" s="28">
        <f t="shared" si="21"/>
        <v>-6.3408583672485141E-3</v>
      </c>
    </row>
    <row r="69" spans="2:122">
      <c r="B69" s="172">
        <v>45849</v>
      </c>
      <c r="C69" s="171">
        <v>452.25</v>
      </c>
      <c r="D69" s="28">
        <f t="shared" si="10"/>
        <v>-1.6313213703099461E-2</v>
      </c>
      <c r="F69" s="173">
        <v>45849</v>
      </c>
      <c r="G69" s="171">
        <v>25149.85</v>
      </c>
      <c r="H69" s="28">
        <f t="shared" si="11"/>
        <v>-8.1008864041963724E-3</v>
      </c>
      <c r="Y69" s="172">
        <v>45849</v>
      </c>
      <c r="Z69" s="171">
        <v>1076.9000000000001</v>
      </c>
      <c r="AA69" s="28">
        <f t="shared" si="12"/>
        <v>-1.0065725973249839E-2</v>
      </c>
      <c r="AC69" s="173">
        <v>45849</v>
      </c>
      <c r="AD69" s="171">
        <v>25149.85</v>
      </c>
      <c r="AE69" s="28">
        <f t="shared" si="13"/>
        <v>-8.1008864041963724E-3</v>
      </c>
      <c r="AV69" s="172">
        <v>45849</v>
      </c>
      <c r="AW69" s="171">
        <v>77.02</v>
      </c>
      <c r="AX69" s="28">
        <f t="shared" si="22"/>
        <v>-1.1042629686697447E-2</v>
      </c>
      <c r="AZ69" s="173">
        <v>45849</v>
      </c>
      <c r="BA69" s="171">
        <v>25149.85</v>
      </c>
      <c r="BB69" s="28">
        <f t="shared" si="15"/>
        <v>-8.1008864041963724E-3</v>
      </c>
      <c r="BS69" s="172">
        <v>45849</v>
      </c>
      <c r="BT69" s="171">
        <v>946.85</v>
      </c>
      <c r="BU69" s="28">
        <f t="shared" si="16"/>
        <v>-8.3782793108865272E-3</v>
      </c>
      <c r="BW69" s="173">
        <v>45849</v>
      </c>
      <c r="BX69" s="171">
        <v>25149.85</v>
      </c>
      <c r="BY69" s="28">
        <f t="shared" si="17"/>
        <v>-8.1008864041963724E-3</v>
      </c>
      <c r="CO69" s="172">
        <v>45849</v>
      </c>
      <c r="CP69" s="171">
        <v>475.95</v>
      </c>
      <c r="CQ69" s="28">
        <f t="shared" si="18"/>
        <v>-3.1834825061025307E-2</v>
      </c>
      <c r="CS69" s="173">
        <v>45849</v>
      </c>
      <c r="CT69" s="171">
        <v>25149.85</v>
      </c>
      <c r="CU69" s="28">
        <f t="shared" si="19"/>
        <v>-8.1008864041963724E-3</v>
      </c>
      <c r="DL69" s="172">
        <v>45849</v>
      </c>
      <c r="DM69" s="171">
        <v>531.45000000000005</v>
      </c>
      <c r="DN69" s="28">
        <f t="shared" si="20"/>
        <v>1.7421269263903527E-2</v>
      </c>
      <c r="DP69" s="173">
        <v>45849</v>
      </c>
      <c r="DQ69" s="171">
        <v>25149.85</v>
      </c>
      <c r="DR69" s="28">
        <f t="shared" si="21"/>
        <v>-8.1008864041963724E-3</v>
      </c>
    </row>
  </sheetData>
  <mergeCells count="30">
    <mergeCell ref="B5:D5"/>
    <mergeCell ref="F5:H5"/>
    <mergeCell ref="J5:L5"/>
    <mergeCell ref="BD5:BF5"/>
    <mergeCell ref="BH5:BI5"/>
    <mergeCell ref="N5:O5"/>
    <mergeCell ref="Y5:AA5"/>
    <mergeCell ref="AC5:AE5"/>
    <mergeCell ref="AG5:AI5"/>
    <mergeCell ref="DL4:EF4"/>
    <mergeCell ref="DL5:DN5"/>
    <mergeCell ref="DP5:DR5"/>
    <mergeCell ref="DT5:DV5"/>
    <mergeCell ref="DX5:DY5"/>
    <mergeCell ref="B4:O4"/>
    <mergeCell ref="Y4:AL4"/>
    <mergeCell ref="AV4:BI4"/>
    <mergeCell ref="CO4:DI4"/>
    <mergeCell ref="CO5:CQ5"/>
    <mergeCell ref="CS5:CU5"/>
    <mergeCell ref="CW5:CY5"/>
    <mergeCell ref="DA5:DB5"/>
    <mergeCell ref="BS5:BU5"/>
    <mergeCell ref="BW5:BY5"/>
    <mergeCell ref="CA5:CC5"/>
    <mergeCell ref="CE5:CF5"/>
    <mergeCell ref="BS4:CM4"/>
    <mergeCell ref="AK5:AL5"/>
    <mergeCell ref="AV5:AX5"/>
    <mergeCell ref="AZ5:BB5"/>
  </mergeCells>
  <pageMargins left="1" right="1" top="1" bottom="1" header="0.5" footer="0.5"/>
  <pageSetup scale="32" orientation="portrait" r:id="rId1"/>
  <colBreaks count="1" manualBreakCount="1">
    <brk id="24" max="68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O32"/>
  <sheetViews>
    <sheetView showGridLines="0" view="pageBreakPreview" zoomScale="60" zoomScaleNormal="100" workbookViewId="0">
      <selection activeCell="M3" sqref="M3"/>
    </sheetView>
  </sheetViews>
  <sheetFormatPr defaultRowHeight="15"/>
  <cols>
    <col min="1" max="1" width="1.85546875" customWidth="1"/>
  </cols>
  <sheetData>
    <row r="1" spans="2:15" ht="28.5">
      <c r="B1" s="269" t="s">
        <v>428</v>
      </c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</row>
    <row r="2" spans="2:15">
      <c r="B2" s="268" t="str">
        <f>CONCATENATE("( ",VLOOKUP(B1,'List of Stocks'!$A$2:$D$5442,3,1)," | ","BSE Code: ",VLOOKUP(B1,'List of Stocks'!$A$2:$D$5442,2,1), ") ")</f>
        <v xml:space="preserve">( VBL | BSE Code: 540180) </v>
      </c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4" spans="2:15">
      <c r="B4" s="315" t="s">
        <v>427</v>
      </c>
      <c r="C4" s="315"/>
      <c r="D4" s="315"/>
      <c r="E4" s="315"/>
      <c r="F4" s="315"/>
      <c r="G4" s="315"/>
      <c r="H4" s="315"/>
      <c r="I4" s="315"/>
      <c r="J4" s="315"/>
      <c r="K4" s="315"/>
      <c r="L4" s="315"/>
      <c r="M4" s="315"/>
      <c r="N4" s="315"/>
      <c r="O4" s="315"/>
    </row>
    <row r="6" spans="2:15">
      <c r="B6" s="182" t="s">
        <v>216</v>
      </c>
      <c r="C6" s="183" t="s">
        <v>314</v>
      </c>
      <c r="D6" s="30"/>
    </row>
    <row r="7" spans="2:15">
      <c r="B7" s="114">
        <v>2000</v>
      </c>
      <c r="C7" s="57">
        <v>-0.14649999999999999</v>
      </c>
    </row>
    <row r="8" spans="2:15">
      <c r="B8" s="114">
        <v>2001</v>
      </c>
      <c r="C8" s="57">
        <v>-0.1618</v>
      </c>
      <c r="F8" s="317" t="s">
        <v>315</v>
      </c>
      <c r="G8" s="317"/>
      <c r="H8" s="191">
        <f>AVERAGE(C7:C31)</f>
        <v>0.15334799999999998</v>
      </c>
    </row>
    <row r="9" spans="2:15" ht="17.25">
      <c r="B9" s="114">
        <v>2002</v>
      </c>
      <c r="C9" s="57">
        <v>3.2500000000000001E-2</v>
      </c>
      <c r="F9" s="314" t="s">
        <v>317</v>
      </c>
      <c r="G9" s="317"/>
      <c r="H9" s="57" t="s">
        <v>318</v>
      </c>
    </row>
    <row r="10" spans="2:15">
      <c r="B10" s="114">
        <v>2003</v>
      </c>
      <c r="C10" s="57">
        <v>0.71900000000000008</v>
      </c>
      <c r="F10" s="318" t="s">
        <v>316</v>
      </c>
      <c r="G10" s="318"/>
      <c r="H10" s="192">
        <f>SUM(H8:H9)</f>
        <v>0.15334799999999998</v>
      </c>
    </row>
    <row r="11" spans="2:15">
      <c r="B11" s="114">
        <v>2004</v>
      </c>
      <c r="C11" s="57">
        <v>0.10679999999999999</v>
      </c>
    </row>
    <row r="12" spans="2:15">
      <c r="B12" s="114">
        <v>2005</v>
      </c>
      <c r="C12" s="57">
        <v>0.36340000000000006</v>
      </c>
    </row>
    <row r="13" spans="2:15">
      <c r="B13" s="114">
        <v>2006</v>
      </c>
      <c r="C13" s="57">
        <v>0.39829999999999999</v>
      </c>
    </row>
    <row r="14" spans="2:15">
      <c r="B14" s="114">
        <v>2007</v>
      </c>
      <c r="C14" s="57">
        <v>0.54770000000000008</v>
      </c>
    </row>
    <row r="15" spans="2:15">
      <c r="B15" s="114">
        <v>2008</v>
      </c>
      <c r="C15" s="57">
        <v>-0.51790000000000003</v>
      </c>
    </row>
    <row r="16" spans="2:15">
      <c r="B16" s="114">
        <v>2009</v>
      </c>
      <c r="C16" s="57">
        <v>0.75760000000000005</v>
      </c>
    </row>
    <row r="17" spans="2:3">
      <c r="B17" s="114">
        <v>2010</v>
      </c>
      <c r="C17" s="57">
        <v>0.17949999999999999</v>
      </c>
    </row>
    <row r="18" spans="2:3">
      <c r="B18" s="114">
        <v>2011</v>
      </c>
      <c r="C18" s="57">
        <v>-0.2462</v>
      </c>
    </row>
    <row r="19" spans="2:3">
      <c r="B19" s="114">
        <v>2012</v>
      </c>
      <c r="C19" s="57">
        <v>0.27699999999999997</v>
      </c>
    </row>
    <row r="20" spans="2:3">
      <c r="B20" s="114">
        <v>2013</v>
      </c>
      <c r="C20" s="57">
        <v>6.7599999999999993E-2</v>
      </c>
    </row>
    <row r="21" spans="2:3">
      <c r="B21" s="114">
        <v>2014</v>
      </c>
      <c r="C21" s="57">
        <v>0.31390000000000001</v>
      </c>
    </row>
    <row r="22" spans="2:3">
      <c r="B22" s="114">
        <v>2015</v>
      </c>
      <c r="C22" s="57">
        <v>-4.0599999999999997E-2</v>
      </c>
    </row>
    <row r="23" spans="2:3">
      <c r="B23" s="114">
        <v>2016</v>
      </c>
      <c r="C23" s="57">
        <v>3.0099999999999998E-2</v>
      </c>
    </row>
    <row r="24" spans="2:3">
      <c r="B24" s="114">
        <v>2017</v>
      </c>
      <c r="C24" s="57">
        <v>0.28649999999999998</v>
      </c>
    </row>
    <row r="25" spans="2:3">
      <c r="B25" s="114">
        <v>2018</v>
      </c>
      <c r="C25" s="57">
        <v>3.15E-2</v>
      </c>
    </row>
    <row r="26" spans="2:3">
      <c r="B26" s="114">
        <v>2019</v>
      </c>
      <c r="C26" s="57">
        <v>0.1202</v>
      </c>
    </row>
    <row r="27" spans="2:3">
      <c r="B27" s="114">
        <v>2020</v>
      </c>
      <c r="C27" s="57">
        <v>0.14899999999999999</v>
      </c>
    </row>
    <row r="28" spans="2:3">
      <c r="B28" s="114">
        <v>2021</v>
      </c>
      <c r="C28" s="57">
        <v>0.2412</v>
      </c>
    </row>
    <row r="29" spans="2:3">
      <c r="B29" s="114">
        <v>2022</v>
      </c>
      <c r="C29" s="57">
        <v>4.3200000000000002E-2</v>
      </c>
    </row>
    <row r="30" spans="2:3">
      <c r="B30" s="114">
        <v>2023</v>
      </c>
      <c r="C30" s="57">
        <v>0.19420000000000001</v>
      </c>
    </row>
    <row r="31" spans="2:3">
      <c r="B31" s="114">
        <v>2024</v>
      </c>
      <c r="C31" s="57">
        <v>8.7499999999999994E-2</v>
      </c>
    </row>
    <row r="32" spans="2:3">
      <c r="B32" s="114"/>
    </row>
  </sheetData>
  <mergeCells count="4">
    <mergeCell ref="F8:G8"/>
    <mergeCell ref="F9:G9"/>
    <mergeCell ref="F10:G10"/>
    <mergeCell ref="B4:O4"/>
  </mergeCells>
  <pageMargins left="1" right="1" top="1" bottom="1" header="0.5" footer="0.5"/>
  <pageSetup scale="5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P43"/>
  <sheetViews>
    <sheetView showGridLines="0" view="pageBreakPreview" topLeftCell="A10" zoomScale="60" zoomScaleNormal="98" workbookViewId="0">
      <selection activeCell="M3" sqref="M3"/>
    </sheetView>
  </sheetViews>
  <sheetFormatPr defaultRowHeight="15" outlineLevelRow="1"/>
  <cols>
    <col min="1" max="1" width="1.85546875" customWidth="1"/>
    <col min="7" max="7" width="14" customWidth="1"/>
    <col min="8" max="12" width="11.5703125" customWidth="1"/>
    <col min="13" max="15" width="9.140625" customWidth="1"/>
  </cols>
  <sheetData>
    <row r="1" spans="2:16" ht="28.5">
      <c r="B1" s="269" t="s">
        <v>428</v>
      </c>
      <c r="C1" s="32"/>
      <c r="D1" s="32"/>
      <c r="E1" s="32"/>
      <c r="F1" s="32"/>
      <c r="G1" s="32"/>
      <c r="H1" s="32"/>
      <c r="I1" s="32"/>
      <c r="J1" s="32"/>
      <c r="K1" s="32"/>
      <c r="L1" s="32"/>
      <c r="M1" s="12"/>
      <c r="N1" s="12"/>
      <c r="O1" s="12"/>
      <c r="P1" s="12"/>
    </row>
    <row r="2" spans="2:16">
      <c r="B2" s="268" t="str">
        <f>CONCATENATE("( ",VLOOKUP(B1,'List of Stocks'!$A$2:$D$5442,3,1)," | ","BSE Code: ",VLOOKUP(B1,'List of Stocks'!$A$2:$D$5442,2,1), ") ")</f>
        <v xml:space="preserve">( VBL | BSE Code: 540180) </v>
      </c>
      <c r="C2" s="32"/>
      <c r="D2" s="32"/>
      <c r="E2" s="32"/>
      <c r="F2" s="32"/>
      <c r="G2" s="32"/>
      <c r="H2" s="32"/>
      <c r="I2" s="32"/>
      <c r="J2" s="32"/>
      <c r="K2" s="32"/>
      <c r="L2" s="32"/>
      <c r="M2" s="12"/>
      <c r="N2" s="12"/>
      <c r="O2" s="12"/>
      <c r="P2" s="12"/>
    </row>
    <row r="4" spans="2:16">
      <c r="B4" s="311" t="str">
        <f>" "&amp;"Calculation of PV of FCFF"</f>
        <v xml:space="preserve"> Calculation of PV of FCFF</v>
      </c>
      <c r="C4" s="311"/>
      <c r="D4" s="311"/>
      <c r="E4" s="311"/>
      <c r="F4" s="311"/>
      <c r="G4" s="311"/>
      <c r="H4" s="311"/>
      <c r="I4" s="311"/>
      <c r="J4" s="311"/>
      <c r="K4" s="311"/>
      <c r="L4" s="311"/>
    </row>
    <row r="5" spans="2:16">
      <c r="B5" s="315" t="s">
        <v>54</v>
      </c>
      <c r="C5" s="315"/>
      <c r="D5" s="315"/>
      <c r="E5" s="315"/>
      <c r="F5" s="315"/>
      <c r="G5" s="194">
        <f>'Data Sheet'!K16</f>
        <v>45657</v>
      </c>
      <c r="H5" s="209">
        <f>G5+365</f>
        <v>46022</v>
      </c>
      <c r="I5" s="209">
        <f t="shared" ref="I5:L5" si="0">H5+365</f>
        <v>46387</v>
      </c>
      <c r="J5" s="209">
        <f t="shared" si="0"/>
        <v>46752</v>
      </c>
      <c r="K5" s="209">
        <f t="shared" si="0"/>
        <v>47117</v>
      </c>
      <c r="L5" s="209">
        <f t="shared" si="0"/>
        <v>47482</v>
      </c>
    </row>
    <row r="7" spans="2:16">
      <c r="B7" s="101" t="s">
        <v>202</v>
      </c>
      <c r="C7" s="101"/>
      <c r="D7" s="101"/>
      <c r="E7" s="101"/>
      <c r="F7" s="101"/>
      <c r="G7" s="215">
        <f>'Data Sheet'!K33-'Data Sheet'!K26</f>
        <v>3867.5500000000006</v>
      </c>
      <c r="H7" s="216">
        <f>G7*(1+$G$17)</f>
        <v>5414.0719370290099</v>
      </c>
      <c r="I7" s="216">
        <f t="shared" ref="I7:L7" si="1">H7*(1+$G$17)</f>
        <v>7579.0034878217602</v>
      </c>
      <c r="J7" s="216">
        <f t="shared" si="1"/>
        <v>10609.628859112558</v>
      </c>
      <c r="K7" s="216">
        <f t="shared" si="1"/>
        <v>14852.114095076831</v>
      </c>
      <c r="L7" s="216">
        <f t="shared" si="1"/>
        <v>20791.047078307576</v>
      </c>
    </row>
    <row r="8" spans="2:16">
      <c r="B8" s="101" t="s">
        <v>261</v>
      </c>
      <c r="C8" s="101"/>
      <c r="D8" s="101"/>
      <c r="E8" s="101"/>
      <c r="F8" s="101"/>
      <c r="G8" s="195">
        <v>0.25</v>
      </c>
      <c r="H8" s="107">
        <f>G8</f>
        <v>0.25</v>
      </c>
      <c r="I8" s="107">
        <f t="shared" ref="I8:L8" si="2">H8</f>
        <v>0.25</v>
      </c>
      <c r="J8" s="107">
        <f t="shared" si="2"/>
        <v>0.25</v>
      </c>
      <c r="K8" s="107">
        <f t="shared" si="2"/>
        <v>0.25</v>
      </c>
      <c r="L8" s="107">
        <f t="shared" si="2"/>
        <v>0.25</v>
      </c>
    </row>
    <row r="9" spans="2:16">
      <c r="B9" s="101" t="s">
        <v>208</v>
      </c>
      <c r="C9" s="101"/>
      <c r="D9" s="101"/>
      <c r="E9" s="101"/>
      <c r="F9" s="101"/>
      <c r="G9" s="215">
        <f>G7*(1-G8)</f>
        <v>2900.6625000000004</v>
      </c>
      <c r="H9" s="216">
        <f t="shared" ref="H9" si="3">H7*(1-H8)</f>
        <v>4060.5539527717574</v>
      </c>
      <c r="I9" s="216">
        <f t="shared" ref="I9" si="4">I7*(1-I8)</f>
        <v>5684.2526158663204</v>
      </c>
      <c r="J9" s="216">
        <f t="shared" ref="J9" si="5">J7*(1-J8)</f>
        <v>7957.2216443344187</v>
      </c>
      <c r="K9" s="216">
        <f t="shared" ref="K9" si="6">K7*(1-K8)</f>
        <v>11139.085571307623</v>
      </c>
      <c r="L9" s="216">
        <f t="shared" ref="L9" si="7">L7*(1-L8)</f>
        <v>15593.285308730683</v>
      </c>
      <c r="M9" s="93"/>
    </row>
    <row r="10" spans="2:16">
      <c r="B10" s="101" t="s">
        <v>321</v>
      </c>
      <c r="C10" s="101"/>
      <c r="D10" s="101"/>
      <c r="E10" s="101"/>
      <c r="F10" s="101"/>
      <c r="G10" s="264">
        <f>'Intrinsic Growth'!L56</f>
        <v>1.54759808611281</v>
      </c>
      <c r="H10" s="197">
        <f>G10+(($L$10-$G$10))/4</f>
        <v>1.2854735645846076</v>
      </c>
      <c r="I10" s="197">
        <f t="shared" ref="I10:K10" si="8">H10+(($L$10-$G$10))/4</f>
        <v>1.0233490430564052</v>
      </c>
      <c r="J10" s="197">
        <f t="shared" si="8"/>
        <v>0.76122452152820264</v>
      </c>
      <c r="K10" s="197">
        <f t="shared" si="8"/>
        <v>0.4991000000000001</v>
      </c>
      <c r="L10" s="265">
        <v>0.49909999999999999</v>
      </c>
    </row>
    <row r="11" spans="2:16">
      <c r="B11" s="101" t="s">
        <v>322</v>
      </c>
      <c r="C11" s="101"/>
      <c r="D11" s="101"/>
      <c r="E11" s="101"/>
      <c r="F11" s="101"/>
      <c r="G11" s="215">
        <f>G9*(1-G10)</f>
        <v>-1588.397233459199</v>
      </c>
      <c r="H11" s="215">
        <f t="shared" ref="H11:L11" si="9">H9*(1-H10)</f>
        <v>-1159.1808110858719</v>
      </c>
      <c r="I11" s="215">
        <f t="shared" si="9"/>
        <v>-132.72185907134644</v>
      </c>
      <c r="J11" s="215">
        <f t="shared" si="9"/>
        <v>1899.989405432093</v>
      </c>
      <c r="K11" s="215">
        <f t="shared" si="9"/>
        <v>5579.5679626679876</v>
      </c>
      <c r="L11" s="215">
        <f t="shared" si="9"/>
        <v>7810.6766111431989</v>
      </c>
    </row>
    <row r="12" spans="2:16">
      <c r="B12" s="101" t="s">
        <v>323</v>
      </c>
      <c r="C12" s="101"/>
      <c r="D12" s="101"/>
      <c r="E12" s="101"/>
      <c r="F12" s="101"/>
      <c r="G12" s="196"/>
      <c r="H12" s="198">
        <v>0.5</v>
      </c>
      <c r="I12" s="101">
        <f>H12+1</f>
        <v>1.5</v>
      </c>
      <c r="J12" s="101">
        <f t="shared" ref="J12:L12" si="10">I12+1</f>
        <v>2.5</v>
      </c>
      <c r="K12" s="101">
        <f t="shared" si="10"/>
        <v>3.5</v>
      </c>
      <c r="L12" s="101">
        <f t="shared" si="10"/>
        <v>4.5</v>
      </c>
    </row>
    <row r="13" spans="2:16">
      <c r="B13" s="101" t="s">
        <v>324</v>
      </c>
      <c r="C13" s="101"/>
      <c r="D13" s="101"/>
      <c r="E13" s="101"/>
      <c r="F13" s="101"/>
      <c r="G13" s="196"/>
      <c r="H13" s="218">
        <f>1/(1+$G$19)^H12</f>
        <v>0.93840922808311855</v>
      </c>
      <c r="I13" s="218">
        <f t="shared" ref="I13:L13" si="11">1/(1+$G$19)^I12</f>
        <v>0.82637431394311656</v>
      </c>
      <c r="J13" s="218">
        <f t="shared" si="11"/>
        <v>0.72771503764929935</v>
      </c>
      <c r="K13" s="218">
        <f t="shared" si="11"/>
        <v>0.64083450693673683</v>
      </c>
      <c r="L13" s="218">
        <f t="shared" si="11"/>
        <v>0.56432647950688664</v>
      </c>
    </row>
    <row r="14" spans="2:16" ht="4.5" customHeight="1">
      <c r="G14" s="199"/>
    </row>
    <row r="15" spans="2:16" ht="15.75" thickBot="1">
      <c r="B15" s="105" t="s">
        <v>325</v>
      </c>
      <c r="C15" s="105"/>
      <c r="D15" s="105"/>
      <c r="E15" s="105"/>
      <c r="F15" s="105"/>
      <c r="G15" s="200"/>
      <c r="H15" s="217">
        <f>H11*H13</f>
        <v>-1087.7859701398563</v>
      </c>
      <c r="I15" s="217">
        <f t="shared" ref="I15:L15" si="12">I11*I13</f>
        <v>-109.67793523533892</v>
      </c>
      <c r="J15" s="217">
        <f t="shared" si="12"/>
        <v>1382.6508617072855</v>
      </c>
      <c r="K15" s="217">
        <f t="shared" si="12"/>
        <v>3575.579684276353</v>
      </c>
      <c r="L15" s="217">
        <f t="shared" si="12"/>
        <v>4407.771634533221</v>
      </c>
      <c r="M15" s="93"/>
    </row>
    <row r="17" spans="2:13" outlineLevel="1">
      <c r="B17" s="201" t="s">
        <v>326</v>
      </c>
      <c r="C17" s="201"/>
      <c r="D17" s="201"/>
      <c r="E17" s="201"/>
      <c r="F17" s="201"/>
      <c r="G17" s="202">
        <f>'Intrinsic Growth'!L66</f>
        <v>0.39987122003051245</v>
      </c>
    </row>
    <row r="18" spans="2:13" outlineLevel="1">
      <c r="B18" s="201" t="s">
        <v>327</v>
      </c>
      <c r="C18" s="201"/>
      <c r="D18" s="201"/>
      <c r="E18" s="201"/>
      <c r="F18" s="201"/>
      <c r="G18" s="202">
        <v>0.04</v>
      </c>
    </row>
    <row r="19" spans="2:13" outlineLevel="1">
      <c r="B19" s="201" t="s">
        <v>279</v>
      </c>
      <c r="C19" s="201"/>
      <c r="D19" s="201"/>
      <c r="E19" s="201"/>
      <c r="F19" s="201"/>
      <c r="G19" s="202">
        <f>WACC!K45</f>
        <v>0.13557405191530891</v>
      </c>
    </row>
    <row r="20" spans="2:13">
      <c r="I20" s="193" t="s">
        <v>429</v>
      </c>
      <c r="J20" s="193"/>
      <c r="K20" s="193"/>
      <c r="L20" s="193"/>
      <c r="M20" s="193"/>
    </row>
    <row r="21" spans="2:13">
      <c r="B21" s="193" t="s">
        <v>328</v>
      </c>
      <c r="C21" s="193"/>
      <c r="D21" s="193"/>
      <c r="E21" s="193"/>
      <c r="F21" s="193"/>
      <c r="I21" s="203">
        <f>G39</f>
        <v>215.25809255271329</v>
      </c>
      <c r="J21" s="204">
        <v>0.1</v>
      </c>
      <c r="K21" s="204">
        <v>0.1356</v>
      </c>
      <c r="L21" s="204">
        <v>0.185</v>
      </c>
      <c r="M21" s="204">
        <v>0.22</v>
      </c>
    </row>
    <row r="22" spans="2:13">
      <c r="B22" s="12" t="s">
        <v>329</v>
      </c>
      <c r="G22" s="98">
        <f>L11*(1+$G$17)</f>
        <v>10933.94139690482</v>
      </c>
      <c r="I22" s="204">
        <v>0.03</v>
      </c>
      <c r="J22" s="126">
        <f t="dataTable" ref="J22:M26" dt2D="1" dtr="1" r1="G23" r2="G24"/>
        <v>284.98694080330728</v>
      </c>
      <c r="K22" s="126">
        <v>197.13749468511861</v>
      </c>
      <c r="L22" s="126">
        <v>142.08432602315838</v>
      </c>
      <c r="M22" s="126">
        <v>120.40560118034939</v>
      </c>
    </row>
    <row r="23" spans="2:13">
      <c r="B23" s="12" t="s">
        <v>279</v>
      </c>
      <c r="G23" s="157">
        <f>G19</f>
        <v>0.13557405191530891</v>
      </c>
      <c r="I23" s="204">
        <v>0.04</v>
      </c>
      <c r="J23" s="126">
        <v>328.41812764825448</v>
      </c>
      <c r="K23" s="126">
        <v>215.20628913611176</v>
      </c>
      <c r="L23" s="126">
        <v>150.20049887071247</v>
      </c>
      <c r="M23" s="126">
        <v>125.73925570516748</v>
      </c>
    </row>
    <row r="24" spans="2:13">
      <c r="B24" s="12" t="s">
        <v>330</v>
      </c>
      <c r="G24" s="157">
        <f>G18</f>
        <v>0.04</v>
      </c>
      <c r="I24" s="204">
        <v>5.3800000000000001E-2</v>
      </c>
      <c r="J24" s="134">
        <v>419.22879105132591</v>
      </c>
      <c r="K24" s="259">
        <v>247.3961336074361</v>
      </c>
      <c r="L24" s="126">
        <v>163.43258249946112</v>
      </c>
      <c r="M24" s="126">
        <v>134.15372150785879</v>
      </c>
    </row>
    <row r="25" spans="2:13" ht="3.75" customHeight="1">
      <c r="B25" s="12"/>
      <c r="I25" s="204">
        <v>0.06</v>
      </c>
      <c r="J25" s="126">
        <v>480.42728160556965</v>
      </c>
      <c r="K25" s="126">
        <v>265.68419109444181</v>
      </c>
      <c r="L25" s="126">
        <v>170.32860753264663</v>
      </c>
      <c r="M25" s="126">
        <v>138.40668520161043</v>
      </c>
    </row>
    <row r="26" spans="2:13" ht="15.75" thickBot="1">
      <c r="B26" s="205" t="s">
        <v>331</v>
      </c>
      <c r="C26" s="206"/>
      <c r="D26" s="206"/>
      <c r="E26" s="206"/>
      <c r="F26" s="206"/>
      <c r="G26" s="217">
        <f>G22/(G23-G24)</f>
        <v>114402.8235466434</v>
      </c>
      <c r="I26" s="204">
        <v>7.0000000000000007E-2</v>
      </c>
      <c r="J26" s="126">
        <v>632.43643556288509</v>
      </c>
      <c r="K26" s="126">
        <v>302.46534526529825</v>
      </c>
      <c r="L26" s="126">
        <v>183.01806734125731</v>
      </c>
      <c r="M26" s="126">
        <v>146.00714289947618</v>
      </c>
    </row>
    <row r="28" spans="2:13">
      <c r="B28" s="193" t="s">
        <v>332</v>
      </c>
      <c r="C28" s="193"/>
      <c r="D28" s="193"/>
      <c r="E28" s="193"/>
      <c r="F28" s="193"/>
    </row>
    <row r="29" spans="2:13">
      <c r="B29" s="12" t="s">
        <v>333</v>
      </c>
      <c r="G29" s="98">
        <f>SUM(H15:L15)</f>
        <v>8168.5382751416637</v>
      </c>
    </row>
    <row r="30" spans="2:13">
      <c r="B30" s="12" t="s">
        <v>334</v>
      </c>
      <c r="G30" s="98">
        <f>G26*L13</f>
        <v>64560.542657724822</v>
      </c>
    </row>
    <row r="31" spans="2:13">
      <c r="B31" s="12" t="s">
        <v>330</v>
      </c>
      <c r="G31" s="98">
        <f>G26</f>
        <v>114402.8235466434</v>
      </c>
    </row>
    <row r="32" spans="2:13">
      <c r="B32" s="136" t="s">
        <v>335</v>
      </c>
      <c r="C32" s="30"/>
      <c r="D32" s="30"/>
      <c r="E32" s="30"/>
      <c r="F32" s="30"/>
      <c r="G32" s="219">
        <f>SUM(G29:G30)</f>
        <v>72729.080932866491</v>
      </c>
    </row>
    <row r="33" spans="2:8">
      <c r="B33" s="12"/>
      <c r="G33" s="98"/>
    </row>
    <row r="34" spans="2:8">
      <c r="B34" s="12" t="s">
        <v>336</v>
      </c>
      <c r="G34" s="98">
        <f>'Data Sheet'!K69</f>
        <v>2450.0500000000002</v>
      </c>
    </row>
    <row r="35" spans="2:8">
      <c r="B35" s="12" t="s">
        <v>337</v>
      </c>
      <c r="G35" s="98">
        <f>SUM('Raw Data'!N7:N8)</f>
        <v>2365</v>
      </c>
    </row>
    <row r="36" spans="2:8">
      <c r="B36" s="136" t="s">
        <v>335</v>
      </c>
      <c r="C36" s="30"/>
      <c r="D36" s="30"/>
      <c r="E36" s="30"/>
      <c r="F36" s="30"/>
      <c r="G36" s="219">
        <f>G32+G34-G35</f>
        <v>72814.130932866494</v>
      </c>
    </row>
    <row r="37" spans="2:8">
      <c r="B37" s="12" t="s">
        <v>338</v>
      </c>
      <c r="G37" s="98">
        <f>'Data Sheet'!B6</f>
        <v>338.26431364031282</v>
      </c>
    </row>
    <row r="38" spans="2:8" ht="4.5" customHeight="1">
      <c r="B38" s="12"/>
      <c r="G38" s="155"/>
    </row>
    <row r="39" spans="2:8" ht="15.75" thickBot="1">
      <c r="B39" s="205" t="s">
        <v>339</v>
      </c>
      <c r="C39" s="206"/>
      <c r="D39" s="206"/>
      <c r="E39" s="206"/>
      <c r="F39" s="206"/>
      <c r="G39" s="207">
        <f>G36/G37</f>
        <v>215.25809255271329</v>
      </c>
    </row>
    <row r="41" spans="2:8">
      <c r="B41" t="s">
        <v>340</v>
      </c>
      <c r="G41">
        <v>452</v>
      </c>
    </row>
    <row r="42" spans="2:8">
      <c r="B42" t="s">
        <v>341</v>
      </c>
      <c r="G42" s="208">
        <f>G41/G39-1</f>
        <v>1.0998049115821855</v>
      </c>
      <c r="H42" s="220"/>
    </row>
    <row r="43" spans="2:8">
      <c r="G43" s="260">
        <f>G41/G39</f>
        <v>2.0998049115821855</v>
      </c>
    </row>
  </sheetData>
  <mergeCells count="2">
    <mergeCell ref="B4:L4"/>
    <mergeCell ref="B5:F5"/>
  </mergeCells>
  <pageMargins left="1" right="1" top="1" bottom="1" header="0.5" footer="0.5"/>
  <pageSetup scale="64" orientation="portrait" r:id="rId1"/>
  <ignoredErrors>
    <ignoredError sqref="H8:L8 H9 I9:L9" formula="1"/>
    <ignoredError sqref="G35" formulaRange="1"/>
  </ignoredError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Q11"/>
  <sheetViews>
    <sheetView showGridLines="0" view="pageBreakPreview" zoomScale="60" zoomScaleNormal="100" workbookViewId="0">
      <selection activeCell="M3" sqref="M3"/>
    </sheetView>
  </sheetViews>
  <sheetFormatPr defaultRowHeight="15"/>
  <cols>
    <col min="1" max="1" width="1.85546875" customWidth="1"/>
    <col min="12" max="12" width="22.42578125" customWidth="1"/>
    <col min="15" max="15" width="11.85546875" customWidth="1"/>
    <col min="16" max="16" width="12" customWidth="1"/>
  </cols>
  <sheetData>
    <row r="1" spans="2:17" ht="28.5">
      <c r="B1" s="269" t="s">
        <v>428</v>
      </c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</row>
    <row r="2" spans="2:17">
      <c r="B2" s="268" t="str">
        <f>CONCATENATE("( ",VLOOKUP(B1,'List of Stocks'!$A$2:$D$5442,3,1)," | ","BSE Code: ",VLOOKUP(B1,'List of Stocks'!$A$2:$D$5442,2,1), ") ")</f>
        <v xml:space="preserve">( VBL | BSE Code: 540180) </v>
      </c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5" spans="2:17">
      <c r="L5" s="193" t="s">
        <v>401</v>
      </c>
      <c r="M5" s="72"/>
      <c r="N5" s="72"/>
      <c r="O5" s="72"/>
      <c r="P5" s="72"/>
      <c r="Q5" s="72"/>
    </row>
    <row r="6" spans="2:17">
      <c r="N6" s="71" t="s">
        <v>402</v>
      </c>
      <c r="O6" s="71" t="s">
        <v>361</v>
      </c>
      <c r="P6" s="71" t="s">
        <v>403</v>
      </c>
      <c r="Q6" s="71" t="s">
        <v>358</v>
      </c>
    </row>
    <row r="7" spans="2:17">
      <c r="L7" s="114" t="s">
        <v>404</v>
      </c>
      <c r="N7">
        <v>406.5</v>
      </c>
      <c r="O7">
        <v>406.5</v>
      </c>
      <c r="P7">
        <v>487.1</v>
      </c>
      <c r="Q7">
        <v>487.1</v>
      </c>
    </row>
    <row r="8" spans="2:17">
      <c r="L8" s="114" t="s">
        <v>405</v>
      </c>
      <c r="N8">
        <v>181.7</v>
      </c>
      <c r="O8">
        <v>181.7</v>
      </c>
      <c r="P8">
        <v>284</v>
      </c>
      <c r="Q8">
        <v>284</v>
      </c>
    </row>
    <row r="9" spans="2:17">
      <c r="L9" s="114" t="s">
        <v>406</v>
      </c>
      <c r="N9">
        <v>229.2</v>
      </c>
      <c r="O9">
        <v>229.2</v>
      </c>
      <c r="P9">
        <v>270.39999999999998</v>
      </c>
      <c r="Q9">
        <v>270.39999999999998</v>
      </c>
    </row>
    <row r="10" spans="2:17">
      <c r="L10" s="114" t="s">
        <v>407</v>
      </c>
      <c r="N10">
        <v>263.89999999999998</v>
      </c>
      <c r="O10">
        <v>263.89999999999998</v>
      </c>
      <c r="P10">
        <v>323.89999999999998</v>
      </c>
      <c r="Q10">
        <v>323.89999999999998</v>
      </c>
    </row>
    <row r="11" spans="2:17">
      <c r="L11" s="114" t="s">
        <v>408</v>
      </c>
      <c r="N11">
        <v>126</v>
      </c>
      <c r="O11">
        <v>126</v>
      </c>
      <c r="P11">
        <v>199</v>
      </c>
      <c r="Q11">
        <v>199</v>
      </c>
    </row>
  </sheetData>
  <pageMargins left="1" right="1" top="1" bottom="1" header="0.5" footer="0.5"/>
  <pageSetup scale="47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R39"/>
  <sheetViews>
    <sheetView showGridLines="0" zoomScale="96" zoomScaleNormal="96" workbookViewId="0">
      <selection activeCell="M3" sqref="M3"/>
    </sheetView>
  </sheetViews>
  <sheetFormatPr defaultRowHeight="15"/>
  <cols>
    <col min="1" max="1" width="1.85546875" customWidth="1"/>
    <col min="2" max="2" width="18.140625" customWidth="1"/>
    <col min="3" max="3" width="20.140625" customWidth="1"/>
    <col min="5" max="5" width="12.42578125" customWidth="1"/>
    <col min="6" max="6" width="10.140625" customWidth="1"/>
    <col min="7" max="7" width="12" customWidth="1"/>
    <col min="8" max="8" width="10" customWidth="1"/>
    <col min="10" max="10" width="2.140625" customWidth="1"/>
    <col min="13" max="13" width="11.28515625" customWidth="1"/>
    <col min="14" max="14" width="2.140625" customWidth="1"/>
    <col min="15" max="15" width="11" customWidth="1"/>
    <col min="16" max="16" width="12.42578125" customWidth="1"/>
    <col min="17" max="17" width="11" customWidth="1"/>
  </cols>
  <sheetData>
    <row r="1" spans="2:18" ht="28.5">
      <c r="B1" s="269" t="s">
        <v>428</v>
      </c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</row>
    <row r="2" spans="2:18">
      <c r="B2" s="268" t="str">
        <f>CONCATENATE("( ",VLOOKUP(B1,'List of Stocks'!$A$2:$D$5442,3,1)," | ","BSE Code: ",VLOOKUP(B1,'List of Stocks'!$A$2:$D$5442,2,1), ") ")</f>
        <v xml:space="preserve">( VBL | BSE Code: 540180) </v>
      </c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2:18" s="12" customFormat="1"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221"/>
      <c r="Q3" s="221"/>
    </row>
    <row r="4" spans="2:18">
      <c r="C4" s="223"/>
      <c r="D4" s="221"/>
      <c r="E4" s="221"/>
      <c r="F4" s="221"/>
      <c r="G4" s="221"/>
      <c r="H4" s="221"/>
      <c r="I4" s="221"/>
      <c r="J4" s="221"/>
      <c r="K4" s="221"/>
      <c r="L4" s="221"/>
      <c r="M4" s="221"/>
      <c r="N4" s="221"/>
      <c r="O4" s="221"/>
      <c r="P4" s="221"/>
      <c r="Q4" s="221"/>
    </row>
    <row r="5" spans="2:18" ht="15.75">
      <c r="B5" s="320" t="str">
        <f>""&amp;"Comparable Company Valuation"</f>
        <v>Comparable Company Valuation</v>
      </c>
      <c r="C5" s="320"/>
      <c r="D5" s="320"/>
      <c r="E5" s="320"/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</row>
    <row r="6" spans="2:18" ht="15.75">
      <c r="B6" s="222" t="s">
        <v>342</v>
      </c>
      <c r="C6" s="253"/>
      <c r="D6" s="253"/>
      <c r="E6" s="253"/>
      <c r="F6" s="253"/>
      <c r="G6" s="253"/>
      <c r="H6" s="253"/>
      <c r="I6" s="253"/>
      <c r="J6" s="253"/>
      <c r="K6" s="253"/>
      <c r="L6" s="253"/>
      <c r="M6" s="253"/>
      <c r="N6" s="253"/>
      <c r="O6" s="253"/>
      <c r="P6" s="253"/>
      <c r="Q6" s="253"/>
      <c r="R6" s="12"/>
    </row>
    <row r="7" spans="2:18" ht="4.5" customHeight="1"/>
    <row r="8" spans="2:18" ht="15" customHeight="1">
      <c r="B8" s="193" t="s">
        <v>343</v>
      </c>
      <c r="C8" s="193"/>
      <c r="D8" s="319" t="s">
        <v>344</v>
      </c>
      <c r="E8" s="319"/>
      <c r="F8" s="319"/>
      <c r="G8" s="319"/>
      <c r="H8" s="319"/>
      <c r="I8" s="319"/>
      <c r="J8" s="193"/>
      <c r="K8" s="319" t="s">
        <v>345</v>
      </c>
      <c r="L8" s="319"/>
      <c r="M8" s="319"/>
      <c r="N8" s="224"/>
      <c r="O8" s="225" t="s">
        <v>346</v>
      </c>
      <c r="P8" s="225"/>
      <c r="Q8" s="226"/>
    </row>
    <row r="9" spans="2:18" ht="30">
      <c r="B9" s="227" t="s">
        <v>347</v>
      </c>
      <c r="C9" s="227" t="s">
        <v>348</v>
      </c>
      <c r="D9" s="228" t="s">
        <v>340</v>
      </c>
      <c r="E9" s="228" t="s">
        <v>349</v>
      </c>
      <c r="F9" s="228" t="s">
        <v>350</v>
      </c>
      <c r="G9" s="228" t="s">
        <v>351</v>
      </c>
      <c r="H9" s="228" t="s">
        <v>352</v>
      </c>
      <c r="I9" s="228"/>
      <c r="J9" s="229"/>
      <c r="K9" s="229" t="s">
        <v>353</v>
      </c>
      <c r="L9" s="229" t="s">
        <v>65</v>
      </c>
      <c r="M9" s="229" t="s">
        <v>354</v>
      </c>
      <c r="N9" s="229"/>
      <c r="O9" s="229" t="s">
        <v>355</v>
      </c>
      <c r="P9" s="229" t="s">
        <v>356</v>
      </c>
      <c r="Q9" s="229" t="s">
        <v>357</v>
      </c>
    </row>
    <row r="10" spans="2:18" ht="4.5" customHeight="1"/>
    <row r="11" spans="2:18" ht="15" customHeight="1">
      <c r="B11" s="230" t="s">
        <v>310</v>
      </c>
      <c r="C11" s="230" t="s">
        <v>409</v>
      </c>
      <c r="D11" s="231">
        <f>'Data Comps'!D3</f>
        <v>452.25</v>
      </c>
      <c r="E11" s="232">
        <f>'Data Comps'!E3</f>
        <v>338.19</v>
      </c>
      <c r="F11" s="231">
        <f>D11*E11</f>
        <v>152946.42749999999</v>
      </c>
      <c r="G11" s="231">
        <f>'Data Comps'!I3</f>
        <v>376.19999999999982</v>
      </c>
      <c r="H11" s="231">
        <f>F11+G11</f>
        <v>153322.6275</v>
      </c>
      <c r="I11" s="231"/>
      <c r="J11" s="231"/>
      <c r="K11" s="231">
        <f>'Data Comps'!L3</f>
        <v>21257.27</v>
      </c>
      <c r="L11" s="231">
        <f>'Data Comps'!O3</f>
        <v>5125.3600000000006</v>
      </c>
      <c r="M11" s="231">
        <f>'Data Comps'!Q3</f>
        <v>2817.66</v>
      </c>
      <c r="N11" s="233"/>
      <c r="O11" s="234">
        <f>$H11/$K11</f>
        <v>7.2127148735467914</v>
      </c>
      <c r="P11" s="234">
        <f>$H11/$L11</f>
        <v>29.914508932055501</v>
      </c>
      <c r="Q11" s="234">
        <f>F11/M11</f>
        <v>54.281363791231023</v>
      </c>
    </row>
    <row r="12" spans="2:18">
      <c r="B12" s="235" t="s">
        <v>373</v>
      </c>
      <c r="C12" s="235" t="s">
        <v>411</v>
      </c>
      <c r="D12" s="236">
        <f>'Data Comps'!D4</f>
        <v>1357.6</v>
      </c>
      <c r="E12" s="237">
        <f>'Data Comps'!E4</f>
        <v>72.739999999999995</v>
      </c>
      <c r="F12" s="236">
        <f>D12*E12</f>
        <v>98751.823999999993</v>
      </c>
      <c r="G12" s="236">
        <f>'Data Comps'!I4</f>
        <v>-1550</v>
      </c>
      <c r="H12" s="236">
        <f>F12+G12</f>
        <v>97201.823999999993</v>
      </c>
      <c r="I12" s="236"/>
      <c r="J12" s="236"/>
      <c r="K12" s="236">
        <f>'Data Comps'!L4</f>
        <v>12069</v>
      </c>
      <c r="L12" s="236">
        <f>'Data Comps'!O4</f>
        <v>2572</v>
      </c>
      <c r="M12" s="236">
        <f>'Data Comps'!Q4</f>
        <v>1582</v>
      </c>
      <c r="N12" s="238"/>
      <c r="O12" s="239">
        <f t="shared" ref="O12:O20" si="0">$H12/$K12</f>
        <v>8.0538424061645539</v>
      </c>
      <c r="P12" s="239">
        <f t="shared" ref="P12:P20" si="1">$H12/$L12</f>
        <v>37.792311041990665</v>
      </c>
      <c r="Q12" s="239">
        <f t="shared" ref="Q12:Q17" si="2">F12/M12</f>
        <v>62.422139064475346</v>
      </c>
    </row>
    <row r="13" spans="2:18">
      <c r="B13" s="235" t="s">
        <v>374</v>
      </c>
      <c r="C13" s="235" t="s">
        <v>412</v>
      </c>
      <c r="D13" s="236">
        <f>'Data Comps'!D5</f>
        <v>1960.1</v>
      </c>
      <c r="E13" s="237">
        <f>'Data Comps'!E5</f>
        <v>26.44</v>
      </c>
      <c r="F13" s="236">
        <f t="shared" ref="F13:F20" si="3">D13*E13</f>
        <v>51825.044000000002</v>
      </c>
      <c r="G13" s="236">
        <f>'Data Comps'!I5</f>
        <v>177.10000000000002</v>
      </c>
      <c r="H13" s="236">
        <f t="shared" ref="H13:H20" si="4">F13+G13</f>
        <v>52002.144</v>
      </c>
      <c r="I13" s="236"/>
      <c r="J13" s="236"/>
      <c r="K13" s="236">
        <f>'Data Comps'!L5</f>
        <v>8915.09</v>
      </c>
      <c r="L13" s="236">
        <f>'Data Comps'!O5</f>
        <v>876.71</v>
      </c>
      <c r="M13" s="236">
        <f>'Data Comps'!Q5</f>
        <v>442.41</v>
      </c>
      <c r="N13" s="238"/>
      <c r="O13" s="239">
        <f t="shared" si="0"/>
        <v>5.8330475631765912</v>
      </c>
      <c r="P13" s="239">
        <f t="shared" si="1"/>
        <v>59.31510305574249</v>
      </c>
      <c r="Q13" s="239">
        <f t="shared" si="2"/>
        <v>117.14256911010149</v>
      </c>
    </row>
    <row r="14" spans="2:18">
      <c r="B14" s="254" t="s">
        <v>375</v>
      </c>
      <c r="C14" s="254" t="s">
        <v>413</v>
      </c>
      <c r="D14" s="255">
        <f>'Data Comps'!D6</f>
        <v>2718.3</v>
      </c>
      <c r="E14" s="256">
        <f>'Data Comps'!E6</f>
        <v>13.39</v>
      </c>
      <c r="F14" s="255">
        <f t="shared" si="3"/>
        <v>36398.037000000004</v>
      </c>
      <c r="G14" s="255">
        <f>'Data Comps'!I6</f>
        <v>693.28</v>
      </c>
      <c r="H14" s="255">
        <f t="shared" si="4"/>
        <v>37091.317000000003</v>
      </c>
      <c r="I14" s="255"/>
      <c r="J14" s="255"/>
      <c r="K14" s="255">
        <f>'Data Comps'!L6</f>
        <v>4851.1499999999996</v>
      </c>
      <c r="L14" s="255">
        <f>'Data Comps'!O6</f>
        <v>678.56</v>
      </c>
      <c r="M14" s="255">
        <f>'Data Comps'!Q6</f>
        <v>345.19</v>
      </c>
      <c r="N14" s="257"/>
      <c r="O14" s="258">
        <f t="shared" si="0"/>
        <v>7.6458812858806686</v>
      </c>
      <c r="P14" s="258">
        <f t="shared" si="1"/>
        <v>54.661808830464523</v>
      </c>
      <c r="Q14" s="258">
        <f t="shared" si="2"/>
        <v>105.44348619600801</v>
      </c>
    </row>
    <row r="15" spans="2:18">
      <c r="B15" s="235" t="s">
        <v>376</v>
      </c>
      <c r="C15" s="235" t="s">
        <v>414</v>
      </c>
      <c r="D15" s="236">
        <f>'Data Comps'!D7</f>
        <v>447.25</v>
      </c>
      <c r="E15" s="237">
        <f>'Data Comps'!E7</f>
        <v>27.97</v>
      </c>
      <c r="F15" s="236">
        <f t="shared" si="3"/>
        <v>12509.582499999999</v>
      </c>
      <c r="G15" s="236">
        <f>'Data Comps'!I7</f>
        <v>773.5</v>
      </c>
      <c r="H15" s="236">
        <f t="shared" si="4"/>
        <v>13283.082499999999</v>
      </c>
      <c r="I15" s="236"/>
      <c r="J15" s="236"/>
      <c r="K15" s="236">
        <f>'Data Comps'!L7</f>
        <v>3519.88</v>
      </c>
      <c r="L15" s="236">
        <f>'Data Comps'!O7</f>
        <v>451.61</v>
      </c>
      <c r="M15" s="236">
        <f>'Data Comps'!Q7</f>
        <v>194.84</v>
      </c>
      <c r="N15" s="238"/>
      <c r="O15" s="239">
        <f t="shared" si="0"/>
        <v>3.7737316328965753</v>
      </c>
      <c r="P15" s="239">
        <f t="shared" si="1"/>
        <v>29.412728903257232</v>
      </c>
      <c r="Q15" s="239">
        <f t="shared" si="2"/>
        <v>64.204385649763907</v>
      </c>
    </row>
    <row r="16" spans="2:18">
      <c r="B16" s="235" t="s">
        <v>377</v>
      </c>
      <c r="C16" s="235" t="s">
        <v>415</v>
      </c>
      <c r="D16" s="236">
        <f>'Data Comps'!D8</f>
        <v>338.3</v>
      </c>
      <c r="E16" s="237">
        <f>'Data Comps'!E8</f>
        <v>19.38</v>
      </c>
      <c r="F16" s="236">
        <f t="shared" si="3"/>
        <v>6556.2539999999999</v>
      </c>
      <c r="G16" s="236">
        <f>'Data Comps'!I8</f>
        <v>-58.65</v>
      </c>
      <c r="H16" s="236">
        <f t="shared" si="4"/>
        <v>6497.6040000000003</v>
      </c>
      <c r="I16" s="236"/>
      <c r="J16" s="236"/>
      <c r="K16" s="236">
        <f>'Data Comps'!L8</f>
        <v>1434.15</v>
      </c>
      <c r="L16" s="236">
        <f>'Data Comps'!O8</f>
        <v>272.45</v>
      </c>
      <c r="M16" s="236">
        <f>'Data Comps'!Q8</f>
        <v>229.59</v>
      </c>
      <c r="N16" s="238"/>
      <c r="O16" s="239">
        <f t="shared" si="0"/>
        <v>4.5306306871666147</v>
      </c>
      <c r="P16" s="239">
        <f t="shared" si="1"/>
        <v>23.848794274178751</v>
      </c>
      <c r="Q16" s="239">
        <f t="shared" si="2"/>
        <v>28.556356984189208</v>
      </c>
    </row>
    <row r="17" spans="2:17">
      <c r="B17" s="235" t="s">
        <v>378</v>
      </c>
      <c r="C17" s="235" t="s">
        <v>416</v>
      </c>
      <c r="D17" s="236">
        <f>'Data Comps'!D9</f>
        <v>2053.1999999999998</v>
      </c>
      <c r="E17" s="237">
        <f>'Data Comps'!E9</f>
        <v>3.1</v>
      </c>
      <c r="F17" s="236">
        <f t="shared" si="3"/>
        <v>6364.92</v>
      </c>
      <c r="G17" s="236">
        <f>'Data Comps'!I9</f>
        <v>1814.09</v>
      </c>
      <c r="H17" s="236">
        <f t="shared" si="4"/>
        <v>8179.01</v>
      </c>
      <c r="I17" s="236"/>
      <c r="J17" s="236"/>
      <c r="K17" s="236">
        <f>'Data Comps'!L9</f>
        <v>3768.26</v>
      </c>
      <c r="L17" s="236">
        <f>'Data Comps'!O9</f>
        <v>571.89</v>
      </c>
      <c r="M17" s="236">
        <f>'Data Comps'!Q9</f>
        <v>230.92</v>
      </c>
      <c r="N17" s="238"/>
      <c r="O17" s="239">
        <f t="shared" si="0"/>
        <v>2.1705004431753645</v>
      </c>
      <c r="P17" s="239">
        <f t="shared" si="1"/>
        <v>14.301718862018921</v>
      </c>
      <c r="Q17" s="239">
        <f t="shared" si="2"/>
        <v>27.563311969513254</v>
      </c>
    </row>
    <row r="18" spans="2:17">
      <c r="B18" s="235" t="s">
        <v>379</v>
      </c>
      <c r="C18" s="235" t="s">
        <v>417</v>
      </c>
      <c r="D18" s="236">
        <f>'Data Comps'!D10</f>
        <v>587.15</v>
      </c>
      <c r="E18" s="237">
        <f>'Data Comps'!E10</f>
        <v>9.5</v>
      </c>
      <c r="F18" s="236">
        <f t="shared" si="3"/>
        <v>5577.9250000000002</v>
      </c>
      <c r="G18" s="236">
        <f>'Data Comps'!I10</f>
        <v>260.61</v>
      </c>
      <c r="H18" s="236">
        <f t="shared" si="4"/>
        <v>5838.5349999999999</v>
      </c>
      <c r="I18" s="236"/>
      <c r="J18" s="236"/>
      <c r="K18" s="236">
        <f>'Data Comps'!L10</f>
        <v>818.12</v>
      </c>
      <c r="L18" s="236">
        <f>'Data Comps'!O10</f>
        <v>189.52</v>
      </c>
      <c r="M18" s="236">
        <f>'Data Comps'!Q10</f>
        <v>102.34</v>
      </c>
      <c r="N18" s="238"/>
      <c r="O18" s="239">
        <f t="shared" si="0"/>
        <v>7.136526426441109</v>
      </c>
      <c r="P18" s="239">
        <f t="shared" si="1"/>
        <v>30.80695968763191</v>
      </c>
      <c r="Q18" s="239">
        <f t="shared" ref="Q18:Q20" si="5">F18/M18</f>
        <v>54.503859683408244</v>
      </c>
    </row>
    <row r="19" spans="2:17">
      <c r="B19" s="235" t="s">
        <v>380</v>
      </c>
      <c r="C19" s="235" t="s">
        <v>418</v>
      </c>
      <c r="D19" s="236">
        <f>'Data Comps'!D11</f>
        <v>1008</v>
      </c>
      <c r="E19" s="237">
        <f>'Data Comps'!E11</f>
        <v>2.9</v>
      </c>
      <c r="F19" s="236">
        <f t="shared" si="3"/>
        <v>2923.2</v>
      </c>
      <c r="G19" s="236">
        <f>'Data Comps'!I11</f>
        <v>456.42999999999995</v>
      </c>
      <c r="H19" s="236">
        <f t="shared" si="4"/>
        <v>3379.6299999999997</v>
      </c>
      <c r="I19" s="236"/>
      <c r="J19" s="236"/>
      <c r="K19" s="236">
        <f>'Data Comps'!L11</f>
        <v>2537.13</v>
      </c>
      <c r="L19" s="236">
        <f>'Data Comps'!O11</f>
        <v>160.85</v>
      </c>
      <c r="M19" s="236">
        <f>'Data Comps'!Q11</f>
        <v>21.92</v>
      </c>
      <c r="N19" s="238"/>
      <c r="O19" s="239">
        <f t="shared" si="0"/>
        <v>1.3320681242190977</v>
      </c>
      <c r="P19" s="239">
        <f t="shared" si="1"/>
        <v>21.011066210755359</v>
      </c>
      <c r="Q19" s="239">
        <f t="shared" si="5"/>
        <v>133.35766423357663</v>
      </c>
    </row>
    <row r="20" spans="2:17">
      <c r="B20" s="235" t="s">
        <v>381</v>
      </c>
      <c r="C20" s="235" t="s">
        <v>410</v>
      </c>
      <c r="D20" s="236">
        <f>'Data Comps'!D12</f>
        <v>149.06</v>
      </c>
      <c r="E20" s="237">
        <f>'Data Comps'!E12</f>
        <v>19.53</v>
      </c>
      <c r="F20" s="236">
        <f t="shared" si="3"/>
        <v>2911.1418000000003</v>
      </c>
      <c r="G20" s="236">
        <f>'Data Comps'!I12</f>
        <v>150.92999999999998</v>
      </c>
      <c r="H20" s="236">
        <f t="shared" si="4"/>
        <v>3062.0718000000002</v>
      </c>
      <c r="I20" s="236"/>
      <c r="J20" s="236"/>
      <c r="K20" s="236">
        <f>'Data Comps'!L12</f>
        <v>1442.9</v>
      </c>
      <c r="L20" s="236">
        <f>'Data Comps'!O12</f>
        <v>180.71</v>
      </c>
      <c r="M20" s="236">
        <f>'Data Comps'!Q12</f>
        <v>104.5</v>
      </c>
      <c r="N20" s="238"/>
      <c r="O20" s="239">
        <f t="shared" si="0"/>
        <v>2.1221649455956753</v>
      </c>
      <c r="P20" s="239">
        <f t="shared" si="1"/>
        <v>16.944672679984507</v>
      </c>
      <c r="Q20" s="239">
        <f t="shared" si="5"/>
        <v>27.857816267942585</v>
      </c>
    </row>
    <row r="21" spans="2:17" ht="8.25" customHeight="1"/>
    <row r="22" spans="2:17">
      <c r="B22" s="240" t="s">
        <v>358</v>
      </c>
      <c r="C22" s="240"/>
      <c r="D22" s="240"/>
      <c r="E22" s="240"/>
      <c r="F22" s="240"/>
      <c r="G22" s="240"/>
      <c r="H22" s="240"/>
      <c r="I22" s="240"/>
      <c r="J22" s="240"/>
      <c r="K22" s="240"/>
      <c r="L22" s="240"/>
      <c r="M22" s="240"/>
      <c r="N22" s="240"/>
      <c r="O22" s="241">
        <f>MAX(O11:O20)</f>
        <v>8.0538424061645539</v>
      </c>
      <c r="P22" s="241">
        <f t="shared" ref="P22:Q22" si="6">MAX(P11:P20)</f>
        <v>59.31510305574249</v>
      </c>
      <c r="Q22" s="241">
        <f t="shared" si="6"/>
        <v>133.35766423357663</v>
      </c>
    </row>
    <row r="23" spans="2:17">
      <c r="B23" s="240" t="s">
        <v>359</v>
      </c>
      <c r="C23" s="240"/>
      <c r="D23" s="240"/>
      <c r="E23" s="240"/>
      <c r="F23" s="240"/>
      <c r="G23" s="240"/>
      <c r="H23" s="240"/>
      <c r="I23" s="240"/>
      <c r="J23" s="240"/>
      <c r="K23" s="240"/>
      <c r="L23" s="240"/>
      <c r="M23" s="240"/>
      <c r="N23" s="240"/>
      <c r="O23" s="241">
        <f>QUARTILE(O11:O20,3)</f>
        <v>7.1936677617703708</v>
      </c>
      <c r="P23" s="241">
        <f t="shared" ref="P23:Q23" si="7">QUARTILE(P11:P20,3)</f>
        <v>36.045973203400976</v>
      </c>
      <c r="Q23" s="241">
        <f t="shared" si="7"/>
        <v>95.133711059446981</v>
      </c>
    </row>
    <row r="24" spans="2:17">
      <c r="B24" s="242" t="s">
        <v>256</v>
      </c>
      <c r="C24" s="242"/>
      <c r="D24" s="242"/>
      <c r="E24" s="242"/>
      <c r="F24" s="242"/>
      <c r="G24" s="242"/>
      <c r="H24" s="242"/>
      <c r="I24" s="242"/>
      <c r="J24" s="242"/>
      <c r="K24" s="242"/>
      <c r="L24" s="242"/>
      <c r="M24" s="242"/>
      <c r="N24" s="242"/>
      <c r="O24" s="243">
        <f>AVERAGE(O11:O20)</f>
        <v>4.9811108388263046</v>
      </c>
      <c r="P24" s="243">
        <f t="shared" ref="P24:Q24" si="8">AVERAGE(P11:P20)</f>
        <v>31.800967247807989</v>
      </c>
      <c r="Q24" s="243">
        <f t="shared" si="8"/>
        <v>67.533295295020977</v>
      </c>
    </row>
    <row r="25" spans="2:17">
      <c r="B25" s="242" t="s">
        <v>162</v>
      </c>
      <c r="C25" s="242"/>
      <c r="D25" s="242"/>
      <c r="E25" s="242"/>
      <c r="F25" s="242"/>
      <c r="G25" s="242"/>
      <c r="H25" s="242"/>
      <c r="I25" s="242"/>
      <c r="J25" s="242"/>
      <c r="K25" s="242"/>
      <c r="L25" s="242"/>
      <c r="M25" s="242"/>
      <c r="N25" s="242"/>
      <c r="O25" s="243">
        <f>QUARTILE(O11:O18,2)</f>
        <v>6.4847869948088501</v>
      </c>
      <c r="P25" s="243">
        <f t="shared" ref="P25:Q25" si="9">QUARTILE(P11:P18,2)</f>
        <v>30.360734309843707</v>
      </c>
      <c r="Q25" s="243">
        <f t="shared" si="9"/>
        <v>58.462999373941798</v>
      </c>
    </row>
    <row r="26" spans="2:17">
      <c r="B26" s="240" t="s">
        <v>360</v>
      </c>
      <c r="C26" s="240"/>
      <c r="D26" s="240"/>
      <c r="E26" s="240"/>
      <c r="F26" s="240"/>
      <c r="G26" s="240"/>
      <c r="H26" s="240"/>
      <c r="I26" s="240"/>
      <c r="J26" s="240"/>
      <c r="K26" s="240"/>
      <c r="L26" s="240"/>
      <c r="M26" s="240"/>
      <c r="N26" s="240"/>
      <c r="O26" s="241">
        <f>QUARTILE(O11:O20,1)</f>
        <v>2.5713082406056671</v>
      </c>
      <c r="P26" s="241">
        <f t="shared" ref="P26:Q26" si="10">QUARTILE(P11:P20,1)</f>
        <v>21.720498226611205</v>
      </c>
      <c r="Q26" s="241">
        <f t="shared" si="10"/>
        <v>34.98760868594966</v>
      </c>
    </row>
    <row r="27" spans="2:17">
      <c r="B27" s="240" t="s">
        <v>361</v>
      </c>
      <c r="C27" s="240"/>
      <c r="D27" s="240"/>
      <c r="E27" s="240"/>
      <c r="F27" s="240"/>
      <c r="G27" s="240"/>
      <c r="H27" s="240"/>
      <c r="I27" s="240"/>
      <c r="J27" s="240"/>
      <c r="K27" s="240"/>
      <c r="L27" s="240"/>
      <c r="M27" s="240"/>
      <c r="N27" s="240"/>
      <c r="O27" s="241">
        <f>MIN(O11:O20)</f>
        <v>1.3320681242190977</v>
      </c>
      <c r="P27" s="241">
        <f t="shared" ref="P27:Q27" si="11">MIN(P11:P20)</f>
        <v>14.301718862018921</v>
      </c>
      <c r="Q27" s="241">
        <f t="shared" si="11"/>
        <v>27.563311969513254</v>
      </c>
    </row>
    <row r="29" spans="2:17">
      <c r="B29" s="87" t="s">
        <v>399</v>
      </c>
      <c r="C29" s="87"/>
      <c r="D29" s="87"/>
      <c r="E29" s="193"/>
      <c r="F29" s="193"/>
      <c r="G29" s="193"/>
      <c r="H29" s="193"/>
      <c r="I29" s="193"/>
      <c r="J29" s="193"/>
      <c r="K29" s="193"/>
      <c r="L29" s="193"/>
      <c r="M29" s="193"/>
      <c r="N29" s="193"/>
      <c r="O29" s="229" t="s">
        <v>355</v>
      </c>
      <c r="P29" s="229" t="s">
        <v>356</v>
      </c>
      <c r="Q29" s="229" t="s">
        <v>357</v>
      </c>
    </row>
    <row r="30" spans="2:17" ht="4.5" customHeight="1"/>
    <row r="31" spans="2:17">
      <c r="B31" s="244" t="s">
        <v>362</v>
      </c>
      <c r="C31" s="244"/>
      <c r="D31" s="244"/>
      <c r="E31" s="244"/>
      <c r="F31" s="244"/>
      <c r="G31" s="244"/>
      <c r="H31" s="244"/>
      <c r="I31" s="244"/>
      <c r="J31" s="244"/>
      <c r="K31" s="244"/>
      <c r="L31" s="244"/>
      <c r="M31" s="244"/>
      <c r="N31" s="244"/>
      <c r="O31" s="245">
        <f>O$25*K11</f>
        <v>137848.86804114032</v>
      </c>
      <c r="P31" s="245">
        <f>P$25*L11</f>
        <v>155609.69320230055</v>
      </c>
      <c r="Q31" s="245">
        <f>Q32+Q33</f>
        <v>165105.05481598084</v>
      </c>
    </row>
    <row r="32" spans="2:17">
      <c r="B32" s="244" t="s">
        <v>351</v>
      </c>
      <c r="C32" s="244"/>
      <c r="D32" s="244"/>
      <c r="E32" s="244"/>
      <c r="F32" s="244"/>
      <c r="G32" s="244"/>
      <c r="H32" s="244"/>
      <c r="I32" s="244"/>
      <c r="J32" s="244"/>
      <c r="K32" s="244"/>
      <c r="L32" s="244"/>
      <c r="M32" s="244"/>
      <c r="N32" s="244"/>
      <c r="O32" s="245">
        <f>$G$11</f>
        <v>376.19999999999982</v>
      </c>
      <c r="P32" s="245">
        <f t="shared" ref="P32:Q32" si="12">$G$11</f>
        <v>376.19999999999982</v>
      </c>
      <c r="Q32" s="245">
        <f t="shared" si="12"/>
        <v>376.19999999999982</v>
      </c>
    </row>
    <row r="33" spans="2:17">
      <c r="B33" s="244" t="s">
        <v>363</v>
      </c>
      <c r="C33" s="244"/>
      <c r="D33" s="244"/>
      <c r="E33" s="244"/>
      <c r="F33" s="244"/>
      <c r="G33" s="244"/>
      <c r="H33" s="244"/>
      <c r="I33" s="244"/>
      <c r="J33" s="244"/>
      <c r="K33" s="244"/>
      <c r="L33" s="244"/>
      <c r="M33" s="244"/>
      <c r="N33" s="244"/>
      <c r="O33" s="245">
        <f>O31-O32</f>
        <v>137472.66804114031</v>
      </c>
      <c r="P33" s="245">
        <f t="shared" ref="P33" si="13">P31-P32</f>
        <v>155233.49320230054</v>
      </c>
      <c r="Q33" s="245">
        <f>Q25*M11</f>
        <v>164728.85481598083</v>
      </c>
    </row>
    <row r="34" spans="2:17">
      <c r="B34" s="244" t="s">
        <v>364</v>
      </c>
      <c r="C34" s="244"/>
      <c r="D34" s="244"/>
      <c r="E34" s="244"/>
      <c r="F34" s="244"/>
      <c r="G34" s="244"/>
      <c r="H34" s="244"/>
      <c r="I34" s="244"/>
      <c r="J34" s="244"/>
      <c r="K34" s="244"/>
      <c r="L34" s="244"/>
      <c r="M34" s="244"/>
      <c r="N34" s="244"/>
      <c r="O34" s="246">
        <f>$E$11</f>
        <v>338.19</v>
      </c>
      <c r="P34" s="246">
        <f t="shared" ref="P34:Q34" si="14">$E$11</f>
        <v>338.19</v>
      </c>
      <c r="Q34" s="246">
        <f t="shared" si="14"/>
        <v>338.19</v>
      </c>
    </row>
    <row r="35" spans="2:17" ht="4.5" customHeight="1">
      <c r="B35" s="244"/>
      <c r="C35" s="244"/>
      <c r="D35" s="244"/>
      <c r="E35" s="244"/>
      <c r="F35" s="244"/>
      <c r="G35" s="244"/>
      <c r="H35" s="244"/>
      <c r="I35" s="244"/>
      <c r="J35" s="244"/>
      <c r="K35" s="244"/>
      <c r="L35" s="244"/>
      <c r="M35" s="244"/>
      <c r="N35" s="244"/>
      <c r="O35" s="246"/>
      <c r="P35" s="246"/>
      <c r="Q35" s="246"/>
    </row>
    <row r="36" spans="2:17" ht="15.75" thickBot="1">
      <c r="B36" s="247" t="s">
        <v>365</v>
      </c>
      <c r="C36" s="247"/>
      <c r="D36" s="247"/>
      <c r="E36" s="247"/>
      <c r="F36" s="247"/>
      <c r="G36" s="247"/>
      <c r="H36" s="247"/>
      <c r="I36" s="247"/>
      <c r="J36" s="247"/>
      <c r="K36" s="247"/>
      <c r="L36" s="247"/>
      <c r="M36" s="247"/>
      <c r="N36" s="247"/>
      <c r="O36" s="248">
        <f>O33/O34</f>
        <v>406.49536663159853</v>
      </c>
      <c r="P36" s="248">
        <f t="shared" ref="P36:Q36" si="15">P33/P34</f>
        <v>459.01266507673358</v>
      </c>
      <c r="Q36" s="248">
        <f t="shared" si="15"/>
        <v>487.08966798539529</v>
      </c>
    </row>
    <row r="37" spans="2:17" s="12" customFormat="1" ht="4.5" customHeight="1">
      <c r="B37" s="249"/>
      <c r="C37" s="249"/>
      <c r="D37" s="249"/>
      <c r="E37" s="249"/>
      <c r="F37" s="249"/>
      <c r="G37" s="249"/>
      <c r="H37" s="249"/>
      <c r="I37" s="249"/>
      <c r="J37" s="249"/>
      <c r="K37" s="249"/>
      <c r="L37" s="249"/>
      <c r="M37" s="249"/>
      <c r="N37" s="249"/>
      <c r="O37" s="250"/>
      <c r="P37" s="250"/>
      <c r="Q37" s="250"/>
    </row>
    <row r="38" spans="2:17">
      <c r="B38" s="251" t="s">
        <v>400</v>
      </c>
      <c r="C38" s="137"/>
      <c r="D38" s="137"/>
      <c r="E38" s="137"/>
    </row>
    <row r="39" spans="2:17">
      <c r="O39" t="str">
        <f>IF(O36&gt;D11,"Undervalued","overvalued")</f>
        <v>overvalued</v>
      </c>
      <c r="P39" t="str">
        <f>IF(P36&gt;E11,"Undervalued","overvalued")</f>
        <v>Undervalued</v>
      </c>
      <c r="Q39" t="str">
        <f>IF(Q36&gt;F11,"Undervalued","overvalued")</f>
        <v>overvalued</v>
      </c>
    </row>
  </sheetData>
  <mergeCells count="3">
    <mergeCell ref="D8:I8"/>
    <mergeCell ref="K8:M8"/>
    <mergeCell ref="B5:Q5"/>
  </mergeCells>
  <pageMargins left="1" right="1" top="1" bottom="1" header="0.5" footer="0.5"/>
  <pageSetup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Q17"/>
  <sheetViews>
    <sheetView showGridLines="0" zoomScaleNormal="100" workbookViewId="0">
      <selection activeCell="M3" sqref="M3"/>
    </sheetView>
  </sheetViews>
  <sheetFormatPr defaultRowHeight="15"/>
  <cols>
    <col min="1" max="1" width="3.140625" customWidth="1"/>
    <col min="7" max="7" width="14.42578125" customWidth="1"/>
    <col min="13" max="13" width="12" customWidth="1"/>
  </cols>
  <sheetData>
    <row r="1" spans="2:17" ht="28.5">
      <c r="B1" s="269" t="s">
        <v>428</v>
      </c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</row>
    <row r="2" spans="2:17">
      <c r="B2" s="268" t="str">
        <f>CONCATENATE("( ",VLOOKUP(B1,'List of Stocks'!$A$2:$D$5442,3,1)," | ","BSE Code: ",VLOOKUP(B1,'List of Stocks'!$A$2:$D$5442,2,1), ") ")</f>
        <v xml:space="preserve">( VBL | BSE Code: 540180) </v>
      </c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5" spans="2:17">
      <c r="C5" s="72"/>
      <c r="D5" s="72" t="s">
        <v>8657</v>
      </c>
      <c r="E5" s="72"/>
      <c r="F5" s="72"/>
      <c r="G5" s="72"/>
      <c r="H5" s="72"/>
      <c r="K5" s="72" t="s">
        <v>8671</v>
      </c>
      <c r="L5" s="72"/>
      <c r="M5" s="72"/>
      <c r="N5" s="72"/>
      <c r="O5" s="72"/>
    </row>
    <row r="6" spans="2:17">
      <c r="C6" s="34"/>
      <c r="D6" s="277" t="s">
        <v>161</v>
      </c>
      <c r="E6" s="277"/>
      <c r="F6" s="277"/>
      <c r="G6" s="277"/>
      <c r="H6" s="278">
        <f>AVERAGE('Historical approach'!$E$6:$E$2147)</f>
        <v>1.1906708833452019E-3</v>
      </c>
      <c r="K6" s="294" t="s">
        <v>161</v>
      </c>
      <c r="L6" s="294"/>
      <c r="M6" s="294"/>
      <c r="N6" s="294"/>
      <c r="O6" s="295">
        <f ca="1">AVERAGE('Monte Carlo Simulation'!$H$6:$H$10005)</f>
        <v>1.2183088306725715E-3</v>
      </c>
    </row>
    <row r="7" spans="2:17">
      <c r="C7" s="34"/>
      <c r="D7" s="277" t="s">
        <v>8658</v>
      </c>
      <c r="E7" s="277"/>
      <c r="F7" s="277"/>
      <c r="G7" s="277"/>
      <c r="H7" s="278">
        <f>STDEV('Historical approach'!$E$6:$E$2147)</f>
        <v>2.2241942277706421E-2</v>
      </c>
      <c r="K7" s="296" t="s">
        <v>8658</v>
      </c>
      <c r="L7" s="296"/>
      <c r="M7" s="296"/>
      <c r="N7" s="296"/>
      <c r="O7" s="295">
        <f ca="1">STDEV('Monte Carlo Simulation'!$H$6:$H$10005)</f>
        <v>2.2408528158182121E-2</v>
      </c>
    </row>
    <row r="8" spans="2:17">
      <c r="C8" s="34"/>
      <c r="D8" s="277" t="s">
        <v>8659</v>
      </c>
      <c r="E8" s="277"/>
      <c r="F8" s="277"/>
      <c r="G8" s="277"/>
      <c r="H8" s="278">
        <f>MIN('Historical approach'!$E$6:$E$2147)</f>
        <v>-9.795347210075217E-2</v>
      </c>
      <c r="K8" s="296" t="s">
        <v>8659</v>
      </c>
      <c r="L8" s="296"/>
      <c r="M8" s="296"/>
      <c r="N8" s="296"/>
      <c r="O8" s="295">
        <f ca="1">MIN('Monte Carlo Simulation'!$H$6:$H$10005)</f>
        <v>-7.8743467623141397E-2</v>
      </c>
    </row>
    <row r="9" spans="2:17">
      <c r="C9" s="34"/>
      <c r="D9" s="277" t="s">
        <v>8660</v>
      </c>
      <c r="E9" s="277"/>
      <c r="F9" s="277"/>
      <c r="G9" s="277"/>
      <c r="H9" s="278">
        <f>MAX('Historical approach'!$E$6:$E$2147)</f>
        <v>0.10935369511862571</v>
      </c>
      <c r="K9" s="296" t="s">
        <v>8660</v>
      </c>
      <c r="L9" s="296"/>
      <c r="M9" s="296"/>
      <c r="N9" s="296"/>
      <c r="O9" s="295">
        <f ca="1">MAX('Monte Carlo Simulation'!$H$6:$H$10005)</f>
        <v>9.3259678197986112E-2</v>
      </c>
    </row>
    <row r="10" spans="2:17">
      <c r="C10" s="34"/>
      <c r="D10" s="277" t="s">
        <v>8661</v>
      </c>
      <c r="E10" s="277"/>
      <c r="F10" s="277"/>
      <c r="G10" s="277"/>
      <c r="H10" s="277">
        <v>452.25</v>
      </c>
      <c r="K10" s="296" t="s">
        <v>8661</v>
      </c>
      <c r="L10" s="296"/>
      <c r="M10" s="296"/>
      <c r="N10" s="296"/>
      <c r="O10" s="296">
        <v>452.25</v>
      </c>
    </row>
    <row r="11" spans="2:17">
      <c r="C11" s="34"/>
      <c r="D11" s="34"/>
      <c r="E11" s="34"/>
      <c r="F11" s="34"/>
      <c r="G11" s="34"/>
      <c r="H11" s="34"/>
    </row>
    <row r="12" spans="2:17">
      <c r="C12" s="34"/>
      <c r="D12" s="279" t="s">
        <v>8663</v>
      </c>
      <c r="E12" s="280" t="s">
        <v>8664</v>
      </c>
      <c r="F12" s="281" t="s">
        <v>8665</v>
      </c>
      <c r="G12" s="280" t="s">
        <v>8666</v>
      </c>
      <c r="H12" s="280" t="s">
        <v>8667</v>
      </c>
      <c r="K12" s="279" t="s">
        <v>8663</v>
      </c>
      <c r="L12" s="280" t="s">
        <v>8664</v>
      </c>
      <c r="M12" s="281" t="s">
        <v>8665</v>
      </c>
      <c r="N12" s="280" t="s">
        <v>8666</v>
      </c>
      <c r="O12" s="280" t="s">
        <v>8667</v>
      </c>
    </row>
    <row r="13" spans="2:17">
      <c r="C13" s="34"/>
      <c r="D13" s="282">
        <v>0.05</v>
      </c>
      <c r="E13" s="283">
        <f>100%-D13</f>
        <v>0.95</v>
      </c>
      <c r="F13" s="284">
        <f>PERCENTILE('Historical approach'!$E$6:$E$2147,D13)</f>
        <v>-3.3218809966959528E-2</v>
      </c>
      <c r="G13" s="285">
        <f>$H$10*(1-F13)</f>
        <v>467.27320680755741</v>
      </c>
      <c r="H13" s="285">
        <f>$H$10-G13</f>
        <v>-15.023206807557415</v>
      </c>
      <c r="K13" s="298">
        <v>0.05</v>
      </c>
      <c r="L13" s="299">
        <f>100%-K13</f>
        <v>0.95</v>
      </c>
      <c r="M13" s="284">
        <f ca="1">PERCENTILE('Monte Carlo Simulation'!$H$6:$H$10005,K13)</f>
        <v>-3.5707527098531824E-2</v>
      </c>
      <c r="N13" s="300">
        <f ca="1">$O$10*(1-M13)</f>
        <v>468.39872913031104</v>
      </c>
      <c r="O13" s="300">
        <f ca="1">$O$10-N13</f>
        <v>-16.14872913031104</v>
      </c>
    </row>
    <row r="14" spans="2:17">
      <c r="C14" s="34"/>
      <c r="D14" s="286">
        <v>0.01</v>
      </c>
      <c r="E14" s="287">
        <f t="shared" ref="E14:E16" si="0">100%-D14</f>
        <v>0.99</v>
      </c>
      <c r="F14" s="284">
        <f>PERCENTILE('Historical approach'!$E$6:$E$2147,D14)</f>
        <v>-5.5764903793636966E-2</v>
      </c>
      <c r="G14" s="285">
        <f t="shared" ref="G14:G16" si="1">$H$10*(1-F14)</f>
        <v>477.4696777406723</v>
      </c>
      <c r="H14" s="285">
        <f t="shared" ref="H14:H16" si="2">$H$10-G14</f>
        <v>-25.219677740672296</v>
      </c>
      <c r="K14" s="301">
        <v>0.01</v>
      </c>
      <c r="L14" s="302">
        <f t="shared" ref="L14:L16" si="3">100%-K14</f>
        <v>0.99</v>
      </c>
      <c r="M14" s="284">
        <f ca="1">PERCENTILE('Monte Carlo Simulation'!$H$6:$H$10005,K14)</f>
        <v>-5.1306664306163173E-2</v>
      </c>
      <c r="N14" s="300">
        <f t="shared" ref="N14:N16" ca="1" si="4">$O$10*(1-M14)</f>
        <v>475.45343893246235</v>
      </c>
      <c r="O14" s="300">
        <f t="shared" ref="O14:O16" ca="1" si="5">$O$10-N14</f>
        <v>-23.203438932462348</v>
      </c>
    </row>
    <row r="15" spans="2:17">
      <c r="C15" s="34"/>
      <c r="D15" s="286">
        <v>5.0000000000000001E-3</v>
      </c>
      <c r="E15" s="287">
        <f t="shared" si="0"/>
        <v>0.995</v>
      </c>
      <c r="F15" s="284">
        <f>PERCENTILE('Historical approach'!$E$6:$E$2147,D15)</f>
        <v>-6.8202805813802544E-2</v>
      </c>
      <c r="G15" s="285">
        <f t="shared" si="1"/>
        <v>483.09471892929218</v>
      </c>
      <c r="H15" s="285">
        <f t="shared" si="2"/>
        <v>-30.844718929292185</v>
      </c>
      <c r="K15" s="301">
        <v>5.0000000000000001E-3</v>
      </c>
      <c r="L15" s="302">
        <f t="shared" si="3"/>
        <v>0.995</v>
      </c>
      <c r="M15" s="284">
        <f ca="1">PERCENTILE('Monte Carlo Simulation'!$H$6:$H$10005,K15)</f>
        <v>-5.6185173720882567E-2</v>
      </c>
      <c r="N15" s="300">
        <f t="shared" ca="1" si="4"/>
        <v>477.65974481526911</v>
      </c>
      <c r="O15" s="300">
        <f t="shared" ca="1" si="5"/>
        <v>-25.409744815269107</v>
      </c>
    </row>
    <row r="16" spans="2:17">
      <c r="C16" s="34"/>
      <c r="D16" s="289">
        <v>0.1</v>
      </c>
      <c r="E16" s="287">
        <f t="shared" si="0"/>
        <v>0.9</v>
      </c>
      <c r="F16" s="284">
        <f>PERCENTILE('Historical approach'!$E$6:$E$2147,D16)</f>
        <v>-2.4044543159231282E-2</v>
      </c>
      <c r="G16" s="285">
        <f t="shared" si="1"/>
        <v>463.12414464376235</v>
      </c>
      <c r="H16" s="285">
        <f t="shared" si="2"/>
        <v>-10.874144643762349</v>
      </c>
      <c r="K16" s="304">
        <v>0.1</v>
      </c>
      <c r="L16" s="302">
        <f t="shared" si="3"/>
        <v>0.9</v>
      </c>
      <c r="M16" s="284">
        <f ca="1">PERCENTILE('Monte Carlo Simulation'!$H$6:$H$10005,K16)</f>
        <v>-2.7407604650301884E-2</v>
      </c>
      <c r="N16" s="300">
        <f t="shared" ca="1" si="4"/>
        <v>464.64508920309896</v>
      </c>
      <c r="O16" s="300">
        <f t="shared" ca="1" si="5"/>
        <v>-12.395089203098962</v>
      </c>
    </row>
    <row r="17" spans="3:8">
      <c r="C17" s="34"/>
      <c r="D17" s="34"/>
      <c r="E17" s="34"/>
      <c r="F17" s="34"/>
      <c r="G17" s="34"/>
      <c r="H17" s="34"/>
    </row>
  </sheetData>
  <pageMargins left="1" right="1" top="1" bottom="1" header="0.5" footer="0.5"/>
  <pageSetup scale="4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2147"/>
  <sheetViews>
    <sheetView showGridLines="0" topLeftCell="D5" zoomScaleNormal="100" workbookViewId="0">
      <selection activeCell="N21" sqref="N21"/>
    </sheetView>
  </sheetViews>
  <sheetFormatPr defaultRowHeight="15"/>
  <cols>
    <col min="1" max="1" width="9.140625" style="34"/>
    <col min="2" max="2" width="34.5703125" style="34" customWidth="1"/>
    <col min="3" max="3" width="23.85546875" style="34" customWidth="1"/>
    <col min="4" max="4" width="9.140625" style="34"/>
    <col min="5" max="5" width="12.140625" style="34" customWidth="1"/>
    <col min="6" max="10" width="9.140625" style="34"/>
    <col min="11" max="11" width="19.5703125" style="34" customWidth="1"/>
    <col min="12" max="12" width="9.140625" style="34"/>
    <col min="13" max="13" width="15.42578125" style="34" customWidth="1"/>
    <col min="14" max="16384" width="9.140625" style="34"/>
  </cols>
  <sheetData>
    <row r="1" spans="2:17" ht="28.5">
      <c r="B1" s="269" t="s">
        <v>428</v>
      </c>
      <c r="C1" s="32"/>
      <c r="D1" s="32"/>
      <c r="E1" s="32"/>
      <c r="F1" s="32"/>
      <c r="G1" s="32"/>
      <c r="H1" s="32"/>
      <c r="I1" s="32"/>
      <c r="J1" s="32"/>
      <c r="K1" s="32"/>
      <c r="L1" s="12"/>
      <c r="M1" s="12"/>
      <c r="N1" s="12"/>
      <c r="O1" s="12"/>
      <c r="P1" s="12"/>
      <c r="Q1" s="12"/>
    </row>
    <row r="2" spans="2:17">
      <c r="B2" s="268" t="str">
        <f>CONCATENATE("( ",VLOOKUP(B1,'List of Stocks'!$A$2:$D$5442,3,1)," | ","BSE Code: ",VLOOKUP(B1,'List of Stocks'!$A$2:$D$5442,2,1), ") ")</f>
        <v xml:space="preserve">( VBL | BSE Code: 540180) </v>
      </c>
      <c r="C2" s="32"/>
      <c r="D2" s="32"/>
      <c r="E2" s="32"/>
      <c r="F2" s="32"/>
      <c r="G2" s="32"/>
      <c r="H2" s="32"/>
      <c r="I2" s="32"/>
      <c r="J2" s="32"/>
      <c r="K2" s="32"/>
      <c r="L2" s="12"/>
      <c r="M2" s="12"/>
      <c r="N2" s="12"/>
      <c r="O2" s="12"/>
      <c r="P2" s="12"/>
      <c r="Q2" s="12"/>
    </row>
    <row r="4" spans="2:17">
      <c r="B4" s="187"/>
      <c r="C4" s="188"/>
      <c r="D4" s="30"/>
    </row>
    <row r="5" spans="2:17">
      <c r="B5" s="273" t="s">
        <v>283</v>
      </c>
      <c r="C5" s="274" t="s">
        <v>292</v>
      </c>
      <c r="D5" s="193" t="s">
        <v>284</v>
      </c>
      <c r="E5" s="72" t="s">
        <v>8656</v>
      </c>
      <c r="F5" s="72"/>
      <c r="G5" s="72" t="s">
        <v>8657</v>
      </c>
      <c r="H5" s="72"/>
      <c r="I5" s="72"/>
      <c r="J5" s="72"/>
      <c r="K5" s="72"/>
    </row>
    <row r="6" spans="2:17">
      <c r="B6" s="275">
        <v>44162</v>
      </c>
      <c r="C6" s="276">
        <v>73.34</v>
      </c>
      <c r="D6" s="34">
        <f t="shared" ref="D6:D69" si="0">(C6-C7)/C6</f>
        <v>0.22566130351786207</v>
      </c>
      <c r="E6" s="34">
        <v>0.10935369511862571</v>
      </c>
      <c r="G6" s="277" t="s">
        <v>161</v>
      </c>
      <c r="H6" s="277"/>
      <c r="I6" s="277"/>
      <c r="J6" s="277"/>
      <c r="K6" s="278">
        <f>AVERAGE(E6:E2147)</f>
        <v>1.1906708833452019E-3</v>
      </c>
    </row>
    <row r="7" spans="2:17">
      <c r="B7" s="275">
        <v>43774</v>
      </c>
      <c r="C7" s="276">
        <v>56.79</v>
      </c>
      <c r="D7" s="34">
        <f t="shared" si="0"/>
        <v>0.18330692023243522</v>
      </c>
      <c r="E7" s="34">
        <v>0.10265891882373654</v>
      </c>
      <c r="G7" s="277" t="s">
        <v>8658</v>
      </c>
      <c r="H7" s="277"/>
      <c r="I7" s="277"/>
      <c r="J7" s="277"/>
      <c r="K7" s="278">
        <f>STDEV(E6:E2147)</f>
        <v>2.2241942277706421E-2</v>
      </c>
    </row>
    <row r="8" spans="2:17">
      <c r="B8" s="275">
        <v>43556</v>
      </c>
      <c r="C8" s="276">
        <v>46.38</v>
      </c>
      <c r="D8" s="34">
        <f t="shared" si="0"/>
        <v>0.45493747304872789</v>
      </c>
      <c r="E8" s="34">
        <v>9.8965071151358414E-2</v>
      </c>
      <c r="G8" s="277" t="s">
        <v>8659</v>
      </c>
      <c r="H8" s="277"/>
      <c r="I8" s="277"/>
      <c r="J8" s="277"/>
      <c r="K8" s="278">
        <f>MIN(E6:E2147)</f>
        <v>-9.795347210075217E-2</v>
      </c>
    </row>
    <row r="9" spans="2:17">
      <c r="B9" s="275">
        <v>42963</v>
      </c>
      <c r="C9" s="276">
        <v>25.28</v>
      </c>
      <c r="D9" s="34">
        <f t="shared" si="0"/>
        <v>-0.12658227848101261</v>
      </c>
      <c r="E9" s="34">
        <v>8.7816455696202625E-2</v>
      </c>
      <c r="G9" s="277" t="s">
        <v>8660</v>
      </c>
      <c r="H9" s="277"/>
      <c r="I9" s="277"/>
      <c r="J9" s="277"/>
      <c r="K9" s="278">
        <f>MAX(E6:E2147)</f>
        <v>0.10935369511862571</v>
      </c>
    </row>
    <row r="10" spans="2:17">
      <c r="B10" s="275">
        <v>43090</v>
      </c>
      <c r="C10" s="276">
        <v>28.48</v>
      </c>
      <c r="D10" s="34">
        <f t="shared" si="0"/>
        <v>-19.67380617977528</v>
      </c>
      <c r="E10" s="34">
        <v>8.3567415730337047E-2</v>
      </c>
      <c r="G10" s="277" t="s">
        <v>8661</v>
      </c>
      <c r="H10" s="277"/>
      <c r="I10" s="277"/>
      <c r="J10" s="277"/>
      <c r="K10" s="277">
        <v>452.25</v>
      </c>
    </row>
    <row r="11" spans="2:17">
      <c r="B11" s="275">
        <v>45573</v>
      </c>
      <c r="C11" s="276">
        <v>588.79</v>
      </c>
      <c r="D11" s="34">
        <f t="shared" si="0"/>
        <v>0.94157509468571143</v>
      </c>
      <c r="E11" s="34">
        <v>8.1540107678459206E-2</v>
      </c>
      <c r="M11" s="263" t="s">
        <v>8662</v>
      </c>
    </row>
    <row r="12" spans="2:17">
      <c r="B12" s="275">
        <v>43102</v>
      </c>
      <c r="C12" s="276">
        <v>34.4</v>
      </c>
      <c r="D12" s="34">
        <f t="shared" si="0"/>
        <v>-0.98226744186046511</v>
      </c>
      <c r="E12" s="34">
        <v>7.8488372093023243E-2</v>
      </c>
      <c r="G12" s="279" t="s">
        <v>8663</v>
      </c>
      <c r="H12" s="280" t="s">
        <v>8664</v>
      </c>
      <c r="I12" s="281" t="s">
        <v>8665</v>
      </c>
      <c r="J12" s="280" t="s">
        <v>8666</v>
      </c>
      <c r="K12" s="280" t="s">
        <v>8667</v>
      </c>
      <c r="M12" s="34">
        <v>10</v>
      </c>
      <c r="N12" s="34">
        <f>M12*K13</f>
        <v>-150.23206807557415</v>
      </c>
      <c r="O12" s="34" t="s">
        <v>8668</v>
      </c>
    </row>
    <row r="13" spans="2:17">
      <c r="B13" s="275">
        <v>43868</v>
      </c>
      <c r="C13" s="276">
        <v>68.19</v>
      </c>
      <c r="D13" s="34">
        <f t="shared" si="0"/>
        <v>-2.572664613579704</v>
      </c>
      <c r="E13" s="34">
        <v>7.8310602727672624E-2</v>
      </c>
      <c r="G13" s="282">
        <v>0.05</v>
      </c>
      <c r="H13" s="283">
        <f>100%-G13</f>
        <v>0.95</v>
      </c>
      <c r="I13" s="284">
        <f>PERCENTILE($E$6:$E$2147,G13)</f>
        <v>-3.3218809966959528E-2</v>
      </c>
      <c r="J13" s="285">
        <f>$K$10*(1-I13)</f>
        <v>467.27320680755741</v>
      </c>
      <c r="K13" s="285">
        <f>$K$10-J13</f>
        <v>-15.023206807557415</v>
      </c>
    </row>
    <row r="14" spans="2:17">
      <c r="B14" s="275">
        <v>44895</v>
      </c>
      <c r="C14" s="276">
        <v>243.62</v>
      </c>
      <c r="D14" s="34">
        <f t="shared" si="0"/>
        <v>0.51165749938428706</v>
      </c>
      <c r="E14" s="34">
        <v>7.7374599786552797E-2</v>
      </c>
      <c r="G14" s="286">
        <v>0.01</v>
      </c>
      <c r="H14" s="287">
        <f t="shared" ref="H14:H16" si="1">100%-G14</f>
        <v>0.99</v>
      </c>
      <c r="I14" s="197">
        <f>PERCENTILE($E$6:$E$2147,G14)</f>
        <v>-5.5764903793636966E-2</v>
      </c>
      <c r="J14" s="288">
        <f t="shared" ref="J14:J16" si="2">$K$10*(1-I14)</f>
        <v>477.4696777406723</v>
      </c>
      <c r="K14" s="288">
        <f t="shared" ref="K14:K16" si="3">$K$10-J14</f>
        <v>-25.219677740672296</v>
      </c>
    </row>
    <row r="15" spans="2:17">
      <c r="B15" s="275">
        <v>44501</v>
      </c>
      <c r="C15" s="276">
        <v>118.97</v>
      </c>
      <c r="D15" s="34">
        <f t="shared" si="0"/>
        <v>0.69160292510716992</v>
      </c>
      <c r="E15" s="34">
        <v>7.6153652181222178E-2</v>
      </c>
      <c r="G15" s="286">
        <v>5.0000000000000001E-3</v>
      </c>
      <c r="H15" s="287">
        <f t="shared" si="1"/>
        <v>0.995</v>
      </c>
      <c r="I15" s="197">
        <f>PERCENTILE($E$6:$E$2147,G15)</f>
        <v>-6.8202805813802544E-2</v>
      </c>
      <c r="J15" s="288">
        <f t="shared" si="2"/>
        <v>483.09471892929218</v>
      </c>
      <c r="K15" s="288">
        <f t="shared" si="3"/>
        <v>-30.844718929292185</v>
      </c>
    </row>
    <row r="16" spans="2:17">
      <c r="B16" s="275">
        <v>43312</v>
      </c>
      <c r="C16" s="276">
        <v>36.69</v>
      </c>
      <c r="D16" s="34">
        <f t="shared" si="0"/>
        <v>-0.66639411283728545</v>
      </c>
      <c r="E16" s="34">
        <v>7.2499318615426453E-2</v>
      </c>
      <c r="G16" s="289">
        <v>0.1</v>
      </c>
      <c r="H16" s="287">
        <f t="shared" si="1"/>
        <v>0.9</v>
      </c>
      <c r="I16" s="197">
        <f>PERCENTILE($E$6:$E$2147,G16)</f>
        <v>-2.4044543159231282E-2</v>
      </c>
      <c r="J16" s="288">
        <f t="shared" si="2"/>
        <v>463.12414464376235</v>
      </c>
      <c r="K16" s="288">
        <f t="shared" si="3"/>
        <v>-10.874144643762349</v>
      </c>
    </row>
    <row r="17" spans="2:5">
      <c r="B17" s="275">
        <v>43775</v>
      </c>
      <c r="C17" s="276">
        <v>61.14</v>
      </c>
      <c r="D17" s="34">
        <f t="shared" si="0"/>
        <v>-1.1259404645076871</v>
      </c>
      <c r="E17" s="34">
        <v>7.114818449460257E-2</v>
      </c>
    </row>
    <row r="18" spans="2:5">
      <c r="B18" s="275">
        <v>44508</v>
      </c>
      <c r="C18" s="276">
        <v>129.97999999999999</v>
      </c>
      <c r="D18" s="34">
        <f t="shared" si="0"/>
        <v>0.59563009693799041</v>
      </c>
      <c r="E18" s="34">
        <v>6.7933528235112978E-2</v>
      </c>
    </row>
    <row r="19" spans="2:5">
      <c r="B19" s="275">
        <v>43941</v>
      </c>
      <c r="C19" s="276">
        <v>52.56</v>
      </c>
      <c r="D19" s="34">
        <f t="shared" si="0"/>
        <v>7.9147640791476473E-2</v>
      </c>
      <c r="E19" s="34">
        <v>6.7732115677321195E-2</v>
      </c>
    </row>
    <row r="20" spans="2:5">
      <c r="B20" s="275">
        <v>43916</v>
      </c>
      <c r="C20" s="276">
        <v>48.4</v>
      </c>
      <c r="D20" s="34">
        <f t="shared" si="0"/>
        <v>-3.1791322314049588</v>
      </c>
      <c r="E20" s="34">
        <v>6.7561983471074297E-2</v>
      </c>
    </row>
    <row r="21" spans="2:5">
      <c r="B21" s="275">
        <v>44797</v>
      </c>
      <c r="C21" s="276">
        <v>202.27</v>
      </c>
      <c r="D21" s="34">
        <f t="shared" si="0"/>
        <v>0.73965491669550598</v>
      </c>
      <c r="E21" s="34">
        <v>6.6445839719187216E-2</v>
      </c>
    </row>
    <row r="22" spans="2:5">
      <c r="B22" s="275">
        <v>43943</v>
      </c>
      <c r="C22" s="276">
        <v>52.66</v>
      </c>
      <c r="D22" s="34">
        <f t="shared" si="0"/>
        <v>-8.4502468666919874</v>
      </c>
      <c r="E22" s="34">
        <v>6.6084314470186048E-2</v>
      </c>
    </row>
    <row r="23" spans="2:5">
      <c r="B23" s="275">
        <v>45280</v>
      </c>
      <c r="C23" s="276">
        <v>497.65</v>
      </c>
      <c r="D23" s="34">
        <f t="shared" si="0"/>
        <v>0.48499949763890277</v>
      </c>
      <c r="E23" s="34">
        <v>6.580930372751935E-2</v>
      </c>
    </row>
    <row r="24" spans="2:5">
      <c r="B24" s="275">
        <v>44964</v>
      </c>
      <c r="C24" s="276">
        <v>256.29000000000002</v>
      </c>
      <c r="D24" s="34">
        <f t="shared" si="0"/>
        <v>0.12450739396777097</v>
      </c>
      <c r="E24" s="34">
        <v>6.5316633501112054E-2</v>
      </c>
    </row>
    <row r="25" spans="2:5">
      <c r="B25" s="275">
        <v>44838</v>
      </c>
      <c r="C25" s="276">
        <v>224.38</v>
      </c>
      <c r="D25" s="34">
        <f t="shared" si="0"/>
        <v>0.74503075140386843</v>
      </c>
      <c r="E25" s="34">
        <v>6.457794812371874E-2</v>
      </c>
    </row>
    <row r="26" spans="2:5">
      <c r="B26" s="275">
        <v>44000</v>
      </c>
      <c r="C26" s="276">
        <v>57.21</v>
      </c>
      <c r="D26" s="34">
        <f t="shared" si="0"/>
        <v>-4.5325991959447647</v>
      </c>
      <c r="E26" s="34">
        <v>6.4324418807900713E-2</v>
      </c>
    </row>
    <row r="27" spans="2:5">
      <c r="B27" s="275">
        <v>45056</v>
      </c>
      <c r="C27" s="276">
        <v>316.52</v>
      </c>
      <c r="D27" s="34">
        <f t="shared" si="0"/>
        <v>0.86866548717300651</v>
      </c>
      <c r="E27" s="34">
        <v>6.3755844812334164E-2</v>
      </c>
    </row>
    <row r="28" spans="2:5">
      <c r="B28" s="275">
        <v>43403</v>
      </c>
      <c r="C28" s="276">
        <v>41.57</v>
      </c>
      <c r="D28" s="34">
        <f t="shared" si="0"/>
        <v>-3.6827038729853259</v>
      </c>
      <c r="E28" s="34">
        <v>6.2785662737551109E-2</v>
      </c>
    </row>
    <row r="29" spans="2:5">
      <c r="B29" s="275">
        <v>44777</v>
      </c>
      <c r="C29" s="276">
        <v>194.66</v>
      </c>
      <c r="D29" s="34">
        <f t="shared" si="0"/>
        <v>0.88965375526559132</v>
      </c>
      <c r="E29" s="34">
        <v>6.2365149491420871E-2</v>
      </c>
    </row>
    <row r="30" spans="2:5">
      <c r="B30" s="275">
        <v>42838</v>
      </c>
      <c r="C30" s="276">
        <v>21.48</v>
      </c>
      <c r="D30" s="34">
        <f t="shared" si="0"/>
        <v>-10.025605214152701</v>
      </c>
      <c r="E30" s="34">
        <v>6.1452513966480458E-2</v>
      </c>
    </row>
    <row r="31" spans="2:5">
      <c r="B31" s="275">
        <v>44942</v>
      </c>
      <c r="C31" s="276">
        <v>236.83</v>
      </c>
      <c r="D31" s="34">
        <f t="shared" si="0"/>
        <v>0.78575349406747452</v>
      </c>
      <c r="E31" s="34">
        <v>5.9831946966178336E-2</v>
      </c>
    </row>
    <row r="32" spans="2:5">
      <c r="B32" s="275">
        <v>43721</v>
      </c>
      <c r="C32" s="276">
        <v>50.74</v>
      </c>
      <c r="D32" s="34">
        <f t="shared" si="0"/>
        <v>0.20969649191959008</v>
      </c>
      <c r="E32" s="34">
        <v>5.9124950729207724E-2</v>
      </c>
    </row>
    <row r="33" spans="2:5">
      <c r="B33" s="275">
        <v>43332</v>
      </c>
      <c r="C33" s="276">
        <v>40.1</v>
      </c>
      <c r="D33" s="34">
        <f t="shared" si="0"/>
        <v>-1.3551122194513714</v>
      </c>
      <c r="E33" s="34">
        <v>5.8852867830423927E-2</v>
      </c>
    </row>
    <row r="34" spans="2:5">
      <c r="B34" s="275">
        <v>44354</v>
      </c>
      <c r="C34" s="276">
        <v>94.44</v>
      </c>
      <c r="D34" s="34">
        <f t="shared" si="0"/>
        <v>-5.3786531130876742</v>
      </c>
      <c r="E34" s="34">
        <v>5.8661584074544602E-2</v>
      </c>
    </row>
    <row r="35" spans="2:5">
      <c r="B35" s="275">
        <v>45523</v>
      </c>
      <c r="C35" s="276">
        <v>602.4</v>
      </c>
      <c r="D35" s="34">
        <f t="shared" si="0"/>
        <v>0.9721613545816733</v>
      </c>
      <c r="E35" s="34">
        <v>5.7337317397078293E-2</v>
      </c>
    </row>
    <row r="36" spans="2:5">
      <c r="B36" s="275">
        <v>42814</v>
      </c>
      <c r="C36" s="276">
        <v>16.77</v>
      </c>
      <c r="D36" s="34">
        <f t="shared" si="0"/>
        <v>-2.1937984496124034</v>
      </c>
      <c r="E36" s="34">
        <v>5.6648777579010094E-2</v>
      </c>
    </row>
    <row r="37" spans="2:5">
      <c r="B37" s="275">
        <v>43964</v>
      </c>
      <c r="C37" s="276">
        <v>53.56</v>
      </c>
      <c r="D37" s="34">
        <f t="shared" si="0"/>
        <v>-0.52781926811053015</v>
      </c>
      <c r="E37" s="34">
        <v>5.6385362210604986E-2</v>
      </c>
    </row>
    <row r="38" spans="2:5">
      <c r="B38" s="275">
        <v>44181</v>
      </c>
      <c r="C38" s="276">
        <v>81.83</v>
      </c>
      <c r="D38" s="34">
        <f t="shared" si="0"/>
        <v>-6.4447024318709518</v>
      </c>
      <c r="E38" s="34">
        <v>5.6336306977880966E-2</v>
      </c>
    </row>
    <row r="39" spans="2:5">
      <c r="B39" s="275">
        <v>45614</v>
      </c>
      <c r="C39" s="276">
        <v>609.20000000000005</v>
      </c>
      <c r="D39" s="34">
        <f t="shared" si="0"/>
        <v>0.89538739330269201</v>
      </c>
      <c r="E39" s="34">
        <v>5.5876559422193162E-2</v>
      </c>
    </row>
    <row r="40" spans="2:5">
      <c r="B40" s="275">
        <v>43901</v>
      </c>
      <c r="C40" s="276">
        <v>63.73</v>
      </c>
      <c r="D40" s="34">
        <f t="shared" si="0"/>
        <v>-8.8479522987603954</v>
      </c>
      <c r="E40" s="34">
        <v>5.5703750196139927E-2</v>
      </c>
    </row>
    <row r="41" spans="2:5">
      <c r="B41" s="275">
        <v>45588</v>
      </c>
      <c r="C41" s="276">
        <v>627.61</v>
      </c>
      <c r="D41" s="34">
        <f t="shared" si="0"/>
        <v>0.91920141489141338</v>
      </c>
      <c r="E41" s="34">
        <v>5.4858909195200943E-2</v>
      </c>
    </row>
    <row r="42" spans="2:5">
      <c r="B42" s="275">
        <v>43672</v>
      </c>
      <c r="C42" s="276">
        <v>50.71</v>
      </c>
      <c r="D42" s="34">
        <f t="shared" si="0"/>
        <v>0.34983238020114377</v>
      </c>
      <c r="E42" s="34">
        <v>5.4821534214158966E-2</v>
      </c>
    </row>
    <row r="43" spans="2:5">
      <c r="B43" s="275">
        <v>43119</v>
      </c>
      <c r="C43" s="276">
        <v>32.97</v>
      </c>
      <c r="D43" s="34">
        <f t="shared" si="0"/>
        <v>-1.059751289050652</v>
      </c>
      <c r="E43" s="34">
        <v>5.4595086442220116E-2</v>
      </c>
    </row>
    <row r="44" spans="2:5">
      <c r="B44" s="275">
        <v>43853</v>
      </c>
      <c r="C44" s="276">
        <v>67.91</v>
      </c>
      <c r="D44" s="34">
        <f t="shared" si="0"/>
        <v>-7.7589456633780021</v>
      </c>
      <c r="E44" s="34">
        <v>5.4483875717861924E-2</v>
      </c>
    </row>
    <row r="45" spans="2:5">
      <c r="B45" s="275">
        <v>45448</v>
      </c>
      <c r="C45" s="276">
        <v>594.82000000000005</v>
      </c>
      <c r="D45" s="34">
        <f t="shared" si="0"/>
        <v>0.63973975320264964</v>
      </c>
      <c r="E45" s="34">
        <v>5.4251706398574517E-2</v>
      </c>
    </row>
    <row r="46" spans="2:5">
      <c r="B46" s="275">
        <v>44810</v>
      </c>
      <c r="C46" s="276">
        <v>214.29</v>
      </c>
      <c r="D46" s="34">
        <f t="shared" si="0"/>
        <v>0.75561155443557793</v>
      </c>
      <c r="E46" s="34">
        <v>5.3572261888095524E-2</v>
      </c>
    </row>
    <row r="47" spans="2:5">
      <c r="B47" s="275">
        <v>43703</v>
      </c>
      <c r="C47" s="276">
        <v>52.37</v>
      </c>
      <c r="D47" s="34">
        <f t="shared" si="0"/>
        <v>0.11552415505060144</v>
      </c>
      <c r="E47" s="34">
        <v>5.3083826618292806E-2</v>
      </c>
    </row>
    <row r="48" spans="2:5">
      <c r="B48" s="275">
        <v>43930</v>
      </c>
      <c r="C48" s="276">
        <v>46.32</v>
      </c>
      <c r="D48" s="34">
        <f t="shared" si="0"/>
        <v>-6.8942141623488782</v>
      </c>
      <c r="E48" s="34">
        <v>5.2892918825561373E-2</v>
      </c>
    </row>
    <row r="49" spans="2:5">
      <c r="B49" s="275">
        <v>45226</v>
      </c>
      <c r="C49" s="276">
        <v>365.66</v>
      </c>
      <c r="D49" s="34">
        <f t="shared" si="0"/>
        <v>0.82522014986599568</v>
      </c>
      <c r="E49" s="34">
        <v>5.2781272220095196E-2</v>
      </c>
    </row>
    <row r="50" spans="2:5">
      <c r="B50" s="275">
        <v>44049</v>
      </c>
      <c r="C50" s="276">
        <v>63.91</v>
      </c>
      <c r="D50" s="34">
        <f t="shared" si="0"/>
        <v>-0.31888593334376486</v>
      </c>
      <c r="E50" s="34">
        <v>5.2730402127992453E-2</v>
      </c>
    </row>
    <row r="51" spans="2:5">
      <c r="B51" s="275">
        <v>44319</v>
      </c>
      <c r="C51" s="276">
        <v>84.29</v>
      </c>
      <c r="D51" s="34">
        <f t="shared" si="0"/>
        <v>-0.68110096096808614</v>
      </c>
      <c r="E51" s="34">
        <v>5.2200735555819257E-2</v>
      </c>
    </row>
    <row r="52" spans="2:5">
      <c r="B52" s="275">
        <v>44676</v>
      </c>
      <c r="C52" s="276">
        <v>141.69999999999999</v>
      </c>
      <c r="D52" s="34">
        <f t="shared" si="0"/>
        <v>0.11369089625970351</v>
      </c>
      <c r="E52" s="34">
        <v>5.2152434721241966E-2</v>
      </c>
    </row>
    <row r="53" spans="2:5">
      <c r="B53" s="275">
        <v>44512</v>
      </c>
      <c r="C53" s="276">
        <v>125.59</v>
      </c>
      <c r="D53" s="34">
        <f t="shared" si="0"/>
        <v>4.0767577036388281E-2</v>
      </c>
      <c r="E53" s="34">
        <v>5.2074209730074102E-2</v>
      </c>
    </row>
    <row r="54" spans="2:5">
      <c r="B54" s="275">
        <v>44617</v>
      </c>
      <c r="C54" s="276">
        <v>120.47</v>
      </c>
      <c r="D54" s="34">
        <f t="shared" si="0"/>
        <v>0.74674192745081758</v>
      </c>
      <c r="E54" s="34">
        <v>5.1714119697850121E-2</v>
      </c>
    </row>
    <row r="55" spans="2:5">
      <c r="B55" s="275">
        <v>43097</v>
      </c>
      <c r="C55" s="276">
        <v>30.51</v>
      </c>
      <c r="D55" s="34">
        <f t="shared" si="0"/>
        <v>0.40609636184857423</v>
      </c>
      <c r="E55" s="34">
        <v>5.1458538184201909E-2</v>
      </c>
    </row>
    <row r="56" spans="2:5">
      <c r="B56" s="275">
        <v>42825</v>
      </c>
      <c r="C56" s="276">
        <v>18.12</v>
      </c>
      <c r="D56" s="34">
        <f t="shared" si="0"/>
        <v>-10.984547461368653</v>
      </c>
      <c r="E56" s="34">
        <v>5.1324503311258263E-2</v>
      </c>
    </row>
    <row r="57" spans="2:5">
      <c r="B57" s="275">
        <v>44866</v>
      </c>
      <c r="C57" s="276">
        <v>217.16</v>
      </c>
      <c r="D57" s="34">
        <f t="shared" si="0"/>
        <v>0.60379443728126725</v>
      </c>
      <c r="E57" s="34">
        <v>5.1160434702523419E-2</v>
      </c>
    </row>
    <row r="58" spans="2:5">
      <c r="B58" s="275">
        <v>44249</v>
      </c>
      <c r="C58" s="276">
        <v>86.04</v>
      </c>
      <c r="D58" s="34">
        <f t="shared" si="0"/>
        <v>0.59205020920502094</v>
      </c>
      <c r="E58" s="34">
        <v>5.0906555090655621E-2</v>
      </c>
    </row>
    <row r="59" spans="2:5">
      <c r="B59" s="275">
        <v>43224</v>
      </c>
      <c r="C59" s="276">
        <v>35.1</v>
      </c>
      <c r="D59" s="34">
        <f t="shared" si="0"/>
        <v>-5.6441595441595442</v>
      </c>
      <c r="E59" s="34">
        <v>5.0712250712250745E-2</v>
      </c>
    </row>
    <row r="60" spans="2:5">
      <c r="B60" s="275">
        <v>44868</v>
      </c>
      <c r="C60" s="276">
        <v>233.21</v>
      </c>
      <c r="D60" s="34">
        <f t="shared" si="0"/>
        <v>-2.7185798207624044E-2</v>
      </c>
      <c r="E60" s="34">
        <v>5.0426654088589762E-2</v>
      </c>
    </row>
    <row r="61" spans="2:5">
      <c r="B61" s="275">
        <v>44963</v>
      </c>
      <c r="C61" s="276">
        <v>239.55</v>
      </c>
      <c r="D61" s="34">
        <f t="shared" si="0"/>
        <v>0.81143811312878311</v>
      </c>
      <c r="E61" s="34">
        <v>4.9008557712377408E-2</v>
      </c>
    </row>
    <row r="62" spans="2:5">
      <c r="B62" s="275">
        <v>43585</v>
      </c>
      <c r="C62" s="276">
        <v>45.17</v>
      </c>
      <c r="D62" s="34">
        <f t="shared" si="0"/>
        <v>0.40934248394952405</v>
      </c>
      <c r="E62" s="34">
        <v>4.8262120876688061E-2</v>
      </c>
    </row>
    <row r="63" spans="2:5">
      <c r="B63" s="275">
        <v>42965</v>
      </c>
      <c r="C63" s="276">
        <v>26.68</v>
      </c>
      <c r="D63" s="34">
        <f t="shared" si="0"/>
        <v>-13.754872563718141</v>
      </c>
      <c r="E63" s="34">
        <v>4.7976011994003039E-2</v>
      </c>
    </row>
    <row r="64" spans="2:5">
      <c r="B64" s="275">
        <v>45237</v>
      </c>
      <c r="C64" s="276">
        <v>393.66</v>
      </c>
      <c r="D64" s="34">
        <f t="shared" si="0"/>
        <v>0.65132347711222882</v>
      </c>
      <c r="E64" s="34">
        <v>4.7655337092922946E-2</v>
      </c>
    </row>
    <row r="65" spans="2:5">
      <c r="B65" s="275">
        <v>44669</v>
      </c>
      <c r="C65" s="276">
        <v>137.26</v>
      </c>
      <c r="D65" s="34">
        <f t="shared" si="0"/>
        <v>-3.2758268978580798</v>
      </c>
      <c r="E65" s="34">
        <v>4.7646801690222881E-2</v>
      </c>
    </row>
    <row r="66" spans="2:5">
      <c r="B66" s="275">
        <v>45385</v>
      </c>
      <c r="C66" s="276">
        <v>586.9</v>
      </c>
      <c r="D66" s="34">
        <f t="shared" si="0"/>
        <v>0.86348611347759407</v>
      </c>
      <c r="E66" s="34">
        <v>4.7554949735900444E-2</v>
      </c>
    </row>
    <row r="67" spans="2:5">
      <c r="B67" s="275">
        <v>44200</v>
      </c>
      <c r="C67" s="276">
        <v>80.12</v>
      </c>
      <c r="D67" s="34">
        <f t="shared" si="0"/>
        <v>0.2196704942586121</v>
      </c>
      <c r="E67" s="34">
        <v>4.7553669495756394E-2</v>
      </c>
    </row>
    <row r="68" spans="2:5">
      <c r="B68" s="275">
        <v>44056</v>
      </c>
      <c r="C68" s="276">
        <v>62.52</v>
      </c>
      <c r="D68" s="34">
        <f t="shared" si="0"/>
        <v>-7.5011196417146513</v>
      </c>
      <c r="E68" s="34">
        <v>4.7504798464491453E-2</v>
      </c>
    </row>
    <row r="69" spans="2:5">
      <c r="B69" s="275">
        <v>45734</v>
      </c>
      <c r="C69" s="276">
        <v>531.49</v>
      </c>
      <c r="D69" s="34">
        <f t="shared" si="0"/>
        <v>0.50160868501759204</v>
      </c>
      <c r="E69" s="34">
        <v>4.7131648761030334E-2</v>
      </c>
    </row>
    <row r="70" spans="2:5">
      <c r="B70" s="275">
        <v>44921</v>
      </c>
      <c r="C70" s="276">
        <v>264.89</v>
      </c>
      <c r="D70" s="34">
        <f t="shared" ref="D70:D133" si="4">(C70-C71)/C70</f>
        <v>-0.7218090528143758</v>
      </c>
      <c r="E70" s="34">
        <v>4.7076144814828795E-2</v>
      </c>
    </row>
    <row r="71" spans="2:5">
      <c r="B71" s="275">
        <v>45719</v>
      </c>
      <c r="C71" s="276">
        <v>456.09</v>
      </c>
      <c r="D71" s="34">
        <f t="shared" si="4"/>
        <v>0.73487688833344289</v>
      </c>
      <c r="E71" s="34">
        <v>4.7052116906750818E-2</v>
      </c>
    </row>
    <row r="72" spans="2:5">
      <c r="B72" s="275">
        <v>44603</v>
      </c>
      <c r="C72" s="276">
        <v>120.92</v>
      </c>
      <c r="D72" s="34">
        <f t="shared" si="4"/>
        <v>-0.48445253059874294</v>
      </c>
      <c r="E72" s="34">
        <v>4.6807806814422731E-2</v>
      </c>
    </row>
    <row r="73" spans="2:5">
      <c r="B73" s="275">
        <v>44774</v>
      </c>
      <c r="C73" s="276">
        <v>179.5</v>
      </c>
      <c r="D73" s="34">
        <f t="shared" si="4"/>
        <v>0.74027855153203337</v>
      </c>
      <c r="E73" s="34">
        <v>4.6629526462395571E-2</v>
      </c>
    </row>
    <row r="74" spans="2:5">
      <c r="B74" s="275">
        <v>43634</v>
      </c>
      <c r="C74" s="276">
        <v>46.62</v>
      </c>
      <c r="D74" s="34">
        <f t="shared" si="4"/>
        <v>-2.0733590733590734</v>
      </c>
      <c r="E74" s="34">
        <v>4.6546546546546434E-2</v>
      </c>
    </row>
    <row r="75" spans="2:5">
      <c r="B75" s="275">
        <v>44713</v>
      </c>
      <c r="C75" s="276">
        <v>143.28</v>
      </c>
      <c r="D75" s="34">
        <f t="shared" si="4"/>
        <v>0.44611948632049137</v>
      </c>
      <c r="E75" s="34">
        <v>4.6273031825795612E-2</v>
      </c>
    </row>
    <row r="76" spans="2:5">
      <c r="B76" s="275">
        <v>44244</v>
      </c>
      <c r="C76" s="276">
        <v>79.36</v>
      </c>
      <c r="D76" s="34">
        <f t="shared" si="4"/>
        <v>0.47038810483870969</v>
      </c>
      <c r="E76" s="34">
        <v>4.599294354838717E-2</v>
      </c>
    </row>
    <row r="77" spans="2:5">
      <c r="B77" s="275">
        <v>43333</v>
      </c>
      <c r="C77" s="276">
        <v>42.03</v>
      </c>
      <c r="D77" s="34">
        <f t="shared" si="4"/>
        <v>-1.8206043302403043</v>
      </c>
      <c r="E77" s="34">
        <v>4.5919581251487027E-2</v>
      </c>
    </row>
    <row r="78" spans="2:5">
      <c r="B78" s="275">
        <v>44460</v>
      </c>
      <c r="C78" s="276">
        <v>118.55</v>
      </c>
      <c r="D78" s="34">
        <f t="shared" si="4"/>
        <v>0.50248840151834673</v>
      </c>
      <c r="E78" s="34">
        <v>4.5887811050189777E-2</v>
      </c>
    </row>
    <row r="79" spans="2:5">
      <c r="B79" s="275">
        <v>43789</v>
      </c>
      <c r="C79" s="276">
        <v>58.98</v>
      </c>
      <c r="D79" s="34">
        <f t="shared" si="4"/>
        <v>-2.8419803323160395</v>
      </c>
      <c r="E79" s="34">
        <v>4.577822990844347E-2</v>
      </c>
    </row>
    <row r="80" spans="2:5">
      <c r="B80" s="275">
        <v>44887</v>
      </c>
      <c r="C80" s="276">
        <v>226.6</v>
      </c>
      <c r="D80" s="34">
        <f t="shared" si="4"/>
        <v>0.48128861429832298</v>
      </c>
      <c r="E80" s="34">
        <v>4.5366284201235667E-2</v>
      </c>
    </row>
    <row r="81" spans="2:5">
      <c r="B81" s="275">
        <v>44573</v>
      </c>
      <c r="C81" s="276">
        <v>117.54</v>
      </c>
      <c r="D81" s="34">
        <f t="shared" si="4"/>
        <v>-1.8501786625829502</v>
      </c>
      <c r="E81" s="34">
        <v>4.5346265101242234E-2</v>
      </c>
    </row>
    <row r="82" spans="2:5">
      <c r="B82" s="275">
        <v>45072</v>
      </c>
      <c r="C82" s="276">
        <v>335.01</v>
      </c>
      <c r="D82" s="34">
        <f t="shared" si="4"/>
        <v>0.85373570938180954</v>
      </c>
      <c r="E82" s="34">
        <v>4.5192680815498008E-2</v>
      </c>
    </row>
    <row r="83" spans="2:5">
      <c r="B83" s="275">
        <v>43938</v>
      </c>
      <c r="C83" s="276">
        <v>49</v>
      </c>
      <c r="D83" s="34">
        <f t="shared" si="4"/>
        <v>-2.8536734693877555</v>
      </c>
      <c r="E83" s="34">
        <v>4.5102040816326551E-2</v>
      </c>
    </row>
    <row r="84" spans="2:5">
      <c r="B84" s="275">
        <v>44796</v>
      </c>
      <c r="C84" s="276">
        <v>188.83</v>
      </c>
      <c r="D84" s="34">
        <f t="shared" si="4"/>
        <v>0.77154053910925169</v>
      </c>
      <c r="E84" s="34">
        <v>4.5066991473812525E-2</v>
      </c>
    </row>
    <row r="85" spans="2:5">
      <c r="B85" s="275">
        <v>43502</v>
      </c>
      <c r="C85" s="276">
        <v>43.14</v>
      </c>
      <c r="D85" s="34">
        <f t="shared" si="4"/>
        <v>-0.22229949003245239</v>
      </c>
      <c r="E85" s="34">
        <v>4.4969865554010148E-2</v>
      </c>
    </row>
    <row r="86" spans="2:5">
      <c r="B86" s="275">
        <v>43945</v>
      </c>
      <c r="C86" s="276">
        <v>52.73</v>
      </c>
      <c r="D86" s="34">
        <f t="shared" si="4"/>
        <v>-0.89057462545040778</v>
      </c>
      <c r="E86" s="34">
        <v>4.4945951071496258E-2</v>
      </c>
    </row>
    <row r="87" spans="2:5">
      <c r="B87" s="275">
        <v>44419</v>
      </c>
      <c r="C87" s="276">
        <v>99.69</v>
      </c>
      <c r="D87" s="34">
        <f t="shared" si="4"/>
        <v>0.75865182064399639</v>
      </c>
      <c r="E87" s="34">
        <v>4.4939311866787082E-2</v>
      </c>
    </row>
    <row r="88" spans="2:5">
      <c r="B88" s="275">
        <v>42898</v>
      </c>
      <c r="C88" s="276">
        <v>24.06</v>
      </c>
      <c r="D88" s="34">
        <f t="shared" si="4"/>
        <v>-19.738154613466335</v>
      </c>
      <c r="E88" s="34">
        <v>4.488778054862836E-2</v>
      </c>
    </row>
    <row r="89" spans="2:5">
      <c r="B89" s="275">
        <v>45712</v>
      </c>
      <c r="C89" s="276">
        <v>498.96</v>
      </c>
      <c r="D89" s="34">
        <f t="shared" si="4"/>
        <v>0.23114077280743944</v>
      </c>
      <c r="E89" s="34">
        <v>4.4713003046336387E-2</v>
      </c>
    </row>
    <row r="90" spans="2:5">
      <c r="B90" s="275">
        <v>45195</v>
      </c>
      <c r="C90" s="276">
        <v>383.63</v>
      </c>
      <c r="D90" s="34">
        <f t="shared" si="4"/>
        <v>-0.14295023851106545</v>
      </c>
      <c r="E90" s="34">
        <v>4.4313531267106326E-2</v>
      </c>
    </row>
    <row r="91" spans="2:5">
      <c r="B91" s="275">
        <v>45260</v>
      </c>
      <c r="C91" s="276">
        <v>438.47</v>
      </c>
      <c r="D91" s="34">
        <f t="shared" si="4"/>
        <v>-0.27760166031883599</v>
      </c>
      <c r="E91" s="34">
        <v>4.4290373343672348E-2</v>
      </c>
    </row>
    <row r="92" spans="2:5">
      <c r="B92" s="275">
        <v>45689</v>
      </c>
      <c r="C92" s="276">
        <v>560.19000000000005</v>
      </c>
      <c r="D92" s="34">
        <f t="shared" si="4"/>
        <v>0.89662435959228126</v>
      </c>
      <c r="E92" s="34">
        <v>4.3735161284564159E-2</v>
      </c>
    </row>
    <row r="93" spans="2:5">
      <c r="B93" s="275">
        <v>44047</v>
      </c>
      <c r="C93" s="276">
        <v>57.91</v>
      </c>
      <c r="D93" s="34">
        <f t="shared" si="4"/>
        <v>-0.32913141080987746</v>
      </c>
      <c r="E93" s="34">
        <v>4.3688482127439032E-2</v>
      </c>
    </row>
    <row r="94" spans="2:5">
      <c r="B94" s="275">
        <v>44216</v>
      </c>
      <c r="C94" s="276">
        <v>76.97</v>
      </c>
      <c r="D94" s="34">
        <f t="shared" si="4"/>
        <v>-7.4210731453813166</v>
      </c>
      <c r="E94" s="34">
        <v>4.3653371443419506E-2</v>
      </c>
    </row>
    <row r="95" spans="2:5">
      <c r="B95" s="275">
        <v>45552</v>
      </c>
      <c r="C95" s="276">
        <v>648.16999999999996</v>
      </c>
      <c r="D95" s="34">
        <f t="shared" si="4"/>
        <v>0.90659857753367179</v>
      </c>
      <c r="E95" s="34">
        <v>4.3568816822747138E-2</v>
      </c>
    </row>
    <row r="96" spans="2:5">
      <c r="B96" s="275">
        <v>44048</v>
      </c>
      <c r="C96" s="276">
        <v>60.54</v>
      </c>
      <c r="D96" s="34">
        <f t="shared" si="4"/>
        <v>-0.20895275850677236</v>
      </c>
      <c r="E96" s="34">
        <v>4.3442352163858645E-2</v>
      </c>
    </row>
    <row r="97" spans="2:5">
      <c r="B97" s="275">
        <v>44167</v>
      </c>
      <c r="C97" s="276">
        <v>73.19</v>
      </c>
      <c r="D97" s="34">
        <f t="shared" si="4"/>
        <v>0.57767454570296495</v>
      </c>
      <c r="E97" s="34">
        <v>4.3311927858997158E-2</v>
      </c>
    </row>
    <row r="98" spans="2:5">
      <c r="B98" s="275">
        <v>43174</v>
      </c>
      <c r="C98" s="276">
        <v>30.91</v>
      </c>
      <c r="D98" s="34">
        <f t="shared" si="4"/>
        <v>-0.96603041087026864</v>
      </c>
      <c r="E98" s="34">
        <v>4.2704626334519581E-2</v>
      </c>
    </row>
    <row r="99" spans="2:5">
      <c r="B99" s="275">
        <v>44145</v>
      </c>
      <c r="C99" s="276">
        <v>60.77</v>
      </c>
      <c r="D99" s="34">
        <f t="shared" si="4"/>
        <v>-3.4186276123087045</v>
      </c>
      <c r="E99" s="34">
        <v>4.2619713674510507E-2</v>
      </c>
    </row>
    <row r="100" spans="2:5">
      <c r="B100" s="275">
        <v>44903</v>
      </c>
      <c r="C100" s="276">
        <v>268.52</v>
      </c>
      <c r="D100" s="34">
        <f t="shared" si="4"/>
        <v>-0.77342469834649197</v>
      </c>
      <c r="E100" s="34">
        <v>4.2529420527334875E-2</v>
      </c>
    </row>
    <row r="101" spans="2:5">
      <c r="B101" s="275">
        <v>45720</v>
      </c>
      <c r="C101" s="276">
        <v>476.2</v>
      </c>
      <c r="D101" s="34">
        <f t="shared" si="4"/>
        <v>0.91409071818563625</v>
      </c>
      <c r="E101" s="34">
        <v>4.2230155396892094E-2</v>
      </c>
    </row>
    <row r="102" spans="2:5">
      <c r="B102" s="275">
        <v>43416</v>
      </c>
      <c r="C102" s="276">
        <v>40.909999999999997</v>
      </c>
      <c r="D102" s="34">
        <f t="shared" si="4"/>
        <v>-6.6949401124419463</v>
      </c>
      <c r="E102" s="34">
        <v>4.204351014421899E-2</v>
      </c>
    </row>
    <row r="103" spans="2:5">
      <c r="B103" s="275">
        <v>45103</v>
      </c>
      <c r="C103" s="276">
        <v>314.8</v>
      </c>
      <c r="D103" s="34">
        <f t="shared" si="4"/>
        <v>-0.90387547649301148</v>
      </c>
      <c r="E103" s="34">
        <v>4.1550190597204523E-2</v>
      </c>
    </row>
    <row r="104" spans="2:5">
      <c r="B104" s="275">
        <v>45420</v>
      </c>
      <c r="C104" s="276">
        <v>599.34</v>
      </c>
      <c r="D104" s="34">
        <f t="shared" si="4"/>
        <v>0.87389461741248697</v>
      </c>
      <c r="E104" s="34">
        <v>4.127873994727535E-2</v>
      </c>
    </row>
    <row r="105" spans="2:5">
      <c r="B105" s="275">
        <v>44225</v>
      </c>
      <c r="C105" s="276">
        <v>75.58</v>
      </c>
      <c r="D105" s="34">
        <f t="shared" si="4"/>
        <v>-0.50767398782746764</v>
      </c>
      <c r="E105" s="34">
        <v>4.0619211431595574E-2</v>
      </c>
    </row>
    <row r="106" spans="2:5">
      <c r="B106" s="275">
        <v>44441</v>
      </c>
      <c r="C106" s="276">
        <v>113.95</v>
      </c>
      <c r="D106" s="34">
        <f t="shared" si="4"/>
        <v>0.63598069328652918</v>
      </c>
      <c r="E106" s="34">
        <v>4.0456340500219387E-2</v>
      </c>
    </row>
    <row r="107" spans="2:5">
      <c r="B107" s="275">
        <v>43354</v>
      </c>
      <c r="C107" s="276">
        <v>41.48</v>
      </c>
      <c r="D107" s="34">
        <f t="shared" si="4"/>
        <v>0.23408871745419474</v>
      </c>
      <c r="E107" s="34">
        <v>3.9778206364512986E-2</v>
      </c>
    </row>
    <row r="108" spans="2:5">
      <c r="B108" s="275">
        <v>43098</v>
      </c>
      <c r="C108" s="276">
        <v>31.77</v>
      </c>
      <c r="D108" s="34">
        <f t="shared" si="4"/>
        <v>-7.1271639911866531</v>
      </c>
      <c r="E108" s="34">
        <v>3.9660056657223733E-2</v>
      </c>
    </row>
    <row r="109" spans="2:5">
      <c r="B109" s="275">
        <v>44897</v>
      </c>
      <c r="C109" s="276">
        <v>258.2</v>
      </c>
      <c r="D109" s="34">
        <f t="shared" si="4"/>
        <v>0.11006971340046472</v>
      </c>
      <c r="E109" s="34">
        <v>3.965917893106112E-2</v>
      </c>
    </row>
    <row r="110" spans="2:5">
      <c r="B110" s="275">
        <v>44826</v>
      </c>
      <c r="C110" s="276">
        <v>229.78</v>
      </c>
      <c r="D110" s="34">
        <f t="shared" si="4"/>
        <v>-1.7962834015144922</v>
      </c>
      <c r="E110" s="34">
        <v>3.960309861606752E-2</v>
      </c>
    </row>
    <row r="111" spans="2:5">
      <c r="B111" s="275">
        <v>45497</v>
      </c>
      <c r="C111" s="276">
        <v>642.53</v>
      </c>
      <c r="D111" s="34">
        <f t="shared" si="4"/>
        <v>0.94982335455153843</v>
      </c>
      <c r="E111" s="34">
        <v>3.9593482016403815E-2</v>
      </c>
    </row>
    <row r="112" spans="2:5">
      <c r="B112" s="275">
        <v>43154</v>
      </c>
      <c r="C112" s="276">
        <v>32.24</v>
      </c>
      <c r="D112" s="34">
        <f t="shared" si="4"/>
        <v>-0.50124069478908173</v>
      </c>
      <c r="E112" s="34">
        <v>3.9081885856079447E-2</v>
      </c>
    </row>
    <row r="113" spans="2:5">
      <c r="B113" s="275">
        <v>43669</v>
      </c>
      <c r="C113" s="276">
        <v>48.4</v>
      </c>
      <c r="D113" s="34">
        <f t="shared" si="4"/>
        <v>-10.157438016528927</v>
      </c>
      <c r="E113" s="34">
        <v>3.884297520661148E-2</v>
      </c>
    </row>
    <row r="114" spans="2:5">
      <c r="B114" s="275">
        <v>45755</v>
      </c>
      <c r="C114" s="276">
        <v>540.02</v>
      </c>
      <c r="D114" s="34">
        <f t="shared" si="4"/>
        <v>0.96266804933150629</v>
      </c>
      <c r="E114" s="34">
        <v>3.8757823784304195E-2</v>
      </c>
    </row>
    <row r="115" spans="2:5">
      <c r="B115" s="275">
        <v>42837</v>
      </c>
      <c r="C115" s="276">
        <v>20.16</v>
      </c>
      <c r="D115" s="34">
        <f t="shared" si="4"/>
        <v>-24.121031746031743</v>
      </c>
      <c r="E115" s="34">
        <v>3.8690476190476247E-2</v>
      </c>
    </row>
    <row r="116" spans="2:5">
      <c r="B116" s="275">
        <v>45733</v>
      </c>
      <c r="C116" s="276">
        <v>506.44</v>
      </c>
      <c r="D116" s="34">
        <f t="shared" si="4"/>
        <v>0.91983255667008923</v>
      </c>
      <c r="E116" s="34">
        <v>3.8425084906405456E-2</v>
      </c>
    </row>
    <row r="117" spans="2:5">
      <c r="B117" s="275">
        <v>43465</v>
      </c>
      <c r="C117" s="276">
        <v>40.6</v>
      </c>
      <c r="D117" s="34">
        <f t="shared" si="4"/>
        <v>-4.4285714285714288</v>
      </c>
      <c r="E117" s="34">
        <v>3.8423645320197097E-2</v>
      </c>
    </row>
    <row r="118" spans="2:5">
      <c r="B118" s="275">
        <v>44824</v>
      </c>
      <c r="C118" s="276">
        <v>220.4</v>
      </c>
      <c r="D118" s="34">
        <f t="shared" si="4"/>
        <v>-1.5801724137931032</v>
      </c>
      <c r="E118" s="34">
        <v>3.7885662431941899E-2</v>
      </c>
    </row>
    <row r="119" spans="2:5">
      <c r="B119" s="275">
        <v>45357</v>
      </c>
      <c r="C119" s="276">
        <v>568.66999999999996</v>
      </c>
      <c r="D119" s="34">
        <f t="shared" si="4"/>
        <v>0.14071429827492216</v>
      </c>
      <c r="E119" s="34">
        <v>3.7596497089700524E-2</v>
      </c>
    </row>
    <row r="120" spans="2:5">
      <c r="B120" s="275">
        <v>45800</v>
      </c>
      <c r="C120" s="276">
        <v>488.65</v>
      </c>
      <c r="D120" s="34">
        <f t="shared" si="4"/>
        <v>-0.23814591220710121</v>
      </c>
      <c r="E120" s="34">
        <v>3.7450117671134667E-2</v>
      </c>
    </row>
    <row r="121" spans="2:5">
      <c r="B121" s="275">
        <v>45511</v>
      </c>
      <c r="C121" s="276">
        <v>605.02</v>
      </c>
      <c r="D121" s="34">
        <f t="shared" si="4"/>
        <v>0.44724141350699148</v>
      </c>
      <c r="E121" s="34">
        <v>3.737066543254771E-2</v>
      </c>
    </row>
    <row r="122" spans="2:5">
      <c r="B122" s="275">
        <v>45149</v>
      </c>
      <c r="C122" s="276">
        <v>334.43</v>
      </c>
      <c r="D122" s="34">
        <f t="shared" si="4"/>
        <v>0.94695451963041588</v>
      </c>
      <c r="E122" s="34">
        <v>3.7287324701731385E-2</v>
      </c>
    </row>
    <row r="123" spans="2:5">
      <c r="B123" s="275">
        <v>42737</v>
      </c>
      <c r="C123" s="276">
        <v>17.739999999999998</v>
      </c>
      <c r="D123" s="34">
        <f t="shared" si="4"/>
        <v>-31.793122886133034</v>
      </c>
      <c r="E123" s="34">
        <v>3.7204058624577235E-2</v>
      </c>
    </row>
    <row r="124" spans="2:5">
      <c r="B124" s="275">
        <v>45691</v>
      </c>
      <c r="C124" s="276">
        <v>581.75</v>
      </c>
      <c r="D124" s="34">
        <f t="shared" si="4"/>
        <v>0.88850880962612799</v>
      </c>
      <c r="E124" s="34">
        <v>3.7060593038246575E-2</v>
      </c>
    </row>
    <row r="125" spans="2:5">
      <c r="B125" s="275">
        <v>44153</v>
      </c>
      <c r="C125" s="276">
        <v>64.86</v>
      </c>
      <c r="D125" s="34">
        <f t="shared" si="4"/>
        <v>0.19765649090348444</v>
      </c>
      <c r="E125" s="34">
        <v>3.700277520814059E-2</v>
      </c>
    </row>
    <row r="126" spans="2:5">
      <c r="B126" s="275">
        <v>43731</v>
      </c>
      <c r="C126" s="276">
        <v>52.04</v>
      </c>
      <c r="D126" s="34">
        <f t="shared" si="4"/>
        <v>-4.4853958493466566</v>
      </c>
      <c r="E126" s="34">
        <v>3.6894696387394343E-2</v>
      </c>
    </row>
    <row r="127" spans="2:5">
      <c r="B127" s="275">
        <v>45040</v>
      </c>
      <c r="C127" s="276">
        <v>285.45999999999998</v>
      </c>
      <c r="D127" s="34">
        <f t="shared" si="4"/>
        <v>0.44258389967070688</v>
      </c>
      <c r="E127" s="34">
        <v>3.6397393680375492E-2</v>
      </c>
    </row>
    <row r="128" spans="2:5">
      <c r="B128" s="275">
        <v>44748</v>
      </c>
      <c r="C128" s="276">
        <v>159.12</v>
      </c>
      <c r="D128" s="34">
        <f t="shared" si="4"/>
        <v>0.57208396178984411</v>
      </c>
      <c r="E128" s="34">
        <v>3.6387631975867217E-2</v>
      </c>
    </row>
    <row r="129" spans="2:5">
      <c r="B129" s="275">
        <v>43887</v>
      </c>
      <c r="C129" s="276">
        <v>68.09</v>
      </c>
      <c r="D129" s="34">
        <f t="shared" si="4"/>
        <v>-3.6686738140696131</v>
      </c>
      <c r="E129" s="34">
        <v>3.6275517697165499E-2</v>
      </c>
    </row>
    <row r="130" spans="2:5">
      <c r="B130" s="275">
        <v>45070</v>
      </c>
      <c r="C130" s="276">
        <v>317.89</v>
      </c>
      <c r="D130" s="34">
        <f t="shared" si="4"/>
        <v>0.8330869168580326</v>
      </c>
      <c r="E130" s="34">
        <v>3.6238950580389388E-2</v>
      </c>
    </row>
    <row r="131" spans="2:5">
      <c r="B131" s="275">
        <v>43997</v>
      </c>
      <c r="C131" s="276">
        <v>53.06</v>
      </c>
      <c r="D131" s="34">
        <f t="shared" si="4"/>
        <v>-11.299095363739163</v>
      </c>
      <c r="E131" s="34">
        <v>3.6185450433471572E-2</v>
      </c>
    </row>
    <row r="132" spans="2:5">
      <c r="B132" s="275">
        <v>45457</v>
      </c>
      <c r="C132" s="276">
        <v>652.59</v>
      </c>
      <c r="D132" s="34">
        <f t="shared" si="4"/>
        <v>0.74541442559646953</v>
      </c>
      <c r="E132" s="34">
        <v>3.6148270736603427E-2</v>
      </c>
    </row>
    <row r="133" spans="2:5">
      <c r="B133" s="275">
        <v>44760</v>
      </c>
      <c r="C133" s="276">
        <v>166.14</v>
      </c>
      <c r="D133" s="34">
        <f t="shared" si="4"/>
        <v>0.60984711688937043</v>
      </c>
      <c r="E133" s="34">
        <v>3.5933550018057057E-2</v>
      </c>
    </row>
    <row r="134" spans="2:5">
      <c r="B134" s="275">
        <v>43864</v>
      </c>
      <c r="C134" s="276">
        <v>64.819999999999993</v>
      </c>
      <c r="D134" s="34">
        <f t="shared" ref="D134:D197" si="5">(C134-C135)/C134</f>
        <v>0.53162604134526381</v>
      </c>
      <c r="E134" s="34">
        <v>3.5791422400493572E-2</v>
      </c>
    </row>
    <row r="135" spans="2:5">
      <c r="B135" s="275">
        <v>43185</v>
      </c>
      <c r="C135" s="276">
        <v>30.36</v>
      </c>
      <c r="D135" s="34">
        <f t="shared" si="5"/>
        <v>-1.1110013175230569</v>
      </c>
      <c r="E135" s="34">
        <v>3.5573122529644216E-2</v>
      </c>
    </row>
    <row r="136" spans="2:5">
      <c r="B136" s="275">
        <v>44075</v>
      </c>
      <c r="C136" s="276">
        <v>64.09</v>
      </c>
      <c r="D136" s="34">
        <f t="shared" si="5"/>
        <v>8.5348728350756839E-2</v>
      </c>
      <c r="E136" s="34">
        <v>3.5418942112654124E-2</v>
      </c>
    </row>
    <row r="137" spans="2:5">
      <c r="B137" s="275">
        <v>44140</v>
      </c>
      <c r="C137" s="276">
        <v>58.62</v>
      </c>
      <c r="D137" s="34">
        <f t="shared" si="5"/>
        <v>-2.7935858068918455</v>
      </c>
      <c r="E137" s="34">
        <v>3.5312180143295811E-2</v>
      </c>
    </row>
    <row r="138" spans="2:5">
      <c r="B138" s="275">
        <v>44881</v>
      </c>
      <c r="C138" s="276">
        <v>222.38</v>
      </c>
      <c r="D138" s="34">
        <f t="shared" si="5"/>
        <v>0.8596546452019066</v>
      </c>
      <c r="E138" s="34">
        <v>3.5299937044698242E-2</v>
      </c>
    </row>
    <row r="139" spans="2:5">
      <c r="B139" s="275">
        <v>43192</v>
      </c>
      <c r="C139" s="276">
        <v>31.21</v>
      </c>
      <c r="D139" s="34">
        <f t="shared" si="5"/>
        <v>-0.62159564242230048</v>
      </c>
      <c r="E139" s="34">
        <v>3.5245113745594407E-2</v>
      </c>
    </row>
    <row r="140" spans="2:5">
      <c r="B140" s="275">
        <v>43693</v>
      </c>
      <c r="C140" s="276">
        <v>50.61</v>
      </c>
      <c r="D140" s="34">
        <f t="shared" si="5"/>
        <v>-0.96443390634262005</v>
      </c>
      <c r="E140" s="34">
        <v>3.5170914838964652E-2</v>
      </c>
    </row>
    <row r="141" spans="2:5">
      <c r="B141" s="275">
        <v>44410</v>
      </c>
      <c r="C141" s="276">
        <v>99.42</v>
      </c>
      <c r="D141" s="34">
        <f t="shared" si="5"/>
        <v>0.48491249245624624</v>
      </c>
      <c r="E141" s="34">
        <v>3.500301750150879E-2</v>
      </c>
    </row>
    <row r="142" spans="2:5">
      <c r="B142" s="275">
        <v>43987</v>
      </c>
      <c r="C142" s="276">
        <v>51.21</v>
      </c>
      <c r="D142" s="34">
        <f t="shared" si="5"/>
        <v>-1.7807068931849248</v>
      </c>
      <c r="E142" s="34">
        <v>3.4954110525288011E-2</v>
      </c>
    </row>
    <row r="143" spans="2:5">
      <c r="B143" s="275">
        <v>44701</v>
      </c>
      <c r="C143" s="276">
        <v>142.4</v>
      </c>
      <c r="D143" s="34">
        <f t="shared" si="5"/>
        <v>0.81671348314606751</v>
      </c>
      <c r="E143" s="34">
        <v>3.4901685393258421E-2</v>
      </c>
    </row>
    <row r="144" spans="2:5">
      <c r="B144" s="275">
        <v>43089</v>
      </c>
      <c r="C144" s="276">
        <v>26.1</v>
      </c>
      <c r="D144" s="34">
        <f t="shared" si="5"/>
        <v>-1.2708812260536397</v>
      </c>
      <c r="E144" s="34">
        <v>3.4865900383141767E-2</v>
      </c>
    </row>
    <row r="145" spans="2:5">
      <c r="B145" s="275">
        <v>44001</v>
      </c>
      <c r="C145" s="276">
        <v>59.27</v>
      </c>
      <c r="D145" s="34">
        <f t="shared" si="5"/>
        <v>-7.667116585118948</v>
      </c>
      <c r="E145" s="34">
        <v>3.4756200438670524E-2</v>
      </c>
    </row>
    <row r="146" spans="2:5">
      <c r="B146" s="275">
        <v>45789</v>
      </c>
      <c r="C146" s="276">
        <v>513.70000000000005</v>
      </c>
      <c r="D146" s="34">
        <f t="shared" si="5"/>
        <v>-0.20040879890986943</v>
      </c>
      <c r="E146" s="34">
        <v>3.3871909674907594E-2</v>
      </c>
    </row>
    <row r="147" spans="2:5">
      <c r="B147" s="275">
        <v>45525</v>
      </c>
      <c r="C147" s="276">
        <v>616.65</v>
      </c>
      <c r="D147" s="34">
        <f t="shared" si="5"/>
        <v>0.13321981675180408</v>
      </c>
      <c r="E147" s="34">
        <v>3.3763074677693891E-2</v>
      </c>
    </row>
    <row r="148" spans="2:5">
      <c r="B148" s="275">
        <v>45328</v>
      </c>
      <c r="C148" s="276">
        <v>534.5</v>
      </c>
      <c r="D148" s="34">
        <f t="shared" si="5"/>
        <v>-0.20716557530402249</v>
      </c>
      <c r="E148" s="34">
        <v>3.3620205799812959E-2</v>
      </c>
    </row>
    <row r="149" spans="2:5">
      <c r="B149" s="275">
        <v>45656</v>
      </c>
      <c r="C149" s="276">
        <v>645.23</v>
      </c>
      <c r="D149" s="34">
        <f t="shared" si="5"/>
        <v>0.87717558080064473</v>
      </c>
      <c r="E149" s="34">
        <v>3.3491933109123899E-2</v>
      </c>
    </row>
    <row r="150" spans="2:5">
      <c r="B150" s="275">
        <v>44242</v>
      </c>
      <c r="C150" s="276">
        <v>79.25</v>
      </c>
      <c r="D150" s="34">
        <f t="shared" si="5"/>
        <v>-4.8662460567823338</v>
      </c>
      <c r="E150" s="34">
        <v>3.3438485804416475E-2</v>
      </c>
    </row>
    <row r="151" spans="2:5">
      <c r="B151" s="275">
        <v>45279</v>
      </c>
      <c r="C151" s="276">
        <v>464.9</v>
      </c>
      <c r="D151" s="34">
        <f t="shared" si="5"/>
        <v>0.76358356635835667</v>
      </c>
      <c r="E151" s="34">
        <v>3.3362013336201313E-2</v>
      </c>
    </row>
    <row r="152" spans="2:5">
      <c r="B152" s="275">
        <v>44498</v>
      </c>
      <c r="C152" s="276">
        <v>109.91</v>
      </c>
      <c r="D152" s="34">
        <f t="shared" si="5"/>
        <v>0.41979801655900278</v>
      </c>
      <c r="E152" s="34">
        <v>3.3299972704940374E-2</v>
      </c>
    </row>
    <row r="153" spans="2:5">
      <c r="B153" s="275">
        <v>43851</v>
      </c>
      <c r="C153" s="276">
        <v>63.77</v>
      </c>
      <c r="D153" s="34">
        <f t="shared" si="5"/>
        <v>0.24431550885996559</v>
      </c>
      <c r="E153" s="34">
        <v>3.3244472322408729E-2</v>
      </c>
    </row>
    <row r="154" spans="2:5">
      <c r="B154" s="275">
        <v>43601</v>
      </c>
      <c r="C154" s="276">
        <v>48.19</v>
      </c>
      <c r="D154" s="34">
        <f t="shared" si="5"/>
        <v>0.23116829217680018</v>
      </c>
      <c r="E154" s="34">
        <v>3.3201909109773699E-2</v>
      </c>
    </row>
    <row r="155" spans="2:5">
      <c r="B155" s="275">
        <v>43264</v>
      </c>
      <c r="C155" s="276">
        <v>37.049999999999997</v>
      </c>
      <c r="D155" s="34">
        <f t="shared" si="5"/>
        <v>-0.54547908232118769</v>
      </c>
      <c r="E155" s="34">
        <v>3.3198380566801536E-2</v>
      </c>
    </row>
    <row r="156" spans="2:5">
      <c r="B156" s="275">
        <v>44043</v>
      </c>
      <c r="C156" s="276">
        <v>57.26</v>
      </c>
      <c r="D156" s="34">
        <f t="shared" si="5"/>
        <v>-0.87932238910234028</v>
      </c>
      <c r="E156" s="34">
        <v>3.31819769472581E-2</v>
      </c>
    </row>
    <row r="157" spans="2:5">
      <c r="B157" s="275">
        <v>44431</v>
      </c>
      <c r="C157" s="276">
        <v>107.61</v>
      </c>
      <c r="D157" s="34">
        <f t="shared" si="5"/>
        <v>0.77576433416968682</v>
      </c>
      <c r="E157" s="34">
        <v>3.3175355450236907E-2</v>
      </c>
    </row>
    <row r="158" spans="2:5">
      <c r="B158" s="275">
        <v>42928</v>
      </c>
      <c r="C158" s="276">
        <v>24.13</v>
      </c>
      <c r="D158" s="34">
        <f t="shared" si="5"/>
        <v>-0.74015748031496076</v>
      </c>
      <c r="E158" s="34">
        <v>3.3153750518027381E-2</v>
      </c>
    </row>
    <row r="159" spans="2:5">
      <c r="B159" s="275">
        <v>43466</v>
      </c>
      <c r="C159" s="276">
        <v>41.99</v>
      </c>
      <c r="D159" s="34">
        <f t="shared" si="5"/>
        <v>-9.4331983805668003</v>
      </c>
      <c r="E159" s="34">
        <v>3.3103119790426301E-2</v>
      </c>
    </row>
    <row r="160" spans="2:5">
      <c r="B160" s="275">
        <v>45271</v>
      </c>
      <c r="C160" s="276">
        <v>438.09</v>
      </c>
      <c r="D160" s="34">
        <f t="shared" si="5"/>
        <v>0.80898902052089749</v>
      </c>
      <c r="E160" s="34">
        <v>3.3006916387043714E-2</v>
      </c>
    </row>
    <row r="161" spans="2:5">
      <c r="B161" s="275">
        <v>44271</v>
      </c>
      <c r="C161" s="276">
        <v>83.68</v>
      </c>
      <c r="D161" s="34">
        <f t="shared" si="5"/>
        <v>0.74259082217973238</v>
      </c>
      <c r="E161" s="34">
        <v>3.2863288718929254E-2</v>
      </c>
    </row>
    <row r="162" spans="2:5">
      <c r="B162" s="275">
        <v>42880</v>
      </c>
      <c r="C162" s="276">
        <v>21.54</v>
      </c>
      <c r="D162" s="34">
        <f t="shared" si="5"/>
        <v>-3.3695450324976797</v>
      </c>
      <c r="E162" s="34">
        <v>3.249767873723302E-2</v>
      </c>
    </row>
    <row r="163" spans="2:5">
      <c r="B163" s="275">
        <v>44384</v>
      </c>
      <c r="C163" s="276">
        <v>94.12</v>
      </c>
      <c r="D163" s="34">
        <f t="shared" si="5"/>
        <v>-2.1485337866553333</v>
      </c>
      <c r="E163" s="34">
        <v>3.2405439864003516E-2</v>
      </c>
    </row>
    <row r="164" spans="2:5">
      <c r="B164" s="275">
        <v>45055</v>
      </c>
      <c r="C164" s="276">
        <v>296.33999999999997</v>
      </c>
      <c r="D164" s="34">
        <f t="shared" si="5"/>
        <v>-0.65542957413781477</v>
      </c>
      <c r="E164" s="34">
        <v>3.2361476682189298E-2</v>
      </c>
    </row>
    <row r="165" spans="2:5">
      <c r="B165" s="275">
        <v>45722</v>
      </c>
      <c r="C165" s="276">
        <v>490.57</v>
      </c>
      <c r="D165" s="34">
        <f t="shared" si="5"/>
        <v>0.75277738141345774</v>
      </c>
      <c r="E165" s="34">
        <v>3.2350123325926995E-2</v>
      </c>
    </row>
    <row r="166" spans="2:5">
      <c r="B166" s="275">
        <v>44445</v>
      </c>
      <c r="C166" s="276">
        <v>121.28</v>
      </c>
      <c r="D166" s="34">
        <f t="shared" si="5"/>
        <v>0.52135554089709768</v>
      </c>
      <c r="E166" s="34">
        <v>3.2321899736147769E-2</v>
      </c>
    </row>
    <row r="167" spans="2:5">
      <c r="B167" s="275">
        <v>44117</v>
      </c>
      <c r="C167" s="276">
        <v>58.05</v>
      </c>
      <c r="D167" s="34">
        <f t="shared" si="5"/>
        <v>-1.4437553832902674</v>
      </c>
      <c r="E167" s="34">
        <v>3.2213608957794959E-2</v>
      </c>
    </row>
    <row r="168" spans="2:5">
      <c r="B168" s="275">
        <v>44694</v>
      </c>
      <c r="C168" s="276">
        <v>141.86000000000001</v>
      </c>
      <c r="D168" s="34">
        <f t="shared" si="5"/>
        <v>-0.86148315240377815</v>
      </c>
      <c r="E168" s="34">
        <v>3.2144367686451444E-2</v>
      </c>
    </row>
    <row r="169" spans="2:5">
      <c r="B169" s="275">
        <v>44986</v>
      </c>
      <c r="C169" s="276">
        <v>264.07</v>
      </c>
      <c r="D169" s="34">
        <f t="shared" si="5"/>
        <v>-1.3831181126216532</v>
      </c>
      <c r="E169" s="34">
        <v>3.1999091150073801E-2</v>
      </c>
    </row>
    <row r="170" spans="2:5">
      <c r="B170" s="275">
        <v>45615</v>
      </c>
      <c r="C170" s="276">
        <v>629.30999999999995</v>
      </c>
      <c r="D170" s="34">
        <f t="shared" si="5"/>
        <v>0.94478079166070772</v>
      </c>
      <c r="E170" s="34">
        <v>3.1955633948292421E-2</v>
      </c>
    </row>
    <row r="171" spans="2:5">
      <c r="B171" s="275">
        <v>43123</v>
      </c>
      <c r="C171" s="276">
        <v>34.75</v>
      </c>
      <c r="D171" s="34">
        <f t="shared" si="5"/>
        <v>-17.026187050359713</v>
      </c>
      <c r="E171" s="34">
        <v>3.194244604316545E-2</v>
      </c>
    </row>
    <row r="172" spans="2:5">
      <c r="B172" s="275">
        <v>45546</v>
      </c>
      <c r="C172" s="276">
        <v>626.41</v>
      </c>
      <c r="D172" s="34">
        <f t="shared" si="5"/>
        <v>0.87562459092287803</v>
      </c>
      <c r="E172" s="34">
        <v>3.1896042528056737E-2</v>
      </c>
    </row>
    <row r="173" spans="2:5">
      <c r="B173" s="275">
        <v>44313</v>
      </c>
      <c r="C173" s="276">
        <v>77.91</v>
      </c>
      <c r="D173" s="34">
        <f t="shared" si="5"/>
        <v>0.6933641381080734</v>
      </c>
      <c r="E173" s="34">
        <v>3.1831600564754071E-2</v>
      </c>
    </row>
    <row r="174" spans="2:5">
      <c r="B174" s="275">
        <v>42916</v>
      </c>
      <c r="C174" s="276">
        <v>23.89</v>
      </c>
      <c r="D174" s="34">
        <f t="shared" si="5"/>
        <v>-1.0062787777312683</v>
      </c>
      <c r="E174" s="34">
        <v>3.1812473838426183E-2</v>
      </c>
    </row>
    <row r="175" spans="2:5">
      <c r="B175" s="275">
        <v>43671</v>
      </c>
      <c r="C175" s="276">
        <v>47.93</v>
      </c>
      <c r="D175" s="34">
        <f t="shared" si="5"/>
        <v>-6.7598581264343871E-2</v>
      </c>
      <c r="E175" s="34">
        <v>3.1712914667223098E-2</v>
      </c>
    </row>
    <row r="176" spans="2:5">
      <c r="B176" s="275">
        <v>43980</v>
      </c>
      <c r="C176" s="276">
        <v>51.17</v>
      </c>
      <c r="D176" s="34">
        <f t="shared" si="5"/>
        <v>2.0128981825288276E-2</v>
      </c>
      <c r="E176" s="34">
        <v>3.1659175298026275E-2</v>
      </c>
    </row>
    <row r="177" spans="2:5">
      <c r="B177" s="275">
        <v>43959</v>
      </c>
      <c r="C177" s="276">
        <v>50.14</v>
      </c>
      <c r="D177" s="34">
        <f t="shared" si="5"/>
        <v>-0.24072596729158358</v>
      </c>
      <c r="E177" s="34">
        <v>3.1511767052253656E-2</v>
      </c>
    </row>
    <row r="178" spans="2:5">
      <c r="B178" s="275">
        <v>44148</v>
      </c>
      <c r="C178" s="276">
        <v>62.21</v>
      </c>
      <c r="D178" s="34">
        <f t="shared" si="5"/>
        <v>0.22440122166854204</v>
      </c>
      <c r="E178" s="34">
        <v>3.1506188715640586E-2</v>
      </c>
    </row>
    <row r="179" spans="2:5">
      <c r="B179" s="275">
        <v>43637</v>
      </c>
      <c r="C179" s="276">
        <v>48.25</v>
      </c>
      <c r="D179" s="34">
        <f t="shared" si="5"/>
        <v>-1.6344041450777202</v>
      </c>
      <c r="E179" s="34">
        <v>3.1088082901554404E-2</v>
      </c>
    </row>
    <row r="180" spans="2:5">
      <c r="B180" s="275">
        <v>44663</v>
      </c>
      <c r="C180" s="276">
        <v>127.11</v>
      </c>
      <c r="D180" s="34">
        <f t="shared" si="5"/>
        <v>-2.5354417433718823</v>
      </c>
      <c r="E180" s="34">
        <v>3.1075446463692886E-2</v>
      </c>
    </row>
    <row r="181" spans="2:5">
      <c r="B181" s="275">
        <v>45278</v>
      </c>
      <c r="C181" s="276">
        <v>449.39</v>
      </c>
      <c r="D181" s="34">
        <f t="shared" si="5"/>
        <v>-0.41591935735107582</v>
      </c>
      <c r="E181" s="34">
        <v>3.1064331649569371E-2</v>
      </c>
    </row>
    <row r="182" spans="2:5">
      <c r="B182" s="275">
        <v>45526</v>
      </c>
      <c r="C182" s="276">
        <v>636.29999999999995</v>
      </c>
      <c r="D182" s="34">
        <f t="shared" si="5"/>
        <v>0.9416313059877417</v>
      </c>
      <c r="E182" s="34">
        <v>3.0881659594530847E-2</v>
      </c>
    </row>
    <row r="183" spans="2:5">
      <c r="B183" s="275">
        <v>43320</v>
      </c>
      <c r="C183" s="276">
        <v>37.14</v>
      </c>
      <c r="D183" s="34">
        <f t="shared" si="5"/>
        <v>0.36537425955842756</v>
      </c>
      <c r="E183" s="34">
        <v>3.069466882067853E-2</v>
      </c>
    </row>
    <row r="184" spans="2:5">
      <c r="B184" s="275">
        <v>42891</v>
      </c>
      <c r="C184" s="276">
        <v>23.57</v>
      </c>
      <c r="D184" s="34">
        <f t="shared" si="5"/>
        <v>-10.750530335171828</v>
      </c>
      <c r="E184" s="34">
        <v>3.0547305897327064E-2</v>
      </c>
    </row>
    <row r="185" spans="2:5">
      <c r="B185" s="275">
        <v>44904</v>
      </c>
      <c r="C185" s="276">
        <v>276.95999999999998</v>
      </c>
      <c r="D185" s="34">
        <f t="shared" si="5"/>
        <v>-1.2008593298671288</v>
      </c>
      <c r="E185" s="34">
        <v>3.0473714615828994E-2</v>
      </c>
    </row>
    <row r="186" spans="2:5">
      <c r="B186" s="275">
        <v>45580</v>
      </c>
      <c r="C186" s="276">
        <v>609.54999999999995</v>
      </c>
      <c r="D186" s="34">
        <f t="shared" si="5"/>
        <v>0.56310392912804519</v>
      </c>
      <c r="E186" s="34">
        <v>3.0465097202854462E-2</v>
      </c>
    </row>
    <row r="187" spans="2:5">
      <c r="B187" s="275">
        <v>44900</v>
      </c>
      <c r="C187" s="276">
        <v>266.31</v>
      </c>
      <c r="D187" s="34">
        <f t="shared" si="5"/>
        <v>0.76429724756862305</v>
      </c>
      <c r="E187" s="34">
        <v>3.0453231196725671E-2</v>
      </c>
    </row>
    <row r="188" spans="2:5">
      <c r="B188" s="275">
        <v>43903</v>
      </c>
      <c r="C188" s="276">
        <v>62.77</v>
      </c>
      <c r="D188" s="34">
        <f t="shared" si="5"/>
        <v>0.40624502150708935</v>
      </c>
      <c r="E188" s="34">
        <v>3.0428548669746751E-2</v>
      </c>
    </row>
    <row r="189" spans="2:5">
      <c r="B189" s="275">
        <v>43454</v>
      </c>
      <c r="C189" s="276">
        <v>37.270000000000003</v>
      </c>
      <c r="D189" s="34">
        <f t="shared" si="5"/>
        <v>-1.6042393345854573</v>
      </c>
      <c r="E189" s="34">
        <v>3.0319291655487052E-2</v>
      </c>
    </row>
    <row r="190" spans="2:5">
      <c r="B190" s="275">
        <v>44385</v>
      </c>
      <c r="C190" s="276">
        <v>97.06</v>
      </c>
      <c r="D190" s="34">
        <f t="shared" si="5"/>
        <v>0.76457861116834958</v>
      </c>
      <c r="E190" s="34">
        <v>3.0290541932825033E-2</v>
      </c>
    </row>
    <row r="191" spans="2:5">
      <c r="B191" s="275">
        <v>42888</v>
      </c>
      <c r="C191" s="276">
        <v>22.85</v>
      </c>
      <c r="D191" s="34">
        <f t="shared" si="5"/>
        <v>-1.925601750547036E-2</v>
      </c>
      <c r="E191" s="34">
        <v>3.0196936542669639E-2</v>
      </c>
    </row>
    <row r="192" spans="2:5">
      <c r="B192" s="275">
        <v>42954</v>
      </c>
      <c r="C192" s="276">
        <v>23.29</v>
      </c>
      <c r="D192" s="34">
        <f t="shared" si="5"/>
        <v>-3.2662086732503219</v>
      </c>
      <c r="E192" s="34">
        <v>3.0055817947616973E-2</v>
      </c>
    </row>
    <row r="193" spans="2:5">
      <c r="B193" s="275">
        <v>44357</v>
      </c>
      <c r="C193" s="276">
        <v>99.36</v>
      </c>
      <c r="D193" s="34">
        <f t="shared" si="5"/>
        <v>-1.652173913043478</v>
      </c>
      <c r="E193" s="34">
        <v>2.9991948470209379E-2</v>
      </c>
    </row>
    <row r="194" spans="2:5">
      <c r="B194" s="275">
        <v>45006</v>
      </c>
      <c r="C194" s="276">
        <v>263.52</v>
      </c>
      <c r="D194" s="34">
        <f t="shared" si="5"/>
        <v>0.23022920461445048</v>
      </c>
      <c r="E194" s="34">
        <v>2.9864905889495964E-2</v>
      </c>
    </row>
    <row r="195" spans="2:5">
      <c r="B195" s="275">
        <v>44803</v>
      </c>
      <c r="C195" s="276">
        <v>202.85</v>
      </c>
      <c r="D195" s="34">
        <f t="shared" si="5"/>
        <v>0.26374168104510726</v>
      </c>
      <c r="E195" s="34">
        <v>2.967710130638394E-2</v>
      </c>
    </row>
    <row r="196" spans="2:5">
      <c r="B196" s="275">
        <v>44726</v>
      </c>
      <c r="C196" s="276">
        <v>149.35</v>
      </c>
      <c r="D196" s="34">
        <f t="shared" si="5"/>
        <v>0.87760294609976564</v>
      </c>
      <c r="E196" s="34">
        <v>2.966186809507872E-2</v>
      </c>
    </row>
    <row r="197" spans="2:5">
      <c r="B197" s="275">
        <v>42738</v>
      </c>
      <c r="C197" s="276">
        <v>18.28</v>
      </c>
      <c r="D197" s="34">
        <f t="shared" si="5"/>
        <v>-1.0776805251641135</v>
      </c>
      <c r="E197" s="34">
        <v>2.9540481400437784E-2</v>
      </c>
    </row>
    <row r="198" spans="2:5">
      <c r="B198" s="275">
        <v>43325</v>
      </c>
      <c r="C198" s="276">
        <v>37.979999999999997</v>
      </c>
      <c r="D198" s="34">
        <f t="shared" ref="D198:D261" si="6">(C198-C199)/C198</f>
        <v>-2.0181674565560823</v>
      </c>
      <c r="E198" s="34">
        <v>2.9489204844655018E-2</v>
      </c>
    </row>
    <row r="199" spans="2:5">
      <c r="B199" s="275">
        <v>44589</v>
      </c>
      <c r="C199" s="276">
        <v>114.63</v>
      </c>
      <c r="D199" s="34">
        <f t="shared" si="6"/>
        <v>-2.0813923056791421</v>
      </c>
      <c r="E199" s="34">
        <v>2.9398935706185035E-2</v>
      </c>
    </row>
    <row r="200" spans="2:5">
      <c r="B200" s="275">
        <v>45154</v>
      </c>
      <c r="C200" s="276">
        <v>353.22</v>
      </c>
      <c r="D200" s="34">
        <f t="shared" si="6"/>
        <v>0.74831549742370207</v>
      </c>
      <c r="E200" s="34">
        <v>2.9386784440292316E-2</v>
      </c>
    </row>
    <row r="201" spans="2:5">
      <c r="B201" s="275">
        <v>44351</v>
      </c>
      <c r="C201" s="276">
        <v>88.9</v>
      </c>
      <c r="D201" s="34">
        <f t="shared" si="6"/>
        <v>0.26524184476940393</v>
      </c>
      <c r="E201" s="34">
        <v>2.9246344206974223E-2</v>
      </c>
    </row>
    <row r="202" spans="2:5">
      <c r="B202" s="275">
        <v>44161</v>
      </c>
      <c r="C202" s="276">
        <v>65.319999999999993</v>
      </c>
      <c r="D202" s="34">
        <f t="shared" si="6"/>
        <v>-6.7000918554807116</v>
      </c>
      <c r="E202" s="34">
        <v>2.9240661359461066E-2</v>
      </c>
    </row>
    <row r="203" spans="2:5">
      <c r="B203" s="275">
        <v>45310</v>
      </c>
      <c r="C203" s="276">
        <v>502.97</v>
      </c>
      <c r="D203" s="34">
        <f t="shared" si="6"/>
        <v>0.76666600393661644</v>
      </c>
      <c r="E203" s="34">
        <v>2.9226395212438205E-2</v>
      </c>
    </row>
    <row r="204" spans="2:5">
      <c r="B204" s="275">
        <v>44442</v>
      </c>
      <c r="C204" s="276">
        <v>117.36</v>
      </c>
      <c r="D204" s="34">
        <f t="shared" si="6"/>
        <v>-3.3316291751874547E-2</v>
      </c>
      <c r="E204" s="34">
        <v>2.9055896387184702E-2</v>
      </c>
    </row>
    <row r="205" spans="2:5">
      <c r="B205" s="275">
        <v>44608</v>
      </c>
      <c r="C205" s="276">
        <v>121.27</v>
      </c>
      <c r="D205" s="34">
        <f t="shared" si="6"/>
        <v>-3.6530056897831342E-2</v>
      </c>
      <c r="E205" s="34">
        <v>2.9026140018141307E-2</v>
      </c>
    </row>
    <row r="206" spans="2:5">
      <c r="B206" s="275">
        <v>44622</v>
      </c>
      <c r="C206" s="276">
        <v>125.7</v>
      </c>
      <c r="D206" s="34">
        <f t="shared" si="6"/>
        <v>0.50875099443118532</v>
      </c>
      <c r="E206" s="34">
        <v>2.8878281622911769E-2</v>
      </c>
    </row>
    <row r="207" spans="2:5">
      <c r="B207" s="275">
        <v>43780</v>
      </c>
      <c r="C207" s="276">
        <v>61.75</v>
      </c>
      <c r="D207" s="34">
        <f t="shared" si="6"/>
        <v>-0.93554655870445336</v>
      </c>
      <c r="E207" s="34">
        <v>2.8825910931174106E-2</v>
      </c>
    </row>
    <row r="208" spans="2:5">
      <c r="B208" s="275">
        <v>44635</v>
      </c>
      <c r="C208" s="276">
        <v>119.52</v>
      </c>
      <c r="D208" s="34">
        <f t="shared" si="6"/>
        <v>-2.4659471218206162</v>
      </c>
      <c r="E208" s="34">
        <v>2.8781793842034789E-2</v>
      </c>
    </row>
    <row r="209" spans="2:5">
      <c r="B209" s="275">
        <v>45246</v>
      </c>
      <c r="C209" s="276">
        <v>414.25</v>
      </c>
      <c r="D209" s="34">
        <f t="shared" si="6"/>
        <v>0.95876885938442968</v>
      </c>
      <c r="E209" s="34">
        <v>2.8774894387447233E-2</v>
      </c>
    </row>
    <row r="210" spans="2:5">
      <c r="B210" s="275">
        <v>42734</v>
      </c>
      <c r="C210" s="276">
        <v>17.079999999999998</v>
      </c>
      <c r="D210" s="34">
        <f t="shared" si="6"/>
        <v>-7.634660421545667</v>
      </c>
      <c r="E210" s="34">
        <v>2.8688524590163845E-2</v>
      </c>
    </row>
    <row r="211" spans="2:5">
      <c r="B211" s="275">
        <v>44714</v>
      </c>
      <c r="C211" s="276">
        <v>147.47999999999999</v>
      </c>
      <c r="D211" s="34">
        <f t="shared" si="6"/>
        <v>0.66402224030376999</v>
      </c>
      <c r="E211" s="34">
        <v>2.8478437754271689E-2</v>
      </c>
    </row>
    <row r="212" spans="2:5">
      <c r="B212" s="275">
        <v>43979</v>
      </c>
      <c r="C212" s="276">
        <v>49.55</v>
      </c>
      <c r="D212" s="34">
        <f t="shared" si="6"/>
        <v>-9.3360242179616542</v>
      </c>
      <c r="E212" s="34">
        <v>2.8456104944500436E-2</v>
      </c>
    </row>
    <row r="213" spans="2:5">
      <c r="B213" s="275">
        <v>45281</v>
      </c>
      <c r="C213" s="276">
        <v>512.15</v>
      </c>
      <c r="D213" s="34">
        <f t="shared" si="6"/>
        <v>0.8528751342380162</v>
      </c>
      <c r="E213" s="34">
        <v>2.8312017963487261E-2</v>
      </c>
    </row>
    <row r="214" spans="2:5">
      <c r="B214" s="275">
        <v>44230</v>
      </c>
      <c r="C214" s="276">
        <v>75.349999999999994</v>
      </c>
      <c r="D214" s="34">
        <f t="shared" si="6"/>
        <v>-1.4222959522229599</v>
      </c>
      <c r="E214" s="34">
        <v>2.8268082282680764E-2</v>
      </c>
    </row>
    <row r="215" spans="2:5">
      <c r="B215" s="275">
        <v>44776</v>
      </c>
      <c r="C215" s="276">
        <v>182.52</v>
      </c>
      <c r="D215" s="34">
        <f t="shared" si="6"/>
        <v>0.77213456059609908</v>
      </c>
      <c r="E215" s="34">
        <v>2.8161297392066704E-2</v>
      </c>
    </row>
    <row r="216" spans="2:5">
      <c r="B216" s="275">
        <v>43517</v>
      </c>
      <c r="C216" s="276">
        <v>41.59</v>
      </c>
      <c r="D216" s="34">
        <f t="shared" si="6"/>
        <v>-1.5785044481846595</v>
      </c>
      <c r="E216" s="34">
        <v>2.8131762442894965E-2</v>
      </c>
    </row>
    <row r="217" spans="2:5">
      <c r="B217" s="275">
        <v>44433</v>
      </c>
      <c r="C217" s="276">
        <v>107.24</v>
      </c>
      <c r="D217" s="34">
        <f t="shared" si="6"/>
        <v>0.8238530399104812</v>
      </c>
      <c r="E217" s="34">
        <v>2.8067885117493391E-2</v>
      </c>
    </row>
    <row r="218" spans="2:5">
      <c r="B218" s="275">
        <v>42831</v>
      </c>
      <c r="C218" s="276">
        <v>18.89</v>
      </c>
      <c r="D218" s="34">
        <f t="shared" si="6"/>
        <v>-0.79248279512969821</v>
      </c>
      <c r="E218" s="34">
        <v>2.8057173107464327E-2</v>
      </c>
    </row>
    <row r="219" spans="2:5">
      <c r="B219" s="275">
        <v>43235</v>
      </c>
      <c r="C219" s="276">
        <v>33.86</v>
      </c>
      <c r="D219" s="34">
        <f t="shared" si="6"/>
        <v>-18.033668044890728</v>
      </c>
      <c r="E219" s="34">
        <v>2.805670407560552E-2</v>
      </c>
    </row>
    <row r="220" spans="2:5">
      <c r="B220" s="275">
        <v>45547</v>
      </c>
      <c r="C220" s="276">
        <v>644.48</v>
      </c>
      <c r="D220" s="34">
        <f t="shared" si="6"/>
        <v>6.3120655412115284E-2</v>
      </c>
      <c r="E220" s="34">
        <v>2.803810824230395E-2</v>
      </c>
    </row>
    <row r="221" spans="2:5">
      <c r="B221" s="275">
        <v>45386</v>
      </c>
      <c r="C221" s="276">
        <v>603.79999999999995</v>
      </c>
      <c r="D221" s="34">
        <f t="shared" si="6"/>
        <v>0.88034117257369993</v>
      </c>
      <c r="E221" s="34">
        <v>2.7989400463729677E-2</v>
      </c>
    </row>
    <row r="222" spans="2:5">
      <c r="B222" s="275">
        <v>44172</v>
      </c>
      <c r="C222" s="276">
        <v>72.25</v>
      </c>
      <c r="D222" s="34">
        <f t="shared" si="6"/>
        <v>0.50934256055363314</v>
      </c>
      <c r="E222" s="34">
        <v>2.7958477508650464E-2</v>
      </c>
    </row>
    <row r="223" spans="2:5">
      <c r="B223" s="275">
        <v>43244</v>
      </c>
      <c r="C223" s="276">
        <v>35.450000000000003</v>
      </c>
      <c r="D223" s="34">
        <f t="shared" si="6"/>
        <v>-14.194076163610719</v>
      </c>
      <c r="E223" s="34">
        <v>2.7926657263751816E-2</v>
      </c>
    </row>
    <row r="224" spans="2:5">
      <c r="B224" s="275">
        <v>45782</v>
      </c>
      <c r="C224" s="276">
        <v>538.63</v>
      </c>
      <c r="D224" s="34">
        <f t="shared" si="6"/>
        <v>0.69472550730557148</v>
      </c>
      <c r="E224" s="34">
        <v>2.7829864656628872E-2</v>
      </c>
    </row>
    <row r="225" spans="2:5">
      <c r="B225" s="275">
        <v>44750</v>
      </c>
      <c r="C225" s="276">
        <v>164.43</v>
      </c>
      <c r="D225" s="34">
        <f t="shared" si="6"/>
        <v>0.41385391960104612</v>
      </c>
      <c r="E225" s="34">
        <v>2.7732165663200158E-2</v>
      </c>
    </row>
    <row r="226" spans="2:5">
      <c r="B226" s="275">
        <v>44356</v>
      </c>
      <c r="C226" s="276">
        <v>96.38</v>
      </c>
      <c r="D226" s="34">
        <f t="shared" si="6"/>
        <v>-0.18821332226603033</v>
      </c>
      <c r="E226" s="34">
        <v>2.7702842913467543E-2</v>
      </c>
    </row>
    <row r="227" spans="2:5">
      <c r="B227" s="275">
        <v>44561</v>
      </c>
      <c r="C227" s="276">
        <v>114.52</v>
      </c>
      <c r="D227" s="34">
        <f t="shared" si="6"/>
        <v>-0.1414600069856794</v>
      </c>
      <c r="E227" s="34">
        <v>2.7680754453370607E-2</v>
      </c>
    </row>
    <row r="228" spans="2:5">
      <c r="B228" s="275">
        <v>44664</v>
      </c>
      <c r="C228" s="276">
        <v>130.72</v>
      </c>
      <c r="D228" s="34">
        <f t="shared" si="6"/>
        <v>-1.5508720930232558</v>
      </c>
      <c r="E228" s="34">
        <v>2.7616279069767439E-2</v>
      </c>
    </row>
    <row r="229" spans="2:5">
      <c r="B229" s="275">
        <v>45077</v>
      </c>
      <c r="C229" s="276">
        <v>333.45</v>
      </c>
      <c r="D229" s="34">
        <f t="shared" si="6"/>
        <v>0.62774029089818562</v>
      </c>
      <c r="E229" s="34">
        <v>2.7530364372469657E-2</v>
      </c>
    </row>
    <row r="230" spans="2:5">
      <c r="B230" s="275">
        <v>44650</v>
      </c>
      <c r="C230" s="276">
        <v>124.13</v>
      </c>
      <c r="D230" s="34">
        <f t="shared" si="6"/>
        <v>0.76685732699589138</v>
      </c>
      <c r="E230" s="34">
        <v>2.7310078143881419E-2</v>
      </c>
    </row>
    <row r="231" spans="2:5">
      <c r="B231" s="275">
        <v>43096</v>
      </c>
      <c r="C231" s="276">
        <v>28.94</v>
      </c>
      <c r="D231" s="34">
        <f t="shared" si="6"/>
        <v>-16.268486523842434</v>
      </c>
      <c r="E231" s="34">
        <v>2.729785763648938E-2</v>
      </c>
    </row>
    <row r="232" spans="2:5">
      <c r="B232" s="275">
        <v>45295</v>
      </c>
      <c r="C232" s="276">
        <v>499.75</v>
      </c>
      <c r="D232" s="34">
        <f t="shared" si="6"/>
        <v>-0.1869534767383691</v>
      </c>
      <c r="E232" s="34">
        <v>2.7213606803401746E-2</v>
      </c>
    </row>
    <row r="233" spans="2:5">
      <c r="B233" s="275">
        <v>45587</v>
      </c>
      <c r="C233" s="276">
        <v>593.17999999999995</v>
      </c>
      <c r="D233" s="34">
        <f t="shared" si="6"/>
        <v>-9.3158906234195538E-2</v>
      </c>
      <c r="E233" s="34">
        <v>2.7091270777841358E-2</v>
      </c>
    </row>
    <row r="234" spans="2:5">
      <c r="B234" s="275">
        <v>45488</v>
      </c>
      <c r="C234" s="276">
        <v>648.44000000000005</v>
      </c>
      <c r="D234" s="34">
        <f t="shared" si="6"/>
        <v>0.94346431435445077</v>
      </c>
      <c r="E234" s="34">
        <v>2.7034112639565858E-2</v>
      </c>
    </row>
    <row r="235" spans="2:5">
      <c r="B235" s="275">
        <v>43248</v>
      </c>
      <c r="C235" s="276">
        <v>36.659999999999997</v>
      </c>
      <c r="D235" s="34">
        <f t="shared" si="6"/>
        <v>-16.157937806873978</v>
      </c>
      <c r="E235" s="34">
        <v>2.7004909983633252E-2</v>
      </c>
    </row>
    <row r="236" spans="2:5">
      <c r="B236" s="275">
        <v>45624</v>
      </c>
      <c r="C236" s="276">
        <v>629.01</v>
      </c>
      <c r="D236" s="34">
        <f t="shared" si="6"/>
        <v>0.39981876281776124</v>
      </c>
      <c r="E236" s="34">
        <v>2.6978903356067514E-2</v>
      </c>
    </row>
    <row r="237" spans="2:5">
      <c r="B237" s="275">
        <v>45233</v>
      </c>
      <c r="C237" s="276">
        <v>377.52</v>
      </c>
      <c r="D237" s="34">
        <f t="shared" si="6"/>
        <v>0.62068234795507526</v>
      </c>
      <c r="E237" s="34">
        <v>2.6965458783640622E-2</v>
      </c>
    </row>
    <row r="238" spans="2:5">
      <c r="B238" s="275">
        <v>44705</v>
      </c>
      <c r="C238" s="276">
        <v>143.19999999999999</v>
      </c>
      <c r="D238" s="34">
        <f t="shared" si="6"/>
        <v>-2.7261871508379891</v>
      </c>
      <c r="E238" s="34">
        <v>2.6955307262569731E-2</v>
      </c>
    </row>
    <row r="239" spans="2:5">
      <c r="B239" s="275">
        <v>45700</v>
      </c>
      <c r="C239" s="276">
        <v>533.59</v>
      </c>
      <c r="D239" s="34">
        <f t="shared" si="6"/>
        <v>0.46513240503007935</v>
      </c>
      <c r="E239" s="34">
        <v>2.6930789557525446E-2</v>
      </c>
    </row>
    <row r="240" spans="2:5">
      <c r="B240" s="275">
        <v>45021</v>
      </c>
      <c r="C240" s="276">
        <v>285.39999999999998</v>
      </c>
      <c r="D240" s="34">
        <f t="shared" si="6"/>
        <v>0.80203223545900493</v>
      </c>
      <c r="E240" s="34">
        <v>2.6909600560616507E-2</v>
      </c>
    </row>
    <row r="241" spans="2:5">
      <c r="B241" s="275">
        <v>44137</v>
      </c>
      <c r="C241" s="276">
        <v>56.5</v>
      </c>
      <c r="D241" s="34">
        <f t="shared" si="6"/>
        <v>0.40070796460176994</v>
      </c>
      <c r="E241" s="34">
        <v>2.6902654867256692E-2</v>
      </c>
    </row>
    <row r="242" spans="2:5">
      <c r="B242" s="275">
        <v>43242</v>
      </c>
      <c r="C242" s="276">
        <v>33.86</v>
      </c>
      <c r="D242" s="34">
        <f t="shared" si="6"/>
        <v>-14.900177200236266</v>
      </c>
      <c r="E242" s="34">
        <v>2.687536916715879E-2</v>
      </c>
    </row>
    <row r="243" spans="2:5">
      <c r="B243" s="275">
        <v>45685</v>
      </c>
      <c r="C243" s="276">
        <v>538.38</v>
      </c>
      <c r="D243" s="34">
        <f t="shared" si="6"/>
        <v>0.56930049407481709</v>
      </c>
      <c r="E243" s="34">
        <v>2.6784055871317582E-2</v>
      </c>
    </row>
    <row r="244" spans="2:5">
      <c r="B244" s="275">
        <v>44893</v>
      </c>
      <c r="C244" s="276">
        <v>231.88</v>
      </c>
      <c r="D244" s="34">
        <f t="shared" si="6"/>
        <v>0.74340175953079179</v>
      </c>
      <c r="E244" s="34">
        <v>2.6781093669139246E-2</v>
      </c>
    </row>
    <row r="245" spans="2:5">
      <c r="B245" s="275">
        <v>43840</v>
      </c>
      <c r="C245" s="276">
        <v>59.5</v>
      </c>
      <c r="D245" s="34">
        <f t="shared" si="6"/>
        <v>0.16924369747899159</v>
      </c>
      <c r="E245" s="34">
        <v>2.6722689075630308E-2</v>
      </c>
    </row>
    <row r="246" spans="2:5">
      <c r="B246" s="275">
        <v>43648</v>
      </c>
      <c r="C246" s="276">
        <v>49.43</v>
      </c>
      <c r="D246" s="34">
        <f t="shared" si="6"/>
        <v>-2.4290916447501516</v>
      </c>
      <c r="E246" s="34">
        <v>2.6704430507788798E-2</v>
      </c>
    </row>
    <row r="247" spans="2:5">
      <c r="B247" s="275">
        <v>44755</v>
      </c>
      <c r="C247" s="276">
        <v>169.5</v>
      </c>
      <c r="D247" s="34">
        <f t="shared" si="6"/>
        <v>0.85457227138643066</v>
      </c>
      <c r="E247" s="34">
        <v>2.6489675516224241E-2</v>
      </c>
    </row>
    <row r="248" spans="2:5">
      <c r="B248" s="275">
        <v>43035</v>
      </c>
      <c r="C248" s="276">
        <v>24.65</v>
      </c>
      <c r="D248" s="34">
        <f t="shared" si="6"/>
        <v>0.12008113590263682</v>
      </c>
      <c r="E248" s="34">
        <v>2.6369168356997916E-2</v>
      </c>
    </row>
    <row r="249" spans="2:5">
      <c r="B249" s="275">
        <v>42860</v>
      </c>
      <c r="C249" s="276">
        <v>21.69</v>
      </c>
      <c r="D249" s="34">
        <f t="shared" si="6"/>
        <v>-25.888427846934068</v>
      </c>
      <c r="E249" s="34">
        <v>2.6279391424619651E-2</v>
      </c>
    </row>
    <row r="250" spans="2:5">
      <c r="B250" s="275">
        <v>45446</v>
      </c>
      <c r="C250" s="276">
        <v>583.21</v>
      </c>
      <c r="D250" s="34">
        <f t="shared" si="6"/>
        <v>0.78162240016460627</v>
      </c>
      <c r="E250" s="34">
        <v>2.6165532141081239E-2</v>
      </c>
    </row>
    <row r="251" spans="2:5">
      <c r="B251" s="275">
        <v>44643</v>
      </c>
      <c r="C251" s="276">
        <v>127.36</v>
      </c>
      <c r="D251" s="34">
        <f t="shared" si="6"/>
        <v>0.67132537688442206</v>
      </c>
      <c r="E251" s="34">
        <v>2.6146356783919585E-2</v>
      </c>
    </row>
    <row r="252" spans="2:5">
      <c r="B252" s="275">
        <v>43495</v>
      </c>
      <c r="C252" s="276">
        <v>41.86</v>
      </c>
      <c r="D252" s="34">
        <f t="shared" si="6"/>
        <v>0.5496894409937888</v>
      </c>
      <c r="E252" s="34">
        <v>2.6039178213091169E-2</v>
      </c>
    </row>
    <row r="253" spans="2:5">
      <c r="B253" s="275">
        <v>42712</v>
      </c>
      <c r="C253" s="276">
        <v>18.850000000000001</v>
      </c>
      <c r="D253" s="34">
        <f t="shared" si="6"/>
        <v>-13.126259946949601</v>
      </c>
      <c r="E253" s="34">
        <v>2.5994694960212304E-2</v>
      </c>
    </row>
    <row r="254" spans="2:5">
      <c r="B254" s="275">
        <v>44924</v>
      </c>
      <c r="C254" s="276">
        <v>266.27999999999997</v>
      </c>
      <c r="D254" s="34">
        <f t="shared" si="6"/>
        <v>-1.1330929848280009</v>
      </c>
      <c r="E254" s="34">
        <v>2.5950127685143341E-2</v>
      </c>
    </row>
    <row r="255" spans="2:5">
      <c r="B255" s="275">
        <v>45336</v>
      </c>
      <c r="C255" s="276">
        <v>568</v>
      </c>
      <c r="D255" s="34">
        <f t="shared" si="6"/>
        <v>0.86941901408450706</v>
      </c>
      <c r="E255" s="34">
        <v>2.5915492957746526E-2</v>
      </c>
    </row>
    <row r="256" spans="2:5">
      <c r="B256" s="275">
        <v>44173</v>
      </c>
      <c r="C256" s="276">
        <v>74.17</v>
      </c>
      <c r="D256" s="34">
        <f t="shared" si="6"/>
        <v>-2.6560604017796936E-2</v>
      </c>
      <c r="E256" s="34">
        <v>2.5886477012269135E-2</v>
      </c>
    </row>
    <row r="257" spans="2:5">
      <c r="B257" s="275">
        <v>44174</v>
      </c>
      <c r="C257" s="276">
        <v>76.14</v>
      </c>
      <c r="D257" s="34">
        <f t="shared" si="6"/>
        <v>0.48726030995534542</v>
      </c>
      <c r="E257" s="34">
        <v>2.5873391121618058E-2</v>
      </c>
    </row>
    <row r="258" spans="2:5">
      <c r="B258" s="275">
        <v>43462</v>
      </c>
      <c r="C258" s="276">
        <v>39.04</v>
      </c>
      <c r="D258" s="34">
        <f t="shared" si="6"/>
        <v>-7.3286372950819665</v>
      </c>
      <c r="E258" s="34">
        <v>2.5614754098360656E-2</v>
      </c>
    </row>
    <row r="259" spans="2:5">
      <c r="B259" s="275">
        <v>45112</v>
      </c>
      <c r="C259" s="276">
        <v>325.14999999999998</v>
      </c>
      <c r="D259" s="34">
        <f t="shared" si="6"/>
        <v>0.84413347685683526</v>
      </c>
      <c r="E259" s="34">
        <v>2.5526679993848854E-2</v>
      </c>
    </row>
    <row r="260" spans="2:5">
      <c r="B260" s="275">
        <v>43765</v>
      </c>
      <c r="C260" s="276">
        <v>50.68</v>
      </c>
      <c r="D260" s="34">
        <f t="shared" si="6"/>
        <v>-0.65627466456195738</v>
      </c>
      <c r="E260" s="34">
        <v>2.5453827940015768E-2</v>
      </c>
    </row>
    <row r="261" spans="2:5">
      <c r="B261" s="275">
        <v>44277</v>
      </c>
      <c r="C261" s="276">
        <v>83.94</v>
      </c>
      <c r="D261" s="34">
        <f t="shared" si="6"/>
        <v>0.23588277340957825</v>
      </c>
      <c r="E261" s="34">
        <v>2.5375268048606094E-2</v>
      </c>
    </row>
    <row r="262" spans="2:5">
      <c r="B262" s="275">
        <v>44057</v>
      </c>
      <c r="C262" s="276">
        <v>64.14</v>
      </c>
      <c r="D262" s="34">
        <f t="shared" ref="D262:D325" si="7">(C262-C263)/C262</f>
        <v>0.66339257873401924</v>
      </c>
      <c r="E262" s="34">
        <v>2.5257249766136535E-2</v>
      </c>
    </row>
    <row r="263" spans="2:5">
      <c r="B263" s="275">
        <v>42858</v>
      </c>
      <c r="C263" s="276">
        <v>21.59</v>
      </c>
      <c r="D263" s="34">
        <f t="shared" si="7"/>
        <v>-2.0708661417322833</v>
      </c>
      <c r="E263" s="34">
        <v>2.5011579434923537E-2</v>
      </c>
    </row>
    <row r="264" spans="2:5">
      <c r="B264" s="275">
        <v>43881</v>
      </c>
      <c r="C264" s="276">
        <v>66.3</v>
      </c>
      <c r="D264" s="34">
        <f t="shared" si="7"/>
        <v>-3.9158371040723985</v>
      </c>
      <c r="E264" s="34">
        <v>2.4736048265460039E-2</v>
      </c>
    </row>
    <row r="265" spans="2:5">
      <c r="B265" s="275">
        <v>45092</v>
      </c>
      <c r="C265" s="276">
        <v>325.92</v>
      </c>
      <c r="D265" s="34">
        <f t="shared" si="7"/>
        <v>-0.74907952871870376</v>
      </c>
      <c r="E265" s="34">
        <v>2.4668630338733493E-2</v>
      </c>
    </row>
    <row r="266" spans="2:5">
      <c r="B266" s="275">
        <v>45404</v>
      </c>
      <c r="C266" s="276">
        <v>570.05999999999995</v>
      </c>
      <c r="D266" s="34">
        <f t="shared" si="7"/>
        <v>0.39858962214503735</v>
      </c>
      <c r="E266" s="34">
        <v>2.4646528435603193E-2</v>
      </c>
    </row>
    <row r="267" spans="2:5">
      <c r="B267" s="275">
        <v>45152</v>
      </c>
      <c r="C267" s="276">
        <v>342.84</v>
      </c>
      <c r="D267" s="34">
        <f t="shared" si="7"/>
        <v>0.80617780889044455</v>
      </c>
      <c r="E267" s="34">
        <v>2.4530393186325893E-2</v>
      </c>
    </row>
    <row r="268" spans="2:5">
      <c r="B268" s="275">
        <v>43865</v>
      </c>
      <c r="C268" s="276">
        <v>66.45</v>
      </c>
      <c r="D268" s="34">
        <f t="shared" si="7"/>
        <v>0.12881866064710312</v>
      </c>
      <c r="E268" s="34">
        <v>2.4529721595184493E-2</v>
      </c>
    </row>
    <row r="269" spans="2:5">
      <c r="B269" s="275">
        <v>43829</v>
      </c>
      <c r="C269" s="276">
        <v>57.89</v>
      </c>
      <c r="D269" s="34">
        <f t="shared" si="7"/>
        <v>-0.43047158403869412</v>
      </c>
      <c r="E269" s="34">
        <v>2.452927966833653E-2</v>
      </c>
    </row>
    <row r="270" spans="2:5">
      <c r="B270" s="275">
        <v>44203</v>
      </c>
      <c r="C270" s="276">
        <v>82.81</v>
      </c>
      <c r="D270" s="34">
        <f t="shared" si="7"/>
        <v>-0.44789276657408528</v>
      </c>
      <c r="E270" s="34">
        <v>2.4393189228354015E-2</v>
      </c>
    </row>
    <row r="271" spans="2:5">
      <c r="B271" s="275">
        <v>44575</v>
      </c>
      <c r="C271" s="276">
        <v>119.9</v>
      </c>
      <c r="D271" s="34">
        <f t="shared" si="7"/>
        <v>0.46188490408673899</v>
      </c>
      <c r="E271" s="34">
        <v>2.4353628023352808E-2</v>
      </c>
    </row>
    <row r="272" spans="2:5">
      <c r="B272" s="275">
        <v>44067</v>
      </c>
      <c r="C272" s="276">
        <v>64.52</v>
      </c>
      <c r="D272" s="34">
        <f t="shared" si="7"/>
        <v>-0.46621202727836331</v>
      </c>
      <c r="E272" s="34">
        <v>2.4333539987600641E-2</v>
      </c>
    </row>
    <row r="273" spans="2:5">
      <c r="B273" s="275">
        <v>44403</v>
      </c>
      <c r="C273" s="276">
        <v>94.6</v>
      </c>
      <c r="D273" s="34">
        <f t="shared" si="7"/>
        <v>0.57346723044397463</v>
      </c>
      <c r="E273" s="34">
        <v>2.4312896405919632E-2</v>
      </c>
    </row>
    <row r="274" spans="2:5">
      <c r="B274" s="275">
        <v>43434</v>
      </c>
      <c r="C274" s="276">
        <v>40.35</v>
      </c>
      <c r="D274" s="34">
        <f t="shared" si="7"/>
        <v>0.42850061957868657</v>
      </c>
      <c r="E274" s="34">
        <v>2.4287484510532937E-2</v>
      </c>
    </row>
    <row r="275" spans="2:5">
      <c r="B275" s="275">
        <v>42942</v>
      </c>
      <c r="C275" s="276">
        <v>23.06</v>
      </c>
      <c r="D275" s="34">
        <f t="shared" si="7"/>
        <v>-25.18820468343452</v>
      </c>
      <c r="E275" s="34">
        <v>2.428447528187332E-2</v>
      </c>
    </row>
    <row r="276" spans="2:5">
      <c r="B276" s="275">
        <v>45414</v>
      </c>
      <c r="C276" s="276">
        <v>603.9</v>
      </c>
      <c r="D276" s="34">
        <f t="shared" si="7"/>
        <v>5.0654081801622841E-2</v>
      </c>
      <c r="E276" s="34">
        <v>2.4275542308329141E-2</v>
      </c>
    </row>
    <row r="277" spans="2:5">
      <c r="B277" s="275">
        <v>45673</v>
      </c>
      <c r="C277" s="276">
        <v>573.30999999999995</v>
      </c>
      <c r="D277" s="34">
        <f t="shared" si="7"/>
        <v>0.79873018087945435</v>
      </c>
      <c r="E277" s="34">
        <v>2.4192845057647506E-2</v>
      </c>
    </row>
    <row r="278" spans="2:5">
      <c r="B278" s="275">
        <v>44530</v>
      </c>
      <c r="C278" s="276">
        <v>115.39</v>
      </c>
      <c r="D278" s="34">
        <f t="shared" si="7"/>
        <v>0.45038564866972874</v>
      </c>
      <c r="E278" s="34">
        <v>2.4178871652656263E-2</v>
      </c>
    </row>
    <row r="279" spans="2:5">
      <c r="B279" s="275">
        <v>43896</v>
      </c>
      <c r="C279" s="276">
        <v>63.42</v>
      </c>
      <c r="D279" s="34">
        <f t="shared" si="7"/>
        <v>-0.28760643330179747</v>
      </c>
      <c r="E279" s="34">
        <v>2.4124881740775799E-2</v>
      </c>
    </row>
    <row r="280" spans="2:5">
      <c r="B280" s="275">
        <v>44246</v>
      </c>
      <c r="C280" s="276">
        <v>81.66</v>
      </c>
      <c r="D280" s="34">
        <f t="shared" si="7"/>
        <v>-1.5702914523634581</v>
      </c>
      <c r="E280" s="34">
        <v>2.4124418319862832E-2</v>
      </c>
    </row>
    <row r="281" spans="2:5">
      <c r="B281" s="275">
        <v>44837</v>
      </c>
      <c r="C281" s="276">
        <v>209.89</v>
      </c>
      <c r="D281" s="34">
        <f t="shared" si="7"/>
        <v>0.80718471580351614</v>
      </c>
      <c r="E281" s="34">
        <v>2.4012578017056516E-2</v>
      </c>
    </row>
    <row r="282" spans="2:5">
      <c r="B282" s="275">
        <v>43369</v>
      </c>
      <c r="C282" s="276">
        <v>40.47</v>
      </c>
      <c r="D282" s="34">
        <f t="shared" si="7"/>
        <v>-0.5401531999011614</v>
      </c>
      <c r="E282" s="34">
        <v>2.3968371633308595E-2</v>
      </c>
    </row>
    <row r="283" spans="2:5">
      <c r="B283" s="275">
        <v>44088</v>
      </c>
      <c r="C283" s="276">
        <v>62.33</v>
      </c>
      <c r="D283" s="34">
        <f t="shared" si="7"/>
        <v>0.48275308840044917</v>
      </c>
      <c r="E283" s="34">
        <v>2.3905021658912159E-2</v>
      </c>
    </row>
    <row r="284" spans="2:5">
      <c r="B284" s="275">
        <v>43117</v>
      </c>
      <c r="C284" s="276">
        <v>32.24</v>
      </c>
      <c r="D284" s="34">
        <f t="shared" si="7"/>
        <v>-3.3498759305210866E-2</v>
      </c>
      <c r="E284" s="34">
        <v>2.38833746898264E-2</v>
      </c>
    </row>
    <row r="285" spans="2:5">
      <c r="B285" s="275">
        <v>43223</v>
      </c>
      <c r="C285" s="276">
        <v>33.32</v>
      </c>
      <c r="D285" s="34">
        <f t="shared" si="7"/>
        <v>-3.1506602641056429</v>
      </c>
      <c r="E285" s="34">
        <v>2.370948379351738E-2</v>
      </c>
    </row>
    <row r="286" spans="2:5">
      <c r="B286" s="275">
        <v>44671</v>
      </c>
      <c r="C286" s="276">
        <v>138.30000000000001</v>
      </c>
      <c r="D286" s="34">
        <f t="shared" si="7"/>
        <v>-2.9428054953000715</v>
      </c>
      <c r="E286" s="34">
        <v>2.3571945046999415E-2</v>
      </c>
    </row>
    <row r="287" spans="2:5">
      <c r="B287" s="275">
        <v>45330</v>
      </c>
      <c r="C287" s="276">
        <v>545.29</v>
      </c>
      <c r="D287" s="34">
        <f t="shared" si="7"/>
        <v>-0.15947477489042536</v>
      </c>
      <c r="E287" s="34">
        <v>2.356544224174276E-2</v>
      </c>
    </row>
    <row r="288" spans="2:5">
      <c r="B288" s="275">
        <v>45631</v>
      </c>
      <c r="C288" s="276">
        <v>632.25</v>
      </c>
      <c r="D288" s="34">
        <f t="shared" si="7"/>
        <v>0.82630288651640971</v>
      </c>
      <c r="E288" s="34">
        <v>2.3519177540529859E-2</v>
      </c>
    </row>
    <row r="289" spans="2:5">
      <c r="B289" s="275">
        <v>44434</v>
      </c>
      <c r="C289" s="276">
        <v>109.82</v>
      </c>
      <c r="D289" s="34">
        <f t="shared" si="7"/>
        <v>0.85266800218539418</v>
      </c>
      <c r="E289" s="34">
        <v>2.3492988526680008E-2</v>
      </c>
    </row>
    <row r="290" spans="2:5">
      <c r="B290" s="275">
        <v>42731</v>
      </c>
      <c r="C290" s="276">
        <v>16.18</v>
      </c>
      <c r="D290" s="34">
        <f t="shared" si="7"/>
        <v>-4.2218788627935728</v>
      </c>
      <c r="E290" s="34">
        <v>2.3485784919653831E-2</v>
      </c>
    </row>
    <row r="291" spans="2:5">
      <c r="B291" s="275">
        <v>44293</v>
      </c>
      <c r="C291" s="276">
        <v>84.49</v>
      </c>
      <c r="D291" s="34">
        <f t="shared" si="7"/>
        <v>0.40809563261924486</v>
      </c>
      <c r="E291" s="34">
        <v>2.3434726003077166E-2</v>
      </c>
    </row>
    <row r="292" spans="2:5">
      <c r="B292" s="275">
        <v>43741</v>
      </c>
      <c r="C292" s="276">
        <v>50.01</v>
      </c>
      <c r="D292" s="34">
        <f t="shared" si="7"/>
        <v>-12.155168966206759</v>
      </c>
      <c r="E292" s="34">
        <v>2.339532093581273E-2</v>
      </c>
    </row>
    <row r="293" spans="2:5">
      <c r="B293" s="275">
        <v>45498</v>
      </c>
      <c r="C293" s="276">
        <v>657.89</v>
      </c>
      <c r="D293" s="34">
        <f t="shared" si="7"/>
        <v>0.78707686695344203</v>
      </c>
      <c r="E293" s="34">
        <v>2.3347368101050349E-2</v>
      </c>
    </row>
    <row r="294" spans="2:5">
      <c r="B294" s="275">
        <v>44680</v>
      </c>
      <c r="C294" s="276">
        <v>140.08000000000001</v>
      </c>
      <c r="D294" s="34">
        <f t="shared" si="7"/>
        <v>0.85922330097087385</v>
      </c>
      <c r="E294" s="34">
        <v>2.3343803540833881E-2</v>
      </c>
    </row>
    <row r="295" spans="2:5">
      <c r="B295" s="275">
        <v>42691</v>
      </c>
      <c r="C295" s="276">
        <v>19.72</v>
      </c>
      <c r="D295" s="34">
        <f t="shared" si="7"/>
        <v>-1.6323529411764706</v>
      </c>
      <c r="E295" s="34">
        <v>2.3326572008113455E-2</v>
      </c>
    </row>
    <row r="296" spans="2:5">
      <c r="B296" s="275">
        <v>43756</v>
      </c>
      <c r="C296" s="276">
        <v>51.91</v>
      </c>
      <c r="D296" s="34">
        <f t="shared" si="7"/>
        <v>-8.7844345983432909E-2</v>
      </c>
      <c r="E296" s="34">
        <v>2.3309574263147635E-2</v>
      </c>
    </row>
    <row r="297" spans="2:5">
      <c r="B297" s="275">
        <v>44015</v>
      </c>
      <c r="C297" s="276">
        <v>56.47</v>
      </c>
      <c r="D297" s="34">
        <f t="shared" si="7"/>
        <v>-0.80272711174074729</v>
      </c>
      <c r="E297" s="34">
        <v>2.3198158314149148E-2</v>
      </c>
    </row>
    <row r="298" spans="2:5">
      <c r="B298" s="275">
        <v>44425</v>
      </c>
      <c r="C298" s="276">
        <v>101.8</v>
      </c>
      <c r="D298" s="34">
        <f t="shared" si="7"/>
        <v>-0.19125736738703339</v>
      </c>
      <c r="E298" s="34">
        <v>2.3182711198428286E-2</v>
      </c>
    </row>
    <row r="299" spans="2:5">
      <c r="B299" s="275">
        <v>44594</v>
      </c>
      <c r="C299" s="276">
        <v>121.27</v>
      </c>
      <c r="D299" s="34">
        <f t="shared" si="7"/>
        <v>-0.40249031087655657</v>
      </c>
      <c r="E299" s="34">
        <v>2.3171435639482166E-2</v>
      </c>
    </row>
    <row r="300" spans="2:5">
      <c r="B300" s="275">
        <v>44761</v>
      </c>
      <c r="C300" s="276">
        <v>170.08</v>
      </c>
      <c r="D300" s="34">
        <f t="shared" si="7"/>
        <v>0.50476246472248354</v>
      </c>
      <c r="E300" s="34">
        <v>2.3165569143932419E-2</v>
      </c>
    </row>
    <row r="301" spans="2:5">
      <c r="B301" s="275">
        <v>44335</v>
      </c>
      <c r="C301" s="276">
        <v>84.23</v>
      </c>
      <c r="D301" s="34">
        <f t="shared" si="7"/>
        <v>-4.448177608927935</v>
      </c>
      <c r="E301" s="34">
        <v>2.3150896355217887E-2</v>
      </c>
    </row>
    <row r="302" spans="2:5">
      <c r="B302" s="275">
        <v>45828</v>
      </c>
      <c r="C302" s="276">
        <v>458.9</v>
      </c>
      <c r="D302" s="34">
        <f t="shared" si="7"/>
        <v>0.73181521028546526</v>
      </c>
      <c r="E302" s="34">
        <v>2.3098714316844557E-2</v>
      </c>
    </row>
    <row r="303" spans="2:5">
      <c r="B303" s="275">
        <v>44610</v>
      </c>
      <c r="C303" s="276">
        <v>123.07</v>
      </c>
      <c r="D303" s="34">
        <f t="shared" si="7"/>
        <v>-1.1468270090192574</v>
      </c>
      <c r="E303" s="34">
        <v>2.3076298041764764E-2</v>
      </c>
    </row>
    <row r="304" spans="2:5">
      <c r="B304" s="275">
        <v>45000</v>
      </c>
      <c r="C304" s="276">
        <v>264.20999999999998</v>
      </c>
      <c r="D304" s="34">
        <f t="shared" si="7"/>
        <v>-0.92191817115173558</v>
      </c>
      <c r="E304" s="34">
        <v>2.3011998031868531E-2</v>
      </c>
    </row>
    <row r="305" spans="2:5">
      <c r="B305" s="275">
        <v>45322</v>
      </c>
      <c r="C305" s="276">
        <v>507.79</v>
      </c>
      <c r="D305" s="34">
        <f t="shared" si="7"/>
        <v>0.89460209929301482</v>
      </c>
      <c r="E305" s="34">
        <v>2.2863782272199162E-2</v>
      </c>
    </row>
    <row r="306" spans="2:5">
      <c r="B306" s="275">
        <v>43949</v>
      </c>
      <c r="C306" s="276">
        <v>53.52</v>
      </c>
      <c r="D306" s="34">
        <f t="shared" si="7"/>
        <v>-0.16778774289985046</v>
      </c>
      <c r="E306" s="34">
        <v>2.2795216741405191E-2</v>
      </c>
    </row>
    <row r="307" spans="2:5">
      <c r="B307" s="275">
        <v>43861</v>
      </c>
      <c r="C307" s="276">
        <v>62.5</v>
      </c>
      <c r="D307" s="34">
        <f t="shared" si="7"/>
        <v>-2.3559999999999999</v>
      </c>
      <c r="E307" s="34">
        <v>2.2720000000000028E-2</v>
      </c>
    </row>
    <row r="308" spans="2:5">
      <c r="B308" s="275">
        <v>44846</v>
      </c>
      <c r="C308" s="276">
        <v>209.75</v>
      </c>
      <c r="D308" s="34">
        <f t="shared" si="7"/>
        <v>4.0333730631704451E-2</v>
      </c>
      <c r="E308" s="34">
        <v>2.259833134684152E-2</v>
      </c>
    </row>
    <row r="309" spans="2:5">
      <c r="B309" s="275">
        <v>44785</v>
      </c>
      <c r="C309" s="276">
        <v>201.29</v>
      </c>
      <c r="D309" s="34">
        <f t="shared" si="7"/>
        <v>-2.1050722837696858</v>
      </c>
      <c r="E309" s="34">
        <v>2.250484375776244E-2</v>
      </c>
    </row>
    <row r="310" spans="2:5">
      <c r="B310" s="275">
        <v>45649</v>
      </c>
      <c r="C310" s="276">
        <v>625.02</v>
      </c>
      <c r="D310" s="34">
        <f t="shared" si="7"/>
        <v>0.92560238072381684</v>
      </c>
      <c r="E310" s="34">
        <v>2.236728424690413E-2</v>
      </c>
    </row>
    <row r="311" spans="2:5">
      <c r="B311" s="275">
        <v>43588</v>
      </c>
      <c r="C311" s="276">
        <v>46.5</v>
      </c>
      <c r="D311" s="34">
        <f t="shared" si="7"/>
        <v>-11.771612903225806</v>
      </c>
      <c r="E311" s="34">
        <v>2.2365591397849445E-2</v>
      </c>
    </row>
    <row r="312" spans="2:5">
      <c r="B312" s="275">
        <v>45344</v>
      </c>
      <c r="C312" s="276">
        <v>593.88</v>
      </c>
      <c r="D312" s="34">
        <f t="shared" si="7"/>
        <v>0.89955883343436394</v>
      </c>
      <c r="E312" s="34">
        <v>2.234458139691517E-2</v>
      </c>
    </row>
    <row r="313" spans="2:5">
      <c r="B313" s="275">
        <v>44102</v>
      </c>
      <c r="C313" s="276">
        <v>59.65</v>
      </c>
      <c r="D313" s="34">
        <f t="shared" si="7"/>
        <v>4.1072925398155838E-2</v>
      </c>
      <c r="E313" s="34">
        <v>2.2296730930427465E-2</v>
      </c>
    </row>
    <row r="314" spans="2:5">
      <c r="B314" s="275">
        <v>44032</v>
      </c>
      <c r="C314" s="276">
        <v>57.2</v>
      </c>
      <c r="D314" s="34">
        <f t="shared" si="7"/>
        <v>-0.96171328671328649</v>
      </c>
      <c r="E314" s="34">
        <v>2.2202797202797258E-2</v>
      </c>
    </row>
    <row r="315" spans="2:5">
      <c r="B315" s="275">
        <v>44572</v>
      </c>
      <c r="C315" s="276">
        <v>112.21</v>
      </c>
      <c r="D315" s="34">
        <f t="shared" si="7"/>
        <v>0.71009713929239815</v>
      </c>
      <c r="E315" s="34">
        <v>2.2190535602887401E-2</v>
      </c>
    </row>
    <row r="316" spans="2:5">
      <c r="B316" s="275">
        <v>43222</v>
      </c>
      <c r="C316" s="276">
        <v>32.53</v>
      </c>
      <c r="D316" s="34">
        <f t="shared" si="7"/>
        <v>-6.0796188134030125</v>
      </c>
      <c r="E316" s="34">
        <v>2.2133415308945661E-2</v>
      </c>
    </row>
    <row r="317" spans="2:5">
      <c r="B317" s="275">
        <v>44958</v>
      </c>
      <c r="C317" s="276">
        <v>230.3</v>
      </c>
      <c r="D317" s="34">
        <f t="shared" si="7"/>
        <v>0.56617455492835433</v>
      </c>
      <c r="E317" s="34">
        <v>2.205818497611816E-2</v>
      </c>
    </row>
    <row r="318" spans="2:5">
      <c r="B318" s="275">
        <v>44362</v>
      </c>
      <c r="C318" s="276">
        <v>99.91</v>
      </c>
      <c r="D318" s="34">
        <f t="shared" si="7"/>
        <v>0.4311880692623361</v>
      </c>
      <c r="E318" s="34">
        <v>2.2019817836052478E-2</v>
      </c>
    </row>
    <row r="319" spans="2:5">
      <c r="B319" s="275">
        <v>44040</v>
      </c>
      <c r="C319" s="276">
        <v>56.83</v>
      </c>
      <c r="D319" s="34">
        <f t="shared" si="7"/>
        <v>0.44694703501671651</v>
      </c>
      <c r="E319" s="34">
        <v>2.1995424951610065E-2</v>
      </c>
    </row>
    <row r="320" spans="2:5">
      <c r="B320" s="275">
        <v>43152</v>
      </c>
      <c r="C320" s="276">
        <v>31.43</v>
      </c>
      <c r="D320" s="34">
        <f t="shared" si="7"/>
        <v>0.28730512249443213</v>
      </c>
      <c r="E320" s="34">
        <v>2.1953547566019766E-2</v>
      </c>
    </row>
    <row r="321" spans="2:5">
      <c r="B321" s="275">
        <v>42872</v>
      </c>
      <c r="C321" s="276">
        <v>22.4</v>
      </c>
      <c r="D321" s="34">
        <f t="shared" si="7"/>
        <v>-27.685267857142858</v>
      </c>
      <c r="E321" s="34">
        <v>2.1874999999999933E-2</v>
      </c>
    </row>
    <row r="322" spans="2:5">
      <c r="B322" s="275">
        <v>45476</v>
      </c>
      <c r="C322" s="276">
        <v>642.54999999999995</v>
      </c>
      <c r="D322" s="34">
        <f t="shared" si="7"/>
        <v>0.89638160454439331</v>
      </c>
      <c r="E322" s="34">
        <v>2.1866002645708437E-2</v>
      </c>
    </row>
    <row r="323" spans="2:5">
      <c r="B323" s="275">
        <v>43893</v>
      </c>
      <c r="C323" s="276">
        <v>66.58</v>
      </c>
      <c r="D323" s="34">
        <f t="shared" si="7"/>
        <v>-0.43661760288374901</v>
      </c>
      <c r="E323" s="34">
        <v>2.1778311805346996E-2</v>
      </c>
    </row>
    <row r="324" spans="2:5">
      <c r="B324" s="275">
        <v>44405</v>
      </c>
      <c r="C324" s="276">
        <v>95.65</v>
      </c>
      <c r="D324" s="34">
        <f t="shared" si="7"/>
        <v>-4.8928384736016649E-2</v>
      </c>
      <c r="E324" s="34">
        <v>2.164140094093055E-2</v>
      </c>
    </row>
    <row r="325" spans="2:5">
      <c r="B325" s="275">
        <v>44392</v>
      </c>
      <c r="C325" s="276">
        <v>100.33</v>
      </c>
      <c r="D325" s="34">
        <f t="shared" si="7"/>
        <v>-2.211203030000997</v>
      </c>
      <c r="E325" s="34">
        <v>2.1628625535732103E-2</v>
      </c>
    </row>
    <row r="326" spans="2:5">
      <c r="B326" s="275">
        <v>45110</v>
      </c>
      <c r="C326" s="276">
        <v>322.18</v>
      </c>
      <c r="D326" s="34">
        <f t="shared" ref="D326:D389" si="8">(C326-C327)/C326</f>
        <v>0.88056366006580167</v>
      </c>
      <c r="E326" s="34">
        <v>2.1571792165869973E-2</v>
      </c>
    </row>
    <row r="327" spans="2:5">
      <c r="B327" s="275">
        <v>43376</v>
      </c>
      <c r="C327" s="276">
        <v>38.479999999999997</v>
      </c>
      <c r="D327" s="34">
        <f t="shared" si="8"/>
        <v>-2.1476091476091481</v>
      </c>
      <c r="E327" s="34">
        <v>2.1569646569646526E-2</v>
      </c>
    </row>
    <row r="328" spans="2:5">
      <c r="B328" s="275">
        <v>44503</v>
      </c>
      <c r="C328" s="276">
        <v>121.12</v>
      </c>
      <c r="D328" s="34">
        <f t="shared" si="8"/>
        <v>-4.0296400264200791</v>
      </c>
      <c r="E328" s="34">
        <v>2.1548877146631434E-2</v>
      </c>
    </row>
    <row r="329" spans="2:5">
      <c r="B329" s="275">
        <v>45544</v>
      </c>
      <c r="C329" s="276">
        <v>609.19000000000005</v>
      </c>
      <c r="D329" s="34">
        <f t="shared" si="8"/>
        <v>0.77046570035621065</v>
      </c>
      <c r="E329" s="34">
        <v>2.1503964280437993E-2</v>
      </c>
    </row>
    <row r="330" spans="2:5">
      <c r="B330" s="275">
        <v>44691</v>
      </c>
      <c r="C330" s="276">
        <v>139.83000000000001</v>
      </c>
      <c r="D330" s="34">
        <f t="shared" si="8"/>
        <v>0.65114782235571766</v>
      </c>
      <c r="E330" s="34">
        <v>2.1383108059786948E-2</v>
      </c>
    </row>
    <row r="331" spans="2:5">
      <c r="B331" s="275">
        <v>43690</v>
      </c>
      <c r="C331" s="276">
        <v>48.78</v>
      </c>
      <c r="D331" s="34">
        <f t="shared" si="8"/>
        <v>-4.8380483804838038E-2</v>
      </c>
      <c r="E331" s="34">
        <v>2.1320213202132003E-2</v>
      </c>
    </row>
    <row r="332" spans="2:5">
      <c r="B332" s="275">
        <v>43994</v>
      </c>
      <c r="C332" s="276">
        <v>51.14</v>
      </c>
      <c r="D332" s="34">
        <f t="shared" si="8"/>
        <v>8.8971450919045694E-2</v>
      </c>
      <c r="E332" s="34">
        <v>2.1314039890496742E-2</v>
      </c>
    </row>
    <row r="333" spans="2:5">
      <c r="B333" s="275">
        <v>43600</v>
      </c>
      <c r="C333" s="276">
        <v>46.59</v>
      </c>
      <c r="D333" s="34">
        <f t="shared" si="8"/>
        <v>0.46683837733419192</v>
      </c>
      <c r="E333" s="34">
        <v>2.1034556771839536E-2</v>
      </c>
    </row>
    <row r="334" spans="2:5">
      <c r="B334" s="275">
        <v>43073</v>
      </c>
      <c r="C334" s="276">
        <v>24.84</v>
      </c>
      <c r="D334" s="34">
        <f t="shared" si="8"/>
        <v>-15.83011272141707</v>
      </c>
      <c r="E334" s="34">
        <v>2.0933977455716568E-2</v>
      </c>
    </row>
    <row r="335" spans="2:5">
      <c r="B335" s="275">
        <v>45253</v>
      </c>
      <c r="C335" s="276">
        <v>418.06</v>
      </c>
      <c r="D335" s="34">
        <f t="shared" si="8"/>
        <v>0.91073051715064823</v>
      </c>
      <c r="E335" s="34">
        <v>2.0930010046404823E-2</v>
      </c>
    </row>
    <row r="336" spans="2:5">
      <c r="B336" s="275">
        <v>43279</v>
      </c>
      <c r="C336" s="276">
        <v>37.32</v>
      </c>
      <c r="D336" s="34">
        <f t="shared" si="8"/>
        <v>-3.087084673097535</v>
      </c>
      <c r="E336" s="34">
        <v>2.0900321543408391E-2</v>
      </c>
    </row>
    <row r="337" spans="2:5">
      <c r="B337" s="275">
        <v>44727</v>
      </c>
      <c r="C337" s="276">
        <v>152.53</v>
      </c>
      <c r="D337" s="34">
        <f t="shared" si="8"/>
        <v>0.8362944994427326</v>
      </c>
      <c r="E337" s="34">
        <v>2.0848357700124609E-2</v>
      </c>
    </row>
    <row r="338" spans="2:5">
      <c r="B338" s="275">
        <v>43040</v>
      </c>
      <c r="C338" s="276">
        <v>24.97</v>
      </c>
      <c r="D338" s="34">
        <f t="shared" si="8"/>
        <v>-11.893472166599921</v>
      </c>
      <c r="E338" s="34">
        <v>2.0824989987985567E-2</v>
      </c>
    </row>
    <row r="339" spans="2:5">
      <c r="B339" s="275">
        <v>45131</v>
      </c>
      <c r="C339" s="276">
        <v>321.95</v>
      </c>
      <c r="D339" s="34">
        <f t="shared" si="8"/>
        <v>0.57505823885696539</v>
      </c>
      <c r="E339" s="34">
        <v>2.0810684888957879E-2</v>
      </c>
    </row>
    <row r="340" spans="2:5">
      <c r="B340" s="275">
        <v>44679</v>
      </c>
      <c r="C340" s="276">
        <v>136.81</v>
      </c>
      <c r="D340" s="34">
        <f t="shared" si="8"/>
        <v>0.37658065930853002</v>
      </c>
      <c r="E340" s="34">
        <v>2.0758716468094462E-2</v>
      </c>
    </row>
    <row r="341" spans="2:5">
      <c r="B341" s="275">
        <v>44285</v>
      </c>
      <c r="C341" s="276">
        <v>85.29</v>
      </c>
      <c r="D341" s="34">
        <f t="shared" si="8"/>
        <v>0.3723765974909134</v>
      </c>
      <c r="E341" s="34">
        <v>2.0752725993668779E-2</v>
      </c>
    </row>
    <row r="342" spans="2:5">
      <c r="B342" s="275">
        <v>43999</v>
      </c>
      <c r="C342" s="276">
        <v>53.53</v>
      </c>
      <c r="D342" s="34">
        <f t="shared" si="8"/>
        <v>-8.182327666728928E-2</v>
      </c>
      <c r="E342" s="34">
        <v>2.0736035867737704E-2</v>
      </c>
    </row>
    <row r="343" spans="2:5">
      <c r="B343" s="275">
        <v>43839</v>
      </c>
      <c r="C343" s="276">
        <v>57.91</v>
      </c>
      <c r="D343" s="34">
        <f t="shared" si="8"/>
        <v>0.17440856501467786</v>
      </c>
      <c r="E343" s="34">
        <v>2.0721809704714138E-2</v>
      </c>
    </row>
    <row r="344" spans="2:5">
      <c r="B344" s="275">
        <v>43684</v>
      </c>
      <c r="C344" s="276">
        <v>47.81</v>
      </c>
      <c r="D344" s="34">
        <f t="shared" si="8"/>
        <v>0.12068604894373568</v>
      </c>
      <c r="E344" s="34">
        <v>2.0706965070069062E-2</v>
      </c>
    </row>
    <row r="345" spans="2:5">
      <c r="B345" s="275">
        <v>43339</v>
      </c>
      <c r="C345" s="276">
        <v>42.04</v>
      </c>
      <c r="D345" s="34">
        <f t="shared" si="8"/>
        <v>-2.5470980019029499</v>
      </c>
      <c r="E345" s="34">
        <v>2.0694576593720208E-2</v>
      </c>
    </row>
    <row r="346" spans="2:5">
      <c r="B346" s="275">
        <v>44736</v>
      </c>
      <c r="C346" s="276">
        <v>149.12</v>
      </c>
      <c r="D346" s="34">
        <f t="shared" si="8"/>
        <v>0.56082349785407726</v>
      </c>
      <c r="E346" s="34">
        <v>2.0654506437768325E-2</v>
      </c>
    </row>
    <row r="347" spans="2:5">
      <c r="B347" s="275">
        <v>44060</v>
      </c>
      <c r="C347" s="276">
        <v>65.489999999999995</v>
      </c>
      <c r="D347" s="34">
        <f t="shared" si="8"/>
        <v>-8.9720568025652785</v>
      </c>
      <c r="E347" s="34">
        <v>2.0613834173156122E-2</v>
      </c>
    </row>
    <row r="348" spans="2:5">
      <c r="B348" s="275">
        <v>45470</v>
      </c>
      <c r="C348" s="276">
        <v>653.07000000000005</v>
      </c>
      <c r="D348" s="34">
        <f t="shared" si="8"/>
        <v>0.18457439478157023</v>
      </c>
      <c r="E348" s="34">
        <v>2.0595035754207121E-2</v>
      </c>
    </row>
    <row r="349" spans="2:5">
      <c r="B349" s="275">
        <v>45775</v>
      </c>
      <c r="C349" s="276">
        <v>532.53</v>
      </c>
      <c r="D349" s="34">
        <f t="shared" si="8"/>
        <v>0.93138414737197905</v>
      </c>
      <c r="E349" s="34">
        <v>2.0543443561864948E-2</v>
      </c>
    </row>
    <row r="350" spans="2:5">
      <c r="B350" s="275">
        <v>43278</v>
      </c>
      <c r="C350" s="276">
        <v>36.54</v>
      </c>
      <c r="D350" s="34">
        <f t="shared" si="8"/>
        <v>-4.876847290640395</v>
      </c>
      <c r="E350" s="34">
        <v>2.0525451559934318E-2</v>
      </c>
    </row>
    <row r="351" spans="2:5">
      <c r="B351" s="275">
        <v>44819</v>
      </c>
      <c r="C351" s="276">
        <v>214.74</v>
      </c>
      <c r="D351" s="34">
        <f t="shared" si="8"/>
        <v>0.72664617677191023</v>
      </c>
      <c r="E351" s="34">
        <v>2.0489894756449686E-2</v>
      </c>
    </row>
    <row r="352" spans="2:5">
      <c r="B352" s="275">
        <v>43783</v>
      </c>
      <c r="C352" s="276">
        <v>58.7</v>
      </c>
      <c r="D352" s="34">
        <f t="shared" si="8"/>
        <v>0.14275979557069851</v>
      </c>
      <c r="E352" s="34">
        <v>2.0272572402044376E-2</v>
      </c>
    </row>
    <row r="353" spans="2:5">
      <c r="B353" s="275">
        <v>43749</v>
      </c>
      <c r="C353" s="276">
        <v>50.32</v>
      </c>
      <c r="D353" s="34">
        <f t="shared" si="8"/>
        <v>-9.4719793322734507</v>
      </c>
      <c r="E353" s="34">
        <v>2.0270270270270334E-2</v>
      </c>
    </row>
    <row r="354" spans="2:5">
      <c r="B354" s="275">
        <v>45742</v>
      </c>
      <c r="C354" s="276">
        <v>526.95000000000005</v>
      </c>
      <c r="D354" s="34">
        <f t="shared" si="8"/>
        <v>0.83654995730145176</v>
      </c>
      <c r="E354" s="34">
        <v>2.026757756902944E-2</v>
      </c>
    </row>
    <row r="355" spans="2:5">
      <c r="B355" s="275">
        <v>44341</v>
      </c>
      <c r="C355" s="276">
        <v>86.13</v>
      </c>
      <c r="D355" s="34">
        <f t="shared" si="8"/>
        <v>-4.966910484151863</v>
      </c>
      <c r="E355" s="34">
        <v>2.0202020202020145E-2</v>
      </c>
    </row>
    <row r="356" spans="2:5">
      <c r="B356" s="275">
        <v>45300</v>
      </c>
      <c r="C356" s="276">
        <v>513.92999999999995</v>
      </c>
      <c r="D356" s="34">
        <f t="shared" si="8"/>
        <v>0.93454361488918725</v>
      </c>
      <c r="E356" s="34">
        <v>2.0061097814877409E-2</v>
      </c>
    </row>
    <row r="357" spans="2:5">
      <c r="B357" s="275">
        <v>43122</v>
      </c>
      <c r="C357" s="276">
        <v>33.64</v>
      </c>
      <c r="D357" s="34">
        <f t="shared" si="8"/>
        <v>-7.2556480380499417</v>
      </c>
      <c r="E357" s="34">
        <v>1.9916765755053557E-2</v>
      </c>
    </row>
    <row r="358" spans="2:5">
      <c r="B358" s="275">
        <v>45019</v>
      </c>
      <c r="C358" s="276">
        <v>277.72000000000003</v>
      </c>
      <c r="D358" s="34">
        <f t="shared" si="8"/>
        <v>-0.19350424888376763</v>
      </c>
      <c r="E358" s="34">
        <v>1.987613423592121E-2</v>
      </c>
    </row>
    <row r="359" spans="2:5">
      <c r="B359" s="275">
        <v>45119</v>
      </c>
      <c r="C359" s="276">
        <v>331.46</v>
      </c>
      <c r="D359" s="34">
        <f t="shared" si="8"/>
        <v>0.86161226090629339</v>
      </c>
      <c r="E359" s="34">
        <v>1.9851565799794801E-2</v>
      </c>
    </row>
    <row r="360" spans="2:5">
      <c r="B360" s="275">
        <v>43936</v>
      </c>
      <c r="C360" s="276">
        <v>45.87</v>
      </c>
      <c r="D360" s="34">
        <f t="shared" si="8"/>
        <v>-4.9341617614998912</v>
      </c>
      <c r="E360" s="34">
        <v>1.9838674514933433E-2</v>
      </c>
    </row>
    <row r="361" spans="2:5">
      <c r="B361" s="275">
        <v>45016</v>
      </c>
      <c r="C361" s="276">
        <v>272.2</v>
      </c>
      <c r="D361" s="34">
        <f t="shared" si="8"/>
        <v>0.55822924320352685</v>
      </c>
      <c r="E361" s="34">
        <v>1.9728141072740648E-2</v>
      </c>
    </row>
    <row r="362" spans="2:5">
      <c r="B362" s="275">
        <v>44517</v>
      </c>
      <c r="C362" s="276">
        <v>120.25</v>
      </c>
      <c r="D362" s="34">
        <f t="shared" si="8"/>
        <v>0.5483575883575883</v>
      </c>
      <c r="E362" s="34">
        <v>1.9708939708939745E-2</v>
      </c>
    </row>
    <row r="363" spans="2:5">
      <c r="B363" s="275">
        <v>43951</v>
      </c>
      <c r="C363" s="276">
        <v>54.31</v>
      </c>
      <c r="D363" s="34">
        <f t="shared" si="8"/>
        <v>-0.18744245995212655</v>
      </c>
      <c r="E363" s="34">
        <v>1.9701712391824715E-2</v>
      </c>
    </row>
    <row r="364" spans="2:5">
      <c r="B364" s="275">
        <v>44159</v>
      </c>
      <c r="C364" s="276">
        <v>64.489999999999995</v>
      </c>
      <c r="D364" s="34">
        <f t="shared" si="8"/>
        <v>0.2744611567684912</v>
      </c>
      <c r="E364" s="34">
        <v>1.9692975655140273E-2</v>
      </c>
    </row>
    <row r="365" spans="2:5">
      <c r="B365" s="275">
        <v>43937</v>
      </c>
      <c r="C365" s="276">
        <v>46.79</v>
      </c>
      <c r="D365" s="34">
        <f t="shared" si="8"/>
        <v>-3.2436418038042318</v>
      </c>
      <c r="E365" s="34">
        <v>1.9662321008762591E-2</v>
      </c>
    </row>
    <row r="366" spans="2:5">
      <c r="B366" s="275">
        <v>44778</v>
      </c>
      <c r="C366" s="276">
        <v>198.56</v>
      </c>
      <c r="D366" s="34">
        <f t="shared" si="8"/>
        <v>-0.42919016921837211</v>
      </c>
      <c r="E366" s="34">
        <v>1.9641418211120094E-2</v>
      </c>
    </row>
    <row r="367" spans="2:5">
      <c r="B367" s="275">
        <v>45035</v>
      </c>
      <c r="C367" s="276">
        <v>283.77999999999997</v>
      </c>
      <c r="D367" s="34">
        <f t="shared" si="8"/>
        <v>0.59405173021354574</v>
      </c>
      <c r="E367" s="34">
        <v>1.9627880752695729E-2</v>
      </c>
    </row>
    <row r="368" spans="2:5">
      <c r="B368" s="275">
        <v>44538</v>
      </c>
      <c r="C368" s="276">
        <v>115.2</v>
      </c>
      <c r="D368" s="34">
        <f t="shared" si="8"/>
        <v>-3.2272569444444446</v>
      </c>
      <c r="E368" s="34">
        <v>1.96180555555556E-2</v>
      </c>
    </row>
    <row r="369" spans="2:5">
      <c r="B369" s="275">
        <v>45729</v>
      </c>
      <c r="C369" s="276">
        <v>486.98</v>
      </c>
      <c r="D369" s="34">
        <f t="shared" si="8"/>
        <v>0.84143085958355579</v>
      </c>
      <c r="E369" s="34">
        <v>1.9569592180377078E-2</v>
      </c>
    </row>
    <row r="370" spans="2:5">
      <c r="B370" s="275">
        <v>44180</v>
      </c>
      <c r="C370" s="276">
        <v>77.22</v>
      </c>
      <c r="D370" s="34">
        <f t="shared" si="8"/>
        <v>-6.9362859362859366</v>
      </c>
      <c r="E370" s="34">
        <v>1.9554519554519621E-2</v>
      </c>
    </row>
    <row r="371" spans="2:5">
      <c r="B371" s="275">
        <v>45622</v>
      </c>
      <c r="C371" s="276">
        <v>612.84</v>
      </c>
      <c r="D371" s="34">
        <f t="shared" si="8"/>
        <v>0.92149663860061348</v>
      </c>
      <c r="E371" s="34">
        <v>1.9548332354284995E-2</v>
      </c>
    </row>
    <row r="372" spans="2:5">
      <c r="B372" s="275">
        <v>43977</v>
      </c>
      <c r="C372" s="276">
        <v>48.11</v>
      </c>
      <c r="D372" s="34">
        <f t="shared" si="8"/>
        <v>-0.56786530866763685</v>
      </c>
      <c r="E372" s="34">
        <v>1.95385574724589E-2</v>
      </c>
    </row>
    <row r="373" spans="2:5">
      <c r="B373" s="275">
        <v>44312</v>
      </c>
      <c r="C373" s="276">
        <v>75.430000000000007</v>
      </c>
      <c r="D373" s="34">
        <f t="shared" si="8"/>
        <v>-1.9358345485880946</v>
      </c>
      <c r="E373" s="34">
        <v>1.9488267267665556E-2</v>
      </c>
    </row>
    <row r="374" spans="2:5">
      <c r="B374" s="275">
        <v>44867</v>
      </c>
      <c r="C374" s="276">
        <v>221.45</v>
      </c>
      <c r="D374" s="34">
        <f t="shared" si="8"/>
        <v>0.8525174983066155</v>
      </c>
      <c r="E374" s="34">
        <v>1.937231880785727E-2</v>
      </c>
    </row>
    <row r="375" spans="2:5">
      <c r="B375" s="275">
        <v>43139</v>
      </c>
      <c r="C375" s="276">
        <v>32.659999999999997</v>
      </c>
      <c r="D375" s="34">
        <f t="shared" si="8"/>
        <v>-1.8162890385793022</v>
      </c>
      <c r="E375" s="34">
        <v>1.9289650949173162E-2</v>
      </c>
    </row>
    <row r="376" spans="2:5">
      <c r="B376" s="275">
        <v>44375</v>
      </c>
      <c r="C376" s="276">
        <v>91.98</v>
      </c>
      <c r="D376" s="34">
        <f t="shared" si="8"/>
        <v>0.66438356164383561</v>
      </c>
      <c r="E376" s="34">
        <v>1.9134594477060285E-2</v>
      </c>
    </row>
    <row r="377" spans="2:5">
      <c r="B377" s="275">
        <v>43167</v>
      </c>
      <c r="C377" s="276">
        <v>30.87</v>
      </c>
      <c r="D377" s="34">
        <f t="shared" si="8"/>
        <v>-3.0178166504697117</v>
      </c>
      <c r="E377" s="34">
        <v>1.9112406867508903E-2</v>
      </c>
    </row>
    <row r="378" spans="2:5">
      <c r="B378" s="275">
        <v>44642</v>
      </c>
      <c r="C378" s="276">
        <v>124.03</v>
      </c>
      <c r="D378" s="34">
        <f t="shared" si="8"/>
        <v>-0.17890832863017009</v>
      </c>
      <c r="E378" s="34">
        <v>1.9027654599693619E-2</v>
      </c>
    </row>
    <row r="379" spans="2:5">
      <c r="B379" s="275">
        <v>44722</v>
      </c>
      <c r="C379" s="276">
        <v>146.22</v>
      </c>
      <c r="D379" s="34">
        <f t="shared" si="8"/>
        <v>2.3457803310080749E-2</v>
      </c>
      <c r="E379" s="34">
        <v>1.9012446997674744E-2</v>
      </c>
    </row>
    <row r="380" spans="2:5">
      <c r="B380" s="275">
        <v>44683</v>
      </c>
      <c r="C380" s="276">
        <v>142.79</v>
      </c>
      <c r="D380" s="34">
        <f t="shared" si="8"/>
        <v>0.7339449541284403</v>
      </c>
      <c r="E380" s="34">
        <v>1.8978920092443306E-2</v>
      </c>
    </row>
    <row r="381" spans="2:5">
      <c r="B381" s="275">
        <v>43455</v>
      </c>
      <c r="C381" s="276">
        <v>37.99</v>
      </c>
      <c r="D381" s="34">
        <f t="shared" si="8"/>
        <v>-7.3177151882074257E-2</v>
      </c>
      <c r="E381" s="34">
        <v>1.8952355883127107E-2</v>
      </c>
    </row>
    <row r="382" spans="2:5">
      <c r="B382" s="275">
        <v>43494</v>
      </c>
      <c r="C382" s="276">
        <v>40.770000000000003</v>
      </c>
      <c r="D382" s="34">
        <f t="shared" si="8"/>
        <v>-2.0061319597743434</v>
      </c>
      <c r="E382" s="34">
        <v>1.8886436104979226E-2</v>
      </c>
    </row>
    <row r="383" spans="2:5">
      <c r="B383" s="275">
        <v>44518</v>
      </c>
      <c r="C383" s="276">
        <v>122.56</v>
      </c>
      <c r="D383" s="34">
        <f t="shared" si="8"/>
        <v>-3.829716057441253</v>
      </c>
      <c r="E383" s="34">
        <v>1.8847911227154065E-2</v>
      </c>
    </row>
    <row r="384" spans="2:5">
      <c r="B384" s="275">
        <v>45411</v>
      </c>
      <c r="C384" s="276">
        <v>591.92999999999995</v>
      </c>
      <c r="D384" s="34">
        <f t="shared" si="8"/>
        <v>0.56646900815974854</v>
      </c>
      <c r="E384" s="34">
        <v>1.880289899143479E-2</v>
      </c>
    </row>
    <row r="385" spans="2:5">
      <c r="B385" s="275">
        <v>44977</v>
      </c>
      <c r="C385" s="276">
        <v>256.62</v>
      </c>
      <c r="D385" s="34">
        <f t="shared" si="8"/>
        <v>-1.4612267165458654</v>
      </c>
      <c r="E385" s="34">
        <v>1.8782635803912373E-2</v>
      </c>
    </row>
    <row r="386" spans="2:5">
      <c r="B386" s="275">
        <v>45628</v>
      </c>
      <c r="C386" s="276">
        <v>631.6</v>
      </c>
      <c r="D386" s="34">
        <f t="shared" si="8"/>
        <v>0.80099746675110828</v>
      </c>
      <c r="E386" s="34">
        <v>1.8635212159594652E-2</v>
      </c>
    </row>
    <row r="387" spans="2:5">
      <c r="B387" s="275">
        <v>44657</v>
      </c>
      <c r="C387" s="276">
        <v>125.69</v>
      </c>
      <c r="D387" s="34">
        <f t="shared" si="8"/>
        <v>-4.1660434402100419</v>
      </c>
      <c r="E387" s="34">
        <v>1.8617232874532607E-2</v>
      </c>
    </row>
    <row r="388" spans="2:5">
      <c r="B388" s="275">
        <v>45658</v>
      </c>
      <c r="C388" s="276">
        <v>649.32000000000005</v>
      </c>
      <c r="D388" s="34">
        <f t="shared" si="8"/>
        <v>0.96520975790057284</v>
      </c>
      <c r="E388" s="34">
        <v>1.8604078112486971E-2</v>
      </c>
    </row>
    <row r="389" spans="2:5">
      <c r="B389" s="275">
        <v>42951</v>
      </c>
      <c r="C389" s="276">
        <v>22.59</v>
      </c>
      <c r="D389" s="34">
        <f t="shared" si="8"/>
        <v>-3.6055776892430282</v>
      </c>
      <c r="E389" s="34">
        <v>1.8592297476759546E-2</v>
      </c>
    </row>
    <row r="390" spans="2:5">
      <c r="B390" s="275">
        <v>44428</v>
      </c>
      <c r="C390" s="276">
        <v>104.04</v>
      </c>
      <c r="D390" s="34">
        <f t="shared" ref="D390:D453" si="9">(C390-C391)/C390</f>
        <v>0.75</v>
      </c>
      <c r="E390" s="34">
        <v>1.8454440599769334E-2</v>
      </c>
    </row>
    <row r="391" spans="2:5">
      <c r="B391" s="275">
        <v>42991</v>
      </c>
      <c r="C391" s="276">
        <v>26.01</v>
      </c>
      <c r="D391" s="34">
        <f t="shared" si="9"/>
        <v>-0.23144944252210686</v>
      </c>
      <c r="E391" s="34">
        <v>1.8454440599769334E-2</v>
      </c>
    </row>
    <row r="392" spans="2:5">
      <c r="B392" s="275">
        <v>43138</v>
      </c>
      <c r="C392" s="276">
        <v>32.03</v>
      </c>
      <c r="D392" s="34">
        <f t="shared" si="9"/>
        <v>-2.5082734935997504</v>
      </c>
      <c r="E392" s="34">
        <v>1.8420231033406176E-2</v>
      </c>
    </row>
    <row r="393" spans="2:5">
      <c r="B393" s="275">
        <v>44558</v>
      </c>
      <c r="C393" s="276">
        <v>112.37</v>
      </c>
      <c r="D393" s="34">
        <f t="shared" si="9"/>
        <v>0.85921509299635146</v>
      </c>
      <c r="E393" s="34">
        <v>1.8332295096556039E-2</v>
      </c>
    </row>
    <row r="394" spans="2:5">
      <c r="B394" s="275">
        <v>42811</v>
      </c>
      <c r="C394" s="276">
        <v>15.82</v>
      </c>
      <c r="D394" s="34">
        <f t="shared" si="9"/>
        <v>-0.58786346396965872</v>
      </c>
      <c r="E394" s="34">
        <v>1.8331226295828125E-2</v>
      </c>
    </row>
    <row r="395" spans="2:5">
      <c r="B395" s="275">
        <v>43080</v>
      </c>
      <c r="C395" s="276">
        <v>25.12</v>
      </c>
      <c r="D395" s="34">
        <f t="shared" si="9"/>
        <v>8.5987261146496824E-2</v>
      </c>
      <c r="E395" s="34">
        <v>1.831210191082806E-2</v>
      </c>
    </row>
    <row r="396" spans="2:5">
      <c r="B396" s="275">
        <v>42935</v>
      </c>
      <c r="C396" s="276">
        <v>22.96</v>
      </c>
      <c r="D396" s="34">
        <f t="shared" si="9"/>
        <v>-7.3606271777003379E-2</v>
      </c>
      <c r="E396" s="34">
        <v>1.8292682926829344E-2</v>
      </c>
    </row>
    <row r="397" spans="2:5">
      <c r="B397" s="275">
        <v>43025</v>
      </c>
      <c r="C397" s="276">
        <v>24.65</v>
      </c>
      <c r="D397" s="34">
        <f t="shared" si="9"/>
        <v>-1.5111561866125762</v>
      </c>
      <c r="E397" s="34">
        <v>1.825557809330626E-2</v>
      </c>
    </row>
    <row r="398" spans="2:5">
      <c r="B398" s="275">
        <v>44146</v>
      </c>
      <c r="C398" s="276">
        <v>61.9</v>
      </c>
      <c r="D398" s="34">
        <f t="shared" si="9"/>
        <v>-1.2767366720516964</v>
      </c>
      <c r="E398" s="34">
        <v>1.8255250403877148E-2</v>
      </c>
    </row>
    <row r="399" spans="2:5">
      <c r="B399" s="275">
        <v>44708</v>
      </c>
      <c r="C399" s="276">
        <v>140.93</v>
      </c>
      <c r="D399" s="34">
        <f t="shared" si="9"/>
        <v>-2.3853686227204993</v>
      </c>
      <c r="E399" s="34">
        <v>1.8236003689775016E-2</v>
      </c>
    </row>
    <row r="400" spans="2:5">
      <c r="B400" s="275">
        <v>45814</v>
      </c>
      <c r="C400" s="276">
        <v>477.1</v>
      </c>
      <c r="D400" s="34">
        <f t="shared" si="9"/>
        <v>0.56713477258436396</v>
      </c>
      <c r="E400" s="34">
        <v>1.8130370991406485E-2</v>
      </c>
    </row>
    <row r="401" spans="2:5">
      <c r="B401" s="275">
        <v>44861</v>
      </c>
      <c r="C401" s="276">
        <v>206.52</v>
      </c>
      <c r="D401" s="34">
        <f t="shared" si="9"/>
        <v>0.87918845632384279</v>
      </c>
      <c r="E401" s="34">
        <v>1.8109626186325823E-2</v>
      </c>
    </row>
    <row r="402" spans="2:5">
      <c r="B402" s="275">
        <v>43066</v>
      </c>
      <c r="C402" s="276">
        <v>24.95</v>
      </c>
      <c r="D402" s="34">
        <f t="shared" si="9"/>
        <v>0.30981963927855716</v>
      </c>
      <c r="E402" s="34">
        <v>1.803607214428855E-2</v>
      </c>
    </row>
    <row r="403" spans="2:5">
      <c r="B403" s="275">
        <v>42821</v>
      </c>
      <c r="C403" s="276">
        <v>17.22</v>
      </c>
      <c r="D403" s="34">
        <f t="shared" si="9"/>
        <v>-6.0679442508710801</v>
      </c>
      <c r="E403" s="34">
        <v>1.8002322880371589E-2</v>
      </c>
    </row>
    <row r="404" spans="2:5">
      <c r="B404" s="275">
        <v>44636</v>
      </c>
      <c r="C404" s="276">
        <v>121.71</v>
      </c>
      <c r="D404" s="34">
        <f t="shared" si="9"/>
        <v>4.0916933694848327E-2</v>
      </c>
      <c r="E404" s="34">
        <v>1.7993591323638137E-2</v>
      </c>
    </row>
    <row r="405" spans="2:5">
      <c r="B405" s="275">
        <v>44592</v>
      </c>
      <c r="C405" s="276">
        <v>116.73</v>
      </c>
      <c r="D405" s="34">
        <f t="shared" si="9"/>
        <v>0.58930866101259316</v>
      </c>
      <c r="E405" s="34">
        <v>1.7990233873040423E-2</v>
      </c>
    </row>
    <row r="406" spans="2:5">
      <c r="B406" s="275">
        <v>43607</v>
      </c>
      <c r="C406" s="276">
        <v>47.94</v>
      </c>
      <c r="D406" s="34">
        <f t="shared" si="9"/>
        <v>0.47601168126825194</v>
      </c>
      <c r="E406" s="34">
        <v>1.7939090529828942E-2</v>
      </c>
    </row>
    <row r="407" spans="2:5">
      <c r="B407" s="275">
        <v>43011</v>
      </c>
      <c r="C407" s="276">
        <v>25.12</v>
      </c>
      <c r="D407" s="34">
        <f t="shared" si="9"/>
        <v>0.12699044585987265</v>
      </c>
      <c r="E407" s="34">
        <v>1.7914012738853475E-2</v>
      </c>
    </row>
    <row r="408" spans="2:5">
      <c r="B408" s="275">
        <v>42885</v>
      </c>
      <c r="C408" s="276">
        <v>21.93</v>
      </c>
      <c r="D408" s="34">
        <f t="shared" si="9"/>
        <v>-8.2179662562699498</v>
      </c>
      <c r="E408" s="34">
        <v>1.7783857729138194E-2</v>
      </c>
    </row>
    <row r="409" spans="2:5">
      <c r="B409" s="275">
        <v>44858</v>
      </c>
      <c r="C409" s="276">
        <v>202.15</v>
      </c>
      <c r="D409" s="34">
        <f t="shared" si="9"/>
        <v>-0.39678456591639877</v>
      </c>
      <c r="E409" s="34">
        <v>1.7759089784813272E-2</v>
      </c>
    </row>
    <row r="410" spans="2:5">
      <c r="B410" s="275">
        <v>45027</v>
      </c>
      <c r="C410" s="276">
        <v>282.36</v>
      </c>
      <c r="D410" s="34">
        <f t="shared" si="9"/>
        <v>0.9081668791613543</v>
      </c>
      <c r="E410" s="34">
        <v>1.7743306417339535E-2</v>
      </c>
    </row>
    <row r="411" spans="2:5">
      <c r="B411" s="275">
        <v>42986</v>
      </c>
      <c r="C411" s="276">
        <v>25.93</v>
      </c>
      <c r="D411" s="34">
        <f t="shared" si="9"/>
        <v>-22.746239876590824</v>
      </c>
      <c r="E411" s="34">
        <v>1.7740069417662971E-2</v>
      </c>
    </row>
    <row r="412" spans="2:5">
      <c r="B412" s="275">
        <v>45453</v>
      </c>
      <c r="C412" s="276">
        <v>615.74</v>
      </c>
      <c r="D412" s="34">
        <f t="shared" si="9"/>
        <v>5.7053301718257697E-2</v>
      </c>
      <c r="E412" s="34">
        <v>1.7734758177152629E-2</v>
      </c>
    </row>
    <row r="413" spans="2:5">
      <c r="B413" s="275">
        <v>45343</v>
      </c>
      <c r="C413" s="276">
        <v>580.61</v>
      </c>
      <c r="D413" s="34">
        <f t="shared" si="9"/>
        <v>0.17905306488004002</v>
      </c>
      <c r="E413" s="34">
        <v>1.7722739877025825E-2</v>
      </c>
    </row>
    <row r="414" spans="2:5">
      <c r="B414" s="275">
        <v>45709</v>
      </c>
      <c r="C414" s="276">
        <v>476.65</v>
      </c>
      <c r="D414" s="34">
        <f t="shared" si="9"/>
        <v>0.84026014895625722</v>
      </c>
      <c r="E414" s="34">
        <v>1.7602014056435512E-2</v>
      </c>
    </row>
    <row r="415" spans="2:5">
      <c r="B415" s="275">
        <v>44238</v>
      </c>
      <c r="C415" s="276">
        <v>76.14</v>
      </c>
      <c r="D415" s="34">
        <f t="shared" si="9"/>
        <v>0.66403992645127397</v>
      </c>
      <c r="E415" s="34">
        <v>1.7599159443131118E-2</v>
      </c>
    </row>
    <row r="416" spans="2:5">
      <c r="B416" s="275">
        <v>42984</v>
      </c>
      <c r="C416" s="276">
        <v>25.58</v>
      </c>
      <c r="D416" s="34">
        <f t="shared" si="9"/>
        <v>-0.83033620015637233</v>
      </c>
      <c r="E416" s="34">
        <v>1.7591868647380739E-2</v>
      </c>
    </row>
    <row r="417" spans="2:5">
      <c r="B417" s="275">
        <v>43683</v>
      </c>
      <c r="C417" s="276">
        <v>46.82</v>
      </c>
      <c r="D417" s="34">
        <f t="shared" si="9"/>
        <v>-4.2960273387441266</v>
      </c>
      <c r="E417" s="34">
        <v>1.7513882956001713E-2</v>
      </c>
    </row>
    <row r="418" spans="2:5">
      <c r="B418" s="275">
        <v>44896</v>
      </c>
      <c r="C418" s="276">
        <v>247.96</v>
      </c>
      <c r="D418" s="34">
        <f t="shared" si="9"/>
        <v>0.92389901597031776</v>
      </c>
      <c r="E418" s="34">
        <v>1.7502823035973558E-2</v>
      </c>
    </row>
    <row r="419" spans="2:5">
      <c r="B419" s="275">
        <v>42716</v>
      </c>
      <c r="C419" s="276">
        <v>18.87</v>
      </c>
      <c r="D419" s="34">
        <f t="shared" si="9"/>
        <v>-2.0339162692103865</v>
      </c>
      <c r="E419" s="34">
        <v>1.7488076311605819E-2</v>
      </c>
    </row>
    <row r="420" spans="2:5">
      <c r="B420" s="275">
        <v>44120</v>
      </c>
      <c r="C420" s="276">
        <v>57.25</v>
      </c>
      <c r="D420" s="34">
        <f t="shared" si="9"/>
        <v>0.5594759825327511</v>
      </c>
      <c r="E420" s="34">
        <v>1.7467248908296942E-2</v>
      </c>
    </row>
    <row r="421" spans="2:5">
      <c r="B421" s="275">
        <v>43045</v>
      </c>
      <c r="C421" s="276">
        <v>25.22</v>
      </c>
      <c r="D421" s="34">
        <f t="shared" si="9"/>
        <v>-3.6403647898493263</v>
      </c>
      <c r="E421" s="34">
        <v>1.7446471054718388E-2</v>
      </c>
    </row>
    <row r="422" spans="2:5">
      <c r="B422" s="275">
        <v>44532</v>
      </c>
      <c r="C422" s="276">
        <v>117.03</v>
      </c>
      <c r="D422" s="34">
        <f t="shared" si="9"/>
        <v>0.70554558660172595</v>
      </c>
      <c r="E422" s="34">
        <v>1.743142783901569E-2</v>
      </c>
    </row>
    <row r="423" spans="2:5">
      <c r="B423" s="275">
        <v>43243</v>
      </c>
      <c r="C423" s="276">
        <v>34.46</v>
      </c>
      <c r="D423" s="34">
        <f t="shared" si="9"/>
        <v>-0.17759721416134641</v>
      </c>
      <c r="E423" s="34">
        <v>1.7411491584445774E-2</v>
      </c>
    </row>
    <row r="424" spans="2:5">
      <c r="B424" s="275">
        <v>43515</v>
      </c>
      <c r="C424" s="276">
        <v>40.58</v>
      </c>
      <c r="D424" s="34">
        <f t="shared" si="9"/>
        <v>0.45564317397732873</v>
      </c>
      <c r="E424" s="34">
        <v>1.7249876786594277E-2</v>
      </c>
    </row>
    <row r="425" spans="2:5">
      <c r="B425" s="275">
        <v>42874</v>
      </c>
      <c r="C425" s="276">
        <v>22.09</v>
      </c>
      <c r="D425" s="34">
        <f t="shared" si="9"/>
        <v>-0.13490267089180627</v>
      </c>
      <c r="E425" s="34">
        <v>1.7202354006337666E-2</v>
      </c>
    </row>
    <row r="426" spans="2:5">
      <c r="B426" s="275">
        <v>43087</v>
      </c>
      <c r="C426" s="276">
        <v>25.07</v>
      </c>
      <c r="D426" s="34">
        <f t="shared" si="9"/>
        <v>-3.8404467491025129</v>
      </c>
      <c r="E426" s="34">
        <v>1.7151974471479845E-2</v>
      </c>
    </row>
    <row r="427" spans="2:5">
      <c r="B427" s="275">
        <v>44580</v>
      </c>
      <c r="C427" s="276">
        <v>121.35</v>
      </c>
      <c r="D427" s="34">
        <f t="shared" si="9"/>
        <v>9.0976514215080281E-2</v>
      </c>
      <c r="E427" s="34">
        <v>1.714050267820353E-2</v>
      </c>
    </row>
    <row r="428" spans="2:5">
      <c r="B428" s="275">
        <v>44557</v>
      </c>
      <c r="C428" s="276">
        <v>110.31</v>
      </c>
      <c r="D428" s="34">
        <f t="shared" si="9"/>
        <v>0.66113679630133271</v>
      </c>
      <c r="E428" s="34">
        <v>1.7133532771280942E-2</v>
      </c>
    </row>
    <row r="429" spans="2:5">
      <c r="B429" s="275">
        <v>43251</v>
      </c>
      <c r="C429" s="276">
        <v>37.380000000000003</v>
      </c>
      <c r="D429" s="34">
        <f t="shared" si="9"/>
        <v>-0.37533440342429086</v>
      </c>
      <c r="E429" s="34">
        <v>1.7121455323702527E-2</v>
      </c>
    </row>
    <row r="430" spans="2:5">
      <c r="B430" s="275">
        <v>43734</v>
      </c>
      <c r="C430" s="276">
        <v>51.41</v>
      </c>
      <c r="D430" s="34">
        <f t="shared" si="9"/>
        <v>-1.2236918887375996</v>
      </c>
      <c r="E430" s="34">
        <v>1.7117292355572758E-2</v>
      </c>
    </row>
    <row r="431" spans="2:5">
      <c r="B431" s="275">
        <v>44559</v>
      </c>
      <c r="C431" s="276">
        <v>114.32</v>
      </c>
      <c r="D431" s="34">
        <f t="shared" si="9"/>
        <v>-1.8317004898530445</v>
      </c>
      <c r="E431" s="34">
        <v>1.7057382785164353E-2</v>
      </c>
    </row>
    <row r="432" spans="2:5">
      <c r="B432" s="275">
        <v>45141</v>
      </c>
      <c r="C432" s="276">
        <v>323.72000000000003</v>
      </c>
      <c r="D432" s="34">
        <f t="shared" si="9"/>
        <v>0.84576176943037196</v>
      </c>
      <c r="E432" s="34">
        <v>1.705177313727925E-2</v>
      </c>
    </row>
    <row r="433" spans="2:5">
      <c r="B433" s="275">
        <v>43985</v>
      </c>
      <c r="C433" s="276">
        <v>49.93</v>
      </c>
      <c r="D433" s="34">
        <f t="shared" si="9"/>
        <v>0.31584217905067102</v>
      </c>
      <c r="E433" s="34">
        <v>1.7023833366713426E-2</v>
      </c>
    </row>
    <row r="434" spans="2:5">
      <c r="B434" s="275">
        <v>43105</v>
      </c>
      <c r="C434" s="276">
        <v>34.159999999999997</v>
      </c>
      <c r="D434" s="34">
        <f t="shared" si="9"/>
        <v>-12.5846018735363</v>
      </c>
      <c r="E434" s="34">
        <v>1.6978922716627588E-2</v>
      </c>
    </row>
    <row r="435" spans="2:5">
      <c r="B435" s="275">
        <v>45845</v>
      </c>
      <c r="C435" s="276">
        <v>464.05</v>
      </c>
      <c r="D435" s="34">
        <f t="shared" si="9"/>
        <v>0.89925654563085877</v>
      </c>
      <c r="E435" s="34">
        <v>1.6916280573214142E-2</v>
      </c>
    </row>
    <row r="436" spans="2:5">
      <c r="B436" s="275">
        <v>43636</v>
      </c>
      <c r="C436" s="276">
        <v>46.75</v>
      </c>
      <c r="D436" s="34">
        <f t="shared" si="9"/>
        <v>0.17711229946524065</v>
      </c>
      <c r="E436" s="34">
        <v>1.6898395721925117E-2</v>
      </c>
    </row>
    <row r="437" spans="2:5">
      <c r="B437" s="275">
        <v>43378</v>
      </c>
      <c r="C437" s="276">
        <v>38.47</v>
      </c>
      <c r="D437" s="34">
        <f t="shared" si="9"/>
        <v>-0.14036911879386532</v>
      </c>
      <c r="E437" s="34">
        <v>1.6896282817780051E-2</v>
      </c>
    </row>
    <row r="438" spans="2:5">
      <c r="B438" s="275">
        <v>43929</v>
      </c>
      <c r="C438" s="276">
        <v>43.87</v>
      </c>
      <c r="D438" s="34">
        <f t="shared" si="9"/>
        <v>0.10553909277410521</v>
      </c>
      <c r="E438" s="34">
        <v>1.6868019147481077E-2</v>
      </c>
    </row>
    <row r="439" spans="2:5">
      <c r="B439" s="275">
        <v>43388</v>
      </c>
      <c r="C439" s="276">
        <v>39.24</v>
      </c>
      <c r="D439" s="34">
        <f t="shared" si="9"/>
        <v>-13.265035677879714</v>
      </c>
      <c r="E439" s="34">
        <v>1.6819571865443517E-2</v>
      </c>
    </row>
    <row r="440" spans="2:5">
      <c r="B440" s="275">
        <v>45398</v>
      </c>
      <c r="C440" s="276">
        <v>559.76</v>
      </c>
      <c r="D440" s="34">
        <f t="shared" si="9"/>
        <v>0.95619551236244105</v>
      </c>
      <c r="E440" s="34">
        <v>1.6792911247677535E-2</v>
      </c>
    </row>
    <row r="441" spans="2:5">
      <c r="B441" s="275">
        <v>42901</v>
      </c>
      <c r="C441" s="276">
        <v>24.52</v>
      </c>
      <c r="D441" s="34">
        <f t="shared" si="9"/>
        <v>-6.0530179445350729</v>
      </c>
      <c r="E441" s="34">
        <v>1.6721044045677005E-2</v>
      </c>
    </row>
    <row r="442" spans="2:5">
      <c r="B442" s="275">
        <v>44762</v>
      </c>
      <c r="C442" s="276">
        <v>172.94</v>
      </c>
      <c r="D442" s="34">
        <f t="shared" si="9"/>
        <v>-2.7170695038741761</v>
      </c>
      <c r="E442" s="34">
        <v>1.6537527466173155E-2</v>
      </c>
    </row>
    <row r="443" spans="2:5">
      <c r="B443" s="275">
        <v>45632</v>
      </c>
      <c r="C443" s="276">
        <v>642.83000000000004</v>
      </c>
      <c r="D443" s="34">
        <f t="shared" si="9"/>
        <v>0.16659147830686188</v>
      </c>
      <c r="E443" s="34">
        <v>1.6458472691069242E-2</v>
      </c>
    </row>
    <row r="444" spans="2:5">
      <c r="B444" s="275">
        <v>45743</v>
      </c>
      <c r="C444" s="276">
        <v>535.74</v>
      </c>
      <c r="D444" s="34">
        <f t="shared" si="9"/>
        <v>0.6279725239855154</v>
      </c>
      <c r="E444" s="34">
        <v>1.640721245380215E-2</v>
      </c>
    </row>
    <row r="445" spans="2:5">
      <c r="B445" s="275">
        <v>44853</v>
      </c>
      <c r="C445" s="276">
        <v>199.31</v>
      </c>
      <c r="D445" s="34">
        <f t="shared" si="9"/>
        <v>-1.007977522452461</v>
      </c>
      <c r="E445" s="34">
        <v>1.6406602779589635E-2</v>
      </c>
    </row>
    <row r="446" spans="2:5">
      <c r="B446" s="275">
        <v>45238</v>
      </c>
      <c r="C446" s="276">
        <v>400.21</v>
      </c>
      <c r="D446" s="34">
        <f t="shared" si="9"/>
        <v>0.80735114065115821</v>
      </c>
      <c r="E446" s="34">
        <v>1.6366407635990992E-2</v>
      </c>
    </row>
    <row r="447" spans="2:5">
      <c r="B447" s="275">
        <v>44189</v>
      </c>
      <c r="C447" s="276">
        <v>77.099999999999994</v>
      </c>
      <c r="D447" s="34">
        <f t="shared" si="9"/>
        <v>0.49053177691309979</v>
      </c>
      <c r="E447" s="34">
        <v>1.6342412451361751E-2</v>
      </c>
    </row>
    <row r="448" spans="2:5">
      <c r="B448" s="275">
        <v>43398</v>
      </c>
      <c r="C448" s="276">
        <v>39.28</v>
      </c>
      <c r="D448" s="34">
        <f t="shared" si="9"/>
        <v>-14.45061099796334</v>
      </c>
      <c r="E448" s="34">
        <v>1.6293279022403271E-2</v>
      </c>
    </row>
    <row r="449" spans="2:5">
      <c r="B449" s="275">
        <v>45597</v>
      </c>
      <c r="C449" s="276">
        <v>606.9</v>
      </c>
      <c r="D449" s="34">
        <f t="shared" si="9"/>
        <v>0.95849398582962586</v>
      </c>
      <c r="E449" s="34">
        <v>1.6279452957653644E-2</v>
      </c>
    </row>
    <row r="450" spans="2:5">
      <c r="B450" s="275">
        <v>43006</v>
      </c>
      <c r="C450" s="276">
        <v>25.19</v>
      </c>
      <c r="D450" s="34">
        <f t="shared" si="9"/>
        <v>-7.6617705438666125E-2</v>
      </c>
      <c r="E450" s="34">
        <v>1.6276300119094884E-2</v>
      </c>
    </row>
    <row r="451" spans="2:5">
      <c r="B451" s="275">
        <v>42968</v>
      </c>
      <c r="C451" s="276">
        <v>27.12</v>
      </c>
      <c r="D451" s="34">
        <f t="shared" si="9"/>
        <v>-2.1117256637168138</v>
      </c>
      <c r="E451" s="34">
        <v>1.6224188790560517E-2</v>
      </c>
    </row>
    <row r="452" spans="2:5">
      <c r="B452" s="275">
        <v>44299</v>
      </c>
      <c r="C452" s="276">
        <v>84.39</v>
      </c>
      <c r="D452" s="34">
        <f t="shared" si="9"/>
        <v>-4.5178338665718689</v>
      </c>
      <c r="E452" s="34">
        <v>1.6115653513449454E-2</v>
      </c>
    </row>
    <row r="453" spans="2:5">
      <c r="B453" s="275">
        <v>45847</v>
      </c>
      <c r="C453" s="276">
        <v>465.65</v>
      </c>
      <c r="D453" s="34">
        <f t="shared" si="9"/>
        <v>0.94517341350799966</v>
      </c>
      <c r="E453" s="34">
        <v>1.6106517770857941E-2</v>
      </c>
    </row>
    <row r="454" spans="2:5">
      <c r="B454" s="275">
        <v>43017</v>
      </c>
      <c r="C454" s="276">
        <v>25.53</v>
      </c>
      <c r="D454" s="34">
        <f t="shared" ref="D454:D517" si="10">(C454-C455)/C454</f>
        <v>-11.72542107324716</v>
      </c>
      <c r="E454" s="34">
        <v>1.6059537798668238E-2</v>
      </c>
    </row>
    <row r="455" spans="2:5">
      <c r="B455" s="275">
        <v>45118</v>
      </c>
      <c r="C455" s="276">
        <v>324.88</v>
      </c>
      <c r="D455" s="34">
        <f t="shared" si="10"/>
        <v>0.88411105639005183</v>
      </c>
      <c r="E455" s="34">
        <v>1.5944348682590516E-2</v>
      </c>
    </row>
    <row r="456" spans="2:5">
      <c r="B456" s="275">
        <v>43265</v>
      </c>
      <c r="C456" s="276">
        <v>37.65</v>
      </c>
      <c r="D456" s="34">
        <f t="shared" si="10"/>
        <v>0.39495351925630806</v>
      </c>
      <c r="E456" s="34">
        <v>1.5936254980079719E-2</v>
      </c>
    </row>
    <row r="457" spans="2:5">
      <c r="B457" s="275">
        <v>42944</v>
      </c>
      <c r="C457" s="276">
        <v>22.78</v>
      </c>
      <c r="D457" s="34">
        <f t="shared" si="10"/>
        <v>-0.53072870939420524</v>
      </c>
      <c r="E457" s="34">
        <v>1.5803336259877059E-2</v>
      </c>
    </row>
    <row r="458" spans="2:5">
      <c r="B458" s="275">
        <v>43230</v>
      </c>
      <c r="C458" s="276">
        <v>34.869999999999997</v>
      </c>
      <c r="D458" s="34">
        <f t="shared" si="10"/>
        <v>-0.43733868655004304</v>
      </c>
      <c r="E458" s="34">
        <v>1.5772870662460487E-2</v>
      </c>
    </row>
    <row r="459" spans="2:5">
      <c r="B459" s="275">
        <v>43728</v>
      </c>
      <c r="C459" s="276">
        <v>50.12</v>
      </c>
      <c r="D459" s="34">
        <f t="shared" si="10"/>
        <v>-4.5333200319233837</v>
      </c>
      <c r="E459" s="34">
        <v>1.5762170790103735E-2</v>
      </c>
    </row>
    <row r="460" spans="2:5">
      <c r="B460" s="275">
        <v>44914</v>
      </c>
      <c r="C460" s="276">
        <v>277.33</v>
      </c>
      <c r="D460" s="34">
        <f t="shared" si="10"/>
        <v>0.91966249594346083</v>
      </c>
      <c r="E460" s="34">
        <v>1.5757400930299661E-2</v>
      </c>
    </row>
    <row r="461" spans="2:5">
      <c r="B461" s="275">
        <v>42886</v>
      </c>
      <c r="C461" s="276">
        <v>22.28</v>
      </c>
      <c r="D461" s="34">
        <f t="shared" si="10"/>
        <v>-6.1938958707360811E-2</v>
      </c>
      <c r="E461" s="34">
        <v>1.5709156193895932E-2</v>
      </c>
    </row>
    <row r="462" spans="2:5">
      <c r="B462" s="275">
        <v>42956</v>
      </c>
      <c r="C462" s="276">
        <v>23.66</v>
      </c>
      <c r="D462" s="34">
        <f t="shared" si="10"/>
        <v>0.24302620456466612</v>
      </c>
      <c r="E462" s="34">
        <v>1.5638207945900297E-2</v>
      </c>
    </row>
    <row r="463" spans="2:5">
      <c r="B463" s="275">
        <v>42772</v>
      </c>
      <c r="C463" s="276">
        <v>17.91</v>
      </c>
      <c r="D463" s="34">
        <f t="shared" si="10"/>
        <v>-18.676716917922949</v>
      </c>
      <c r="E463" s="34">
        <v>1.5633724176437807E-2</v>
      </c>
    </row>
    <row r="464" spans="2:5">
      <c r="B464" s="275">
        <v>45167</v>
      </c>
      <c r="C464" s="276">
        <v>352.41</v>
      </c>
      <c r="D464" s="34">
        <f t="shared" si="10"/>
        <v>-0.53196560824040173</v>
      </c>
      <c r="E464" s="34">
        <v>1.5550069521296268E-2</v>
      </c>
    </row>
    <row r="465" spans="2:5">
      <c r="B465" s="275">
        <v>45735</v>
      </c>
      <c r="C465" s="276">
        <v>539.88</v>
      </c>
      <c r="D465" s="34">
        <f t="shared" si="10"/>
        <v>0.95461954508409275</v>
      </c>
      <c r="E465" s="34">
        <v>1.5540490479365759E-2</v>
      </c>
    </row>
    <row r="466" spans="2:5">
      <c r="B466" s="275">
        <v>43053</v>
      </c>
      <c r="C466" s="276">
        <v>24.5</v>
      </c>
      <c r="D466" s="34">
        <f t="shared" si="10"/>
        <v>-23.569795918367348</v>
      </c>
      <c r="E466" s="34">
        <v>1.5510204081632612E-2</v>
      </c>
    </row>
    <row r="467" spans="2:5">
      <c r="B467" s="275">
        <v>45513</v>
      </c>
      <c r="C467" s="276">
        <v>601.96</v>
      </c>
      <c r="D467" s="34">
        <f t="shared" si="10"/>
        <v>6.7944713934480844E-2</v>
      </c>
      <c r="E467" s="34">
        <v>1.5499368728819258E-2</v>
      </c>
    </row>
    <row r="468" spans="2:5">
      <c r="B468" s="275">
        <v>45365</v>
      </c>
      <c r="C468" s="276">
        <v>561.05999999999995</v>
      </c>
      <c r="D468" s="34">
        <f t="shared" si="10"/>
        <v>0.96073503725091791</v>
      </c>
      <c r="E468" s="34">
        <v>1.5488539550137136E-2</v>
      </c>
    </row>
    <row r="469" spans="2:5">
      <c r="B469" s="275">
        <v>42863</v>
      </c>
      <c r="C469" s="276">
        <v>22.03</v>
      </c>
      <c r="D469" s="34">
        <f t="shared" si="10"/>
        <v>-1.6472991375397183</v>
      </c>
      <c r="E469" s="34">
        <v>1.5433499773036761E-2</v>
      </c>
    </row>
    <row r="470" spans="2:5">
      <c r="B470" s="275">
        <v>44099</v>
      </c>
      <c r="C470" s="276">
        <v>58.32</v>
      </c>
      <c r="D470" s="34">
        <f t="shared" si="10"/>
        <v>0.41546639231824412</v>
      </c>
      <c r="E470" s="34">
        <v>1.5260631001371752E-2</v>
      </c>
    </row>
    <row r="471" spans="2:5">
      <c r="B471" s="275">
        <v>43308</v>
      </c>
      <c r="C471" s="276">
        <v>34.090000000000003</v>
      </c>
      <c r="D471" s="34">
        <f t="shared" si="10"/>
        <v>-0.25872689938398336</v>
      </c>
      <c r="E471" s="34">
        <v>1.5253740099736084E-2</v>
      </c>
    </row>
    <row r="472" spans="2:5">
      <c r="B472" s="275">
        <v>43497</v>
      </c>
      <c r="C472" s="276">
        <v>42.91</v>
      </c>
      <c r="D472" s="34">
        <f t="shared" si="10"/>
        <v>-1.7676532276858545</v>
      </c>
      <c r="E472" s="34">
        <v>1.5147984152878085E-2</v>
      </c>
    </row>
    <row r="473" spans="2:5">
      <c r="B473" s="275">
        <v>44630</v>
      </c>
      <c r="C473" s="276">
        <v>118.76</v>
      </c>
      <c r="D473" s="34">
        <f t="shared" si="10"/>
        <v>-3.179016503873358</v>
      </c>
      <c r="E473" s="34">
        <v>1.5072414954530197E-2</v>
      </c>
    </row>
    <row r="474" spans="2:5">
      <c r="B474" s="275">
        <v>45786</v>
      </c>
      <c r="C474" s="276">
        <v>496.3</v>
      </c>
      <c r="D474" s="34">
        <f t="shared" si="10"/>
        <v>0.92482369534555708</v>
      </c>
      <c r="E474" s="34">
        <v>1.5011082006850671E-2</v>
      </c>
    </row>
    <row r="475" spans="2:5">
      <c r="B475" s="275">
        <v>43285</v>
      </c>
      <c r="C475" s="276">
        <v>37.31</v>
      </c>
      <c r="D475" s="34">
        <f t="shared" si="10"/>
        <v>3.5111230233181509E-2</v>
      </c>
      <c r="E475" s="34">
        <v>1.500938086303946E-2</v>
      </c>
    </row>
    <row r="476" spans="2:5">
      <c r="B476" s="275">
        <v>43319</v>
      </c>
      <c r="C476" s="276">
        <v>36</v>
      </c>
      <c r="D476" s="34">
        <f t="shared" si="10"/>
        <v>0.31166666666666665</v>
      </c>
      <c r="E476" s="34">
        <v>1.4999999999999977E-2</v>
      </c>
    </row>
    <row r="477" spans="2:5">
      <c r="B477" s="275">
        <v>43042</v>
      </c>
      <c r="C477" s="276">
        <v>24.78</v>
      </c>
      <c r="D477" s="34">
        <f t="shared" si="10"/>
        <v>-18.168684422921711</v>
      </c>
      <c r="E477" s="34">
        <v>1.493139628732853E-2</v>
      </c>
    </row>
    <row r="478" spans="2:5">
      <c r="B478" s="275">
        <v>45707</v>
      </c>
      <c r="C478" s="276">
        <v>475</v>
      </c>
      <c r="D478" s="34">
        <f t="shared" si="10"/>
        <v>0.95894736842105266</v>
      </c>
      <c r="E478" s="34">
        <v>1.4926315789473631E-2</v>
      </c>
    </row>
    <row r="479" spans="2:5">
      <c r="B479" s="275">
        <v>42703</v>
      </c>
      <c r="C479" s="276">
        <v>19.5</v>
      </c>
      <c r="D479" s="34">
        <f t="shared" si="10"/>
        <v>-15.431282051282052</v>
      </c>
      <c r="E479" s="34">
        <v>1.4871794871794828E-2</v>
      </c>
    </row>
    <row r="480" spans="2:5">
      <c r="B480" s="275">
        <v>45097</v>
      </c>
      <c r="C480" s="276">
        <v>320.41000000000003</v>
      </c>
      <c r="D480" s="34">
        <f t="shared" si="10"/>
        <v>0.92837302206547867</v>
      </c>
      <c r="E480" s="34">
        <v>1.4824755781654753E-2</v>
      </c>
    </row>
    <row r="481" spans="2:5">
      <c r="B481" s="275">
        <v>42914</v>
      </c>
      <c r="C481" s="276">
        <v>22.95</v>
      </c>
      <c r="D481" s="34">
        <f t="shared" si="10"/>
        <v>-2.4457516339869279</v>
      </c>
      <c r="E481" s="34">
        <v>1.4814814814814808E-2</v>
      </c>
    </row>
    <row r="482" spans="2:5">
      <c r="B482" s="275">
        <v>44314</v>
      </c>
      <c r="C482" s="276">
        <v>79.08</v>
      </c>
      <c r="D482" s="34">
        <f t="shared" si="10"/>
        <v>-0.37114314618108257</v>
      </c>
      <c r="E482" s="34">
        <v>1.4795144157814893E-2</v>
      </c>
    </row>
    <row r="483" spans="2:5">
      <c r="B483" s="275">
        <v>44551</v>
      </c>
      <c r="C483" s="276">
        <v>108.43</v>
      </c>
      <c r="D483" s="34">
        <f t="shared" si="10"/>
        <v>0.7562482707737711</v>
      </c>
      <c r="E483" s="34">
        <v>1.4756063819976099E-2</v>
      </c>
    </row>
    <row r="484" spans="2:5">
      <c r="B484" s="275">
        <v>42971</v>
      </c>
      <c r="C484" s="276">
        <v>26.43</v>
      </c>
      <c r="D484" s="34">
        <f t="shared" si="10"/>
        <v>0.17858494135452133</v>
      </c>
      <c r="E484" s="34">
        <v>1.4755959137343949E-2</v>
      </c>
    </row>
    <row r="485" spans="2:5">
      <c r="B485" s="275">
        <v>42843</v>
      </c>
      <c r="C485" s="276">
        <v>21.71</v>
      </c>
      <c r="D485" s="34">
        <f t="shared" si="10"/>
        <v>-1.6582220175034545</v>
      </c>
      <c r="E485" s="34">
        <v>1.4739751266697387E-2</v>
      </c>
    </row>
    <row r="486" spans="2:5">
      <c r="B486" s="275">
        <v>43816</v>
      </c>
      <c r="C486" s="276">
        <v>57.71</v>
      </c>
      <c r="D486" s="34">
        <f t="shared" si="10"/>
        <v>-3.9532143476000696</v>
      </c>
      <c r="E486" s="34">
        <v>1.4728816496274499E-2</v>
      </c>
    </row>
    <row r="487" spans="2:5">
      <c r="B487" s="275">
        <v>45033</v>
      </c>
      <c r="C487" s="276">
        <v>285.85000000000002</v>
      </c>
      <c r="D487" s="34">
        <f t="shared" si="10"/>
        <v>2.9735875459156898E-2</v>
      </c>
      <c r="E487" s="34">
        <v>1.4728004198006073E-2</v>
      </c>
    </row>
    <row r="488" spans="2:5">
      <c r="B488" s="275">
        <v>45026</v>
      </c>
      <c r="C488" s="276">
        <v>277.35000000000002</v>
      </c>
      <c r="D488" s="34">
        <f t="shared" si="10"/>
        <v>-0.8287001983053901</v>
      </c>
      <c r="E488" s="34">
        <v>1.471065440778814E-2</v>
      </c>
    </row>
    <row r="489" spans="2:5">
      <c r="B489" s="275">
        <v>45296</v>
      </c>
      <c r="C489" s="276">
        <v>507.19</v>
      </c>
      <c r="D489" s="34">
        <f t="shared" si="10"/>
        <v>-0.1340128945759971</v>
      </c>
      <c r="E489" s="34">
        <v>1.4669058932549928E-2</v>
      </c>
    </row>
    <row r="490" spans="2:5">
      <c r="B490" s="275">
        <v>45610</v>
      </c>
      <c r="C490" s="276">
        <v>575.16</v>
      </c>
      <c r="D490" s="34">
        <f t="shared" si="10"/>
        <v>-0.16084220043118436</v>
      </c>
      <c r="E490" s="34">
        <v>1.4656791153765822E-2</v>
      </c>
    </row>
    <row r="491" spans="2:5">
      <c r="B491" s="275">
        <v>45499</v>
      </c>
      <c r="C491" s="276">
        <v>667.67</v>
      </c>
      <c r="D491" s="34">
        <f t="shared" si="10"/>
        <v>0.82257702158251822</v>
      </c>
      <c r="E491" s="34">
        <v>1.4647954827983844E-2</v>
      </c>
    </row>
    <row r="492" spans="2:5">
      <c r="B492" s="275">
        <v>44593</v>
      </c>
      <c r="C492" s="276">
        <v>118.46</v>
      </c>
      <c r="D492" s="34">
        <f t="shared" si="10"/>
        <v>-3.6080533513422255</v>
      </c>
      <c r="E492" s="34">
        <v>1.4604085767347542E-2</v>
      </c>
    </row>
    <row r="493" spans="2:5">
      <c r="B493" s="275">
        <v>45749</v>
      </c>
      <c r="C493" s="276">
        <v>545.87</v>
      </c>
      <c r="D493" s="34">
        <f t="shared" si="10"/>
        <v>0.31978309853994541</v>
      </c>
      <c r="E493" s="34">
        <v>1.4545587777309715E-2</v>
      </c>
    </row>
    <row r="494" spans="2:5">
      <c r="B494" s="275">
        <v>45174</v>
      </c>
      <c r="C494" s="276">
        <v>371.31</v>
      </c>
      <c r="D494" s="34">
        <f t="shared" si="10"/>
        <v>0.86283698257520669</v>
      </c>
      <c r="E494" s="34">
        <v>1.4543104144784619E-2</v>
      </c>
    </row>
    <row r="495" spans="2:5">
      <c r="B495" s="275">
        <v>43753</v>
      </c>
      <c r="C495" s="276">
        <v>50.93</v>
      </c>
      <c r="D495" s="34">
        <f t="shared" si="10"/>
        <v>-5.8904378558808442E-4</v>
      </c>
      <c r="E495" s="34">
        <v>1.4529746711172237E-2</v>
      </c>
    </row>
    <row r="496" spans="2:5">
      <c r="B496" s="275">
        <v>43773</v>
      </c>
      <c r="C496" s="276">
        <v>50.96</v>
      </c>
      <c r="D496" s="34">
        <f t="shared" si="10"/>
        <v>-10.926805337519621</v>
      </c>
      <c r="E496" s="34">
        <v>1.4521193092621704E-2</v>
      </c>
    </row>
    <row r="497" spans="2:5">
      <c r="B497" s="275">
        <v>45539</v>
      </c>
      <c r="C497" s="276">
        <v>607.79</v>
      </c>
      <c r="D497" s="34">
        <f t="shared" si="10"/>
        <v>0.89001135260534059</v>
      </c>
      <c r="E497" s="34">
        <v>1.4511591174583222E-2</v>
      </c>
    </row>
    <row r="498" spans="2:5">
      <c r="B498" s="275">
        <v>43874</v>
      </c>
      <c r="C498" s="276">
        <v>66.849999999999994</v>
      </c>
      <c r="D498" s="34">
        <f t="shared" si="10"/>
        <v>-8.1199700822737473</v>
      </c>
      <c r="E498" s="34">
        <v>1.4510097232610306E-2</v>
      </c>
    </row>
    <row r="499" spans="2:5">
      <c r="B499" s="275">
        <v>45348</v>
      </c>
      <c r="C499" s="276">
        <v>609.66999999999996</v>
      </c>
      <c r="D499" s="34">
        <f t="shared" si="10"/>
        <v>0.8988797218167206</v>
      </c>
      <c r="E499" s="34">
        <v>1.4466842718191705E-2</v>
      </c>
    </row>
    <row r="500" spans="2:5">
      <c r="B500" s="275">
        <v>43850</v>
      </c>
      <c r="C500" s="276">
        <v>61.65</v>
      </c>
      <c r="D500" s="34">
        <f t="shared" si="10"/>
        <v>0.70689375506893759</v>
      </c>
      <c r="E500" s="34">
        <v>1.4436334144363351E-2</v>
      </c>
    </row>
    <row r="501" spans="2:5">
      <c r="B501" s="275">
        <v>42781</v>
      </c>
      <c r="C501" s="276">
        <v>18.07</v>
      </c>
      <c r="D501" s="34">
        <f t="shared" si="10"/>
        <v>-2.0863309352517985</v>
      </c>
      <c r="E501" s="34">
        <v>1.4388489208633179E-2</v>
      </c>
    </row>
    <row r="502" spans="2:5">
      <c r="B502" s="275">
        <v>44021</v>
      </c>
      <c r="C502" s="276">
        <v>55.77</v>
      </c>
      <c r="D502" s="34">
        <f t="shared" si="10"/>
        <v>-0.43249058633674009</v>
      </c>
      <c r="E502" s="34">
        <v>1.434462972924519E-2</v>
      </c>
    </row>
    <row r="503" spans="2:5">
      <c r="B503" s="275">
        <v>44316</v>
      </c>
      <c r="C503" s="276">
        <v>79.89</v>
      </c>
      <c r="D503" s="34">
        <f t="shared" si="10"/>
        <v>0.53498560520715988</v>
      </c>
      <c r="E503" s="34">
        <v>1.4269620728501697E-2</v>
      </c>
    </row>
    <row r="504" spans="2:5">
      <c r="B504" s="275">
        <v>43257</v>
      </c>
      <c r="C504" s="276">
        <v>37.15</v>
      </c>
      <c r="D504" s="34">
        <f t="shared" si="10"/>
        <v>-0.51224764468371475</v>
      </c>
      <c r="E504" s="34">
        <v>1.4266487213997339E-2</v>
      </c>
    </row>
    <row r="505" spans="2:5">
      <c r="B505" s="275">
        <v>44116</v>
      </c>
      <c r="C505" s="276">
        <v>56.18</v>
      </c>
      <c r="D505" s="34">
        <f t="shared" si="10"/>
        <v>-0.7513349946600214</v>
      </c>
      <c r="E505" s="34">
        <v>1.4239943040227788E-2</v>
      </c>
    </row>
    <row r="506" spans="2:5">
      <c r="B506" s="275">
        <v>44389</v>
      </c>
      <c r="C506" s="276">
        <v>98.39</v>
      </c>
      <c r="D506" s="34">
        <f t="shared" si="10"/>
        <v>-4.5662160788698039</v>
      </c>
      <c r="E506" s="34">
        <v>1.4229088321983999E-2</v>
      </c>
    </row>
    <row r="507" spans="2:5">
      <c r="B507" s="275">
        <v>45736</v>
      </c>
      <c r="C507" s="276">
        <v>547.66</v>
      </c>
      <c r="D507" s="34">
        <f t="shared" si="10"/>
        <v>0.77529854289157507</v>
      </c>
      <c r="E507" s="34">
        <v>1.4205894167914351E-2</v>
      </c>
    </row>
    <row r="508" spans="2:5">
      <c r="B508" s="275">
        <v>44655</v>
      </c>
      <c r="C508" s="276">
        <v>123.06</v>
      </c>
      <c r="D508" s="34">
        <f t="shared" si="10"/>
        <v>0.28595806923451972</v>
      </c>
      <c r="E508" s="34">
        <v>1.4139444173573939E-2</v>
      </c>
    </row>
    <row r="509" spans="2:5">
      <c r="B509" s="275">
        <v>44251</v>
      </c>
      <c r="C509" s="276">
        <v>87.87</v>
      </c>
      <c r="D509" s="34">
        <f t="shared" si="10"/>
        <v>-5.8669625583247971</v>
      </c>
      <c r="E509" s="34">
        <v>1.4111756003186628E-2</v>
      </c>
    </row>
    <row r="510" spans="2:5">
      <c r="B510" s="275">
        <v>45429</v>
      </c>
      <c r="C510" s="276">
        <v>603.4</v>
      </c>
      <c r="D510" s="34">
        <f t="shared" si="10"/>
        <v>0.96799801126947305</v>
      </c>
      <c r="E510" s="34">
        <v>1.3987404706662149E-2</v>
      </c>
    </row>
    <row r="511" spans="2:5">
      <c r="B511" s="275">
        <v>42835</v>
      </c>
      <c r="C511" s="276">
        <v>19.309999999999999</v>
      </c>
      <c r="D511" s="34">
        <f t="shared" si="10"/>
        <v>0.10978767477990665</v>
      </c>
      <c r="E511" s="34">
        <v>1.3982392542723956E-2</v>
      </c>
    </row>
    <row r="512" spans="2:5">
      <c r="B512" s="275">
        <v>42824</v>
      </c>
      <c r="C512" s="276">
        <v>17.190000000000001</v>
      </c>
      <c r="D512" s="34">
        <f t="shared" si="10"/>
        <v>-34.353694008144267</v>
      </c>
      <c r="E512" s="34">
        <v>1.3961605584642349E-2</v>
      </c>
    </row>
    <row r="513" spans="2:5">
      <c r="B513" s="275">
        <v>45537</v>
      </c>
      <c r="C513" s="276">
        <v>607.73</v>
      </c>
      <c r="D513" s="34">
        <f t="shared" si="10"/>
        <v>0.80827011995458509</v>
      </c>
      <c r="E513" s="34">
        <v>1.3953564905467918E-2</v>
      </c>
    </row>
    <row r="514" spans="2:5">
      <c r="B514" s="275">
        <v>44543</v>
      </c>
      <c r="C514" s="276">
        <v>116.52</v>
      </c>
      <c r="D514" s="34">
        <f t="shared" si="10"/>
        <v>-0.84835221421215257</v>
      </c>
      <c r="E514" s="34">
        <v>1.3903192584963872E-2</v>
      </c>
    </row>
    <row r="515" spans="2:5">
      <c r="B515" s="275">
        <v>44812</v>
      </c>
      <c r="C515" s="276">
        <v>215.37</v>
      </c>
      <c r="D515" s="34">
        <f t="shared" si="10"/>
        <v>0.92296977294887861</v>
      </c>
      <c r="E515" s="34">
        <v>1.388308492361986E-2</v>
      </c>
    </row>
    <row r="516" spans="2:5">
      <c r="B516" s="275">
        <v>42733</v>
      </c>
      <c r="C516" s="276">
        <v>16.59</v>
      </c>
      <c r="D516" s="34">
        <f t="shared" si="10"/>
        <v>-1.5003013863773356</v>
      </c>
      <c r="E516" s="34">
        <v>1.386377335744427E-2</v>
      </c>
    </row>
    <row r="517" spans="2:5">
      <c r="B517" s="275">
        <v>43524</v>
      </c>
      <c r="C517" s="276">
        <v>41.48</v>
      </c>
      <c r="D517" s="34">
        <f t="shared" si="10"/>
        <v>-12.412729026036645</v>
      </c>
      <c r="E517" s="34">
        <v>1.374156219864996E-2</v>
      </c>
    </row>
    <row r="518" spans="2:5">
      <c r="B518" s="275">
        <v>45764</v>
      </c>
      <c r="C518" s="276">
        <v>556.36</v>
      </c>
      <c r="D518" s="34">
        <f t="shared" ref="D518:D581" si="11">(C518-C519)/C518</f>
        <v>0.93831332230929609</v>
      </c>
      <c r="E518" s="34">
        <v>1.3732115896182303E-2</v>
      </c>
    </row>
    <row r="519" spans="2:5">
      <c r="B519" s="275">
        <v>43229</v>
      </c>
      <c r="C519" s="276">
        <v>34.32</v>
      </c>
      <c r="D519" s="34">
        <f t="shared" si="11"/>
        <v>-0.64131701631701621</v>
      </c>
      <c r="E519" s="34">
        <v>1.3694638694638661E-2</v>
      </c>
    </row>
    <row r="520" spans="2:5">
      <c r="B520" s="275">
        <v>44007</v>
      </c>
      <c r="C520" s="276">
        <v>56.33</v>
      </c>
      <c r="D520" s="34">
        <f t="shared" si="11"/>
        <v>-0.4981359843777739</v>
      </c>
      <c r="E520" s="34">
        <v>1.3669447896325156E-2</v>
      </c>
    </row>
    <row r="521" spans="2:5">
      <c r="B521" s="275">
        <v>44340</v>
      </c>
      <c r="C521" s="276">
        <v>84.39</v>
      </c>
      <c r="D521" s="34">
        <f t="shared" si="11"/>
        <v>0.78243867756843233</v>
      </c>
      <c r="E521" s="34">
        <v>1.3627207015049244E-2</v>
      </c>
    </row>
    <row r="522" spans="2:5">
      <c r="B522" s="275">
        <v>42830</v>
      </c>
      <c r="C522" s="276">
        <v>18.36</v>
      </c>
      <c r="D522" s="34">
        <f t="shared" si="11"/>
        <v>-1.8660130718954249</v>
      </c>
      <c r="E522" s="34">
        <v>1.3616557734204794E-2</v>
      </c>
    </row>
    <row r="523" spans="2:5">
      <c r="B523" s="275">
        <v>43706</v>
      </c>
      <c r="C523" s="276">
        <v>52.62</v>
      </c>
      <c r="D523" s="34">
        <f t="shared" si="11"/>
        <v>-10.953629798555683</v>
      </c>
      <c r="E523" s="34">
        <v>1.349296845305969E-2</v>
      </c>
    </row>
    <row r="524" spans="2:5">
      <c r="B524" s="275">
        <v>45456</v>
      </c>
      <c r="C524" s="276">
        <v>629</v>
      </c>
      <c r="D524" s="34">
        <f t="shared" si="11"/>
        <v>0.60109697933227346</v>
      </c>
      <c r="E524" s="34">
        <v>1.3481717011128805E-2</v>
      </c>
    </row>
    <row r="525" spans="2:5">
      <c r="B525" s="275">
        <v>44972</v>
      </c>
      <c r="C525" s="276">
        <v>250.91</v>
      </c>
      <c r="D525" s="34">
        <f t="shared" si="11"/>
        <v>-0.42365788529751697</v>
      </c>
      <c r="E525" s="34">
        <v>1.3470965684906921E-2</v>
      </c>
    </row>
    <row r="526" spans="2:5">
      <c r="B526" s="275">
        <v>45168</v>
      </c>
      <c r="C526" s="276">
        <v>357.21</v>
      </c>
      <c r="D526" s="34">
        <f t="shared" si="11"/>
        <v>0.94966546289297604</v>
      </c>
      <c r="E526" s="34">
        <v>1.3437473754933945E-2</v>
      </c>
    </row>
    <row r="527" spans="2:5">
      <c r="B527" s="275">
        <v>42759</v>
      </c>
      <c r="C527" s="276">
        <v>17.98</v>
      </c>
      <c r="D527" s="34">
        <f t="shared" si="11"/>
        <v>-1.6390433815350389</v>
      </c>
      <c r="E527" s="34">
        <v>1.3348164627363848E-2</v>
      </c>
    </row>
    <row r="528" spans="2:5">
      <c r="B528" s="275">
        <v>43558</v>
      </c>
      <c r="C528" s="276">
        <v>47.45</v>
      </c>
      <c r="D528" s="34">
        <f t="shared" si="11"/>
        <v>-10.611801896733404</v>
      </c>
      <c r="E528" s="34">
        <v>1.3277133825079083E-2</v>
      </c>
    </row>
    <row r="529" spans="2:5">
      <c r="B529" s="275">
        <v>45334</v>
      </c>
      <c r="C529" s="276">
        <v>550.98</v>
      </c>
      <c r="D529" s="34">
        <f t="shared" si="11"/>
        <v>0.93148571635994049</v>
      </c>
      <c r="E529" s="34">
        <v>1.3249119750263291E-2</v>
      </c>
    </row>
    <row r="530" spans="2:5">
      <c r="B530" s="275">
        <v>43460</v>
      </c>
      <c r="C530" s="276">
        <v>37.75</v>
      </c>
      <c r="D530" s="34">
        <f t="shared" si="11"/>
        <v>-2.5695364238410567E-2</v>
      </c>
      <c r="E530" s="34">
        <v>1.3245033112582781E-2</v>
      </c>
    </row>
    <row r="531" spans="2:5">
      <c r="B531" s="275">
        <v>43328</v>
      </c>
      <c r="C531" s="276">
        <v>38.72</v>
      </c>
      <c r="D531" s="34">
        <f t="shared" si="11"/>
        <v>-4.8197314049586781</v>
      </c>
      <c r="E531" s="34">
        <v>1.3171487603305734E-2</v>
      </c>
    </row>
    <row r="532" spans="2:5">
      <c r="B532" s="275">
        <v>44882</v>
      </c>
      <c r="C532" s="276">
        <v>225.34</v>
      </c>
      <c r="D532" s="34">
        <f t="shared" si="11"/>
        <v>-0.62381290494364083</v>
      </c>
      <c r="E532" s="34">
        <v>1.3135706044199912E-2</v>
      </c>
    </row>
    <row r="533" spans="2:5">
      <c r="B533" s="275">
        <v>45173</v>
      </c>
      <c r="C533" s="276">
        <v>365.91</v>
      </c>
      <c r="D533" s="34">
        <f t="shared" si="11"/>
        <v>0.66639337542018529</v>
      </c>
      <c r="E533" s="34">
        <v>1.311797983110604E-2</v>
      </c>
    </row>
    <row r="534" spans="2:5">
      <c r="B534" s="275">
        <v>44620</v>
      </c>
      <c r="C534" s="276">
        <v>122.07</v>
      </c>
      <c r="D534" s="34">
        <f t="shared" si="11"/>
        <v>0.60530842958957964</v>
      </c>
      <c r="E534" s="34">
        <v>1.3107233554517853E-2</v>
      </c>
    </row>
    <row r="535" spans="2:5">
      <c r="B535" s="275">
        <v>43616</v>
      </c>
      <c r="C535" s="276">
        <v>48.18</v>
      </c>
      <c r="D535" s="34">
        <f t="shared" si="11"/>
        <v>0.63491075134910746</v>
      </c>
      <c r="E535" s="34">
        <v>1.3075965130759705E-2</v>
      </c>
    </row>
    <row r="536" spans="2:5">
      <c r="B536" s="275">
        <v>42793</v>
      </c>
      <c r="C536" s="276">
        <v>17.59</v>
      </c>
      <c r="D536" s="34">
        <f t="shared" si="11"/>
        <v>-4.1773735076748144</v>
      </c>
      <c r="E536" s="34">
        <v>1.3075611142694737E-2</v>
      </c>
    </row>
    <row r="537" spans="2:5">
      <c r="B537" s="275">
        <v>44383</v>
      </c>
      <c r="C537" s="276">
        <v>91.07</v>
      </c>
      <c r="D537" s="34">
        <f t="shared" si="11"/>
        <v>-2.4950038431975408</v>
      </c>
      <c r="E537" s="34">
        <v>1.3066871637202129E-2</v>
      </c>
    </row>
    <row r="538" spans="2:5">
      <c r="B538" s="275">
        <v>45090</v>
      </c>
      <c r="C538" s="276">
        <v>318.29000000000002</v>
      </c>
      <c r="D538" s="34">
        <f t="shared" si="11"/>
        <v>0.90018536554714257</v>
      </c>
      <c r="E538" s="34">
        <v>1.2912752521285662E-2</v>
      </c>
    </row>
    <row r="539" spans="2:5">
      <c r="B539" s="275">
        <v>43202</v>
      </c>
      <c r="C539" s="276">
        <v>31.77</v>
      </c>
      <c r="D539" s="34">
        <f t="shared" si="11"/>
        <v>-16.890462700661001</v>
      </c>
      <c r="E539" s="34">
        <v>1.2905256531318859E-2</v>
      </c>
    </row>
    <row r="540" spans="2:5">
      <c r="B540" s="275">
        <v>45366</v>
      </c>
      <c r="C540" s="276">
        <v>568.38</v>
      </c>
      <c r="D540" s="34">
        <f t="shared" si="11"/>
        <v>0.90837116013934327</v>
      </c>
      <c r="E540" s="34">
        <v>1.2878707906682238E-2</v>
      </c>
    </row>
    <row r="541" spans="2:5">
      <c r="B541" s="275">
        <v>43735</v>
      </c>
      <c r="C541" s="276">
        <v>52.08</v>
      </c>
      <c r="D541" s="34">
        <f t="shared" si="11"/>
        <v>-8.2569124423963149</v>
      </c>
      <c r="E541" s="34">
        <v>1.286482334869435E-2</v>
      </c>
    </row>
    <row r="542" spans="2:5">
      <c r="B542" s="275">
        <v>45810</v>
      </c>
      <c r="C542" s="276">
        <v>482.1</v>
      </c>
      <c r="D542" s="34">
        <f t="shared" si="11"/>
        <v>0.57705870151420868</v>
      </c>
      <c r="E542" s="34">
        <v>1.2860402406139899E-2</v>
      </c>
    </row>
    <row r="543" spans="2:5">
      <c r="B543" s="275">
        <v>44789</v>
      </c>
      <c r="C543" s="276">
        <v>203.9</v>
      </c>
      <c r="D543" s="34">
        <f t="shared" si="11"/>
        <v>0.79666503187837168</v>
      </c>
      <c r="E543" s="34">
        <v>1.2800392349190847E-2</v>
      </c>
    </row>
    <row r="544" spans="2:5">
      <c r="B544" s="275">
        <v>43468</v>
      </c>
      <c r="C544" s="276">
        <v>41.46</v>
      </c>
      <c r="D544" s="34">
        <f t="shared" si="11"/>
        <v>-9.2139411480945501</v>
      </c>
      <c r="E544" s="34">
        <v>1.2783405692233506E-2</v>
      </c>
    </row>
    <row r="545" spans="2:5">
      <c r="B545" s="275">
        <v>45254</v>
      </c>
      <c r="C545" s="276">
        <v>423.47</v>
      </c>
      <c r="D545" s="34">
        <f t="shared" si="11"/>
        <v>-0.37669728670271796</v>
      </c>
      <c r="E545" s="34">
        <v>1.2775403216284564E-2</v>
      </c>
    </row>
    <row r="546" spans="2:5">
      <c r="B546" s="275">
        <v>45422</v>
      </c>
      <c r="C546" s="276">
        <v>582.99</v>
      </c>
      <c r="D546" s="34">
        <f t="shared" si="11"/>
        <v>0.95819825382939672</v>
      </c>
      <c r="E546" s="34">
        <v>1.2744643990463067E-2</v>
      </c>
    </row>
    <row r="547" spans="2:5">
      <c r="B547" s="275">
        <v>42899</v>
      </c>
      <c r="C547" s="276">
        <v>24.37</v>
      </c>
      <c r="D547" s="34">
        <f t="shared" si="11"/>
        <v>-20.195322117357403</v>
      </c>
      <c r="E547" s="34">
        <v>1.2720558063192543E-2</v>
      </c>
    </row>
    <row r="548" spans="2:5">
      <c r="B548" s="275">
        <v>45327</v>
      </c>
      <c r="C548" s="276">
        <v>516.53</v>
      </c>
      <c r="D548" s="34">
        <f t="shared" si="11"/>
        <v>0.49681528662420377</v>
      </c>
      <c r="E548" s="34">
        <v>1.2661413664259508E-2</v>
      </c>
    </row>
    <row r="549" spans="2:5">
      <c r="B549" s="275">
        <v>44978</v>
      </c>
      <c r="C549" s="276">
        <v>259.91000000000003</v>
      </c>
      <c r="D549" s="34">
        <f t="shared" si="11"/>
        <v>1.650571351621723E-2</v>
      </c>
      <c r="E549" s="34">
        <v>1.2658227848101344E-2</v>
      </c>
    </row>
    <row r="550" spans="2:5">
      <c r="B550" s="275">
        <v>44985</v>
      </c>
      <c r="C550" s="276">
        <v>255.62</v>
      </c>
      <c r="D550" s="34">
        <f t="shared" si="11"/>
        <v>0.87555746811673574</v>
      </c>
      <c r="E550" s="34">
        <v>1.2596823409748841E-2</v>
      </c>
    </row>
    <row r="551" spans="2:5">
      <c r="B551" s="275">
        <v>43220</v>
      </c>
      <c r="C551" s="276">
        <v>31.81</v>
      </c>
      <c r="D551" s="34">
        <f t="shared" si="11"/>
        <v>0.17384470292360885</v>
      </c>
      <c r="E551" s="34">
        <v>1.2574662055957203E-2</v>
      </c>
    </row>
    <row r="552" spans="2:5">
      <c r="B552" s="275">
        <v>42997</v>
      </c>
      <c r="C552" s="276">
        <v>26.28</v>
      </c>
      <c r="D552" s="34">
        <f t="shared" si="11"/>
        <v>-2.224505327245053</v>
      </c>
      <c r="E552" s="34">
        <v>1.2557077625570847E-2</v>
      </c>
    </row>
    <row r="553" spans="2:5">
      <c r="B553" s="275">
        <v>44272</v>
      </c>
      <c r="C553" s="276">
        <v>84.74</v>
      </c>
      <c r="D553" s="34">
        <f t="shared" si="11"/>
        <v>-1.0266698135473266E-2</v>
      </c>
      <c r="E553" s="34">
        <v>1.2508850601840786E-2</v>
      </c>
    </row>
    <row r="554" spans="2:5">
      <c r="B554" s="275">
        <v>44349</v>
      </c>
      <c r="C554" s="276">
        <v>85.61</v>
      </c>
      <c r="D554" s="34">
        <f t="shared" si="11"/>
        <v>0.10197406844994748</v>
      </c>
      <c r="E554" s="34">
        <v>1.2498539890199663E-2</v>
      </c>
    </row>
    <row r="555" spans="2:5">
      <c r="B555" s="275">
        <v>44196</v>
      </c>
      <c r="C555" s="276">
        <v>76.88</v>
      </c>
      <c r="D555" s="34">
        <f t="shared" si="11"/>
        <v>-5.5280957336108223E-2</v>
      </c>
      <c r="E555" s="34">
        <v>1.2486992715920835E-2</v>
      </c>
    </row>
    <row r="556" spans="2:5">
      <c r="B556" s="275">
        <v>44201</v>
      </c>
      <c r="C556" s="276">
        <v>81.13</v>
      </c>
      <c r="D556" s="34">
        <f t="shared" si="11"/>
        <v>0.1524713422901515</v>
      </c>
      <c r="E556" s="34">
        <v>1.2449155676075322E-2</v>
      </c>
    </row>
    <row r="557" spans="2:5">
      <c r="B557" s="275">
        <v>43854</v>
      </c>
      <c r="C557" s="276">
        <v>68.760000000000005</v>
      </c>
      <c r="D557" s="34">
        <f t="shared" si="11"/>
        <v>-0.74694589877835948</v>
      </c>
      <c r="E557" s="34">
        <v>1.2361838278068768E-2</v>
      </c>
    </row>
    <row r="558" spans="2:5">
      <c r="B558" s="275">
        <v>44462</v>
      </c>
      <c r="C558" s="276">
        <v>120.12</v>
      </c>
      <c r="D558" s="34">
        <f t="shared" si="11"/>
        <v>0.59390609390609395</v>
      </c>
      <c r="E558" s="34">
        <v>1.2321012321012353E-2</v>
      </c>
    </row>
    <row r="559" spans="2:5">
      <c r="B559" s="275">
        <v>43619</v>
      </c>
      <c r="C559" s="276">
        <v>48.78</v>
      </c>
      <c r="D559" s="34">
        <f t="shared" si="11"/>
        <v>0.1322263222632227</v>
      </c>
      <c r="E559" s="34">
        <v>1.2300123001230042E-2</v>
      </c>
    </row>
    <row r="560" spans="2:5">
      <c r="B560" s="275">
        <v>43529</v>
      </c>
      <c r="C560" s="276">
        <v>42.33</v>
      </c>
      <c r="D560" s="34">
        <f t="shared" si="11"/>
        <v>-9.7772265532719125</v>
      </c>
      <c r="E560" s="34">
        <v>1.2284431845027075E-2</v>
      </c>
    </row>
    <row r="561" spans="2:5">
      <c r="B561" s="275">
        <v>45842</v>
      </c>
      <c r="C561" s="276">
        <v>456.2</v>
      </c>
      <c r="D561" s="34">
        <f t="shared" si="11"/>
        <v>0.91865409907935114</v>
      </c>
      <c r="E561" s="34">
        <v>1.2275317843051218E-2</v>
      </c>
    </row>
    <row r="562" spans="2:5">
      <c r="B562" s="275">
        <v>43249</v>
      </c>
      <c r="C562" s="276">
        <v>37.11</v>
      </c>
      <c r="D562" s="34">
        <f t="shared" si="11"/>
        <v>-5.0921584478577211</v>
      </c>
      <c r="E562" s="34">
        <v>1.2126111560226431E-2</v>
      </c>
    </row>
    <row r="563" spans="2:5">
      <c r="B563" s="275">
        <v>44872</v>
      </c>
      <c r="C563" s="276">
        <v>226.08</v>
      </c>
      <c r="D563" s="34">
        <f t="shared" si="11"/>
        <v>-1.6752476999292285</v>
      </c>
      <c r="E563" s="34">
        <v>1.2119603680113274E-2</v>
      </c>
    </row>
    <row r="564" spans="2:5">
      <c r="B564" s="275">
        <v>45450</v>
      </c>
      <c r="C564" s="276">
        <v>604.82000000000005</v>
      </c>
      <c r="D564" s="34">
        <f t="shared" si="11"/>
        <v>0.55924076584769034</v>
      </c>
      <c r="E564" s="34">
        <v>1.211930822393446E-2</v>
      </c>
    </row>
    <row r="565" spans="2:5">
      <c r="B565" s="275">
        <v>44988</v>
      </c>
      <c r="C565" s="276">
        <v>266.58</v>
      </c>
      <c r="D565" s="34">
        <f t="shared" si="11"/>
        <v>0.77912821667041787</v>
      </c>
      <c r="E565" s="34">
        <v>1.2116437842298603E-2</v>
      </c>
    </row>
    <row r="566" spans="2:5">
      <c r="B566" s="275">
        <v>43803</v>
      </c>
      <c r="C566" s="276">
        <v>58.88</v>
      </c>
      <c r="D566" s="34">
        <f t="shared" si="11"/>
        <v>-1.0035665760869563</v>
      </c>
      <c r="E566" s="34">
        <v>1.2058423913043492E-2</v>
      </c>
    </row>
    <row r="567" spans="2:5">
      <c r="B567" s="275">
        <v>44628</v>
      </c>
      <c r="C567" s="276">
        <v>117.97</v>
      </c>
      <c r="D567" s="34">
        <f t="shared" si="11"/>
        <v>0.49978808171569045</v>
      </c>
      <c r="E567" s="34">
        <v>1.2036958548783604E-2</v>
      </c>
    </row>
    <row r="568" spans="2:5">
      <c r="B568" s="275">
        <v>43798</v>
      </c>
      <c r="C568" s="276">
        <v>59.01</v>
      </c>
      <c r="D568" s="34">
        <f t="shared" si="11"/>
        <v>-8.6702253855278766</v>
      </c>
      <c r="E568" s="34">
        <v>1.203185900694799E-2</v>
      </c>
    </row>
    <row r="569" spans="2:5">
      <c r="B569" s="275">
        <v>45341</v>
      </c>
      <c r="C569" s="276">
        <v>570.64</v>
      </c>
      <c r="D569" s="34">
        <f t="shared" si="11"/>
        <v>0.77709238749474274</v>
      </c>
      <c r="E569" s="34">
        <v>1.1793775410065923E-2</v>
      </c>
    </row>
    <row r="570" spans="2:5">
      <c r="B570" s="275">
        <v>44623</v>
      </c>
      <c r="C570" s="276">
        <v>127.2</v>
      </c>
      <c r="D570" s="34">
        <f t="shared" si="11"/>
        <v>7.327044025157238E-2</v>
      </c>
      <c r="E570" s="34">
        <v>1.1792452830188678E-2</v>
      </c>
    </row>
    <row r="571" spans="2:5">
      <c r="B571" s="275">
        <v>44480</v>
      </c>
      <c r="C571" s="276">
        <v>117.88</v>
      </c>
      <c r="D571" s="34">
        <f t="shared" si="11"/>
        <v>0.48795385137427894</v>
      </c>
      <c r="E571" s="34">
        <v>1.1791652527994577E-2</v>
      </c>
    </row>
    <row r="572" spans="2:5">
      <c r="B572" s="275">
        <v>44103</v>
      </c>
      <c r="C572" s="276">
        <v>60.36</v>
      </c>
      <c r="D572" s="34">
        <f t="shared" si="11"/>
        <v>0.57637508283631544</v>
      </c>
      <c r="E572" s="34">
        <v>1.1762756792577881E-2</v>
      </c>
    </row>
    <row r="573" spans="2:5">
      <c r="B573" s="275">
        <v>42978</v>
      </c>
      <c r="C573" s="276">
        <v>25.57</v>
      </c>
      <c r="D573" s="34">
        <f t="shared" si="11"/>
        <v>-3.7438404380132964</v>
      </c>
      <c r="E573" s="34">
        <v>1.1732499022291776E-2</v>
      </c>
    </row>
    <row r="574" spans="2:5">
      <c r="B574" s="275">
        <v>44448</v>
      </c>
      <c r="C574" s="276">
        <v>121.3</v>
      </c>
      <c r="D574" s="34">
        <f t="shared" si="11"/>
        <v>0.75259686727122832</v>
      </c>
      <c r="E574" s="34">
        <v>1.1706512778235794E-2</v>
      </c>
    </row>
    <row r="575" spans="2:5">
      <c r="B575" s="275">
        <v>43180</v>
      </c>
      <c r="C575" s="276">
        <v>30.01</v>
      </c>
      <c r="D575" s="34">
        <f t="shared" si="11"/>
        <v>-11.032989003665445</v>
      </c>
      <c r="E575" s="34">
        <v>1.1662779073642167E-2</v>
      </c>
    </row>
    <row r="576" spans="2:5">
      <c r="B576" s="275">
        <v>45170</v>
      </c>
      <c r="C576" s="276">
        <v>361.11</v>
      </c>
      <c r="D576" s="34">
        <f t="shared" si="11"/>
        <v>-0.66389742737669966</v>
      </c>
      <c r="E576" s="34">
        <v>1.1630805017861562E-2</v>
      </c>
    </row>
    <row r="577" spans="2:5">
      <c r="B577" s="275">
        <v>45345</v>
      </c>
      <c r="C577" s="276">
        <v>600.85</v>
      </c>
      <c r="D577" s="34">
        <f t="shared" si="11"/>
        <v>0.94391279021386365</v>
      </c>
      <c r="E577" s="34">
        <v>1.1600233003245447E-2</v>
      </c>
    </row>
    <row r="578" spans="2:5">
      <c r="B578" s="275">
        <v>43131</v>
      </c>
      <c r="C578" s="276">
        <v>33.700000000000003</v>
      </c>
      <c r="D578" s="34">
        <f t="shared" si="11"/>
        <v>0.28041543026706239</v>
      </c>
      <c r="E578" s="34">
        <v>1.1572700296735921E-2</v>
      </c>
    </row>
    <row r="579" spans="2:5">
      <c r="B579" s="275">
        <v>43061</v>
      </c>
      <c r="C579" s="276">
        <v>24.25</v>
      </c>
      <c r="D579" s="34">
        <f t="shared" si="11"/>
        <v>-0.73030927835051551</v>
      </c>
      <c r="E579" s="34">
        <v>1.1546391752577366E-2</v>
      </c>
    </row>
    <row r="580" spans="2:5">
      <c r="B580" s="275">
        <v>43550</v>
      </c>
      <c r="C580" s="276">
        <v>41.96</v>
      </c>
      <c r="D580" s="34">
        <f t="shared" si="11"/>
        <v>-3.689227836034318</v>
      </c>
      <c r="E580" s="34">
        <v>1.1439466158246044E-2</v>
      </c>
    </row>
    <row r="581" spans="2:5">
      <c r="B581" s="275">
        <v>44784</v>
      </c>
      <c r="C581" s="276">
        <v>196.76</v>
      </c>
      <c r="D581" s="34">
        <f t="shared" si="11"/>
        <v>0.79884122789184797</v>
      </c>
      <c r="E581" s="34">
        <v>1.1435251067290099E-2</v>
      </c>
    </row>
    <row r="582" spans="2:5">
      <c r="B582" s="275">
        <v>43409</v>
      </c>
      <c r="C582" s="276">
        <v>39.58</v>
      </c>
      <c r="D582" s="34">
        <f t="shared" ref="D582:D645" si="12">(C582-C583)/C582</f>
        <v>-14.040677109651337</v>
      </c>
      <c r="E582" s="34">
        <v>1.1369378473976649E-2</v>
      </c>
    </row>
    <row r="583" spans="2:5">
      <c r="B583" s="275">
        <v>45517</v>
      </c>
      <c r="C583" s="276">
        <v>595.30999999999995</v>
      </c>
      <c r="D583" s="34">
        <f t="shared" si="12"/>
        <v>0.76936386084560981</v>
      </c>
      <c r="E583" s="34">
        <v>1.1355428264265662E-2</v>
      </c>
    </row>
    <row r="584" spans="2:5">
      <c r="B584" s="275">
        <v>44693</v>
      </c>
      <c r="C584" s="276">
        <v>137.30000000000001</v>
      </c>
      <c r="D584" s="34">
        <f t="shared" si="12"/>
        <v>0.6248361252731246</v>
      </c>
      <c r="E584" s="34">
        <v>1.1289147851420329E-2</v>
      </c>
    </row>
    <row r="585" spans="2:5">
      <c r="B585" s="275">
        <v>43754</v>
      </c>
      <c r="C585" s="276">
        <v>51.51</v>
      </c>
      <c r="D585" s="34">
        <f t="shared" si="12"/>
        <v>-9.7907202484954396</v>
      </c>
      <c r="E585" s="34">
        <v>1.1259949524364168E-2</v>
      </c>
    </row>
    <row r="586" spans="2:5">
      <c r="B586" s="275">
        <v>45379</v>
      </c>
      <c r="C586" s="276">
        <v>555.83000000000004</v>
      </c>
      <c r="D586" s="34">
        <f t="shared" si="12"/>
        <v>0.90991850026087118</v>
      </c>
      <c r="E586" s="34">
        <v>1.1226454131658976E-2</v>
      </c>
    </row>
    <row r="587" spans="2:5">
      <c r="B587" s="275">
        <v>43747</v>
      </c>
      <c r="C587" s="276">
        <v>50.07</v>
      </c>
      <c r="D587" s="34">
        <f t="shared" si="12"/>
        <v>-9.386858398242437E-3</v>
      </c>
      <c r="E587" s="34">
        <v>1.1184341921310211E-2</v>
      </c>
    </row>
    <row r="588" spans="2:5">
      <c r="B588" s="275">
        <v>43963</v>
      </c>
      <c r="C588" s="276">
        <v>50.54</v>
      </c>
      <c r="D588" s="34">
        <f t="shared" si="12"/>
        <v>-7.5743965176098138</v>
      </c>
      <c r="E588" s="34">
        <v>1.1080332409972344E-2</v>
      </c>
    </row>
    <row r="589" spans="2:5">
      <c r="B589" s="275">
        <v>45273</v>
      </c>
      <c r="C589" s="276">
        <v>433.35</v>
      </c>
      <c r="D589" s="34">
        <f t="shared" si="12"/>
        <v>1.739933079496947E-2</v>
      </c>
      <c r="E589" s="34">
        <v>1.1076497057805494E-2</v>
      </c>
    </row>
    <row r="590" spans="2:5">
      <c r="B590" s="275">
        <v>45266</v>
      </c>
      <c r="C590" s="276">
        <v>425.81</v>
      </c>
      <c r="D590" s="34">
        <f t="shared" si="12"/>
        <v>0.90634320471571828</v>
      </c>
      <c r="E590" s="34">
        <v>1.1037786806322041E-2</v>
      </c>
    </row>
    <row r="591" spans="2:5">
      <c r="B591" s="275">
        <v>43514</v>
      </c>
      <c r="C591" s="276">
        <v>39.880000000000003</v>
      </c>
      <c r="D591" s="34">
        <f t="shared" si="12"/>
        <v>-0.25050150451354047</v>
      </c>
      <c r="E591" s="34">
        <v>1.1033099297893801E-2</v>
      </c>
    </row>
    <row r="592" spans="2:5">
      <c r="B592" s="275">
        <v>43657</v>
      </c>
      <c r="C592" s="276">
        <v>49.87</v>
      </c>
      <c r="D592" s="34">
        <f t="shared" si="12"/>
        <v>0.47262883497092434</v>
      </c>
      <c r="E592" s="34">
        <v>1.1028674553839928E-2</v>
      </c>
    </row>
    <row r="593" spans="2:5">
      <c r="B593" s="275">
        <v>42993</v>
      </c>
      <c r="C593" s="276">
        <v>26.3</v>
      </c>
      <c r="D593" s="34">
        <f t="shared" si="12"/>
        <v>-19.512547528517111</v>
      </c>
      <c r="E593" s="34">
        <v>1.1026615969581717E-2</v>
      </c>
    </row>
    <row r="594" spans="2:5">
      <c r="B594" s="275">
        <v>45680</v>
      </c>
      <c r="C594" s="276">
        <v>539.48</v>
      </c>
      <c r="D594" s="34">
        <f t="shared" si="12"/>
        <v>0.9696745013716912</v>
      </c>
      <c r="E594" s="34">
        <v>1.1010602802698995E-2</v>
      </c>
    </row>
    <row r="595" spans="2:5">
      <c r="B595" s="275">
        <v>42732</v>
      </c>
      <c r="C595" s="276">
        <v>16.36</v>
      </c>
      <c r="D595" s="34">
        <f t="shared" si="12"/>
        <v>-7.7970660146699258</v>
      </c>
      <c r="E595" s="34">
        <v>1.1002444987775044E-2</v>
      </c>
    </row>
    <row r="596" spans="2:5">
      <c r="B596" s="275">
        <v>44719</v>
      </c>
      <c r="C596" s="276">
        <v>143.91999999999999</v>
      </c>
      <c r="D596" s="34">
        <f t="shared" si="12"/>
        <v>0.84776264591439687</v>
      </c>
      <c r="E596" s="34">
        <v>1.0978321289605226E-2</v>
      </c>
    </row>
    <row r="597" spans="2:5">
      <c r="B597" s="275">
        <v>42871</v>
      </c>
      <c r="C597" s="276">
        <v>21.91</v>
      </c>
      <c r="D597" s="34">
        <f t="shared" si="12"/>
        <v>-11.554541305340027</v>
      </c>
      <c r="E597" s="34">
        <v>1.0953902327704173E-2</v>
      </c>
    </row>
    <row r="598" spans="2:5">
      <c r="B598" s="275">
        <v>45037</v>
      </c>
      <c r="C598" s="276">
        <v>275.07</v>
      </c>
      <c r="D598" s="34">
        <f t="shared" si="12"/>
        <v>0.79692441923873913</v>
      </c>
      <c r="E598" s="34">
        <v>1.0942669138764646E-2</v>
      </c>
    </row>
    <row r="599" spans="2:5">
      <c r="B599" s="275">
        <v>44013</v>
      </c>
      <c r="C599" s="276">
        <v>55.86</v>
      </c>
      <c r="D599" s="34">
        <f t="shared" si="12"/>
        <v>0.11457214464733259</v>
      </c>
      <c r="E599" s="34">
        <v>1.092015753669888E-2</v>
      </c>
    </row>
    <row r="600" spans="2:5">
      <c r="B600" s="275">
        <v>43654</v>
      </c>
      <c r="C600" s="276">
        <v>49.46</v>
      </c>
      <c r="D600" s="34">
        <f t="shared" si="12"/>
        <v>0.12535382126971295</v>
      </c>
      <c r="E600" s="34">
        <v>1.0917913465426589E-2</v>
      </c>
    </row>
    <row r="601" spans="2:5">
      <c r="B601" s="275">
        <v>43579</v>
      </c>
      <c r="C601" s="276">
        <v>43.26</v>
      </c>
      <c r="D601" s="34">
        <f t="shared" si="12"/>
        <v>-12.425797503467406</v>
      </c>
      <c r="E601" s="34">
        <v>1.0864539990753557E-2</v>
      </c>
    </row>
    <row r="602" spans="2:5">
      <c r="B602" s="275">
        <v>45408</v>
      </c>
      <c r="C602" s="276">
        <v>580.79999999999995</v>
      </c>
      <c r="D602" s="34">
        <f t="shared" si="12"/>
        <v>0.97091942148760335</v>
      </c>
      <c r="E602" s="34">
        <v>1.0743801652892579E-2</v>
      </c>
    </row>
    <row r="603" spans="2:5">
      <c r="B603" s="275">
        <v>42817</v>
      </c>
      <c r="C603" s="276">
        <v>16.89</v>
      </c>
      <c r="D603" s="34">
        <f t="shared" si="12"/>
        <v>-36.869745411486086</v>
      </c>
      <c r="E603" s="34">
        <v>1.065719360568382E-2</v>
      </c>
    </row>
    <row r="604" spans="2:5">
      <c r="B604" s="275">
        <v>45469</v>
      </c>
      <c r="C604" s="276">
        <v>639.62</v>
      </c>
      <c r="D604" s="34">
        <f t="shared" si="12"/>
        <v>0.96324380100684781</v>
      </c>
      <c r="E604" s="34">
        <v>1.0646946624558423E-2</v>
      </c>
    </row>
    <row r="605" spans="2:5">
      <c r="B605" s="275">
        <v>42922</v>
      </c>
      <c r="C605" s="276">
        <v>23.51</v>
      </c>
      <c r="D605" s="34">
        <f t="shared" si="12"/>
        <v>-14.43343258188005</v>
      </c>
      <c r="E605" s="34">
        <v>1.0633772862611654E-2</v>
      </c>
    </row>
    <row r="606" spans="2:5">
      <c r="B606" s="275">
        <v>45190</v>
      </c>
      <c r="C606" s="276">
        <v>362.84</v>
      </c>
      <c r="D606" s="34">
        <f t="shared" si="12"/>
        <v>0.84067357512953367</v>
      </c>
      <c r="E606" s="34">
        <v>1.0610737515158104E-2</v>
      </c>
    </row>
    <row r="607" spans="2:5">
      <c r="B607" s="275">
        <v>44033</v>
      </c>
      <c r="C607" s="276">
        <v>57.81</v>
      </c>
      <c r="D607" s="34">
        <f t="shared" si="12"/>
        <v>-0.65957446808510622</v>
      </c>
      <c r="E607" s="34">
        <v>1.0551807645736022E-2</v>
      </c>
    </row>
    <row r="608" spans="2:5">
      <c r="B608" s="275">
        <v>44407</v>
      </c>
      <c r="C608" s="276">
        <v>95.94</v>
      </c>
      <c r="D608" s="34">
        <f t="shared" si="12"/>
        <v>0.67281634354805087</v>
      </c>
      <c r="E608" s="34">
        <v>1.0527412966437262E-2</v>
      </c>
    </row>
    <row r="609" spans="2:5">
      <c r="B609" s="275">
        <v>43195</v>
      </c>
      <c r="C609" s="276">
        <v>31.39</v>
      </c>
      <c r="D609" s="34">
        <f t="shared" si="12"/>
        <v>0.30105129021981519</v>
      </c>
      <c r="E609" s="34">
        <v>1.0512902198152336E-2</v>
      </c>
    </row>
    <row r="610" spans="2:5">
      <c r="B610" s="275">
        <v>42844</v>
      </c>
      <c r="C610" s="276">
        <v>21.94</v>
      </c>
      <c r="D610" s="34">
        <f t="shared" si="12"/>
        <v>-21.603463992707383</v>
      </c>
      <c r="E610" s="34">
        <v>1.048313582497723E-2</v>
      </c>
    </row>
    <row r="611" spans="2:5">
      <c r="B611" s="275">
        <v>45286</v>
      </c>
      <c r="C611" s="276">
        <v>495.92</v>
      </c>
      <c r="D611" s="34">
        <f t="shared" si="12"/>
        <v>0.65492418131956764</v>
      </c>
      <c r="E611" s="34">
        <v>1.0425068559445104E-2</v>
      </c>
    </row>
    <row r="612" spans="2:5">
      <c r="B612" s="275">
        <v>44771</v>
      </c>
      <c r="C612" s="276">
        <v>171.13</v>
      </c>
      <c r="D612" s="34">
        <f t="shared" si="12"/>
        <v>0.8762928767603575</v>
      </c>
      <c r="E612" s="34">
        <v>1.0401449190673763E-2</v>
      </c>
    </row>
    <row r="613" spans="2:5">
      <c r="B613" s="275">
        <v>42852</v>
      </c>
      <c r="C613" s="276">
        <v>21.17</v>
      </c>
      <c r="D613" s="34">
        <f t="shared" si="12"/>
        <v>-11.863486065186583</v>
      </c>
      <c r="E613" s="34">
        <v>1.039206424185179E-2</v>
      </c>
    </row>
    <row r="614" spans="2:5">
      <c r="B614" s="275">
        <v>44909</v>
      </c>
      <c r="C614" s="276">
        <v>272.32</v>
      </c>
      <c r="D614" s="34">
        <f t="shared" si="12"/>
        <v>0.84646739130434778</v>
      </c>
      <c r="E614" s="34">
        <v>1.0355464159811961E-2</v>
      </c>
    </row>
    <row r="615" spans="2:5">
      <c r="B615" s="275">
        <v>43535</v>
      </c>
      <c r="C615" s="276">
        <v>41.81</v>
      </c>
      <c r="D615" s="34">
        <f t="shared" si="12"/>
        <v>-9.4723750298971545</v>
      </c>
      <c r="E615" s="34">
        <v>1.0284620904089924E-2</v>
      </c>
    </row>
    <row r="616" spans="2:5">
      <c r="B616" s="275">
        <v>45274</v>
      </c>
      <c r="C616" s="276">
        <v>437.85</v>
      </c>
      <c r="D616" s="34">
        <f t="shared" si="12"/>
        <v>0.90878154619161811</v>
      </c>
      <c r="E616" s="34">
        <v>1.0277492291880781E-2</v>
      </c>
    </row>
    <row r="617" spans="2:5">
      <c r="B617" s="275">
        <v>43490</v>
      </c>
      <c r="C617" s="276">
        <v>39.94</v>
      </c>
      <c r="D617" s="34">
        <f t="shared" si="12"/>
        <v>-6.2158237356034052</v>
      </c>
      <c r="E617" s="34">
        <v>1.0265398097145634E-2</v>
      </c>
    </row>
    <row r="618" spans="2:5">
      <c r="B618" s="275">
        <v>45043</v>
      </c>
      <c r="C618" s="276">
        <v>288.2</v>
      </c>
      <c r="D618" s="34">
        <f t="shared" si="12"/>
        <v>0.4772380291464261</v>
      </c>
      <c r="E618" s="34">
        <v>1.0235947258847983E-2</v>
      </c>
    </row>
    <row r="619" spans="2:5">
      <c r="B619" s="275">
        <v>44739</v>
      </c>
      <c r="C619" s="276">
        <v>150.66</v>
      </c>
      <c r="D619" s="34">
        <f t="shared" si="12"/>
        <v>0.8691756272401433</v>
      </c>
      <c r="E619" s="34">
        <v>1.0221691225275402E-2</v>
      </c>
    </row>
    <row r="620" spans="2:5">
      <c r="B620" s="275">
        <v>42695</v>
      </c>
      <c r="C620" s="276">
        <v>19.71</v>
      </c>
      <c r="D620" s="34">
        <f t="shared" si="12"/>
        <v>-30.011669203450023</v>
      </c>
      <c r="E620" s="34">
        <v>1.0147133434804631E-2</v>
      </c>
    </row>
    <row r="621" spans="2:5">
      <c r="B621" s="275">
        <v>45566</v>
      </c>
      <c r="C621" s="276">
        <v>611.24</v>
      </c>
      <c r="D621" s="34">
        <f t="shared" si="12"/>
        <v>0.66289837052548917</v>
      </c>
      <c r="E621" s="34">
        <v>1.0126955042209368E-2</v>
      </c>
    </row>
    <row r="622" spans="2:5">
      <c r="B622" s="275">
        <v>44865</v>
      </c>
      <c r="C622" s="276">
        <v>206.05</v>
      </c>
      <c r="D622" s="34">
        <f t="shared" si="12"/>
        <v>0.87464207716573661</v>
      </c>
      <c r="E622" s="34">
        <v>1.0094637223974823E-2</v>
      </c>
    </row>
    <row r="623" spans="2:5">
      <c r="B623" s="275">
        <v>42979</v>
      </c>
      <c r="C623" s="276">
        <v>25.83</v>
      </c>
      <c r="D623" s="34">
        <f t="shared" si="12"/>
        <v>-2.4301200154858691</v>
      </c>
      <c r="E623" s="34">
        <v>1.0065814943863648E-2</v>
      </c>
    </row>
    <row r="624" spans="2:5">
      <c r="B624" s="275">
        <v>44257</v>
      </c>
      <c r="C624" s="276">
        <v>88.6</v>
      </c>
      <c r="D624" s="34">
        <f t="shared" si="12"/>
        <v>0.58397291196388257</v>
      </c>
      <c r="E624" s="34">
        <v>1.004514672686231E-2</v>
      </c>
    </row>
    <row r="625" spans="2:5">
      <c r="B625" s="275">
        <v>43322</v>
      </c>
      <c r="C625" s="276">
        <v>36.86</v>
      </c>
      <c r="D625" s="34">
        <f t="shared" si="12"/>
        <v>-0.32501356483993499</v>
      </c>
      <c r="E625" s="34">
        <v>1.0037981551817619E-2</v>
      </c>
    </row>
    <row r="626" spans="2:5">
      <c r="B626" s="275">
        <v>43613</v>
      </c>
      <c r="C626" s="276">
        <v>48.84</v>
      </c>
      <c r="D626" s="34">
        <f t="shared" si="12"/>
        <v>0.14209664209664219</v>
      </c>
      <c r="E626" s="34">
        <v>1.0032760032760072E-2</v>
      </c>
    </row>
    <row r="627" spans="2:5">
      <c r="B627" s="275">
        <v>43355</v>
      </c>
      <c r="C627" s="276">
        <v>41.9</v>
      </c>
      <c r="D627" s="34">
        <f t="shared" si="12"/>
        <v>0.5</v>
      </c>
      <c r="E627" s="34">
        <v>1.0023866348448728E-2</v>
      </c>
    </row>
    <row r="628" spans="2:5">
      <c r="B628" s="275">
        <v>42851</v>
      </c>
      <c r="C628" s="276">
        <v>20.95</v>
      </c>
      <c r="D628" s="34">
        <f t="shared" si="12"/>
        <v>-16.401909307875897</v>
      </c>
      <c r="E628" s="34">
        <v>1.0023866348448728E-2</v>
      </c>
    </row>
    <row r="629" spans="2:5">
      <c r="B629" s="275">
        <v>45180</v>
      </c>
      <c r="C629" s="276">
        <v>364.57</v>
      </c>
      <c r="D629" s="34">
        <f t="shared" si="12"/>
        <v>0.84302054475135091</v>
      </c>
      <c r="E629" s="34">
        <v>1.0011794717063876E-2</v>
      </c>
    </row>
    <row r="630" spans="2:5">
      <c r="B630" s="275">
        <v>43832</v>
      </c>
      <c r="C630" s="276">
        <v>57.23</v>
      </c>
      <c r="D630" s="34">
        <f t="shared" si="12"/>
        <v>-0.91368163550585357</v>
      </c>
      <c r="E630" s="34">
        <v>9.9598112877861324E-3</v>
      </c>
    </row>
    <row r="631" spans="2:5">
      <c r="B631" s="275">
        <v>44552</v>
      </c>
      <c r="C631" s="276">
        <v>109.52</v>
      </c>
      <c r="D631" s="34">
        <f t="shared" si="12"/>
        <v>-3.9759861212563923</v>
      </c>
      <c r="E631" s="34">
        <v>9.9525200876551239E-3</v>
      </c>
    </row>
    <row r="632" spans="2:5">
      <c r="B632" s="275">
        <v>45758</v>
      </c>
      <c r="C632" s="276">
        <v>544.97</v>
      </c>
      <c r="D632" s="34">
        <f t="shared" si="12"/>
        <v>0.9553920399288035</v>
      </c>
      <c r="E632" s="34">
        <v>9.9088023193936864E-3</v>
      </c>
    </row>
    <row r="633" spans="2:5">
      <c r="B633" s="275">
        <v>43056</v>
      </c>
      <c r="C633" s="276">
        <v>24.31</v>
      </c>
      <c r="D633" s="34">
        <f t="shared" si="12"/>
        <v>-1.0547099958864667</v>
      </c>
      <c r="E633" s="34">
        <v>9.8724804607156907E-3</v>
      </c>
    </row>
    <row r="634" spans="2:5">
      <c r="B634" s="275">
        <v>43655</v>
      </c>
      <c r="C634" s="276">
        <v>49.95</v>
      </c>
      <c r="D634" s="34">
        <f t="shared" si="12"/>
        <v>-10.786986986986985</v>
      </c>
      <c r="E634" s="34">
        <v>9.8098098098098486E-3</v>
      </c>
    </row>
    <row r="635" spans="2:5">
      <c r="B635" s="275">
        <v>45425</v>
      </c>
      <c r="C635" s="276">
        <v>588.76</v>
      </c>
      <c r="D635" s="34">
        <f t="shared" si="12"/>
        <v>0.38112303824988109</v>
      </c>
      <c r="E635" s="34">
        <v>9.8002581697125852E-3</v>
      </c>
    </row>
    <row r="636" spans="2:5">
      <c r="B636" s="275">
        <v>45231</v>
      </c>
      <c r="C636" s="276">
        <v>364.37</v>
      </c>
      <c r="D636" s="34">
        <f t="shared" si="12"/>
        <v>0.83453632296841118</v>
      </c>
      <c r="E636" s="34">
        <v>9.7977330735241463E-3</v>
      </c>
    </row>
    <row r="637" spans="2:5">
      <c r="B637" s="275">
        <v>43846</v>
      </c>
      <c r="C637" s="276">
        <v>60.29</v>
      </c>
      <c r="D637" s="34">
        <f t="shared" si="12"/>
        <v>0.60623652346989543</v>
      </c>
      <c r="E637" s="34">
        <v>9.7860341681870345E-3</v>
      </c>
    </row>
    <row r="638" spans="2:5">
      <c r="B638" s="275">
        <v>42923</v>
      </c>
      <c r="C638" s="276">
        <v>23.74</v>
      </c>
      <c r="D638" s="34">
        <f t="shared" si="12"/>
        <v>-0.75273799494524019</v>
      </c>
      <c r="E638" s="34">
        <v>9.6882898062340735E-3</v>
      </c>
    </row>
    <row r="639" spans="2:5">
      <c r="B639" s="275">
        <v>43420</v>
      </c>
      <c r="C639" s="276">
        <v>41.61</v>
      </c>
      <c r="D639" s="34">
        <f t="shared" si="12"/>
        <v>-0.12809420812304731</v>
      </c>
      <c r="E639" s="34">
        <v>9.6130737803412306E-3</v>
      </c>
    </row>
    <row r="640" spans="2:5">
      <c r="B640" s="275">
        <v>43593</v>
      </c>
      <c r="C640" s="276">
        <v>46.94</v>
      </c>
      <c r="D640" s="34">
        <f t="shared" si="12"/>
        <v>-1.4921175969322542</v>
      </c>
      <c r="E640" s="34">
        <v>9.5867064337451166E-3</v>
      </c>
    </row>
    <row r="641" spans="2:5">
      <c r="B641" s="275">
        <v>44476</v>
      </c>
      <c r="C641" s="276">
        <v>116.98</v>
      </c>
      <c r="D641" s="34">
        <f t="shared" si="12"/>
        <v>-3.9206702000341935</v>
      </c>
      <c r="E641" s="34">
        <v>9.5742862027697433E-3</v>
      </c>
    </row>
    <row r="642" spans="2:5">
      <c r="B642" s="275">
        <v>45406</v>
      </c>
      <c r="C642" s="276">
        <v>575.62</v>
      </c>
      <c r="D642" s="34">
        <f t="shared" si="12"/>
        <v>0.57435460894340018</v>
      </c>
      <c r="E642" s="34">
        <v>9.5549147006705817E-3</v>
      </c>
    </row>
    <row r="643" spans="2:5">
      <c r="B643" s="275">
        <v>44950</v>
      </c>
      <c r="C643" s="276">
        <v>245.01</v>
      </c>
      <c r="D643" s="34">
        <f t="shared" si="12"/>
        <v>0.76854005958940452</v>
      </c>
      <c r="E643" s="34">
        <v>9.5506305865066879E-3</v>
      </c>
    </row>
    <row r="644" spans="2:5">
      <c r="B644" s="275">
        <v>43838</v>
      </c>
      <c r="C644" s="276">
        <v>56.71</v>
      </c>
      <c r="D644" s="34">
        <f t="shared" si="12"/>
        <v>0.44436607300299769</v>
      </c>
      <c r="E644" s="34">
        <v>9.5221301357785067E-3</v>
      </c>
    </row>
    <row r="645" spans="2:5">
      <c r="B645" s="275">
        <v>43193</v>
      </c>
      <c r="C645" s="276">
        <v>31.51</v>
      </c>
      <c r="D645" s="34">
        <f t="shared" si="12"/>
        <v>-8.8359251031418591</v>
      </c>
      <c r="E645" s="34">
        <v>9.520787051729632E-3</v>
      </c>
    </row>
    <row r="646" spans="2:5">
      <c r="B646" s="275">
        <v>45062</v>
      </c>
      <c r="C646" s="276">
        <v>309.93</v>
      </c>
      <c r="D646" s="34">
        <f t="shared" ref="D646:D709" si="13">(C646-C647)/C646</f>
        <v>0.18652598973961862</v>
      </c>
      <c r="E646" s="34">
        <v>9.4860129706707888E-3</v>
      </c>
    </row>
    <row r="647" spans="2:5">
      <c r="B647" s="275">
        <v>44970</v>
      </c>
      <c r="C647" s="276">
        <v>252.12</v>
      </c>
      <c r="D647" s="34">
        <f t="shared" si="13"/>
        <v>0.83238140567983498</v>
      </c>
      <c r="E647" s="34">
        <v>9.4796128827543021E-3</v>
      </c>
    </row>
    <row r="648" spans="2:5">
      <c r="B648" s="275">
        <v>43496</v>
      </c>
      <c r="C648" s="276">
        <v>42.26</v>
      </c>
      <c r="D648" s="34">
        <f t="shared" si="13"/>
        <v>-4.4552768575485091</v>
      </c>
      <c r="E648" s="34">
        <v>9.4652153336488073E-3</v>
      </c>
    </row>
    <row r="649" spans="2:5">
      <c r="B649" s="275">
        <v>44889</v>
      </c>
      <c r="C649" s="276">
        <v>230.54</v>
      </c>
      <c r="D649" s="34">
        <f t="shared" si="13"/>
        <v>0.79691159885486251</v>
      </c>
      <c r="E649" s="34">
        <v>9.4126832653768869E-3</v>
      </c>
    </row>
    <row r="650" spans="2:5">
      <c r="B650" s="275">
        <v>43557</v>
      </c>
      <c r="C650" s="276">
        <v>46.82</v>
      </c>
      <c r="D650" s="34">
        <f t="shared" si="13"/>
        <v>0.27210593763349</v>
      </c>
      <c r="E650" s="34">
        <v>9.3976932934642828E-3</v>
      </c>
    </row>
    <row r="651" spans="2:5">
      <c r="B651" s="275">
        <v>43237</v>
      </c>
      <c r="C651" s="276">
        <v>34.08</v>
      </c>
      <c r="D651" s="34">
        <f t="shared" si="13"/>
        <v>-15.141725352112676</v>
      </c>
      <c r="E651" s="34">
        <v>9.3896713615023563E-3</v>
      </c>
    </row>
    <row r="652" spans="2:5">
      <c r="B652" s="275">
        <v>45762</v>
      </c>
      <c r="C652" s="276">
        <v>550.11</v>
      </c>
      <c r="D652" s="34">
        <f t="shared" si="13"/>
        <v>0.86333642362436602</v>
      </c>
      <c r="E652" s="34">
        <v>9.3435858282888626E-3</v>
      </c>
    </row>
    <row r="653" spans="2:5">
      <c r="B653" s="275">
        <v>44236</v>
      </c>
      <c r="C653" s="276">
        <v>75.180000000000007</v>
      </c>
      <c r="D653" s="34">
        <f t="shared" si="13"/>
        <v>-3.9291034849694064</v>
      </c>
      <c r="E653" s="34">
        <v>9.3109869646182866E-3</v>
      </c>
    </row>
    <row r="654" spans="2:5">
      <c r="B654" s="275">
        <v>45218</v>
      </c>
      <c r="C654" s="276">
        <v>370.57</v>
      </c>
      <c r="D654" s="34">
        <f t="shared" si="13"/>
        <v>0.67342202552824038</v>
      </c>
      <c r="E654" s="34">
        <v>9.2560110100655939E-3</v>
      </c>
    </row>
    <row r="655" spans="2:5">
      <c r="B655" s="275">
        <v>44578</v>
      </c>
      <c r="C655" s="276">
        <v>121.02</v>
      </c>
      <c r="D655" s="34">
        <f t="shared" si="13"/>
        <v>0.69633118492811108</v>
      </c>
      <c r="E655" s="34">
        <v>9.2546686498098697E-3</v>
      </c>
    </row>
    <row r="656" spans="2:5">
      <c r="B656" s="275">
        <v>43284</v>
      </c>
      <c r="C656" s="276">
        <v>36.75</v>
      </c>
      <c r="D656" s="34">
        <f t="shared" si="13"/>
        <v>-4.7423129251700678</v>
      </c>
      <c r="E656" s="34">
        <v>9.2517006802722013E-3</v>
      </c>
    </row>
    <row r="657" spans="2:5">
      <c r="B657" s="275">
        <v>44817</v>
      </c>
      <c r="C657" s="276">
        <v>211.03</v>
      </c>
      <c r="D657" s="34">
        <f t="shared" si="13"/>
        <v>-0.50784248685021083</v>
      </c>
      <c r="E657" s="34">
        <v>9.2403923612755946E-3</v>
      </c>
    </row>
    <row r="658" spans="2:5">
      <c r="B658" s="275">
        <v>45140</v>
      </c>
      <c r="C658" s="276">
        <v>318.2</v>
      </c>
      <c r="D658" s="34">
        <f t="shared" si="13"/>
        <v>-0.91059082338152131</v>
      </c>
      <c r="E658" s="34">
        <v>9.2080452545569048E-3</v>
      </c>
    </row>
    <row r="659" spans="2:5">
      <c r="B659" s="275">
        <v>45594</v>
      </c>
      <c r="C659" s="276">
        <v>607.95000000000005</v>
      </c>
      <c r="D659" s="34">
        <f t="shared" si="13"/>
        <v>0.76190476190476197</v>
      </c>
      <c r="E659" s="34">
        <v>9.1948351015709046E-3</v>
      </c>
    </row>
    <row r="660" spans="2:5">
      <c r="B660" s="275">
        <v>44734</v>
      </c>
      <c r="C660" s="276">
        <v>144.75</v>
      </c>
      <c r="D660" s="34">
        <f t="shared" si="13"/>
        <v>0.87150259067357516</v>
      </c>
      <c r="E660" s="34">
        <v>9.1882556131261655E-3</v>
      </c>
    </row>
    <row r="661" spans="2:5">
      <c r="B661" s="275">
        <v>42744</v>
      </c>
      <c r="C661" s="276">
        <v>18.600000000000001</v>
      </c>
      <c r="D661" s="34">
        <f t="shared" si="13"/>
        <v>-1.5311827956989243</v>
      </c>
      <c r="E661" s="34">
        <v>9.1397849462366496E-3</v>
      </c>
    </row>
    <row r="662" spans="2:5">
      <c r="B662" s="275">
        <v>43606</v>
      </c>
      <c r="C662" s="276">
        <v>47.08</v>
      </c>
      <c r="D662" s="34">
        <f t="shared" si="13"/>
        <v>-0.21983857264231099</v>
      </c>
      <c r="E662" s="34">
        <v>9.1333899745114633E-3</v>
      </c>
    </row>
    <row r="663" spans="2:5">
      <c r="B663" s="275">
        <v>44098</v>
      </c>
      <c r="C663" s="276">
        <v>57.43</v>
      </c>
      <c r="D663" s="34">
        <f t="shared" si="13"/>
        <v>0.26641128330141034</v>
      </c>
      <c r="E663" s="34">
        <v>9.0545011318126957E-3</v>
      </c>
    </row>
    <row r="664" spans="2:5">
      <c r="B664" s="275">
        <v>43343</v>
      </c>
      <c r="C664" s="276">
        <v>42.13</v>
      </c>
      <c r="D664" s="34">
        <f t="shared" si="13"/>
        <v>0.4723474958461904</v>
      </c>
      <c r="E664" s="34">
        <v>9.0197009257062082E-3</v>
      </c>
    </row>
    <row r="665" spans="2:5">
      <c r="B665" s="275">
        <v>42864</v>
      </c>
      <c r="C665" s="276">
        <v>22.23</v>
      </c>
      <c r="D665" s="34">
        <f t="shared" si="13"/>
        <v>-2.4017094017094016</v>
      </c>
      <c r="E665" s="34">
        <v>8.9968511021142287E-3</v>
      </c>
    </row>
    <row r="666" spans="2:5">
      <c r="B666" s="275">
        <v>44223</v>
      </c>
      <c r="C666" s="276">
        <v>75.62</v>
      </c>
      <c r="D666" s="34">
        <f t="shared" si="13"/>
        <v>-3.1686061888389316</v>
      </c>
      <c r="E666" s="34">
        <v>8.9923300714097702E-3</v>
      </c>
    </row>
    <row r="667" spans="2:5">
      <c r="B667" s="275">
        <v>45107</v>
      </c>
      <c r="C667" s="276">
        <v>315.23</v>
      </c>
      <c r="D667" s="34">
        <f t="shared" si="13"/>
        <v>7.9624401230847033E-3</v>
      </c>
      <c r="E667" s="34">
        <v>8.9775719316056244E-3</v>
      </c>
    </row>
    <row r="668" spans="2:5">
      <c r="B668" s="275">
        <v>45063</v>
      </c>
      <c r="C668" s="276">
        <v>312.72000000000003</v>
      </c>
      <c r="D668" s="34">
        <f t="shared" si="13"/>
        <v>0.89895113839856733</v>
      </c>
      <c r="E668" s="34">
        <v>8.9217191097468035E-3</v>
      </c>
    </row>
    <row r="669" spans="2:5">
      <c r="B669" s="275">
        <v>43209</v>
      </c>
      <c r="C669" s="276">
        <v>31.6</v>
      </c>
      <c r="D669" s="34">
        <f t="shared" si="13"/>
        <v>-3.6215189873417719</v>
      </c>
      <c r="E669" s="34">
        <v>8.8607594936709212E-3</v>
      </c>
    </row>
    <row r="670" spans="2:5">
      <c r="B670" s="275">
        <v>44735</v>
      </c>
      <c r="C670" s="276">
        <v>146.04</v>
      </c>
      <c r="D670" s="34">
        <f t="shared" si="13"/>
        <v>-0.13592166529717883</v>
      </c>
      <c r="E670" s="34">
        <v>8.8331963845521243E-3</v>
      </c>
    </row>
    <row r="671" spans="2:5">
      <c r="B671" s="275">
        <v>44753</v>
      </c>
      <c r="C671" s="276">
        <v>165.89</v>
      </c>
      <c r="D671" s="34">
        <f t="shared" si="13"/>
        <v>-2.8703357646633312</v>
      </c>
      <c r="E671" s="34">
        <v>8.8010127192716843E-3</v>
      </c>
    </row>
    <row r="672" spans="2:5">
      <c r="B672" s="275">
        <v>45482</v>
      </c>
      <c r="C672" s="276">
        <v>642.04999999999995</v>
      </c>
      <c r="D672" s="34">
        <f t="shared" si="13"/>
        <v>0.12972509929133241</v>
      </c>
      <c r="E672" s="34">
        <v>8.7843625885834237E-3</v>
      </c>
    </row>
    <row r="673" spans="2:5">
      <c r="B673" s="275">
        <v>45351</v>
      </c>
      <c r="C673" s="276">
        <v>558.76</v>
      </c>
      <c r="D673" s="34">
        <f t="shared" si="13"/>
        <v>0.49631326508697832</v>
      </c>
      <c r="E673" s="34">
        <v>8.7336244541484642E-3</v>
      </c>
    </row>
    <row r="674" spans="2:5">
      <c r="B674" s="275">
        <v>45049</v>
      </c>
      <c r="C674" s="276">
        <v>281.44</v>
      </c>
      <c r="D674" s="34">
        <f t="shared" si="13"/>
        <v>0.86441159749857877</v>
      </c>
      <c r="E674" s="34">
        <v>8.6696986924388771E-3</v>
      </c>
    </row>
    <row r="675" spans="2:5">
      <c r="B675" s="275">
        <v>43382</v>
      </c>
      <c r="C675" s="276">
        <v>38.159999999999997</v>
      </c>
      <c r="D675" s="34">
        <f t="shared" si="13"/>
        <v>-0.18841719077568148</v>
      </c>
      <c r="E675" s="34">
        <v>8.6477987421383212E-3</v>
      </c>
    </row>
    <row r="676" spans="2:5">
      <c r="B676" s="275">
        <v>43564</v>
      </c>
      <c r="C676" s="276">
        <v>45.35</v>
      </c>
      <c r="D676" s="34">
        <f t="shared" si="13"/>
        <v>-6.9270121278941561</v>
      </c>
      <c r="E676" s="34">
        <v>8.5997794928335293E-3</v>
      </c>
    </row>
    <row r="677" spans="2:5">
      <c r="B677" s="275">
        <v>45160</v>
      </c>
      <c r="C677" s="276">
        <v>359.49</v>
      </c>
      <c r="D677" s="34">
        <f t="shared" si="13"/>
        <v>0.21035355642716072</v>
      </c>
      <c r="E677" s="34">
        <v>8.5676931208099917E-3</v>
      </c>
    </row>
    <row r="678" spans="2:5">
      <c r="B678" s="275">
        <v>45050</v>
      </c>
      <c r="C678" s="276">
        <v>283.87</v>
      </c>
      <c r="D678" s="34">
        <f t="shared" si="13"/>
        <v>0.46035156938035016</v>
      </c>
      <c r="E678" s="34">
        <v>8.5602564554197579E-3</v>
      </c>
    </row>
    <row r="679" spans="2:5">
      <c r="B679" s="275">
        <v>44742</v>
      </c>
      <c r="C679" s="276">
        <v>153.19</v>
      </c>
      <c r="D679" s="34">
        <f t="shared" si="13"/>
        <v>-1.4070109014948757</v>
      </c>
      <c r="E679" s="34">
        <v>8.5514720282002885E-3</v>
      </c>
    </row>
    <row r="680" spans="2:5">
      <c r="B680" s="275">
        <v>45216</v>
      </c>
      <c r="C680" s="276">
        <v>368.73</v>
      </c>
      <c r="D680" s="34">
        <f t="shared" si="13"/>
        <v>-0.36593171155045695</v>
      </c>
      <c r="E680" s="34">
        <v>8.5428362216256725E-3</v>
      </c>
    </row>
    <row r="681" spans="2:5">
      <c r="B681" s="275">
        <v>45320</v>
      </c>
      <c r="C681" s="276">
        <v>503.66</v>
      </c>
      <c r="D681" s="34">
        <f t="shared" si="13"/>
        <v>-0.18615732835643078</v>
      </c>
      <c r="E681" s="34">
        <v>8.537505460032584E-3</v>
      </c>
    </row>
    <row r="682" spans="2:5">
      <c r="B682" s="275">
        <v>45602</v>
      </c>
      <c r="C682" s="276">
        <v>597.41999999999996</v>
      </c>
      <c r="D682" s="34">
        <f t="shared" si="13"/>
        <v>0.52336714539185158</v>
      </c>
      <c r="E682" s="34">
        <v>8.5199692008970547E-3</v>
      </c>
    </row>
    <row r="683" spans="2:5">
      <c r="B683" s="275">
        <v>45028</v>
      </c>
      <c r="C683" s="276">
        <v>284.75</v>
      </c>
      <c r="D683" s="34">
        <f t="shared" si="13"/>
        <v>-0.13524143985952586</v>
      </c>
      <c r="E683" s="34">
        <v>8.3933274802457814E-3</v>
      </c>
    </row>
    <row r="684" spans="2:5">
      <c r="B684" s="275">
        <v>45114</v>
      </c>
      <c r="C684" s="276">
        <v>323.26</v>
      </c>
      <c r="D684" s="34">
        <f t="shared" si="13"/>
        <v>-0.8366021159438225</v>
      </c>
      <c r="E684" s="34">
        <v>8.383344676112044E-3</v>
      </c>
    </row>
    <row r="685" spans="2:5">
      <c r="B685" s="275">
        <v>45426</v>
      </c>
      <c r="C685" s="276">
        <v>593.70000000000005</v>
      </c>
      <c r="D685" s="34">
        <f t="shared" si="13"/>
        <v>0.63865588681152108</v>
      </c>
      <c r="E685" s="34">
        <v>8.3207006905845621E-3</v>
      </c>
    </row>
    <row r="686" spans="2:5">
      <c r="B686" s="275">
        <v>44880</v>
      </c>
      <c r="C686" s="276">
        <v>214.53</v>
      </c>
      <c r="D686" s="34">
        <f t="shared" si="13"/>
        <v>0.44310818999673707</v>
      </c>
      <c r="E686" s="34">
        <v>8.297207849717993E-3</v>
      </c>
    </row>
    <row r="687" spans="2:5">
      <c r="B687" s="275">
        <v>44615</v>
      </c>
      <c r="C687" s="276">
        <v>119.47</v>
      </c>
      <c r="D687" s="34">
        <f t="shared" si="13"/>
        <v>0.57570938310873021</v>
      </c>
      <c r="E687" s="34">
        <v>8.2865991462291368E-3</v>
      </c>
    </row>
    <row r="688" spans="2:5">
      <c r="B688" s="275">
        <v>43991</v>
      </c>
      <c r="C688" s="276">
        <v>50.69</v>
      </c>
      <c r="D688" s="34">
        <f t="shared" si="13"/>
        <v>-1.0960741763661472</v>
      </c>
      <c r="E688" s="34">
        <v>8.2856579206943108E-3</v>
      </c>
    </row>
    <row r="689" spans="2:5">
      <c r="B689" s="275">
        <v>44497</v>
      </c>
      <c r="C689" s="276">
        <v>106.25</v>
      </c>
      <c r="D689" s="34">
        <f t="shared" si="13"/>
        <v>-2.3567058823529408</v>
      </c>
      <c r="E689" s="34">
        <v>8.2823529411764282E-3</v>
      </c>
    </row>
    <row r="690" spans="2:5">
      <c r="B690" s="275">
        <v>45156</v>
      </c>
      <c r="C690" s="276">
        <v>356.65</v>
      </c>
      <c r="D690" s="34">
        <f t="shared" si="13"/>
        <v>0.91176223187999428</v>
      </c>
      <c r="E690" s="34">
        <v>8.2714145520818416E-3</v>
      </c>
    </row>
    <row r="691" spans="2:5">
      <c r="B691" s="275">
        <v>43199</v>
      </c>
      <c r="C691" s="276">
        <v>31.47</v>
      </c>
      <c r="D691" s="34">
        <f t="shared" si="13"/>
        <v>-7.2087702573879886</v>
      </c>
      <c r="E691" s="34">
        <v>8.2618366698442337E-3</v>
      </c>
    </row>
    <row r="692" spans="2:5">
      <c r="B692" s="275">
        <v>45002</v>
      </c>
      <c r="C692" s="276">
        <v>258.33</v>
      </c>
      <c r="D692" s="34">
        <f t="shared" si="13"/>
        <v>-0.42527000348391603</v>
      </c>
      <c r="E692" s="34">
        <v>8.2452676808732837E-3</v>
      </c>
    </row>
    <row r="693" spans="2:5">
      <c r="B693" s="275">
        <v>45205</v>
      </c>
      <c r="C693" s="276">
        <v>368.19</v>
      </c>
      <c r="D693" s="34">
        <f t="shared" si="13"/>
        <v>0.70240908226730769</v>
      </c>
      <c r="E693" s="34">
        <v>8.2294467530350437E-3</v>
      </c>
    </row>
    <row r="694" spans="2:5">
      <c r="B694" s="275">
        <v>44568</v>
      </c>
      <c r="C694" s="276">
        <v>109.57</v>
      </c>
      <c r="D694" s="34">
        <f t="shared" si="13"/>
        <v>0.83179702473304729</v>
      </c>
      <c r="E694" s="34">
        <v>8.2139271698456837E-3</v>
      </c>
    </row>
    <row r="695" spans="2:5">
      <c r="B695" s="275">
        <v>42739</v>
      </c>
      <c r="C695" s="276">
        <v>18.43</v>
      </c>
      <c r="D695" s="34">
        <f t="shared" si="13"/>
        <v>-14.477482365708084</v>
      </c>
      <c r="E695" s="34">
        <v>8.1389039609331849E-3</v>
      </c>
    </row>
    <row r="696" spans="2:5">
      <c r="B696" s="275">
        <v>45042</v>
      </c>
      <c r="C696" s="276">
        <v>285.25</v>
      </c>
      <c r="D696" s="34">
        <f t="shared" si="13"/>
        <v>0.83130587204206829</v>
      </c>
      <c r="E696" s="34">
        <v>8.1332164767747347E-3</v>
      </c>
    </row>
    <row r="697" spans="2:5">
      <c r="B697" s="275">
        <v>43609</v>
      </c>
      <c r="C697" s="276">
        <v>48.12</v>
      </c>
      <c r="D697" s="34">
        <f t="shared" si="13"/>
        <v>-6.63383208645054</v>
      </c>
      <c r="E697" s="34">
        <v>8.1047381546134785E-3</v>
      </c>
    </row>
    <row r="698" spans="2:5">
      <c r="B698" s="275">
        <v>45232</v>
      </c>
      <c r="C698" s="276">
        <v>367.34</v>
      </c>
      <c r="D698" s="34">
        <f t="shared" si="13"/>
        <v>0.83794305003538949</v>
      </c>
      <c r="E698" s="34">
        <v>8.08515271955129E-3</v>
      </c>
    </row>
    <row r="699" spans="2:5">
      <c r="B699" s="275">
        <v>43794</v>
      </c>
      <c r="C699" s="276">
        <v>59.53</v>
      </c>
      <c r="D699" s="34">
        <f t="shared" si="13"/>
        <v>0.18562069544767351</v>
      </c>
      <c r="E699" s="34">
        <v>8.0631614312112205E-3</v>
      </c>
    </row>
    <row r="700" spans="2:5">
      <c r="B700" s="275">
        <v>43643</v>
      </c>
      <c r="C700" s="276">
        <v>48.48</v>
      </c>
      <c r="D700" s="34">
        <f t="shared" si="13"/>
        <v>0.15037128712871287</v>
      </c>
      <c r="E700" s="34">
        <v>8.0445544554454095E-3</v>
      </c>
    </row>
    <row r="701" spans="2:5">
      <c r="B701" s="275">
        <v>43522</v>
      </c>
      <c r="C701" s="276">
        <v>41.19</v>
      </c>
      <c r="D701" s="34">
        <f t="shared" si="13"/>
        <v>-4.8555474629772096E-4</v>
      </c>
      <c r="E701" s="34">
        <v>8.0116533139111025E-3</v>
      </c>
    </row>
    <row r="702" spans="2:5">
      <c r="B702" s="275">
        <v>43419</v>
      </c>
      <c r="C702" s="276">
        <v>41.21</v>
      </c>
      <c r="D702" s="34">
        <f t="shared" si="13"/>
        <v>-3.970880854161611</v>
      </c>
      <c r="E702" s="34">
        <v>8.0077651055568619E-3</v>
      </c>
    </row>
    <row r="703" spans="2:5">
      <c r="B703" s="275">
        <v>44834</v>
      </c>
      <c r="C703" s="276">
        <v>204.85</v>
      </c>
      <c r="D703" s="34">
        <f t="shared" si="13"/>
        <v>0.57871613375640718</v>
      </c>
      <c r="E703" s="34">
        <v>8.0058579448376195E-3</v>
      </c>
    </row>
    <row r="704" spans="2:5">
      <c r="B704" s="275">
        <v>44350</v>
      </c>
      <c r="C704" s="276">
        <v>86.3</v>
      </c>
      <c r="D704" s="34">
        <f t="shared" si="13"/>
        <v>-2.0780996523754345</v>
      </c>
      <c r="E704" s="34">
        <v>7.995365005793717E-3</v>
      </c>
    </row>
    <row r="705" spans="2:5">
      <c r="B705" s="275">
        <v>45007</v>
      </c>
      <c r="C705" s="276">
        <v>265.64</v>
      </c>
      <c r="D705" s="34">
        <f t="shared" si="13"/>
        <v>-1.4485017316669175</v>
      </c>
      <c r="E705" s="34">
        <v>7.9807257943081029E-3</v>
      </c>
    </row>
    <row r="706" spans="2:5">
      <c r="B706" s="275">
        <v>45554</v>
      </c>
      <c r="C706" s="276">
        <v>650.41999999999996</v>
      </c>
      <c r="D706" s="34">
        <f t="shared" si="13"/>
        <v>0.81957811875403586</v>
      </c>
      <c r="E706" s="34">
        <v>7.9794594262168148E-3</v>
      </c>
    </row>
    <row r="707" spans="2:5">
      <c r="B707" s="275">
        <v>44470</v>
      </c>
      <c r="C707" s="276">
        <v>117.35</v>
      </c>
      <c r="D707" s="34">
        <f t="shared" si="13"/>
        <v>-1.438261610566681</v>
      </c>
      <c r="E707" s="34">
        <v>7.9250106518959744E-3</v>
      </c>
    </row>
    <row r="708" spans="2:5">
      <c r="B708" s="275">
        <v>45051</v>
      </c>
      <c r="C708" s="276">
        <v>286.13</v>
      </c>
      <c r="D708" s="34">
        <f t="shared" si="13"/>
        <v>0.85387760808024327</v>
      </c>
      <c r="E708" s="34">
        <v>7.8985076713381716E-3</v>
      </c>
    </row>
    <row r="709" spans="2:5">
      <c r="B709" s="275">
        <v>43525</v>
      </c>
      <c r="C709" s="276">
        <v>41.81</v>
      </c>
      <c r="D709" s="34">
        <f t="shared" si="13"/>
        <v>0.24180817986127726</v>
      </c>
      <c r="E709" s="34">
        <v>7.8928486008133306E-3</v>
      </c>
    </row>
    <row r="710" spans="2:5">
      <c r="B710" s="275">
        <v>43215</v>
      </c>
      <c r="C710" s="276">
        <v>31.7</v>
      </c>
      <c r="D710" s="34">
        <f t="shared" ref="D710:D773" si="14">(C710-C711)/C710</f>
        <v>0.39936908517350161</v>
      </c>
      <c r="E710" s="34">
        <v>7.8864353312302835E-3</v>
      </c>
    </row>
    <row r="711" spans="2:5">
      <c r="B711" s="275">
        <v>42832</v>
      </c>
      <c r="C711" s="276">
        <v>19.04</v>
      </c>
      <c r="D711" s="34">
        <f t="shared" si="14"/>
        <v>-15.961659663865545</v>
      </c>
      <c r="E711" s="34">
        <v>7.8781512605041269E-3</v>
      </c>
    </row>
    <row r="712" spans="2:5">
      <c r="B712" s="275">
        <v>45098</v>
      </c>
      <c r="C712" s="276">
        <v>322.95</v>
      </c>
      <c r="D712" s="34">
        <f t="shared" si="14"/>
        <v>0.39297104814986838</v>
      </c>
      <c r="E712" s="34">
        <v>7.8649945812044077E-3</v>
      </c>
    </row>
    <row r="713" spans="2:5">
      <c r="B713" s="275">
        <v>44852</v>
      </c>
      <c r="C713" s="276">
        <v>196.04</v>
      </c>
      <c r="D713" s="34">
        <f t="shared" si="14"/>
        <v>0.68827790246888398</v>
      </c>
      <c r="E713" s="34">
        <v>7.8555396857783715E-3</v>
      </c>
    </row>
    <row r="714" spans="2:5">
      <c r="B714" s="275">
        <v>44084</v>
      </c>
      <c r="C714" s="276">
        <v>61.11</v>
      </c>
      <c r="D714" s="34">
        <f t="shared" si="14"/>
        <v>7.6419571264932123E-2</v>
      </c>
      <c r="E714" s="34">
        <v>7.8546882670593506E-3</v>
      </c>
    </row>
    <row r="715" spans="2:5">
      <c r="B715" s="275">
        <v>43811</v>
      </c>
      <c r="C715" s="276">
        <v>56.44</v>
      </c>
      <c r="D715" s="34">
        <f t="shared" si="14"/>
        <v>-5.5012402551382005</v>
      </c>
      <c r="E715" s="34">
        <v>7.7958894401133549E-3</v>
      </c>
    </row>
    <row r="716" spans="2:5">
      <c r="B716" s="275">
        <v>45211</v>
      </c>
      <c r="C716" s="276">
        <v>366.93</v>
      </c>
      <c r="D716" s="34">
        <f t="shared" si="14"/>
        <v>0.31376556836453817</v>
      </c>
      <c r="E716" s="34">
        <v>7.7944022020549246E-3</v>
      </c>
    </row>
    <row r="717" spans="2:5">
      <c r="B717" s="275">
        <v>44974</v>
      </c>
      <c r="C717" s="276">
        <v>251.8</v>
      </c>
      <c r="D717" s="34">
        <f t="shared" si="14"/>
        <v>0.90814138204924544</v>
      </c>
      <c r="E717" s="34">
        <v>7.7839555202542012E-3</v>
      </c>
    </row>
    <row r="718" spans="2:5">
      <c r="B718" s="275">
        <v>42915</v>
      </c>
      <c r="C718" s="276">
        <v>23.13</v>
      </c>
      <c r="D718" s="34">
        <f t="shared" si="14"/>
        <v>-8.873324686554259</v>
      </c>
      <c r="E718" s="34">
        <v>7.7821011673151631E-3</v>
      </c>
    </row>
    <row r="719" spans="2:5">
      <c r="B719" s="275">
        <v>44888</v>
      </c>
      <c r="C719" s="276">
        <v>228.37</v>
      </c>
      <c r="D719" s="34">
        <f t="shared" si="14"/>
        <v>0.37793930901607042</v>
      </c>
      <c r="E719" s="34">
        <v>7.7505801988002375E-3</v>
      </c>
    </row>
    <row r="720" spans="2:5">
      <c r="B720" s="275">
        <v>44686</v>
      </c>
      <c r="C720" s="276">
        <v>142.06</v>
      </c>
      <c r="D720" s="34">
        <f t="shared" si="14"/>
        <v>0.57229339715613126</v>
      </c>
      <c r="E720" s="34">
        <v>7.7432070955933711E-3</v>
      </c>
    </row>
    <row r="721" spans="2:5">
      <c r="B721" s="275">
        <v>43847</v>
      </c>
      <c r="C721" s="276">
        <v>60.76</v>
      </c>
      <c r="D721" s="34">
        <f t="shared" si="14"/>
        <v>0.48436471362738642</v>
      </c>
      <c r="E721" s="34">
        <v>7.7353522053982696E-3</v>
      </c>
    </row>
    <row r="722" spans="2:5">
      <c r="B722" s="275">
        <v>43213</v>
      </c>
      <c r="C722" s="276">
        <v>31.33</v>
      </c>
      <c r="D722" s="34">
        <f t="shared" si="14"/>
        <v>-8.9795722949249939</v>
      </c>
      <c r="E722" s="34">
        <v>7.6603894031279426E-3</v>
      </c>
    </row>
    <row r="723" spans="2:5">
      <c r="B723" s="275">
        <v>45065</v>
      </c>
      <c r="C723" s="276">
        <v>312.66000000000003</v>
      </c>
      <c r="D723" s="34">
        <f t="shared" si="14"/>
        <v>0.89528561376575189</v>
      </c>
      <c r="E723" s="34">
        <v>7.6440862278514777E-3</v>
      </c>
    </row>
    <row r="724" spans="2:5">
      <c r="B724" s="275">
        <v>43145</v>
      </c>
      <c r="C724" s="276">
        <v>32.74</v>
      </c>
      <c r="D724" s="34">
        <f t="shared" si="14"/>
        <v>-0.16188149053145989</v>
      </c>
      <c r="E724" s="34">
        <v>7.6359193646915085E-3</v>
      </c>
    </row>
    <row r="725" spans="2:5">
      <c r="B725" s="275">
        <v>43461</v>
      </c>
      <c r="C725" s="276">
        <v>38.04</v>
      </c>
      <c r="D725" s="34">
        <f t="shared" si="14"/>
        <v>-2.2124079915878023</v>
      </c>
      <c r="E725" s="34">
        <v>7.6235541535225855E-3</v>
      </c>
    </row>
    <row r="726" spans="2:5">
      <c r="B726" s="275">
        <v>44595</v>
      </c>
      <c r="C726" s="276">
        <v>122.2</v>
      </c>
      <c r="D726" s="34">
        <f t="shared" si="14"/>
        <v>0.60155482815057282</v>
      </c>
      <c r="E726" s="34">
        <v>7.6104746317512831E-3</v>
      </c>
    </row>
    <row r="727" spans="2:5">
      <c r="B727" s="275">
        <v>43628</v>
      </c>
      <c r="C727" s="276">
        <v>48.69</v>
      </c>
      <c r="D727" s="34">
        <f t="shared" si="14"/>
        <v>-0.16451016635859531</v>
      </c>
      <c r="E727" s="34">
        <v>7.5990963236803747E-3</v>
      </c>
    </row>
    <row r="728" spans="2:5">
      <c r="B728" s="275">
        <v>43822</v>
      </c>
      <c r="C728" s="276">
        <v>56.7</v>
      </c>
      <c r="D728" s="34">
        <f t="shared" si="14"/>
        <v>-4.9084656084656082</v>
      </c>
      <c r="E728" s="34">
        <v>7.5837742504409117E-3</v>
      </c>
    </row>
    <row r="729" spans="2:5">
      <c r="B729" s="275">
        <v>45079</v>
      </c>
      <c r="C729" s="276">
        <v>335.01</v>
      </c>
      <c r="D729" s="34">
        <f t="shared" si="14"/>
        <v>0.88069012865287599</v>
      </c>
      <c r="E729" s="34">
        <v>7.5520133727350613E-3</v>
      </c>
    </row>
    <row r="730" spans="2:5">
      <c r="B730" s="275">
        <v>43392</v>
      </c>
      <c r="C730" s="276">
        <v>39.97</v>
      </c>
      <c r="D730" s="34">
        <f t="shared" si="14"/>
        <v>0.19914936202151617</v>
      </c>
      <c r="E730" s="34">
        <v>7.5056292219163661E-3</v>
      </c>
    </row>
    <row r="731" spans="2:5">
      <c r="B731" s="275">
        <v>43203</v>
      </c>
      <c r="C731" s="276">
        <v>32.01</v>
      </c>
      <c r="D731" s="34">
        <f t="shared" si="14"/>
        <v>-2.1371446422992815</v>
      </c>
      <c r="E731" s="34">
        <v>7.4976569821930163E-3</v>
      </c>
    </row>
    <row r="732" spans="2:5">
      <c r="B732" s="275">
        <v>44365</v>
      </c>
      <c r="C732" s="276">
        <v>100.42</v>
      </c>
      <c r="D732" s="34">
        <f t="shared" si="14"/>
        <v>-0.13891655048795062</v>
      </c>
      <c r="E732" s="34">
        <v>7.4686317466640109E-3</v>
      </c>
    </row>
    <row r="733" spans="2:5">
      <c r="B733" s="275">
        <v>44536</v>
      </c>
      <c r="C733" s="276">
        <v>114.37</v>
      </c>
      <c r="D733" s="34">
        <f t="shared" si="14"/>
        <v>-1.3656553291947189</v>
      </c>
      <c r="E733" s="34">
        <v>7.4320188860715966E-3</v>
      </c>
    </row>
    <row r="734" spans="2:5">
      <c r="B734" s="275">
        <v>44917</v>
      </c>
      <c r="C734" s="276">
        <v>270.56</v>
      </c>
      <c r="D734" s="34">
        <f t="shared" si="14"/>
        <v>0.84424896510940273</v>
      </c>
      <c r="E734" s="34">
        <v>7.4290360733293573E-3</v>
      </c>
    </row>
    <row r="735" spans="2:5">
      <c r="B735" s="275">
        <v>43479</v>
      </c>
      <c r="C735" s="276">
        <v>42.14</v>
      </c>
      <c r="D735" s="34">
        <f t="shared" si="14"/>
        <v>0.12743236829615562</v>
      </c>
      <c r="E735" s="34">
        <v>7.3564309444708658E-3</v>
      </c>
    </row>
    <row r="736" spans="2:5">
      <c r="B736" s="275">
        <v>43290</v>
      </c>
      <c r="C736" s="276">
        <v>36.770000000000003</v>
      </c>
      <c r="D736" s="34">
        <f t="shared" si="14"/>
        <v>-8.3763937992928958E-2</v>
      </c>
      <c r="E736" s="34">
        <v>7.3429426162633423E-3</v>
      </c>
    </row>
    <row r="737" spans="2:5">
      <c r="B737" s="275">
        <v>43431</v>
      </c>
      <c r="C737" s="276">
        <v>39.85</v>
      </c>
      <c r="D737" s="34">
        <f t="shared" si="14"/>
        <v>-4.1274780426599751</v>
      </c>
      <c r="E737" s="34">
        <v>7.2772898368883097E-3</v>
      </c>
    </row>
    <row r="738" spans="2:5">
      <c r="B738" s="275">
        <v>44805</v>
      </c>
      <c r="C738" s="276">
        <v>204.33</v>
      </c>
      <c r="D738" s="34">
        <f t="shared" si="14"/>
        <v>0.42558606176283464</v>
      </c>
      <c r="E738" s="34">
        <v>7.2431850438017817E-3</v>
      </c>
    </row>
    <row r="739" spans="2:5">
      <c r="B739" s="275">
        <v>44544</v>
      </c>
      <c r="C739" s="276">
        <v>117.37</v>
      </c>
      <c r="D739" s="34">
        <f t="shared" si="14"/>
        <v>-3.0321206441168953</v>
      </c>
      <c r="E739" s="34">
        <v>7.2420550396183735E-3</v>
      </c>
    </row>
    <row r="740" spans="2:5">
      <c r="B740" s="275">
        <v>45824</v>
      </c>
      <c r="C740" s="276">
        <v>473.25</v>
      </c>
      <c r="D740" s="34">
        <f t="shared" si="14"/>
        <v>0.90861067089276282</v>
      </c>
      <c r="E740" s="34">
        <v>7.1843634442683088E-3</v>
      </c>
    </row>
    <row r="741" spans="2:5">
      <c r="B741" s="275">
        <v>43922</v>
      </c>
      <c r="C741" s="276">
        <v>43.25</v>
      </c>
      <c r="D741" s="34">
        <f t="shared" si="14"/>
        <v>-1.291329479768786</v>
      </c>
      <c r="E741" s="34">
        <v>7.167630057803521E-3</v>
      </c>
    </row>
    <row r="742" spans="2:5">
      <c r="B742" s="275">
        <v>44390</v>
      </c>
      <c r="C742" s="276">
        <v>99.1</v>
      </c>
      <c r="D742" s="34">
        <f t="shared" si="14"/>
        <v>-3.6599394550958633</v>
      </c>
      <c r="E742" s="34">
        <v>7.1644803229060925E-3</v>
      </c>
    </row>
    <row r="743" spans="2:5">
      <c r="B743" s="275">
        <v>45835</v>
      </c>
      <c r="C743" s="276">
        <v>461.8</v>
      </c>
      <c r="D743" s="34">
        <f t="shared" si="14"/>
        <v>0.92964486790818535</v>
      </c>
      <c r="E743" s="34">
        <v>7.1459506279775041E-3</v>
      </c>
    </row>
    <row r="744" spans="2:5">
      <c r="B744" s="275">
        <v>43143</v>
      </c>
      <c r="C744" s="276">
        <v>32.49</v>
      </c>
      <c r="D744" s="34">
        <f t="shared" si="14"/>
        <v>-0.22099107417666972</v>
      </c>
      <c r="E744" s="34">
        <v>7.0791012619268691E-3</v>
      </c>
    </row>
    <row r="745" spans="2:5">
      <c r="B745" s="275">
        <v>43390</v>
      </c>
      <c r="C745" s="276">
        <v>39.67</v>
      </c>
      <c r="D745" s="34">
        <f t="shared" si="14"/>
        <v>-2.8651373834131588</v>
      </c>
      <c r="E745" s="34">
        <v>7.0582304008066834E-3</v>
      </c>
    </row>
    <row r="746" spans="2:5">
      <c r="B746" s="275">
        <v>44747</v>
      </c>
      <c r="C746" s="276">
        <v>153.33000000000001</v>
      </c>
      <c r="D746" s="34">
        <f t="shared" si="14"/>
        <v>0.7493641166112307</v>
      </c>
      <c r="E746" s="34">
        <v>7.043631383291022E-3</v>
      </c>
    </row>
    <row r="747" spans="2:5">
      <c r="B747" s="275">
        <v>43383</v>
      </c>
      <c r="C747" s="276">
        <v>38.43</v>
      </c>
      <c r="D747" s="34">
        <f t="shared" si="14"/>
        <v>-0.97449908925318751</v>
      </c>
      <c r="E747" s="34">
        <v>7.0257611241218614E-3</v>
      </c>
    </row>
    <row r="748" spans="2:5">
      <c r="B748" s="275">
        <v>44231</v>
      </c>
      <c r="C748" s="276">
        <v>75.88</v>
      </c>
      <c r="D748" s="34">
        <f t="shared" si="14"/>
        <v>-0.58500263574064315</v>
      </c>
      <c r="E748" s="34">
        <v>6.9847127042699155E-3</v>
      </c>
    </row>
    <row r="749" spans="2:5">
      <c r="B749" s="275">
        <v>44453</v>
      </c>
      <c r="C749" s="276">
        <v>120.27</v>
      </c>
      <c r="D749" s="34">
        <f t="shared" si="14"/>
        <v>0.35553338322108585</v>
      </c>
      <c r="E749" s="34">
        <v>6.9842853579445349E-3</v>
      </c>
    </row>
    <row r="750" spans="2:5">
      <c r="B750" s="275">
        <v>44217</v>
      </c>
      <c r="C750" s="276">
        <v>77.510000000000005</v>
      </c>
      <c r="D750" s="34">
        <f t="shared" si="14"/>
        <v>-6.2593213778867236</v>
      </c>
      <c r="E750" s="34">
        <v>6.9668429880016284E-3</v>
      </c>
    </row>
    <row r="751" spans="2:5">
      <c r="B751" s="275">
        <v>45352</v>
      </c>
      <c r="C751" s="276">
        <v>562.66999999999996</v>
      </c>
      <c r="D751" s="34">
        <f t="shared" si="14"/>
        <v>0.44242628894378583</v>
      </c>
      <c r="E751" s="34">
        <v>6.9490109655747923E-3</v>
      </c>
    </row>
    <row r="752" spans="2:5">
      <c r="B752" s="275">
        <v>45086</v>
      </c>
      <c r="C752" s="276">
        <v>313.73</v>
      </c>
      <c r="D752" s="34">
        <f t="shared" si="14"/>
        <v>0.79533356707997327</v>
      </c>
      <c r="E752" s="34">
        <v>6.916775571351212E-3</v>
      </c>
    </row>
    <row r="753" spans="2:5">
      <c r="B753" s="275">
        <v>43852</v>
      </c>
      <c r="C753" s="276">
        <v>64.209999999999994</v>
      </c>
      <c r="D753" s="34">
        <f t="shared" si="14"/>
        <v>-5.232829777293257</v>
      </c>
      <c r="E753" s="34">
        <v>6.8525151845505476E-3</v>
      </c>
    </row>
    <row r="754" spans="2:5">
      <c r="B754" s="275">
        <v>45240</v>
      </c>
      <c r="C754" s="276">
        <v>400.21</v>
      </c>
      <c r="D754" s="34">
        <f t="shared" si="14"/>
        <v>0.89413058144474145</v>
      </c>
      <c r="E754" s="34">
        <v>6.846405637040435E-3</v>
      </c>
    </row>
    <row r="755" spans="2:5">
      <c r="B755" s="275">
        <v>43539</v>
      </c>
      <c r="C755" s="276">
        <v>42.37</v>
      </c>
      <c r="D755" s="34">
        <f t="shared" si="14"/>
        <v>-1.0446070332782629</v>
      </c>
      <c r="E755" s="34">
        <v>6.844465423648788E-3</v>
      </c>
    </row>
    <row r="756" spans="2:5">
      <c r="B756" s="275">
        <v>44250</v>
      </c>
      <c r="C756" s="276">
        <v>86.63</v>
      </c>
      <c r="D756" s="34">
        <f t="shared" si="14"/>
        <v>0.71130093501096614</v>
      </c>
      <c r="E756" s="34">
        <v>6.8105737042593699E-3</v>
      </c>
    </row>
    <row r="757" spans="2:5">
      <c r="B757" s="275">
        <v>43074</v>
      </c>
      <c r="C757" s="276">
        <v>25.01</v>
      </c>
      <c r="D757" s="34">
        <f t="shared" si="14"/>
        <v>-1.2363054778088762</v>
      </c>
      <c r="E757" s="34">
        <v>6.7972810875650417E-3</v>
      </c>
    </row>
    <row r="758" spans="2:5">
      <c r="B758" s="275">
        <v>44029</v>
      </c>
      <c r="C758" s="276">
        <v>55.93</v>
      </c>
      <c r="D758" s="34">
        <f t="shared" si="14"/>
        <v>0.1306990881458967</v>
      </c>
      <c r="E758" s="34">
        <v>6.7942070445199815E-3</v>
      </c>
    </row>
    <row r="759" spans="2:5">
      <c r="B759" s="275">
        <v>43664</v>
      </c>
      <c r="C759" s="276">
        <v>48.62</v>
      </c>
      <c r="D759" s="34">
        <f t="shared" si="14"/>
        <v>-11.762649115590293</v>
      </c>
      <c r="E759" s="34">
        <v>6.7873303167420469E-3</v>
      </c>
    </row>
    <row r="760" spans="2:5">
      <c r="B760" s="275">
        <v>45455</v>
      </c>
      <c r="C760" s="276">
        <v>620.52</v>
      </c>
      <c r="D760" s="34">
        <f t="shared" si="14"/>
        <v>0.76983820021917104</v>
      </c>
      <c r="E760" s="34">
        <v>6.7846322439245096E-3</v>
      </c>
    </row>
    <row r="761" spans="2:5">
      <c r="B761" s="275">
        <v>44697</v>
      </c>
      <c r="C761" s="276">
        <v>142.82</v>
      </c>
      <c r="D761" s="34">
        <f t="shared" si="14"/>
        <v>-0.59508472202772733</v>
      </c>
      <c r="E761" s="34">
        <v>6.7217476543899981E-3</v>
      </c>
    </row>
    <row r="762" spans="2:5">
      <c r="B762" s="275">
        <v>44960</v>
      </c>
      <c r="C762" s="276">
        <v>227.81</v>
      </c>
      <c r="D762" s="34">
        <f t="shared" si="14"/>
        <v>0.56174004653000309</v>
      </c>
      <c r="E762" s="34">
        <v>6.7161230850270011E-3</v>
      </c>
    </row>
    <row r="763" spans="2:5">
      <c r="B763" s="275">
        <v>44412</v>
      </c>
      <c r="C763" s="276">
        <v>99.84</v>
      </c>
      <c r="D763" s="34">
        <f t="shared" si="14"/>
        <v>-3.8500600961538458</v>
      </c>
      <c r="E763" s="34">
        <v>6.7107371794871964E-3</v>
      </c>
    </row>
    <row r="764" spans="2:5">
      <c r="B764" s="275">
        <v>45727</v>
      </c>
      <c r="C764" s="276">
        <v>484.23</v>
      </c>
      <c r="D764" s="34">
        <f t="shared" si="14"/>
        <v>0.24285979802986188</v>
      </c>
      <c r="E764" s="34">
        <v>6.6910352518431511E-3</v>
      </c>
    </row>
    <row r="765" spans="2:5">
      <c r="B765" s="275">
        <v>45194</v>
      </c>
      <c r="C765" s="276">
        <v>366.63</v>
      </c>
      <c r="D765" s="34">
        <f t="shared" si="14"/>
        <v>-0.59735973597359737</v>
      </c>
      <c r="E765" s="34">
        <v>6.6552109756430125E-3</v>
      </c>
    </row>
    <row r="766" spans="2:5">
      <c r="B766" s="275">
        <v>45692</v>
      </c>
      <c r="C766" s="276">
        <v>585.64</v>
      </c>
      <c r="D766" s="34">
        <f t="shared" si="14"/>
        <v>0.63091660405709993</v>
      </c>
      <c r="E766" s="34">
        <v>6.642305853425289E-3</v>
      </c>
    </row>
    <row r="767" spans="2:5">
      <c r="B767" s="275">
        <v>44820</v>
      </c>
      <c r="C767" s="276">
        <v>216.15</v>
      </c>
      <c r="D767" s="34">
        <f t="shared" si="14"/>
        <v>0.88605135322692574</v>
      </c>
      <c r="E767" s="34">
        <v>6.5232477446217742E-3</v>
      </c>
    </row>
    <row r="768" spans="2:5">
      <c r="B768" s="275">
        <v>43049</v>
      </c>
      <c r="C768" s="276">
        <v>24.63</v>
      </c>
      <c r="D768" s="34">
        <f t="shared" si="14"/>
        <v>0.246853430775477</v>
      </c>
      <c r="E768" s="34">
        <v>6.4961429151441392E-3</v>
      </c>
    </row>
    <row r="769" spans="2:5">
      <c r="B769" s="275">
        <v>42740</v>
      </c>
      <c r="C769" s="276">
        <v>18.55</v>
      </c>
      <c r="D769" s="34">
        <f t="shared" si="14"/>
        <v>-3.5121293800539086</v>
      </c>
      <c r="E769" s="34">
        <v>6.4690026954178428E-3</v>
      </c>
    </row>
    <row r="770" spans="2:5">
      <c r="B770" s="275">
        <v>44207</v>
      </c>
      <c r="C770" s="276">
        <v>83.7</v>
      </c>
      <c r="D770" s="34">
        <f t="shared" si="14"/>
        <v>1.6965352449223436E-2</v>
      </c>
      <c r="E770" s="34">
        <v>6.451612903225881E-3</v>
      </c>
    </row>
    <row r="771" spans="2:5">
      <c r="B771" s="275">
        <v>44334</v>
      </c>
      <c r="C771" s="276">
        <v>82.28</v>
      </c>
      <c r="D771" s="34">
        <f t="shared" si="14"/>
        <v>0.69810403500243068</v>
      </c>
      <c r="E771" s="34">
        <v>6.4414195430238345E-3</v>
      </c>
    </row>
    <row r="772" spans="2:5">
      <c r="B772" s="275">
        <v>43069</v>
      </c>
      <c r="C772" s="276">
        <v>24.84</v>
      </c>
      <c r="D772" s="34">
        <f t="shared" si="14"/>
        <v>-2.0772946859903381</v>
      </c>
      <c r="E772" s="34">
        <v>6.4412238325281864E-3</v>
      </c>
    </row>
    <row r="773" spans="2:5">
      <c r="B773" s="275">
        <v>44187</v>
      </c>
      <c r="C773" s="276">
        <v>76.44</v>
      </c>
      <c r="D773" s="34">
        <f t="shared" si="14"/>
        <v>-2.1436420722135012</v>
      </c>
      <c r="E773" s="34">
        <v>6.4102564102563432E-3</v>
      </c>
    </row>
    <row r="774" spans="2:5">
      <c r="B774" s="275">
        <v>44945</v>
      </c>
      <c r="C774" s="276">
        <v>240.3</v>
      </c>
      <c r="D774" s="34">
        <f t="shared" ref="D774:D837" si="15">(C774-C775)/C774</f>
        <v>0.81081980857261748</v>
      </c>
      <c r="E774" s="34">
        <v>6.4086558468581791E-3</v>
      </c>
    </row>
    <row r="775" spans="2:5">
      <c r="B775" s="275">
        <v>43587</v>
      </c>
      <c r="C775" s="276">
        <v>45.46</v>
      </c>
      <c r="D775" s="34">
        <f t="shared" si="15"/>
        <v>6.7311922569291735E-2</v>
      </c>
      <c r="E775" s="34">
        <v>6.3792344918609575E-3</v>
      </c>
    </row>
    <row r="776" spans="2:5">
      <c r="B776" s="275">
        <v>43346</v>
      </c>
      <c r="C776" s="276">
        <v>42.4</v>
      </c>
      <c r="D776" s="34">
        <f t="shared" si="15"/>
        <v>-0.96627358490566051</v>
      </c>
      <c r="E776" s="34">
        <v>6.3679245283017934E-3</v>
      </c>
    </row>
    <row r="777" spans="2:5">
      <c r="B777" s="275">
        <v>44327</v>
      </c>
      <c r="C777" s="276">
        <v>83.37</v>
      </c>
      <c r="D777" s="34">
        <f t="shared" si="15"/>
        <v>-0.41657670624925019</v>
      </c>
      <c r="E777" s="34">
        <v>6.357202830754481E-3</v>
      </c>
    </row>
    <row r="778" spans="2:5">
      <c r="B778" s="275">
        <v>44473</v>
      </c>
      <c r="C778" s="276">
        <v>118.1</v>
      </c>
      <c r="D778" s="34">
        <f t="shared" si="15"/>
        <v>-3.2920406435224385</v>
      </c>
      <c r="E778" s="34">
        <v>6.3505503810330228E-3</v>
      </c>
    </row>
    <row r="779" spans="2:5">
      <c r="B779" s="275">
        <v>45302</v>
      </c>
      <c r="C779" s="276">
        <v>506.89</v>
      </c>
      <c r="D779" s="34">
        <f t="shared" si="15"/>
        <v>0.93101067292706496</v>
      </c>
      <c r="E779" s="34">
        <v>6.2932786206080175E-3</v>
      </c>
    </row>
    <row r="780" spans="2:5">
      <c r="B780" s="275">
        <v>43124</v>
      </c>
      <c r="C780" s="276">
        <v>34.97</v>
      </c>
      <c r="D780" s="34">
        <f t="shared" si="15"/>
        <v>-14.984844152130398</v>
      </c>
      <c r="E780" s="34">
        <v>6.2911066628538424E-3</v>
      </c>
    </row>
    <row r="781" spans="2:5">
      <c r="B781" s="275">
        <v>45384</v>
      </c>
      <c r="C781" s="276">
        <v>558.99</v>
      </c>
      <c r="D781" s="34">
        <f t="shared" si="15"/>
        <v>0.42777151648508915</v>
      </c>
      <c r="E781" s="34">
        <v>6.2255138732356897E-3</v>
      </c>
    </row>
    <row r="782" spans="2:5">
      <c r="B782" s="275">
        <v>45071</v>
      </c>
      <c r="C782" s="276">
        <v>319.87</v>
      </c>
      <c r="D782" s="34">
        <f t="shared" si="15"/>
        <v>0.86847781911401511</v>
      </c>
      <c r="E782" s="34">
        <v>6.1900146934692783E-3</v>
      </c>
    </row>
    <row r="783" spans="2:5">
      <c r="B783" s="275">
        <v>43536</v>
      </c>
      <c r="C783" s="276">
        <v>42.07</v>
      </c>
      <c r="D783" s="34">
        <f t="shared" si="15"/>
        <v>0.15212740670311381</v>
      </c>
      <c r="E783" s="34">
        <v>6.1801758973139527E-3</v>
      </c>
    </row>
    <row r="784" spans="2:5">
      <c r="B784" s="275">
        <v>43245</v>
      </c>
      <c r="C784" s="276">
        <v>35.67</v>
      </c>
      <c r="D784" s="34">
        <f t="shared" si="15"/>
        <v>-1.3843566021867113</v>
      </c>
      <c r="E784" s="34">
        <v>6.167647883375353E-3</v>
      </c>
    </row>
    <row r="785" spans="2:5">
      <c r="B785" s="275">
        <v>44347</v>
      </c>
      <c r="C785" s="276">
        <v>85.05</v>
      </c>
      <c r="D785" s="34">
        <f t="shared" si="15"/>
        <v>0.76895943562610236</v>
      </c>
      <c r="E785" s="34">
        <v>6.1140505584949562E-3</v>
      </c>
    </row>
    <row r="786" spans="2:5">
      <c r="B786" s="275">
        <v>42685</v>
      </c>
      <c r="C786" s="276">
        <v>19.649999999999999</v>
      </c>
      <c r="D786" s="34">
        <f t="shared" si="15"/>
        <v>-0.94452926208651422</v>
      </c>
      <c r="E786" s="34">
        <v>6.1068702290075043E-3</v>
      </c>
    </row>
    <row r="787" spans="2:5">
      <c r="B787" s="275">
        <v>43326</v>
      </c>
      <c r="C787" s="276">
        <v>38.21</v>
      </c>
      <c r="D787" s="34">
        <f t="shared" si="15"/>
        <v>-12.704265898979324</v>
      </c>
      <c r="E787" s="34">
        <v>6.0193666579430507E-3</v>
      </c>
    </row>
    <row r="788" spans="2:5">
      <c r="B788" s="275">
        <v>45779</v>
      </c>
      <c r="C788" s="276">
        <v>523.64</v>
      </c>
      <c r="D788" s="34">
        <f t="shared" si="15"/>
        <v>0.85371629363684964</v>
      </c>
      <c r="E788" s="34">
        <v>6.0155832251164486E-3</v>
      </c>
    </row>
    <row r="789" spans="2:5">
      <c r="B789" s="275">
        <v>44239</v>
      </c>
      <c r="C789" s="276">
        <v>76.599999999999994</v>
      </c>
      <c r="D789" s="34">
        <f t="shared" si="15"/>
        <v>-7.499608355091385</v>
      </c>
      <c r="E789" s="34">
        <v>6.005221932114801E-3</v>
      </c>
    </row>
    <row r="790" spans="2:5">
      <c r="B790" s="275">
        <v>45660</v>
      </c>
      <c r="C790" s="276">
        <v>651.07000000000005</v>
      </c>
      <c r="D790" s="34">
        <f t="shared" si="15"/>
        <v>0.97428847896539539</v>
      </c>
      <c r="E790" s="34">
        <v>5.990139309137406E-3</v>
      </c>
    </row>
    <row r="791" spans="2:5">
      <c r="B791" s="275">
        <v>42801</v>
      </c>
      <c r="C791" s="276">
        <v>16.739999999999998</v>
      </c>
      <c r="D791" s="34">
        <f t="shared" si="15"/>
        <v>-4.0059737156511357</v>
      </c>
      <c r="E791" s="34">
        <v>5.9737156511348796E-3</v>
      </c>
    </row>
    <row r="792" spans="2:5">
      <c r="B792" s="275">
        <v>44280</v>
      </c>
      <c r="C792" s="276">
        <v>83.8</v>
      </c>
      <c r="D792" s="34">
        <f t="shared" si="15"/>
        <v>-6.6853221957040576</v>
      </c>
      <c r="E792" s="34">
        <v>5.9665871121718375E-3</v>
      </c>
    </row>
    <row r="793" spans="2:5">
      <c r="B793" s="275">
        <v>45636</v>
      </c>
      <c r="C793" s="276">
        <v>644.03</v>
      </c>
      <c r="D793" s="34">
        <f t="shared" si="15"/>
        <v>0.80988463270344535</v>
      </c>
      <c r="E793" s="34">
        <v>5.9624551651319326E-3</v>
      </c>
    </row>
    <row r="794" spans="2:5">
      <c r="B794" s="275">
        <v>44637</v>
      </c>
      <c r="C794" s="276">
        <v>122.44</v>
      </c>
      <c r="D794" s="34">
        <f t="shared" si="15"/>
        <v>-0.97435478601764136</v>
      </c>
      <c r="E794" s="34">
        <v>5.9621038876184577E-3</v>
      </c>
    </row>
    <row r="795" spans="2:5">
      <c r="B795" s="275">
        <v>44946</v>
      </c>
      <c r="C795" s="276">
        <v>241.74</v>
      </c>
      <c r="D795" s="34">
        <f t="shared" si="15"/>
        <v>0.82543228261768853</v>
      </c>
      <c r="E795" s="34">
        <v>5.9568131049888215E-3</v>
      </c>
    </row>
    <row r="796" spans="2:5">
      <c r="B796" s="275">
        <v>43475</v>
      </c>
      <c r="C796" s="276">
        <v>42.2</v>
      </c>
      <c r="D796" s="34">
        <f t="shared" si="15"/>
        <v>-13.005450236966823</v>
      </c>
      <c r="E796" s="34">
        <v>5.9241706161137437E-3</v>
      </c>
    </row>
    <row r="797" spans="2:5">
      <c r="B797" s="275">
        <v>45576</v>
      </c>
      <c r="C797" s="276">
        <v>591.03</v>
      </c>
      <c r="D797" s="34">
        <f t="shared" si="15"/>
        <v>0.96832648088929496</v>
      </c>
      <c r="E797" s="34">
        <v>5.9049456034380816E-3</v>
      </c>
    </row>
    <row r="798" spans="2:5">
      <c r="B798" s="275">
        <v>42719</v>
      </c>
      <c r="C798" s="276">
        <v>18.72</v>
      </c>
      <c r="D798" s="34">
        <f t="shared" si="15"/>
        <v>-13.581196581196581</v>
      </c>
      <c r="E798" s="34">
        <v>5.8760683760683457E-3</v>
      </c>
    </row>
    <row r="799" spans="2:5">
      <c r="B799" s="275">
        <v>44911</v>
      </c>
      <c r="C799" s="276">
        <v>272.95999999999998</v>
      </c>
      <c r="D799" s="34">
        <f t="shared" si="15"/>
        <v>-1.1011869871043376</v>
      </c>
      <c r="E799" s="34">
        <v>5.8616647127783042E-3</v>
      </c>
    </row>
    <row r="800" spans="2:5">
      <c r="B800" s="275">
        <v>45442</v>
      </c>
      <c r="C800" s="276">
        <v>573.54</v>
      </c>
      <c r="D800" s="34">
        <f t="shared" si="15"/>
        <v>-0.10334065627506361</v>
      </c>
      <c r="E800" s="34">
        <v>5.8583533842452382E-3</v>
      </c>
    </row>
    <row r="801" spans="2:5">
      <c r="B801" s="275">
        <v>45468</v>
      </c>
      <c r="C801" s="276">
        <v>632.80999999999995</v>
      </c>
      <c r="D801" s="34">
        <f t="shared" si="15"/>
        <v>0.93410344337162809</v>
      </c>
      <c r="E801" s="34">
        <v>5.7995290845592826E-3</v>
      </c>
    </row>
    <row r="802" spans="2:5">
      <c r="B802" s="275">
        <v>43472</v>
      </c>
      <c r="C802" s="276">
        <v>41.7</v>
      </c>
      <c r="D802" s="34">
        <f t="shared" si="15"/>
        <v>-0.54316546762589901</v>
      </c>
      <c r="E802" s="34">
        <v>5.7553956834532844E-3</v>
      </c>
    </row>
    <row r="803" spans="2:5">
      <c r="B803" s="275">
        <v>44069</v>
      </c>
      <c r="C803" s="276">
        <v>64.349999999999994</v>
      </c>
      <c r="D803" s="34">
        <f t="shared" si="15"/>
        <v>0.24226884226884224</v>
      </c>
      <c r="E803" s="34">
        <v>5.7498057498057108E-3</v>
      </c>
    </row>
    <row r="804" spans="2:5">
      <c r="B804" s="275">
        <v>43644</v>
      </c>
      <c r="C804" s="276">
        <v>48.76</v>
      </c>
      <c r="D804" s="34">
        <f t="shared" si="15"/>
        <v>-8.4657506152584094</v>
      </c>
      <c r="E804" s="34">
        <v>5.7424118129614675E-3</v>
      </c>
    </row>
    <row r="805" spans="2:5">
      <c r="B805" s="275">
        <v>45831</v>
      </c>
      <c r="C805" s="276">
        <v>461.55</v>
      </c>
      <c r="D805" s="34">
        <f t="shared" si="15"/>
        <v>0.90913227169320765</v>
      </c>
      <c r="E805" s="34">
        <v>5.7415231285885254E-3</v>
      </c>
    </row>
    <row r="806" spans="2:5">
      <c r="B806" s="275">
        <v>43473</v>
      </c>
      <c r="C806" s="276">
        <v>41.94</v>
      </c>
      <c r="D806" s="34">
        <f t="shared" si="15"/>
        <v>0.41583214115402956</v>
      </c>
      <c r="E806" s="34">
        <v>5.7224606580828542E-3</v>
      </c>
    </row>
    <row r="807" spans="2:5">
      <c r="B807" s="275">
        <v>43063</v>
      </c>
      <c r="C807" s="276">
        <v>24.5</v>
      </c>
      <c r="D807" s="34">
        <f t="shared" si="15"/>
        <v>0.14244897959183667</v>
      </c>
      <c r="E807" s="34">
        <v>5.7142857142857377E-3</v>
      </c>
    </row>
    <row r="808" spans="2:5">
      <c r="B808" s="275">
        <v>42849</v>
      </c>
      <c r="C808" s="276">
        <v>21.01</v>
      </c>
      <c r="D808" s="34">
        <f t="shared" si="15"/>
        <v>-0.92051404093288902</v>
      </c>
      <c r="E808" s="34">
        <v>5.7115659209900516E-3</v>
      </c>
    </row>
    <row r="809" spans="2:5">
      <c r="B809" s="275">
        <v>43350</v>
      </c>
      <c r="C809" s="276">
        <v>40.35</v>
      </c>
      <c r="D809" s="34">
        <f t="shared" si="15"/>
        <v>-13.797769516728625</v>
      </c>
      <c r="E809" s="34">
        <v>5.700123915737397E-3</v>
      </c>
    </row>
    <row r="810" spans="2:5">
      <c r="B810" s="275">
        <v>45427</v>
      </c>
      <c r="C810" s="276">
        <v>597.09</v>
      </c>
      <c r="D810" s="34">
        <f t="shared" si="15"/>
        <v>5.2270177025239131E-2</v>
      </c>
      <c r="E810" s="34">
        <v>5.6775360498417093E-3</v>
      </c>
    </row>
    <row r="811" spans="2:5">
      <c r="B811" s="275">
        <v>45355</v>
      </c>
      <c r="C811" s="276">
        <v>565.88</v>
      </c>
      <c r="D811" s="34">
        <f t="shared" si="15"/>
        <v>0.95939068353714563</v>
      </c>
      <c r="E811" s="34">
        <v>5.6725807591716205E-3</v>
      </c>
    </row>
    <row r="812" spans="2:5">
      <c r="B812" s="275">
        <v>42895</v>
      </c>
      <c r="C812" s="276">
        <v>22.98</v>
      </c>
      <c r="D812" s="34">
        <f t="shared" si="15"/>
        <v>-0.85117493472584849</v>
      </c>
      <c r="E812" s="34">
        <v>5.6570931244560056E-3</v>
      </c>
    </row>
    <row r="813" spans="2:5">
      <c r="B813" s="275">
        <v>43481</v>
      </c>
      <c r="C813" s="276">
        <v>42.54</v>
      </c>
      <c r="D813" s="34">
        <f t="shared" si="15"/>
        <v>0.12176774800188057</v>
      </c>
      <c r="E813" s="34">
        <v>5.6417489421721201E-3</v>
      </c>
    </row>
    <row r="814" spans="2:5">
      <c r="B814" s="275">
        <v>43258</v>
      </c>
      <c r="C814" s="276">
        <v>37.36</v>
      </c>
      <c r="D814" s="34">
        <f t="shared" si="15"/>
        <v>-14.088865096359743</v>
      </c>
      <c r="E814" s="34">
        <v>5.6209850107066606E-3</v>
      </c>
    </row>
    <row r="815" spans="2:5">
      <c r="B815" s="275">
        <v>45363</v>
      </c>
      <c r="C815" s="276">
        <v>563.72</v>
      </c>
      <c r="D815" s="34">
        <f t="shared" si="15"/>
        <v>0.28629461434754849</v>
      </c>
      <c r="E815" s="34">
        <v>5.5701412048534491E-3</v>
      </c>
    </row>
    <row r="816" spans="2:5">
      <c r="B816" s="275">
        <v>45245</v>
      </c>
      <c r="C816" s="276">
        <v>402.33</v>
      </c>
      <c r="D816" s="34">
        <f t="shared" si="15"/>
        <v>0.49491710784679238</v>
      </c>
      <c r="E816" s="34">
        <v>5.567568911092907E-3</v>
      </c>
    </row>
    <row r="817" spans="2:5">
      <c r="B817" s="275">
        <v>44833</v>
      </c>
      <c r="C817" s="276">
        <v>203.21</v>
      </c>
      <c r="D817" s="34">
        <f t="shared" si="15"/>
        <v>-1.4833915653757193</v>
      </c>
      <c r="E817" s="34">
        <v>5.5607499630923448E-3</v>
      </c>
    </row>
    <row r="818" spans="2:5">
      <c r="B818" s="275">
        <v>45306</v>
      </c>
      <c r="C818" s="276">
        <v>504.65</v>
      </c>
      <c r="D818" s="34">
        <f t="shared" si="15"/>
        <v>0.91663529178638659</v>
      </c>
      <c r="E818" s="34">
        <v>5.5483998811056267E-3</v>
      </c>
    </row>
    <row r="819" spans="2:5">
      <c r="B819" s="275">
        <v>43341</v>
      </c>
      <c r="C819" s="276">
        <v>42.07</v>
      </c>
      <c r="D819" s="34">
        <f t="shared" si="15"/>
        <v>-0.56596149275017815</v>
      </c>
      <c r="E819" s="34">
        <v>5.4670786783930798E-3</v>
      </c>
    </row>
    <row r="820" spans="2:5">
      <c r="B820" s="275">
        <v>43873</v>
      </c>
      <c r="C820" s="276">
        <v>65.88</v>
      </c>
      <c r="D820" s="34">
        <f t="shared" si="15"/>
        <v>0.24757134183363685</v>
      </c>
      <c r="E820" s="34">
        <v>5.4644808743169312E-3</v>
      </c>
    </row>
    <row r="821" spans="2:5">
      <c r="B821" s="275">
        <v>43677</v>
      </c>
      <c r="C821" s="276">
        <v>49.57</v>
      </c>
      <c r="D821" s="34">
        <f t="shared" si="15"/>
        <v>-3.8166229574339319</v>
      </c>
      <c r="E821" s="34">
        <v>5.4468428484971375E-3</v>
      </c>
    </row>
    <row r="822" spans="2:5">
      <c r="B822" s="275">
        <v>44944</v>
      </c>
      <c r="C822" s="276">
        <v>238.76</v>
      </c>
      <c r="D822" s="34">
        <f t="shared" si="15"/>
        <v>0.61526218797118437</v>
      </c>
      <c r="E822" s="34">
        <v>5.4447981236387293E-3</v>
      </c>
    </row>
    <row r="823" spans="2:5">
      <c r="B823" s="275">
        <v>44377</v>
      </c>
      <c r="C823" s="276">
        <v>91.86</v>
      </c>
      <c r="D823" s="34">
        <f t="shared" si="15"/>
        <v>0.31994339211844114</v>
      </c>
      <c r="E823" s="34">
        <v>5.4430655345090355E-3</v>
      </c>
    </row>
    <row r="824" spans="2:5">
      <c r="B824" s="275">
        <v>44081</v>
      </c>
      <c r="C824" s="276">
        <v>62.47</v>
      </c>
      <c r="D824" s="34">
        <f t="shared" si="15"/>
        <v>-1.214823115095246</v>
      </c>
      <c r="E824" s="34">
        <v>5.4426124539778504E-3</v>
      </c>
    </row>
    <row r="825" spans="2:5">
      <c r="B825" s="275">
        <v>44707</v>
      </c>
      <c r="C825" s="276">
        <v>138.36000000000001</v>
      </c>
      <c r="D825" s="34">
        <f t="shared" si="15"/>
        <v>-0.93003758311650764</v>
      </c>
      <c r="E825" s="34">
        <v>5.4206418039895923E-3</v>
      </c>
    </row>
    <row r="826" spans="2:5">
      <c r="B826" s="275">
        <v>45009</v>
      </c>
      <c r="C826" s="276">
        <v>267.04000000000002</v>
      </c>
      <c r="D826" s="34">
        <f t="shared" si="15"/>
        <v>0.56388556021569813</v>
      </c>
      <c r="E826" s="34">
        <v>5.3550029958058971E-3</v>
      </c>
    </row>
    <row r="827" spans="2:5">
      <c r="B827" s="275">
        <v>44487</v>
      </c>
      <c r="C827" s="276">
        <v>116.46</v>
      </c>
      <c r="D827" s="34">
        <f t="shared" si="15"/>
        <v>0.46367851622874801</v>
      </c>
      <c r="E827" s="34">
        <v>5.3237162974410987E-3</v>
      </c>
    </row>
    <row r="828" spans="2:5">
      <c r="B828" s="275">
        <v>44152</v>
      </c>
      <c r="C828" s="276">
        <v>62.46</v>
      </c>
      <c r="D828" s="34">
        <f t="shared" si="15"/>
        <v>-7.622798591098304</v>
      </c>
      <c r="E828" s="34">
        <v>5.2833813640729794E-3</v>
      </c>
    </row>
    <row r="829" spans="2:5">
      <c r="B829" s="275">
        <v>45744</v>
      </c>
      <c r="C829" s="276">
        <v>538.58000000000004</v>
      </c>
      <c r="D829" s="34">
        <f t="shared" si="15"/>
        <v>0.80216495228192652</v>
      </c>
      <c r="E829" s="34">
        <v>5.2731256266479107E-3</v>
      </c>
    </row>
    <row r="830" spans="2:5">
      <c r="B830" s="275">
        <v>44495</v>
      </c>
      <c r="C830" s="276">
        <v>106.55</v>
      </c>
      <c r="D830" s="34">
        <f t="shared" si="15"/>
        <v>-3.5546691694040358</v>
      </c>
      <c r="E830" s="34">
        <v>5.2557484748944373E-3</v>
      </c>
    </row>
    <row r="831" spans="2:5">
      <c r="B831" s="275">
        <v>45804</v>
      </c>
      <c r="C831" s="276">
        <v>485.3</v>
      </c>
      <c r="D831" s="34">
        <f t="shared" si="15"/>
        <v>0.82998145477024521</v>
      </c>
      <c r="E831" s="34">
        <v>5.2544817638574314E-3</v>
      </c>
    </row>
    <row r="832" spans="2:5">
      <c r="B832" s="275">
        <v>44292</v>
      </c>
      <c r="C832" s="276">
        <v>82.51</v>
      </c>
      <c r="D832" s="34">
        <f t="shared" si="15"/>
        <v>0.69688522603320802</v>
      </c>
      <c r="E832" s="34">
        <v>5.2114895164223343E-3</v>
      </c>
    </row>
    <row r="833" spans="2:5">
      <c r="B833" s="275">
        <v>43013</v>
      </c>
      <c r="C833" s="276">
        <v>25.01</v>
      </c>
      <c r="D833" s="34">
        <f t="shared" si="15"/>
        <v>-1.269892043182727</v>
      </c>
      <c r="E833" s="34">
        <v>5.1979208316674354E-3</v>
      </c>
    </row>
    <row r="834" spans="2:5">
      <c r="B834" s="275">
        <v>43818</v>
      </c>
      <c r="C834" s="276">
        <v>56.77</v>
      </c>
      <c r="D834" s="34">
        <f t="shared" si="15"/>
        <v>-4.4741941166108842E-2</v>
      </c>
      <c r="E834" s="34">
        <v>5.1083318654219874E-3</v>
      </c>
    </row>
    <row r="835" spans="2:5">
      <c r="B835" s="275">
        <v>43801</v>
      </c>
      <c r="C835" s="276">
        <v>59.31</v>
      </c>
      <c r="D835" s="34">
        <f t="shared" si="15"/>
        <v>0.36654864272466703</v>
      </c>
      <c r="E835" s="34">
        <v>5.0581689428427622E-3</v>
      </c>
    </row>
    <row r="836" spans="2:5">
      <c r="B836" s="275">
        <v>43252</v>
      </c>
      <c r="C836" s="276">
        <v>37.57</v>
      </c>
      <c r="D836" s="34">
        <f t="shared" si="15"/>
        <v>-1.2307692307692308</v>
      </c>
      <c r="E836" s="34">
        <v>5.0572265105136476E-3</v>
      </c>
    </row>
    <row r="837" spans="2:5">
      <c r="B837" s="275">
        <v>44323</v>
      </c>
      <c r="C837" s="276">
        <v>83.81</v>
      </c>
      <c r="D837" s="34">
        <f t="shared" si="15"/>
        <v>-0.41653740603746564</v>
      </c>
      <c r="E837" s="34">
        <v>5.0113351628684128E-3</v>
      </c>
    </row>
    <row r="838" spans="2:5">
      <c r="B838" s="275">
        <v>44523</v>
      </c>
      <c r="C838" s="276">
        <v>118.72</v>
      </c>
      <c r="D838" s="34">
        <f t="shared" ref="D838:D901" si="16">(C838-C839)/C838</f>
        <v>-1.8109838274932663E-2</v>
      </c>
      <c r="E838" s="34">
        <v>4.9696765498652576E-3</v>
      </c>
    </row>
    <row r="839" spans="2:5">
      <c r="B839" s="275">
        <v>44454</v>
      </c>
      <c r="C839" s="276">
        <v>120.87</v>
      </c>
      <c r="D839" s="34">
        <f t="shared" si="16"/>
        <v>-3.5401671217010007</v>
      </c>
      <c r="E839" s="34">
        <v>4.9640109208240963E-3</v>
      </c>
    </row>
    <row r="840" spans="2:5">
      <c r="B840" s="275">
        <v>45769</v>
      </c>
      <c r="C840" s="276">
        <v>548.77</v>
      </c>
      <c r="D840" s="34">
        <f t="shared" si="16"/>
        <v>0.42276363503835851</v>
      </c>
      <c r="E840" s="34">
        <v>4.9200940284635309E-3</v>
      </c>
    </row>
    <row r="841" spans="2:5">
      <c r="B841" s="275">
        <v>45135</v>
      </c>
      <c r="C841" s="276">
        <v>316.77</v>
      </c>
      <c r="D841" s="34">
        <f t="shared" si="16"/>
        <v>0.46538497963822328</v>
      </c>
      <c r="E841" s="34">
        <v>4.8615714871987998E-3</v>
      </c>
    </row>
    <row r="842" spans="2:5">
      <c r="B842" s="275">
        <v>44770</v>
      </c>
      <c r="C842" s="276">
        <v>169.35</v>
      </c>
      <c r="D842" s="34">
        <f t="shared" si="16"/>
        <v>0.48207853557720698</v>
      </c>
      <c r="E842" s="34">
        <v>4.8420431059934647E-3</v>
      </c>
    </row>
    <row r="843" spans="2:5">
      <c r="B843" s="275">
        <v>44256</v>
      </c>
      <c r="C843" s="276">
        <v>87.71</v>
      </c>
      <c r="D843" s="34">
        <f t="shared" si="16"/>
        <v>0.45228594230988484</v>
      </c>
      <c r="E843" s="34">
        <v>4.788507581803529E-3</v>
      </c>
    </row>
    <row r="844" spans="2:5">
      <c r="B844" s="275">
        <v>43685</v>
      </c>
      <c r="C844" s="276">
        <v>48.04</v>
      </c>
      <c r="D844" s="34">
        <f t="shared" si="16"/>
        <v>-4.4338051623647012E-2</v>
      </c>
      <c r="E844" s="34">
        <v>4.7876769358866957E-3</v>
      </c>
    </row>
    <row r="845" spans="2:5">
      <c r="B845" s="275">
        <v>43956</v>
      </c>
      <c r="C845" s="276">
        <v>50.17</v>
      </c>
      <c r="D845" s="34">
        <f t="shared" si="16"/>
        <v>0.12278253936615514</v>
      </c>
      <c r="E845" s="34">
        <v>4.7837352999801075E-3</v>
      </c>
    </row>
    <row r="846" spans="2:5">
      <c r="B846" s="275">
        <v>43567</v>
      </c>
      <c r="C846" s="276">
        <v>44.01</v>
      </c>
      <c r="D846" s="34">
        <f t="shared" si="16"/>
        <v>0.42763008407180181</v>
      </c>
      <c r="E846" s="34">
        <v>4.7716428084526438E-3</v>
      </c>
    </row>
    <row r="847" spans="2:5">
      <c r="B847" s="275">
        <v>43088</v>
      </c>
      <c r="C847" s="276">
        <v>25.19</v>
      </c>
      <c r="D847" s="34">
        <f t="shared" si="16"/>
        <v>-0.50178642318380295</v>
      </c>
      <c r="E847" s="34">
        <v>4.7637951568082967E-3</v>
      </c>
    </row>
    <row r="848" spans="2:5">
      <c r="B848" s="275">
        <v>43266</v>
      </c>
      <c r="C848" s="276">
        <v>37.83</v>
      </c>
      <c r="D848" s="34">
        <f t="shared" si="16"/>
        <v>-0.27808617499339161</v>
      </c>
      <c r="E848" s="34">
        <v>4.7581284694686683E-3</v>
      </c>
    </row>
    <row r="849" spans="2:5">
      <c r="B849" s="275">
        <v>43612</v>
      </c>
      <c r="C849" s="276">
        <v>48.35</v>
      </c>
      <c r="D849" s="34">
        <f t="shared" si="16"/>
        <v>0.47466390899689764</v>
      </c>
      <c r="E849" s="34">
        <v>4.7569803516029777E-3</v>
      </c>
    </row>
    <row r="850" spans="2:5">
      <c r="B850" s="275">
        <v>42964</v>
      </c>
      <c r="C850" s="276">
        <v>25.4</v>
      </c>
      <c r="D850" s="34">
        <f t="shared" si="16"/>
        <v>-24.428346456692914</v>
      </c>
      <c r="E850" s="34">
        <v>4.724409448818797E-3</v>
      </c>
    </row>
    <row r="851" spans="2:5">
      <c r="B851" s="275">
        <v>45638</v>
      </c>
      <c r="C851" s="276">
        <v>645.88</v>
      </c>
      <c r="D851" s="34">
        <f t="shared" si="16"/>
        <v>-3.862946677401382E-2</v>
      </c>
      <c r="E851" s="34">
        <v>4.7222394252801675E-3</v>
      </c>
    </row>
    <row r="852" spans="2:5">
      <c r="B852" s="275">
        <v>45502</v>
      </c>
      <c r="C852" s="276">
        <v>670.83</v>
      </c>
      <c r="D852" s="34">
        <f t="shared" si="16"/>
        <v>0.76168328786726891</v>
      </c>
      <c r="E852" s="34">
        <v>4.710582412831987E-3</v>
      </c>
    </row>
    <row r="853" spans="2:5">
      <c r="B853" s="275">
        <v>44749</v>
      </c>
      <c r="C853" s="276">
        <v>159.87</v>
      </c>
      <c r="D853" s="34">
        <f t="shared" si="16"/>
        <v>-0.63076249452680289</v>
      </c>
      <c r="E853" s="34">
        <v>4.6913116907487335E-3</v>
      </c>
    </row>
    <row r="854" spans="2:5">
      <c r="B854" s="275">
        <v>44928</v>
      </c>
      <c r="C854" s="276">
        <v>260.70999999999998</v>
      </c>
      <c r="D854" s="34">
        <f t="shared" si="16"/>
        <v>0.40965056959840435</v>
      </c>
      <c r="E854" s="34">
        <v>4.6795289785584388E-3</v>
      </c>
    </row>
    <row r="855" spans="2:5">
      <c r="B855" s="275">
        <v>44743</v>
      </c>
      <c r="C855" s="276">
        <v>153.91</v>
      </c>
      <c r="D855" s="34">
        <f t="shared" si="16"/>
        <v>-0.73367552465726715</v>
      </c>
      <c r="E855" s="34">
        <v>4.6780586056786363E-3</v>
      </c>
    </row>
    <row r="856" spans="2:5">
      <c r="B856" s="275">
        <v>45014</v>
      </c>
      <c r="C856" s="276">
        <v>266.83</v>
      </c>
      <c r="D856" s="34">
        <f t="shared" si="16"/>
        <v>0.7163362440505191</v>
      </c>
      <c r="E856" s="34">
        <v>4.6471536184087593E-3</v>
      </c>
    </row>
    <row r="857" spans="2:5">
      <c r="B857" s="275">
        <v>44194</v>
      </c>
      <c r="C857" s="276">
        <v>75.69</v>
      </c>
      <c r="D857" s="34">
        <f t="shared" si="16"/>
        <v>0.21720174395560837</v>
      </c>
      <c r="E857" s="34">
        <v>4.6241247192494953E-3</v>
      </c>
    </row>
    <row r="858" spans="2:5">
      <c r="B858" s="275">
        <v>43790</v>
      </c>
      <c r="C858" s="276">
        <v>59.25</v>
      </c>
      <c r="D858" s="34">
        <f t="shared" si="16"/>
        <v>0.1414345991561182</v>
      </c>
      <c r="E858" s="34">
        <v>4.5569620253165088E-3</v>
      </c>
    </row>
    <row r="859" spans="2:5">
      <c r="B859" s="275">
        <v>43762</v>
      </c>
      <c r="C859" s="276">
        <v>50.87</v>
      </c>
      <c r="D859" s="34">
        <f t="shared" si="16"/>
        <v>0.52113229801454686</v>
      </c>
      <c r="E859" s="34">
        <v>4.5213288775309002E-3</v>
      </c>
    </row>
    <row r="860" spans="2:5">
      <c r="B860" s="275">
        <v>43062</v>
      </c>
      <c r="C860" s="276">
        <v>24.36</v>
      </c>
      <c r="D860" s="34">
        <f t="shared" si="16"/>
        <v>-1.0960591133004927</v>
      </c>
      <c r="E860" s="34">
        <v>4.5155993431855272E-3</v>
      </c>
    </row>
    <row r="861" spans="2:5">
      <c r="B861" s="275">
        <v>43712</v>
      </c>
      <c r="C861" s="276">
        <v>51.06</v>
      </c>
      <c r="D861" s="34">
        <f t="shared" si="16"/>
        <v>0.56267136701919318</v>
      </c>
      <c r="E861" s="34">
        <v>4.5045045045045825E-3</v>
      </c>
    </row>
    <row r="862" spans="2:5">
      <c r="B862" s="275">
        <v>42865</v>
      </c>
      <c r="C862" s="276">
        <v>22.33</v>
      </c>
      <c r="D862" s="34">
        <f t="shared" si="16"/>
        <v>0.19883564711150908</v>
      </c>
      <c r="E862" s="34">
        <v>4.4782803403492109E-3</v>
      </c>
    </row>
    <row r="863" spans="2:5">
      <c r="B863" s="275">
        <v>42766</v>
      </c>
      <c r="C863" s="276">
        <v>17.89</v>
      </c>
      <c r="D863" s="34">
        <f t="shared" si="16"/>
        <v>-0.75069871436556734</v>
      </c>
      <c r="E863" s="34">
        <v>4.4717719396311821E-3</v>
      </c>
    </row>
    <row r="864" spans="2:5">
      <c r="B864" s="275">
        <v>43208</v>
      </c>
      <c r="C864" s="276">
        <v>31.32</v>
      </c>
      <c r="D864" s="34">
        <f t="shared" si="16"/>
        <v>-18.076947637292463</v>
      </c>
      <c r="E864" s="34">
        <v>4.4699872286079363E-3</v>
      </c>
    </row>
    <row r="865" spans="2:5">
      <c r="B865" s="275">
        <v>45449</v>
      </c>
      <c r="C865" s="276">
        <v>597.49</v>
      </c>
      <c r="D865" s="34">
        <f t="shared" si="16"/>
        <v>0.92105307201794184</v>
      </c>
      <c r="E865" s="34">
        <v>4.4686940367202116E-3</v>
      </c>
    </row>
    <row r="866" spans="2:5">
      <c r="B866" s="275">
        <v>43973</v>
      </c>
      <c r="C866" s="276">
        <v>47.17</v>
      </c>
      <c r="D866" s="34">
        <f t="shared" si="16"/>
        <v>-0.62136951452194189</v>
      </c>
      <c r="E866" s="34">
        <v>4.4519821920712497E-3</v>
      </c>
    </row>
    <row r="867" spans="2:5">
      <c r="B867" s="275">
        <v>44175</v>
      </c>
      <c r="C867" s="276">
        <v>76.48</v>
      </c>
      <c r="D867" s="34">
        <f t="shared" si="16"/>
        <v>-7.5422332635983249</v>
      </c>
      <c r="E867" s="34">
        <v>4.445606694560714E-3</v>
      </c>
    </row>
    <row r="868" spans="2:5">
      <c r="B868" s="275">
        <v>45555</v>
      </c>
      <c r="C868" s="276">
        <v>653.30999999999995</v>
      </c>
      <c r="D868" s="34">
        <f t="shared" si="16"/>
        <v>0.24588633267514648</v>
      </c>
      <c r="E868" s="34">
        <v>4.4236273744470258E-3</v>
      </c>
    </row>
    <row r="869" spans="2:5">
      <c r="B869" s="275">
        <v>45292</v>
      </c>
      <c r="C869" s="276">
        <v>492.67</v>
      </c>
      <c r="D869" s="34">
        <f t="shared" si="16"/>
        <v>-0.20035723709582473</v>
      </c>
      <c r="E869" s="34">
        <v>4.3842734487588549E-3</v>
      </c>
    </row>
    <row r="870" spans="2:5">
      <c r="B870" s="275">
        <v>45574</v>
      </c>
      <c r="C870" s="276">
        <v>591.38</v>
      </c>
      <c r="D870" s="34">
        <f t="shared" si="16"/>
        <v>0.95752308160573574</v>
      </c>
      <c r="E870" s="34">
        <v>4.3795867293449763E-3</v>
      </c>
    </row>
    <row r="871" spans="2:5">
      <c r="B871" s="275">
        <v>43014</v>
      </c>
      <c r="C871" s="276">
        <v>25.12</v>
      </c>
      <c r="D871" s="34">
        <f t="shared" si="16"/>
        <v>-0.72929936305732468</v>
      </c>
      <c r="E871" s="34">
        <v>4.3789808917197226E-3</v>
      </c>
    </row>
    <row r="872" spans="2:5">
      <c r="B872" s="275">
        <v>43924</v>
      </c>
      <c r="C872" s="276">
        <v>43.44</v>
      </c>
      <c r="D872" s="34">
        <f t="shared" si="16"/>
        <v>-0.27877532228360957</v>
      </c>
      <c r="E872" s="34">
        <v>4.3738489871086037E-3</v>
      </c>
    </row>
    <row r="873" spans="2:5">
      <c r="B873" s="275">
        <v>44028</v>
      </c>
      <c r="C873" s="276">
        <v>55.55</v>
      </c>
      <c r="D873" s="34">
        <f t="shared" si="16"/>
        <v>0.57389738973897386</v>
      </c>
      <c r="E873" s="34">
        <v>4.3204320432042283E-3</v>
      </c>
    </row>
    <row r="874" spans="2:5">
      <c r="B874" s="275">
        <v>42892</v>
      </c>
      <c r="C874" s="276">
        <v>23.67</v>
      </c>
      <c r="D874" s="34">
        <f t="shared" si="16"/>
        <v>-2.5133079847908739</v>
      </c>
      <c r="E874" s="34">
        <v>4.2247570764681625E-3</v>
      </c>
    </row>
    <row r="875" spans="2:5">
      <c r="B875" s="275">
        <v>44204</v>
      </c>
      <c r="C875" s="276">
        <v>83.16</v>
      </c>
      <c r="D875" s="34">
        <f t="shared" si="16"/>
        <v>-1.4581529581529582</v>
      </c>
      <c r="E875" s="34">
        <v>4.2087542087541402E-3</v>
      </c>
    </row>
    <row r="876" spans="2:5">
      <c r="B876" s="275">
        <v>44791</v>
      </c>
      <c r="C876" s="276">
        <v>204.42</v>
      </c>
      <c r="D876" s="34">
        <f t="shared" si="16"/>
        <v>0.8128852362782506</v>
      </c>
      <c r="E876" s="34">
        <v>4.2070247529595213E-3</v>
      </c>
    </row>
    <row r="877" spans="2:5">
      <c r="B877" s="275">
        <v>43445</v>
      </c>
      <c r="C877" s="276">
        <v>38.25</v>
      </c>
      <c r="D877" s="34">
        <f t="shared" si="16"/>
        <v>-13.464836601307189</v>
      </c>
      <c r="E877" s="34">
        <v>4.1830065359476235E-3</v>
      </c>
    </row>
    <row r="878" spans="2:5">
      <c r="B878" s="275">
        <v>45335</v>
      </c>
      <c r="C878" s="276">
        <v>553.28</v>
      </c>
      <c r="D878" s="34">
        <f t="shared" si="16"/>
        <v>0.85596804511278191</v>
      </c>
      <c r="E878" s="34">
        <v>4.157027183342891E-3</v>
      </c>
    </row>
    <row r="879" spans="2:5">
      <c r="B879" s="275">
        <v>44245</v>
      </c>
      <c r="C879" s="276">
        <v>79.69</v>
      </c>
      <c r="D879" s="34">
        <f t="shared" si="16"/>
        <v>-2.2204793575103525</v>
      </c>
      <c r="E879" s="34">
        <v>4.1410465554021624E-3</v>
      </c>
    </row>
    <row r="880" spans="2:5">
      <c r="B880" s="275">
        <v>44935</v>
      </c>
      <c r="C880" s="276">
        <v>256.64</v>
      </c>
      <c r="D880" s="34">
        <f t="shared" si="16"/>
        <v>-0.43566864089775564</v>
      </c>
      <c r="E880" s="34">
        <v>4.1302992518702222E-3</v>
      </c>
    </row>
    <row r="881" spans="2:5">
      <c r="B881" s="275">
        <v>45212</v>
      </c>
      <c r="C881" s="276">
        <v>368.45</v>
      </c>
      <c r="D881" s="34">
        <f t="shared" si="16"/>
        <v>0.58941511738363417</v>
      </c>
      <c r="E881" s="34">
        <v>4.1253901479169006E-3</v>
      </c>
    </row>
    <row r="882" spans="2:5">
      <c r="B882" s="275">
        <v>44740</v>
      </c>
      <c r="C882" s="276">
        <v>151.28</v>
      </c>
      <c r="D882" s="34">
        <f t="shared" si="16"/>
        <v>-0.32291115811739818</v>
      </c>
      <c r="E882" s="34">
        <v>4.0983606557377346E-3</v>
      </c>
    </row>
    <row r="883" spans="2:5">
      <c r="B883" s="275">
        <v>44854</v>
      </c>
      <c r="C883" s="276">
        <v>200.13</v>
      </c>
      <c r="D883" s="34">
        <f t="shared" si="16"/>
        <v>0.71783340828461495</v>
      </c>
      <c r="E883" s="34">
        <v>4.0973367311247346E-3</v>
      </c>
    </row>
    <row r="884" spans="2:5">
      <c r="B884" s="275">
        <v>43826</v>
      </c>
      <c r="C884" s="276">
        <v>56.47</v>
      </c>
      <c r="D884" s="34">
        <f t="shared" si="16"/>
        <v>0.38834779528953428</v>
      </c>
      <c r="E884" s="34">
        <v>4.0729590933238332E-3</v>
      </c>
    </row>
    <row r="885" spans="2:5">
      <c r="B885" s="275">
        <v>43103</v>
      </c>
      <c r="C885" s="276">
        <v>34.54</v>
      </c>
      <c r="D885" s="34">
        <f t="shared" si="16"/>
        <v>-0.50289519397799642</v>
      </c>
      <c r="E885" s="34">
        <v>4.0532715691951526E-3</v>
      </c>
    </row>
    <row r="886" spans="2:5">
      <c r="B886" s="275">
        <v>43705</v>
      </c>
      <c r="C886" s="276">
        <v>51.91</v>
      </c>
      <c r="D886" s="34">
        <f t="shared" si="16"/>
        <v>0.18955885185898666</v>
      </c>
      <c r="E886" s="34">
        <v>4.045463301868499E-3</v>
      </c>
    </row>
    <row r="887" spans="2:5">
      <c r="B887" s="275">
        <v>43357</v>
      </c>
      <c r="C887" s="276">
        <v>42.07</v>
      </c>
      <c r="D887" s="34">
        <f t="shared" si="16"/>
        <v>5.7285476586641397E-2</v>
      </c>
      <c r="E887" s="34">
        <v>4.0408842405515021E-3</v>
      </c>
    </row>
    <row r="888" spans="2:5">
      <c r="B888" s="275">
        <v>43411</v>
      </c>
      <c r="C888" s="276">
        <v>39.659999999999997</v>
      </c>
      <c r="D888" s="34">
        <f t="shared" si="16"/>
        <v>0.37342410489157835</v>
      </c>
      <c r="E888" s="34">
        <v>4.0342914775591682E-3</v>
      </c>
    </row>
    <row r="889" spans="2:5">
      <c r="B889" s="275">
        <v>43082</v>
      </c>
      <c r="C889" s="276">
        <v>24.85</v>
      </c>
      <c r="D889" s="34">
        <f t="shared" si="16"/>
        <v>-3.9130784708249498</v>
      </c>
      <c r="E889" s="34">
        <v>4.0241448692153485E-3</v>
      </c>
    </row>
    <row r="890" spans="2:5">
      <c r="B890" s="275">
        <v>44600</v>
      </c>
      <c r="C890" s="276">
        <v>122.09</v>
      </c>
      <c r="D890" s="34">
        <f t="shared" si="16"/>
        <v>0.28503562945368166</v>
      </c>
      <c r="E890" s="34">
        <v>4.0134327135720295E-3</v>
      </c>
    </row>
    <row r="891" spans="2:5">
      <c r="B891" s="275">
        <v>44253</v>
      </c>
      <c r="C891" s="276">
        <v>87.29</v>
      </c>
      <c r="D891" s="34">
        <f t="shared" si="16"/>
        <v>-0.73994730209645987</v>
      </c>
      <c r="E891" s="34">
        <v>4.0096230954291268E-3</v>
      </c>
    </row>
    <row r="892" spans="2:5">
      <c r="B892" s="275">
        <v>44741</v>
      </c>
      <c r="C892" s="276">
        <v>151.88</v>
      </c>
      <c r="D892" s="34">
        <f t="shared" si="16"/>
        <v>0.8817487490123781</v>
      </c>
      <c r="E892" s="34">
        <v>3.9504872267579292E-3</v>
      </c>
    </row>
    <row r="893" spans="2:5">
      <c r="B893" s="275">
        <v>42779</v>
      </c>
      <c r="C893" s="276">
        <v>17.96</v>
      </c>
      <c r="D893" s="34">
        <f t="shared" si="16"/>
        <v>-8.4437639198218264</v>
      </c>
      <c r="E893" s="34">
        <v>3.8975501113585904E-3</v>
      </c>
    </row>
    <row r="894" spans="2:5">
      <c r="B894" s="275">
        <v>44767</v>
      </c>
      <c r="C894" s="276">
        <v>169.61</v>
      </c>
      <c r="D894" s="34">
        <f t="shared" si="16"/>
        <v>-2.8031955662991561</v>
      </c>
      <c r="E894" s="34">
        <v>3.8912799952834443E-3</v>
      </c>
    </row>
    <row r="895" spans="2:5">
      <c r="B895" s="275">
        <v>45477</v>
      </c>
      <c r="C895" s="276">
        <v>645.05999999999995</v>
      </c>
      <c r="D895" s="34">
        <f t="shared" si="16"/>
        <v>0.62380243698260629</v>
      </c>
      <c r="E895" s="34">
        <v>3.891110904411979E-3</v>
      </c>
    </row>
    <row r="896" spans="2:5">
      <c r="B896" s="275">
        <v>44949</v>
      </c>
      <c r="C896" s="276">
        <v>242.67</v>
      </c>
      <c r="D896" s="34">
        <f t="shared" si="16"/>
        <v>0.49449870194090739</v>
      </c>
      <c r="E896" s="34">
        <v>3.8323649400419436E-3</v>
      </c>
    </row>
    <row r="897" spans="2:5">
      <c r="B897" s="275">
        <v>44596</v>
      </c>
      <c r="C897" s="276">
        <v>122.67</v>
      </c>
      <c r="D897" s="34">
        <f t="shared" si="16"/>
        <v>0.10377435395777292</v>
      </c>
      <c r="E897" s="34">
        <v>3.8314176245210635E-3</v>
      </c>
    </row>
    <row r="898" spans="2:5">
      <c r="B898" s="275">
        <v>44553</v>
      </c>
      <c r="C898" s="276">
        <v>109.94</v>
      </c>
      <c r="D898" s="34">
        <f t="shared" si="16"/>
        <v>0.71393487356740037</v>
      </c>
      <c r="E898" s="34">
        <v>3.8202655994178797E-3</v>
      </c>
    </row>
    <row r="899" spans="2:5">
      <c r="B899" s="275">
        <v>43214</v>
      </c>
      <c r="C899" s="276">
        <v>31.45</v>
      </c>
      <c r="D899" s="34">
        <f t="shared" si="16"/>
        <v>-0.25246422893481724</v>
      </c>
      <c r="E899" s="34">
        <v>3.8155802861685531E-3</v>
      </c>
    </row>
    <row r="900" spans="2:5">
      <c r="B900" s="275">
        <v>43389</v>
      </c>
      <c r="C900" s="276">
        <v>39.39</v>
      </c>
      <c r="D900" s="34">
        <f t="shared" si="16"/>
        <v>-0.4041634932724042</v>
      </c>
      <c r="E900" s="34">
        <v>3.8080731150037721E-3</v>
      </c>
    </row>
    <row r="901" spans="2:5">
      <c r="B901" s="275">
        <v>44027</v>
      </c>
      <c r="C901" s="276">
        <v>55.31</v>
      </c>
      <c r="D901" s="34">
        <f t="shared" si="16"/>
        <v>-8.7709274995480015</v>
      </c>
      <c r="E901" s="34">
        <v>3.7967817754474931E-3</v>
      </c>
    </row>
    <row r="902" spans="2:5">
      <c r="B902" s="275">
        <v>45686</v>
      </c>
      <c r="C902" s="276">
        <v>540.42999999999995</v>
      </c>
      <c r="D902" s="34">
        <f t="shared" ref="D902:D965" si="17">(C902-C903)/C902</f>
        <v>0.92172899357918692</v>
      </c>
      <c r="E902" s="34">
        <v>3.7932757248856554E-3</v>
      </c>
    </row>
    <row r="903" spans="2:5">
      <c r="B903" s="275">
        <v>43480</v>
      </c>
      <c r="C903" s="276">
        <v>42.3</v>
      </c>
      <c r="D903" s="34">
        <f t="shared" si="17"/>
        <v>-0.94184397163120581</v>
      </c>
      <c r="E903" s="34">
        <v>3.7825059101654042E-3</v>
      </c>
    </row>
    <row r="904" spans="2:5">
      <c r="B904" s="275">
        <v>44182</v>
      </c>
      <c r="C904" s="276">
        <v>82.14</v>
      </c>
      <c r="D904" s="34">
        <f t="shared" si="17"/>
        <v>0.31032383735086438</v>
      </c>
      <c r="E904" s="34">
        <v>3.7740443145848827E-3</v>
      </c>
    </row>
    <row r="905" spans="2:5">
      <c r="B905" s="275">
        <v>43812</v>
      </c>
      <c r="C905" s="276">
        <v>56.65</v>
      </c>
      <c r="D905" s="34">
        <f t="shared" si="17"/>
        <v>-5.4287731685789939</v>
      </c>
      <c r="E905" s="34">
        <v>3.7069726390114889E-3</v>
      </c>
    </row>
    <row r="906" spans="2:5">
      <c r="B906" s="275">
        <v>45191</v>
      </c>
      <c r="C906" s="276">
        <v>364.19</v>
      </c>
      <c r="D906" s="34">
        <f t="shared" si="17"/>
        <v>0.94063538262994595</v>
      </c>
      <c r="E906" s="34">
        <v>3.7068563112661597E-3</v>
      </c>
    </row>
    <row r="907" spans="2:5">
      <c r="B907" s="275">
        <v>42881</v>
      </c>
      <c r="C907" s="276">
        <v>21.62</v>
      </c>
      <c r="D907" s="34">
        <f t="shared" si="17"/>
        <v>-1.6299722479185936</v>
      </c>
      <c r="E907" s="34">
        <v>3.7002775208141462E-3</v>
      </c>
    </row>
    <row r="908" spans="2:5">
      <c r="B908" s="275">
        <v>43815</v>
      </c>
      <c r="C908" s="276">
        <v>56.86</v>
      </c>
      <c r="D908" s="34">
        <f t="shared" si="17"/>
        <v>-0.92296869504045032</v>
      </c>
      <c r="E908" s="34">
        <v>3.6932817446359628E-3</v>
      </c>
    </row>
    <row r="909" spans="2:5">
      <c r="B909" s="275">
        <v>44440</v>
      </c>
      <c r="C909" s="276">
        <v>109.34</v>
      </c>
      <c r="D909" s="34">
        <f t="shared" si="17"/>
        <v>-3.6648070239619539</v>
      </c>
      <c r="E909" s="34">
        <v>3.6583135174684989E-3</v>
      </c>
    </row>
    <row r="910" spans="2:5">
      <c r="B910" s="275">
        <v>45791</v>
      </c>
      <c r="C910" s="276">
        <v>510.05</v>
      </c>
      <c r="D910" s="34">
        <f t="shared" si="17"/>
        <v>0.96200372512498777</v>
      </c>
      <c r="E910" s="34">
        <v>3.6270953828056516E-3</v>
      </c>
    </row>
    <row r="911" spans="2:5">
      <c r="B911" s="275">
        <v>42836</v>
      </c>
      <c r="C911" s="276">
        <v>19.38</v>
      </c>
      <c r="D911" s="34">
        <f t="shared" si="17"/>
        <v>-4.1429308565531482</v>
      </c>
      <c r="E911" s="34">
        <v>3.6119711042311808E-3</v>
      </c>
    </row>
    <row r="912" spans="2:5">
      <c r="B912" s="275">
        <v>44364</v>
      </c>
      <c r="C912" s="276">
        <v>99.67</v>
      </c>
      <c r="D912" s="34">
        <f t="shared" si="17"/>
        <v>0.14939299688973615</v>
      </c>
      <c r="E912" s="34">
        <v>3.6119193338015393E-3</v>
      </c>
    </row>
    <row r="913" spans="2:5">
      <c r="B913" s="275">
        <v>44287</v>
      </c>
      <c r="C913" s="276">
        <v>84.78</v>
      </c>
      <c r="D913" s="34">
        <f t="shared" si="17"/>
        <v>0.76645435244161364</v>
      </c>
      <c r="E913" s="34">
        <v>3.5385704175512757E-3</v>
      </c>
    </row>
    <row r="914" spans="2:5">
      <c r="B914" s="275">
        <v>42697</v>
      </c>
      <c r="C914" s="276">
        <v>19.8</v>
      </c>
      <c r="D914" s="34">
        <f t="shared" si="17"/>
        <v>-1.5813131313131312</v>
      </c>
      <c r="E914" s="34">
        <v>3.5353535353535494E-3</v>
      </c>
    </row>
    <row r="915" spans="2:5">
      <c r="B915" s="275">
        <v>43714</v>
      </c>
      <c r="C915" s="276">
        <v>51.11</v>
      </c>
      <c r="D915" s="34">
        <f t="shared" si="17"/>
        <v>-8.9700645666210139</v>
      </c>
      <c r="E915" s="34">
        <v>3.521815691645465E-3</v>
      </c>
    </row>
    <row r="916" spans="2:5">
      <c r="B916" s="275">
        <v>45323</v>
      </c>
      <c r="C916" s="276">
        <v>509.57</v>
      </c>
      <c r="D916" s="34">
        <f t="shared" si="17"/>
        <v>-0.26897187825028945</v>
      </c>
      <c r="E916" s="34">
        <v>3.4931412759777315E-3</v>
      </c>
    </row>
    <row r="917" spans="2:5">
      <c r="B917" s="275">
        <v>45643</v>
      </c>
      <c r="C917" s="276">
        <v>646.63</v>
      </c>
      <c r="D917" s="34">
        <f t="shared" si="17"/>
        <v>0.9643381841238422</v>
      </c>
      <c r="E917" s="34">
        <v>3.479578739000665E-3</v>
      </c>
    </row>
    <row r="918" spans="2:5">
      <c r="B918" s="275">
        <v>42961</v>
      </c>
      <c r="C918" s="276">
        <v>23.06</v>
      </c>
      <c r="D918" s="34">
        <f t="shared" si="17"/>
        <v>-5.2146574154379879</v>
      </c>
      <c r="E918" s="34">
        <v>3.4692107545532653E-3</v>
      </c>
    </row>
    <row r="919" spans="2:5">
      <c r="B919" s="275">
        <v>44698</v>
      </c>
      <c r="C919" s="276">
        <v>143.31</v>
      </c>
      <c r="D919" s="34">
        <f t="shared" si="17"/>
        <v>0.64712860233061198</v>
      </c>
      <c r="E919" s="34">
        <v>3.4191612588096369E-3</v>
      </c>
    </row>
    <row r="920" spans="2:5">
      <c r="B920" s="275">
        <v>43726</v>
      </c>
      <c r="C920" s="276">
        <v>50.57</v>
      </c>
      <c r="D920" s="34">
        <f t="shared" si="17"/>
        <v>0.64465097884121025</v>
      </c>
      <c r="E920" s="34">
        <v>3.361676883527817E-3</v>
      </c>
    </row>
    <row r="921" spans="2:5">
      <c r="B921" s="275">
        <v>42773</v>
      </c>
      <c r="C921" s="276">
        <v>17.97</v>
      </c>
      <c r="D921" s="34">
        <f t="shared" si="17"/>
        <v>-5.5169727323316646</v>
      </c>
      <c r="E921" s="34">
        <v>3.338898163605939E-3</v>
      </c>
    </row>
    <row r="922" spans="2:5">
      <c r="B922" s="275">
        <v>44467</v>
      </c>
      <c r="C922" s="276">
        <v>117.11</v>
      </c>
      <c r="D922" s="34">
        <f t="shared" si="17"/>
        <v>0.58936043036461438</v>
      </c>
      <c r="E922" s="34">
        <v>3.3302023738365689E-3</v>
      </c>
    </row>
    <row r="923" spans="2:5">
      <c r="B923" s="275">
        <v>43642</v>
      </c>
      <c r="C923" s="276">
        <v>48.09</v>
      </c>
      <c r="D923" s="34">
        <f t="shared" si="17"/>
        <v>-0.75733000623830316</v>
      </c>
      <c r="E923" s="34">
        <v>3.3270950301518753E-3</v>
      </c>
    </row>
    <row r="924" spans="2:5">
      <c r="B924" s="275">
        <v>44336</v>
      </c>
      <c r="C924" s="276">
        <v>84.51</v>
      </c>
      <c r="D924" s="34">
        <f t="shared" si="17"/>
        <v>0.42610341971364341</v>
      </c>
      <c r="E924" s="34">
        <v>3.3132173707253712E-3</v>
      </c>
    </row>
    <row r="925" spans="2:5">
      <c r="B925" s="275">
        <v>43626</v>
      </c>
      <c r="C925" s="276">
        <v>48.5</v>
      </c>
      <c r="D925" s="34">
        <f t="shared" si="17"/>
        <v>-5.6964948453608244</v>
      </c>
      <c r="E925" s="34">
        <v>3.2989690721648779E-3</v>
      </c>
    </row>
    <row r="926" spans="2:5">
      <c r="B926" s="275">
        <v>45142</v>
      </c>
      <c r="C926" s="276">
        <v>324.77999999999997</v>
      </c>
      <c r="D926" s="34">
        <f t="shared" si="17"/>
        <v>0.20838721596157386</v>
      </c>
      <c r="E926" s="34">
        <v>3.2637477677195195E-3</v>
      </c>
    </row>
    <row r="927" spans="2:5">
      <c r="B927" s="275">
        <v>44965</v>
      </c>
      <c r="C927" s="276">
        <v>257.10000000000002</v>
      </c>
      <c r="D927" s="34">
        <f t="shared" si="17"/>
        <v>0.60280046674445742</v>
      </c>
      <c r="E927" s="34">
        <v>3.1505250875145945E-3</v>
      </c>
    </row>
    <row r="928" spans="2:5">
      <c r="B928" s="275">
        <v>44426</v>
      </c>
      <c r="C928" s="276">
        <v>102.12</v>
      </c>
      <c r="D928" s="34">
        <f t="shared" si="17"/>
        <v>0.5916568742655699</v>
      </c>
      <c r="E928" s="34">
        <v>3.1335683509597276E-3</v>
      </c>
    </row>
    <row r="929" spans="2:5">
      <c r="B929" s="275">
        <v>43404</v>
      </c>
      <c r="C929" s="276">
        <v>41.7</v>
      </c>
      <c r="D929" s="34">
        <f t="shared" si="17"/>
        <v>0.46043165467625902</v>
      </c>
      <c r="E929" s="34">
        <v>3.117505995203898E-3</v>
      </c>
    </row>
    <row r="930" spans="2:5">
      <c r="B930" s="275">
        <v>42941</v>
      </c>
      <c r="C930" s="276">
        <v>22.5</v>
      </c>
      <c r="D930" s="34">
        <f t="shared" si="17"/>
        <v>-8.0124444444444443</v>
      </c>
      <c r="E930" s="34">
        <v>3.1111111111111239E-3</v>
      </c>
    </row>
    <row r="931" spans="2:5">
      <c r="B931" s="275">
        <v>44859</v>
      </c>
      <c r="C931" s="276">
        <v>202.78</v>
      </c>
      <c r="D931" s="34">
        <f t="shared" si="17"/>
        <v>0.79248446592366106</v>
      </c>
      <c r="E931" s="34">
        <v>3.1068152677778647E-3</v>
      </c>
    </row>
    <row r="932" spans="2:5">
      <c r="B932" s="275">
        <v>43538</v>
      </c>
      <c r="C932" s="276">
        <v>42.08</v>
      </c>
      <c r="D932" s="34">
        <f t="shared" si="17"/>
        <v>-3.0430133079847912</v>
      </c>
      <c r="E932" s="34">
        <v>3.0893536121671923E-3</v>
      </c>
    </row>
    <row r="933" spans="2:5">
      <c r="B933" s="275">
        <v>44768</v>
      </c>
      <c r="C933" s="276">
        <v>170.13</v>
      </c>
      <c r="D933" s="34">
        <f t="shared" si="17"/>
        <v>0.26914712278845587</v>
      </c>
      <c r="E933" s="34">
        <v>3.0564862164226287E-3</v>
      </c>
    </row>
    <row r="934" spans="2:5">
      <c r="B934" s="275">
        <v>44659</v>
      </c>
      <c r="C934" s="276">
        <v>124.34</v>
      </c>
      <c r="D934" s="34">
        <f t="shared" si="17"/>
        <v>0.38941611709827889</v>
      </c>
      <c r="E934" s="34">
        <v>3.0561364001930966E-3</v>
      </c>
    </row>
    <row r="935" spans="2:5">
      <c r="B935" s="275">
        <v>44195</v>
      </c>
      <c r="C935" s="276">
        <v>75.92</v>
      </c>
      <c r="D935" s="34">
        <f t="shared" si="17"/>
        <v>0.21364594309799786</v>
      </c>
      <c r="E935" s="34">
        <v>3.0295047418335613E-3</v>
      </c>
    </row>
    <row r="936" spans="2:5">
      <c r="B936" s="275">
        <v>43845</v>
      </c>
      <c r="C936" s="276">
        <v>59.7</v>
      </c>
      <c r="D936" s="34">
        <f t="shared" si="17"/>
        <v>-6.5871021775544385</v>
      </c>
      <c r="E936" s="34">
        <v>3.0150753768844172E-3</v>
      </c>
    </row>
    <row r="937" spans="2:5">
      <c r="B937" s="275">
        <v>45840</v>
      </c>
      <c r="C937" s="276">
        <v>452.95</v>
      </c>
      <c r="D937" s="34">
        <f t="shared" si="17"/>
        <v>0.28493211171210953</v>
      </c>
      <c r="E937" s="34">
        <v>2.9804614195826601E-3</v>
      </c>
    </row>
    <row r="938" spans="2:5">
      <c r="B938" s="275">
        <v>45147</v>
      </c>
      <c r="C938" s="276">
        <v>323.89</v>
      </c>
      <c r="D938" s="34">
        <f t="shared" si="17"/>
        <v>0.79740035197134829</v>
      </c>
      <c r="E938" s="34">
        <v>2.9639692488189805E-3</v>
      </c>
    </row>
    <row r="939" spans="2:5">
      <c r="B939" s="275">
        <v>43886</v>
      </c>
      <c r="C939" s="276">
        <v>65.62</v>
      </c>
      <c r="D939" s="34">
        <f t="shared" si="17"/>
        <v>-8.2936604693690938</v>
      </c>
      <c r="E939" s="34">
        <v>2.8954587016153262E-3</v>
      </c>
    </row>
    <row r="940" spans="2:5">
      <c r="B940" s="275">
        <v>45590</v>
      </c>
      <c r="C940" s="276">
        <v>609.85</v>
      </c>
      <c r="D940" s="34">
        <f t="shared" si="17"/>
        <v>0.95987537919160448</v>
      </c>
      <c r="E940" s="34">
        <v>2.8695580880544395E-3</v>
      </c>
    </row>
    <row r="941" spans="2:5">
      <c r="B941" s="275">
        <v>43048</v>
      </c>
      <c r="C941" s="276">
        <v>24.47</v>
      </c>
      <c r="D941" s="34">
        <f t="shared" si="17"/>
        <v>-1.3142623620760117</v>
      </c>
      <c r="E941" s="34">
        <v>2.8606456885982953E-3</v>
      </c>
    </row>
    <row r="942" spans="2:5">
      <c r="B942" s="275">
        <v>44018</v>
      </c>
      <c r="C942" s="276">
        <v>56.63</v>
      </c>
      <c r="D942" s="34">
        <f t="shared" si="17"/>
        <v>0.12466890340808762</v>
      </c>
      <c r="E942" s="34">
        <v>2.8253575843193305E-3</v>
      </c>
    </row>
    <row r="943" spans="2:5">
      <c r="B943" s="275">
        <v>43649</v>
      </c>
      <c r="C943" s="276">
        <v>49.57</v>
      </c>
      <c r="D943" s="34">
        <f t="shared" si="17"/>
        <v>-10.498486988097639</v>
      </c>
      <c r="E943" s="34">
        <v>2.8242888844059021E-3</v>
      </c>
    </row>
    <row r="944" spans="2:5">
      <c r="B944" s="275">
        <v>45369</v>
      </c>
      <c r="C944" s="276">
        <v>569.98</v>
      </c>
      <c r="D944" s="34">
        <f t="shared" si="17"/>
        <v>0.79511561809186293</v>
      </c>
      <c r="E944" s="34">
        <v>2.8071160391593087E-3</v>
      </c>
    </row>
    <row r="945" spans="2:5">
      <c r="B945" s="275">
        <v>44488</v>
      </c>
      <c r="C945" s="276">
        <v>116.78</v>
      </c>
      <c r="D945" s="34">
        <f t="shared" si="17"/>
        <v>0.84338071587600627</v>
      </c>
      <c r="E945" s="34">
        <v>2.7401952389108355E-3</v>
      </c>
    </row>
    <row r="946" spans="2:5">
      <c r="B946" s="275">
        <v>42754</v>
      </c>
      <c r="C946" s="276">
        <v>18.29</v>
      </c>
      <c r="D946" s="34">
        <f t="shared" si="17"/>
        <v>-1.0021869874248222</v>
      </c>
      <c r="E946" s="34">
        <v>2.733734281027923E-3</v>
      </c>
    </row>
    <row r="947" spans="2:5">
      <c r="B947" s="275">
        <v>43256</v>
      </c>
      <c r="C947" s="276">
        <v>36.619999999999997</v>
      </c>
      <c r="D947" s="34">
        <f t="shared" si="17"/>
        <v>-6.0827416712179145</v>
      </c>
      <c r="E947" s="34">
        <v>2.7307482250134986E-3</v>
      </c>
    </row>
    <row r="948" spans="2:5">
      <c r="B948" s="275">
        <v>44923</v>
      </c>
      <c r="C948" s="276">
        <v>259.37</v>
      </c>
      <c r="D948" s="34">
        <f t="shared" si="17"/>
        <v>-0.64614257624243343</v>
      </c>
      <c r="E948" s="34">
        <v>2.698847206693097E-3</v>
      </c>
    </row>
    <row r="949" spans="2:5">
      <c r="B949" s="275">
        <v>45267</v>
      </c>
      <c r="C949" s="276">
        <v>426.96</v>
      </c>
      <c r="D949" s="34">
        <f t="shared" si="17"/>
        <v>0.44383548810192985</v>
      </c>
      <c r="E949" s="34">
        <v>2.6934607457372523E-3</v>
      </c>
    </row>
    <row r="950" spans="2:5">
      <c r="B950" s="275">
        <v>44943</v>
      </c>
      <c r="C950" s="276">
        <v>237.46</v>
      </c>
      <c r="D950" s="34">
        <f t="shared" si="17"/>
        <v>0.54805019792807219</v>
      </c>
      <c r="E950" s="34">
        <v>2.6530784132064154E-3</v>
      </c>
    </row>
    <row r="951" spans="2:5">
      <c r="B951" s="275">
        <v>44491</v>
      </c>
      <c r="C951" s="276">
        <v>107.32</v>
      </c>
      <c r="D951" s="34">
        <f t="shared" si="17"/>
        <v>0.64051434960864706</v>
      </c>
      <c r="E951" s="34">
        <v>2.6090197540065874E-3</v>
      </c>
    </row>
    <row r="952" spans="2:5">
      <c r="B952" s="275">
        <v>43385</v>
      </c>
      <c r="C952" s="276">
        <v>38.58</v>
      </c>
      <c r="D952" s="34">
        <f t="shared" si="17"/>
        <v>0.49326075686884391</v>
      </c>
      <c r="E952" s="34">
        <v>2.5920165889062059E-3</v>
      </c>
    </row>
    <row r="953" spans="2:5">
      <c r="B953" s="275">
        <v>42704</v>
      </c>
      <c r="C953" s="276">
        <v>19.55</v>
      </c>
      <c r="D953" s="34">
        <f t="shared" si="17"/>
        <v>-2.075191815856777</v>
      </c>
      <c r="E953" s="34">
        <v>2.5575447570332843E-3</v>
      </c>
    </row>
    <row r="954" spans="2:5">
      <c r="B954" s="275">
        <v>44054</v>
      </c>
      <c r="C954" s="276">
        <v>60.12</v>
      </c>
      <c r="D954" s="34">
        <f t="shared" si="17"/>
        <v>-5.9041916167664672</v>
      </c>
      <c r="E954" s="34">
        <v>2.4950099800398967E-3</v>
      </c>
    </row>
    <row r="955" spans="2:5">
      <c r="B955" s="275">
        <v>45250</v>
      </c>
      <c r="C955" s="276">
        <v>415.08</v>
      </c>
      <c r="D955" s="34">
        <f t="shared" si="17"/>
        <v>-0.1474896405512191</v>
      </c>
      <c r="E955" s="34">
        <v>2.4814493591596145E-3</v>
      </c>
    </row>
    <row r="956" spans="2:5">
      <c r="B956" s="275">
        <v>45820</v>
      </c>
      <c r="C956" s="276">
        <v>476.3</v>
      </c>
      <c r="D956" s="34">
        <f t="shared" si="17"/>
        <v>0.29494016376233467</v>
      </c>
      <c r="E956" s="34">
        <v>2.4144446777241949E-3</v>
      </c>
    </row>
    <row r="957" spans="2:5">
      <c r="B957" s="275">
        <v>45082</v>
      </c>
      <c r="C957" s="276">
        <v>335.82</v>
      </c>
      <c r="D957" s="34">
        <f t="shared" si="17"/>
        <v>0.70242987314632832</v>
      </c>
      <c r="E957" s="34">
        <v>2.412006432017159E-3</v>
      </c>
    </row>
    <row r="958" spans="2:5">
      <c r="B958" s="275">
        <v>44420</v>
      </c>
      <c r="C958" s="276">
        <v>99.93</v>
      </c>
      <c r="D958" s="34">
        <f t="shared" si="17"/>
        <v>-2.6303412388672065</v>
      </c>
      <c r="E958" s="34">
        <v>2.4016811768238673E-3</v>
      </c>
    </row>
    <row r="959" spans="2:5">
      <c r="B959" s="275">
        <v>45183</v>
      </c>
      <c r="C959" s="276">
        <v>362.78</v>
      </c>
      <c r="D959" s="34">
        <f t="shared" si="17"/>
        <v>-0.27529080985721377</v>
      </c>
      <c r="E959" s="34">
        <v>2.3981476376866082E-3</v>
      </c>
    </row>
    <row r="960" spans="2:5">
      <c r="B960" s="275">
        <v>45832</v>
      </c>
      <c r="C960" s="276">
        <v>462.65</v>
      </c>
      <c r="D960" s="34">
        <f t="shared" si="17"/>
        <v>0.73338376742678046</v>
      </c>
      <c r="E960" s="34">
        <v>2.3776072625093826E-3</v>
      </c>
    </row>
    <row r="961" spans="2:5">
      <c r="B961" s="275">
        <v>44656</v>
      </c>
      <c r="C961" s="276">
        <v>123.35</v>
      </c>
      <c r="D961" s="34">
        <f t="shared" si="17"/>
        <v>0.54154843940008113</v>
      </c>
      <c r="E961" s="34">
        <v>2.3510336441020839E-3</v>
      </c>
    </row>
    <row r="962" spans="2:5">
      <c r="B962" s="275">
        <v>44139</v>
      </c>
      <c r="C962" s="276">
        <v>56.55</v>
      </c>
      <c r="D962" s="34">
        <f t="shared" si="17"/>
        <v>-3.5646330680813438</v>
      </c>
      <c r="E962" s="34">
        <v>2.2988505747125634E-3</v>
      </c>
    </row>
    <row r="963" spans="2:5">
      <c r="B963" s="275">
        <v>44999</v>
      </c>
      <c r="C963" s="276">
        <v>258.13</v>
      </c>
      <c r="D963" s="34">
        <f t="shared" si="17"/>
        <v>0.53558284585286486</v>
      </c>
      <c r="E963" s="34">
        <v>2.2856700112345524E-3</v>
      </c>
    </row>
    <row r="964" spans="2:5">
      <c r="B964" s="275">
        <v>44447</v>
      </c>
      <c r="C964" s="276">
        <v>119.88</v>
      </c>
      <c r="D964" s="34">
        <f t="shared" si="17"/>
        <v>-3.2050383717050388</v>
      </c>
      <c r="E964" s="34">
        <v>2.2522522522522193E-3</v>
      </c>
    </row>
    <row r="965" spans="2:5">
      <c r="B965" s="275">
        <v>45314</v>
      </c>
      <c r="C965" s="276">
        <v>504.1</v>
      </c>
      <c r="D965" s="34">
        <f t="shared" si="17"/>
        <v>-0.10138861337036305</v>
      </c>
      <c r="E965" s="34">
        <v>2.2416187264431568E-3</v>
      </c>
    </row>
    <row r="966" spans="2:5">
      <c r="B966" s="275">
        <v>45371</v>
      </c>
      <c r="C966" s="276">
        <v>555.21</v>
      </c>
      <c r="D966" s="34">
        <f t="shared" ref="D966:D1029" si="18">(C966-C967)/C966</f>
        <v>0.82064444084220389</v>
      </c>
      <c r="E966" s="34">
        <v>2.2153779650943214E-3</v>
      </c>
    </row>
    <row r="967" spans="2:5">
      <c r="B967" s="275">
        <v>44358</v>
      </c>
      <c r="C967" s="276">
        <v>99.58</v>
      </c>
      <c r="D967" s="34">
        <f t="shared" si="18"/>
        <v>0.81813617192207266</v>
      </c>
      <c r="E967" s="34">
        <v>2.2092789716810493E-3</v>
      </c>
    </row>
    <row r="968" spans="2:5">
      <c r="B968" s="275">
        <v>42782</v>
      </c>
      <c r="C968" s="276">
        <v>18.11</v>
      </c>
      <c r="D968" s="34">
        <f t="shared" si="18"/>
        <v>-4.5300938707896199</v>
      </c>
      <c r="E968" s="34">
        <v>2.2087244616233654E-3</v>
      </c>
    </row>
    <row r="969" spans="2:5">
      <c r="B969" s="275">
        <v>44421</v>
      </c>
      <c r="C969" s="276">
        <v>100.15</v>
      </c>
      <c r="D969" s="34">
        <f t="shared" si="18"/>
        <v>0.8153769345981029</v>
      </c>
      <c r="E969" s="34">
        <v>2.1967049425861093E-3</v>
      </c>
    </row>
    <row r="970" spans="2:5">
      <c r="B970" s="275">
        <v>42748</v>
      </c>
      <c r="C970" s="276">
        <v>18.489999999999998</v>
      </c>
      <c r="D970" s="34">
        <f t="shared" si="18"/>
        <v>-14.508382909680909</v>
      </c>
      <c r="E970" s="34">
        <v>2.1633315305570121E-3</v>
      </c>
    </row>
    <row r="971" spans="2:5">
      <c r="B971" s="275">
        <v>45054</v>
      </c>
      <c r="C971" s="276">
        <v>286.75</v>
      </c>
      <c r="D971" s="34">
        <f t="shared" si="18"/>
        <v>-1.1036791630340017</v>
      </c>
      <c r="E971" s="34">
        <v>2.1621621621621778E-3</v>
      </c>
    </row>
    <row r="972" spans="2:5">
      <c r="B972" s="275">
        <v>45434</v>
      </c>
      <c r="C972" s="276">
        <v>603.23</v>
      </c>
      <c r="D972" s="34">
        <f t="shared" si="18"/>
        <v>0.57417568754869619</v>
      </c>
      <c r="E972" s="34">
        <v>2.1550652321669483E-3</v>
      </c>
    </row>
    <row r="973" spans="2:5">
      <c r="B973" s="275">
        <v>44931</v>
      </c>
      <c r="C973" s="276">
        <v>256.87</v>
      </c>
      <c r="D973" s="34">
        <f t="shared" si="18"/>
        <v>0.83602600537236738</v>
      </c>
      <c r="E973" s="34">
        <v>2.1411608985090176E-3</v>
      </c>
    </row>
    <row r="974" spans="2:5">
      <c r="B974" s="275">
        <v>43335</v>
      </c>
      <c r="C974" s="276">
        <v>42.12</v>
      </c>
      <c r="D974" s="34">
        <f t="shared" si="18"/>
        <v>-2.1367521367522181E-3</v>
      </c>
      <c r="E974" s="34">
        <v>2.1367521367520494E-3</v>
      </c>
    </row>
    <row r="975" spans="2:5">
      <c r="B975" s="275">
        <v>43543</v>
      </c>
      <c r="C975" s="276">
        <v>42.21</v>
      </c>
      <c r="D975" s="34">
        <f t="shared" si="18"/>
        <v>-0.33475479744136466</v>
      </c>
      <c r="E975" s="34">
        <v>2.1321961620469889E-3</v>
      </c>
    </row>
    <row r="976" spans="2:5">
      <c r="B976" s="275">
        <v>44127</v>
      </c>
      <c r="C976" s="276">
        <v>56.34</v>
      </c>
      <c r="D976" s="34">
        <f t="shared" si="18"/>
        <v>-0.51916932907348234</v>
      </c>
      <c r="E976" s="34">
        <v>2.1299254526092391E-3</v>
      </c>
    </row>
    <row r="977" spans="2:5">
      <c r="B977" s="275">
        <v>44343</v>
      </c>
      <c r="C977" s="276">
        <v>85.59</v>
      </c>
      <c r="D977" s="34">
        <f t="shared" si="18"/>
        <v>-6.2745647856057944</v>
      </c>
      <c r="E977" s="34">
        <v>2.1030494216614888E-3</v>
      </c>
    </row>
    <row r="978" spans="2:5">
      <c r="B978" s="275">
        <v>45495</v>
      </c>
      <c r="C978" s="276">
        <v>622.63</v>
      </c>
      <c r="D978" s="34">
        <f t="shared" si="18"/>
        <v>0.89889661596774961</v>
      </c>
      <c r="E978" s="34">
        <v>2.0879173827151832E-3</v>
      </c>
    </row>
    <row r="979" spans="2:5">
      <c r="B979" s="275">
        <v>44064</v>
      </c>
      <c r="C979" s="276">
        <v>62.95</v>
      </c>
      <c r="D979" s="34">
        <f t="shared" si="18"/>
        <v>-1.2611596505162828</v>
      </c>
      <c r="E979" s="34">
        <v>2.065131056394004E-3</v>
      </c>
    </row>
    <row r="980" spans="2:5">
      <c r="B980" s="275">
        <v>44718</v>
      </c>
      <c r="C980" s="276">
        <v>142.34</v>
      </c>
      <c r="D980" s="34">
        <f t="shared" si="18"/>
        <v>0.61374174511732482</v>
      </c>
      <c r="E980" s="34">
        <v>2.0373752985808069E-3</v>
      </c>
    </row>
    <row r="981" spans="2:5">
      <c r="B981" s="275">
        <v>44134</v>
      </c>
      <c r="C981" s="276">
        <v>54.98</v>
      </c>
      <c r="D981" s="34">
        <f t="shared" si="18"/>
        <v>8.785012731902507E-2</v>
      </c>
      <c r="E981" s="34">
        <v>2.0007275372862757E-3</v>
      </c>
    </row>
    <row r="982" spans="2:5">
      <c r="B982" s="275">
        <v>43769</v>
      </c>
      <c r="C982" s="276">
        <v>50.15</v>
      </c>
      <c r="D982" s="34">
        <f t="shared" si="18"/>
        <v>-5.3310069790628125</v>
      </c>
      <c r="E982" s="34">
        <v>1.9940179461615439E-3</v>
      </c>
    </row>
    <row r="983" spans="2:5">
      <c r="B983" s="275">
        <v>45133</v>
      </c>
      <c r="C983" s="276">
        <v>317.5</v>
      </c>
      <c r="D983" s="34">
        <f t="shared" si="18"/>
        <v>-0.70245669291338575</v>
      </c>
      <c r="E983" s="34">
        <v>1.9527559055118253E-3</v>
      </c>
    </row>
    <row r="984" spans="2:5">
      <c r="B984" s="275">
        <v>45681</v>
      </c>
      <c r="C984" s="276">
        <v>540.53</v>
      </c>
      <c r="D984" s="34">
        <f t="shared" si="18"/>
        <v>0.89402993358370497</v>
      </c>
      <c r="E984" s="34">
        <v>1.942537879488566E-3</v>
      </c>
    </row>
    <row r="985" spans="2:5">
      <c r="B985" s="275">
        <v>43907</v>
      </c>
      <c r="C985" s="276">
        <v>57.28</v>
      </c>
      <c r="D985" s="34">
        <f t="shared" si="18"/>
        <v>0.17894553072625699</v>
      </c>
      <c r="E985" s="34">
        <v>1.9203910614525039E-3</v>
      </c>
    </row>
    <row r="986" spans="2:5">
      <c r="B986" s="275">
        <v>43594</v>
      </c>
      <c r="C986" s="276">
        <v>47.03</v>
      </c>
      <c r="D986" s="34">
        <f t="shared" si="18"/>
        <v>0.10078673187327242</v>
      </c>
      <c r="E986" s="34">
        <v>1.9136721241761303E-3</v>
      </c>
    </row>
    <row r="987" spans="2:5">
      <c r="B987" s="275">
        <v>43544</v>
      </c>
      <c r="C987" s="276">
        <v>42.29</v>
      </c>
      <c r="D987" s="34">
        <f t="shared" si="18"/>
        <v>-1.6015606526365569</v>
      </c>
      <c r="E987" s="34">
        <v>1.8917001655237241E-3</v>
      </c>
    </row>
    <row r="988" spans="2:5">
      <c r="B988" s="275">
        <v>44435</v>
      </c>
      <c r="C988" s="276">
        <v>110.02</v>
      </c>
      <c r="D988" s="34">
        <f t="shared" si="18"/>
        <v>0.64879112888565715</v>
      </c>
      <c r="E988" s="34">
        <v>1.8178512997637053E-3</v>
      </c>
    </row>
    <row r="989" spans="2:5">
      <c r="B989" s="275">
        <v>43397</v>
      </c>
      <c r="C989" s="276">
        <v>38.64</v>
      </c>
      <c r="D989" s="34">
        <f t="shared" si="18"/>
        <v>-0.42960662525879922</v>
      </c>
      <c r="E989" s="34">
        <v>1.8115942028985581E-3</v>
      </c>
    </row>
    <row r="990" spans="2:5">
      <c r="B990" s="275">
        <v>44011</v>
      </c>
      <c r="C990" s="276">
        <v>55.24</v>
      </c>
      <c r="D990" s="34">
        <f t="shared" si="18"/>
        <v>0.29471397538015931</v>
      </c>
      <c r="E990" s="34">
        <v>1.8102824040550582E-3</v>
      </c>
    </row>
    <row r="991" spans="2:5">
      <c r="B991" s="275">
        <v>43402</v>
      </c>
      <c r="C991" s="276">
        <v>38.96</v>
      </c>
      <c r="D991" s="34">
        <f t="shared" si="18"/>
        <v>0.56878850102669398</v>
      </c>
      <c r="E991" s="34">
        <v>1.7967145790554488E-3</v>
      </c>
    </row>
    <row r="992" spans="2:5">
      <c r="B992" s="275">
        <v>42815</v>
      </c>
      <c r="C992" s="276">
        <v>16.8</v>
      </c>
      <c r="D992" s="34">
        <f t="shared" si="18"/>
        <v>-0.33511904761904754</v>
      </c>
      <c r="E992" s="34">
        <v>1.7857142857143533E-3</v>
      </c>
    </row>
    <row r="993" spans="2:5">
      <c r="B993" s="275">
        <v>42940</v>
      </c>
      <c r="C993" s="276">
        <v>22.43</v>
      </c>
      <c r="D993" s="34">
        <f t="shared" si="18"/>
        <v>-0.51939366919304497</v>
      </c>
      <c r="E993" s="34">
        <v>1.7833259028087003E-3</v>
      </c>
    </row>
    <row r="994" spans="2:5">
      <c r="B994" s="275">
        <v>43305</v>
      </c>
      <c r="C994" s="276">
        <v>34.08</v>
      </c>
      <c r="D994" s="34">
        <f t="shared" si="18"/>
        <v>-9.6634389671361518</v>
      </c>
      <c r="E994" s="34">
        <v>1.7605633802815484E-3</v>
      </c>
    </row>
    <row r="995" spans="2:5">
      <c r="B995" s="275">
        <v>45184</v>
      </c>
      <c r="C995" s="276">
        <v>363.41</v>
      </c>
      <c r="D995" s="34">
        <f t="shared" si="18"/>
        <v>0.82334002916815718</v>
      </c>
      <c r="E995" s="34">
        <v>1.7335791530229004E-3</v>
      </c>
    </row>
    <row r="996" spans="2:5">
      <c r="B996" s="275">
        <v>44076</v>
      </c>
      <c r="C996" s="276">
        <v>64.2</v>
      </c>
      <c r="D996" s="34">
        <f t="shared" si="18"/>
        <v>-7.6669781931464165</v>
      </c>
      <c r="E996" s="34">
        <v>1.7133956386292746E-3</v>
      </c>
    </row>
    <row r="997" spans="2:5">
      <c r="B997" s="275">
        <v>45373</v>
      </c>
      <c r="C997" s="276">
        <v>556.41999999999996</v>
      </c>
      <c r="D997" s="34">
        <f t="shared" si="18"/>
        <v>0.88273246827935736</v>
      </c>
      <c r="E997" s="34">
        <v>1.7073433737103841E-3</v>
      </c>
    </row>
    <row r="998" spans="2:5">
      <c r="B998" s="275">
        <v>43879</v>
      </c>
      <c r="C998" s="276">
        <v>65.25</v>
      </c>
      <c r="D998" s="34">
        <f t="shared" si="18"/>
        <v>-8.5947892720306509</v>
      </c>
      <c r="E998" s="34">
        <v>1.6858237547892633E-3</v>
      </c>
    </row>
    <row r="999" spans="2:5">
      <c r="B999" s="275">
        <v>45650</v>
      </c>
      <c r="C999" s="276">
        <v>626.05999999999995</v>
      </c>
      <c r="D999" s="34">
        <f t="shared" si="18"/>
        <v>0.91055170430949106</v>
      </c>
      <c r="E999" s="34">
        <v>1.6611826342522501E-3</v>
      </c>
    </row>
    <row r="1000" spans="2:5">
      <c r="B1000" s="275">
        <v>43810</v>
      </c>
      <c r="C1000" s="276">
        <v>56</v>
      </c>
      <c r="D1000" s="34">
        <f t="shared" si="18"/>
        <v>-7.6785714285714235E-3</v>
      </c>
      <c r="E1000" s="34">
        <v>1.607142857142918E-3</v>
      </c>
    </row>
    <row r="1001" spans="2:5">
      <c r="B1001" s="275">
        <v>44130</v>
      </c>
      <c r="C1001" s="276">
        <v>56.43</v>
      </c>
      <c r="D1001" s="34">
        <f t="shared" si="18"/>
        <v>-0.14424951267056518</v>
      </c>
      <c r="E1001" s="34">
        <v>1.5948963317383715E-3</v>
      </c>
    </row>
    <row r="1002" spans="2:5">
      <c r="B1002" s="275">
        <v>44155</v>
      </c>
      <c r="C1002" s="276">
        <v>64.569999999999993</v>
      </c>
      <c r="D1002" s="34">
        <f t="shared" si="18"/>
        <v>0.69753755614062252</v>
      </c>
      <c r="E1002" s="34">
        <v>1.5487068297970316E-3</v>
      </c>
    </row>
    <row r="1003" spans="2:5">
      <c r="B1003" s="275">
        <v>42684</v>
      </c>
      <c r="C1003" s="276">
        <v>19.53</v>
      </c>
      <c r="D1003" s="34">
        <f t="shared" si="18"/>
        <v>-11.473118279569892</v>
      </c>
      <c r="E1003" s="34">
        <v>1.5360983102919168E-3</v>
      </c>
    </row>
    <row r="1004" spans="2:5">
      <c r="B1004" s="275">
        <v>44953</v>
      </c>
      <c r="C1004" s="276">
        <v>243.6</v>
      </c>
      <c r="D1004" s="34">
        <f t="shared" si="18"/>
        <v>0.83760262725779966</v>
      </c>
      <c r="E1004" s="34">
        <v>1.5188834154351582E-3</v>
      </c>
    </row>
    <row r="1005" spans="2:5">
      <c r="B1005" s="275">
        <v>43430</v>
      </c>
      <c r="C1005" s="276">
        <v>39.56</v>
      </c>
      <c r="D1005" s="34">
        <f t="shared" si="18"/>
        <v>0.33088978766430743</v>
      </c>
      <c r="E1005" s="34">
        <v>1.5166835187058207E-3</v>
      </c>
    </row>
    <row r="1006" spans="2:5">
      <c r="B1006" s="275">
        <v>42975</v>
      </c>
      <c r="C1006" s="276">
        <v>26.47</v>
      </c>
      <c r="D1006" s="34">
        <f t="shared" si="18"/>
        <v>-0.51114469210426905</v>
      </c>
      <c r="E1006" s="34">
        <v>1.5111446921042368E-3</v>
      </c>
    </row>
    <row r="1007" spans="2:5">
      <c r="B1007" s="275">
        <v>43493</v>
      </c>
      <c r="C1007" s="276">
        <v>40</v>
      </c>
      <c r="D1007" s="34">
        <f t="shared" si="18"/>
        <v>-8.2010000000000005</v>
      </c>
      <c r="E1007" s="34">
        <v>1.5000000000000568E-3</v>
      </c>
    </row>
    <row r="1008" spans="2:5">
      <c r="B1008" s="275">
        <v>45209</v>
      </c>
      <c r="C1008" s="276">
        <v>368.04</v>
      </c>
      <c r="D1008" s="34">
        <f t="shared" si="18"/>
        <v>0.60838495815672211</v>
      </c>
      <c r="E1008" s="34">
        <v>1.4672318226280308E-3</v>
      </c>
    </row>
    <row r="1009" spans="2:5">
      <c r="B1009" s="275">
        <v>44720</v>
      </c>
      <c r="C1009" s="276">
        <v>144.13</v>
      </c>
      <c r="D1009" s="34">
        <f t="shared" si="18"/>
        <v>-2.8660931103864571</v>
      </c>
      <c r="E1009" s="34">
        <v>1.4570179698883505E-3</v>
      </c>
    </row>
    <row r="1010" spans="2:5">
      <c r="B1010" s="275">
        <v>45377</v>
      </c>
      <c r="C1010" s="276">
        <v>557.22</v>
      </c>
      <c r="D1010" s="34">
        <f t="shared" si="18"/>
        <v>0.4361652489142529</v>
      </c>
      <c r="E1010" s="34">
        <v>1.4356986468541477E-3</v>
      </c>
    </row>
    <row r="1011" spans="2:5">
      <c r="B1011" s="275">
        <v>45089</v>
      </c>
      <c r="C1011" s="276">
        <v>314.18</v>
      </c>
      <c r="D1011" s="34">
        <f t="shared" si="18"/>
        <v>0.18167929212553308</v>
      </c>
      <c r="E1011" s="34">
        <v>1.4322999554395206E-3</v>
      </c>
    </row>
    <row r="1012" spans="2:5">
      <c r="B1012" s="275">
        <v>44902</v>
      </c>
      <c r="C1012" s="276">
        <v>257.10000000000002</v>
      </c>
      <c r="D1012" s="34">
        <f t="shared" si="18"/>
        <v>0.80466744457409567</v>
      </c>
      <c r="E1012" s="34">
        <v>1.4002333722287577E-3</v>
      </c>
    </row>
    <row r="1013" spans="2:5">
      <c r="B1013" s="275">
        <v>43770</v>
      </c>
      <c r="C1013" s="276">
        <v>50.22</v>
      </c>
      <c r="D1013" s="34">
        <f t="shared" si="18"/>
        <v>-1.1847869374751094</v>
      </c>
      <c r="E1013" s="34">
        <v>1.3938669852648403E-3</v>
      </c>
    </row>
    <row r="1014" spans="2:5">
      <c r="B1014" s="275">
        <v>44571</v>
      </c>
      <c r="C1014" s="276">
        <v>109.72</v>
      </c>
      <c r="D1014" s="34">
        <f t="shared" si="18"/>
        <v>-2.2236602260298941</v>
      </c>
      <c r="E1014" s="34">
        <v>1.3671162960263005E-3</v>
      </c>
    </row>
    <row r="1015" spans="2:5">
      <c r="B1015" s="275">
        <v>45155</v>
      </c>
      <c r="C1015" s="276">
        <v>353.7</v>
      </c>
      <c r="D1015" s="34">
        <f t="shared" si="18"/>
        <v>0.89120723777212318</v>
      </c>
      <c r="E1015" s="34">
        <v>1.3570822731126982E-3</v>
      </c>
    </row>
    <row r="1016" spans="2:5">
      <c r="B1016" s="275">
        <v>43384</v>
      </c>
      <c r="C1016" s="276">
        <v>38.479999999999997</v>
      </c>
      <c r="D1016" s="34">
        <f t="shared" si="18"/>
        <v>-15.206340956340958</v>
      </c>
      <c r="E1016" s="34">
        <v>1.2993762993762257E-3</v>
      </c>
    </row>
    <row r="1017" spans="2:5">
      <c r="B1017" s="275">
        <v>45653</v>
      </c>
      <c r="C1017" s="276">
        <v>623.62</v>
      </c>
      <c r="D1017" s="34">
        <f t="shared" si="18"/>
        <v>0.24882139764600239</v>
      </c>
      <c r="E1017" s="34">
        <v>1.2828324941470037E-3</v>
      </c>
    </row>
    <row r="1018" spans="2:5">
      <c r="B1018" s="275">
        <v>45813</v>
      </c>
      <c r="C1018" s="276">
        <v>468.45</v>
      </c>
      <c r="D1018" s="34">
        <f t="shared" si="18"/>
        <v>0.52891450528338135</v>
      </c>
      <c r="E1018" s="34">
        <v>1.2808197246236865E-3</v>
      </c>
    </row>
    <row r="1019" spans="2:5">
      <c r="B1019" s="275">
        <v>44825</v>
      </c>
      <c r="C1019" s="276">
        <v>220.68</v>
      </c>
      <c r="D1019" s="34">
        <f t="shared" si="18"/>
        <v>0.85657966286025011</v>
      </c>
      <c r="E1019" s="34">
        <v>1.2688055102410781E-3</v>
      </c>
    </row>
    <row r="1020" spans="2:5">
      <c r="B1020" s="275">
        <v>43159</v>
      </c>
      <c r="C1020" s="276">
        <v>31.65</v>
      </c>
      <c r="D1020" s="34">
        <f t="shared" si="18"/>
        <v>0.24012638230647704</v>
      </c>
      <c r="E1020" s="34">
        <v>1.2638230647709053E-3</v>
      </c>
    </row>
    <row r="1021" spans="2:5">
      <c r="B1021" s="275">
        <v>43033</v>
      </c>
      <c r="C1021" s="276">
        <v>24.05</v>
      </c>
      <c r="D1021" s="34">
        <f t="shared" si="18"/>
        <v>-1.00997920997921</v>
      </c>
      <c r="E1021" s="34">
        <v>1.2474012474012947E-3</v>
      </c>
    </row>
    <row r="1022" spans="2:5">
      <c r="B1022" s="275">
        <v>43623</v>
      </c>
      <c r="C1022" s="276">
        <v>48.34</v>
      </c>
      <c r="D1022" s="34">
        <f t="shared" si="18"/>
        <v>0.49937939594538688</v>
      </c>
      <c r="E1022" s="34">
        <v>1.2412081092263605E-3</v>
      </c>
    </row>
    <row r="1023" spans="2:5">
      <c r="B1023" s="275">
        <v>43024</v>
      </c>
      <c r="C1023" s="276">
        <v>24.2</v>
      </c>
      <c r="D1023" s="34">
        <f t="shared" si="18"/>
        <v>-1.3347107438016528</v>
      </c>
      <c r="E1023" s="34">
        <v>1.2396694214875034E-3</v>
      </c>
    </row>
    <row r="1024" spans="2:5">
      <c r="B1024" s="275">
        <v>44131</v>
      </c>
      <c r="C1024" s="276">
        <v>56.5</v>
      </c>
      <c r="D1024" s="34">
        <f t="shared" si="18"/>
        <v>-4.4334513274336285</v>
      </c>
      <c r="E1024" s="34">
        <v>1.2389380530973501E-3</v>
      </c>
    </row>
    <row r="1025" spans="2:5">
      <c r="B1025" s="275">
        <v>45061</v>
      </c>
      <c r="C1025" s="276">
        <v>306.99</v>
      </c>
      <c r="D1025" s="34">
        <f t="shared" si="18"/>
        <v>0.92035571191244014</v>
      </c>
      <c r="E1025" s="34">
        <v>1.2378253363301587E-3</v>
      </c>
    </row>
    <row r="1026" spans="2:5">
      <c r="B1026" s="275">
        <v>43039</v>
      </c>
      <c r="C1026" s="276">
        <v>24.45</v>
      </c>
      <c r="D1026" s="34">
        <f t="shared" si="18"/>
        <v>-8.5889570552147593E-3</v>
      </c>
      <c r="E1026" s="34">
        <v>1.226993865030576E-3</v>
      </c>
    </row>
    <row r="1027" spans="2:5">
      <c r="B1027" s="275">
        <v>43077</v>
      </c>
      <c r="C1027" s="276">
        <v>24.66</v>
      </c>
      <c r="D1027" s="34">
        <f t="shared" si="18"/>
        <v>0.3142741281427413</v>
      </c>
      <c r="E1027" s="34">
        <v>1.2165450121654961E-3</v>
      </c>
    </row>
    <row r="1028" spans="2:5">
      <c r="B1028" s="275">
        <v>42818</v>
      </c>
      <c r="C1028" s="276">
        <v>16.91</v>
      </c>
      <c r="D1028" s="34">
        <f t="shared" si="18"/>
        <v>-1.5062093435836785</v>
      </c>
      <c r="E1028" s="34">
        <v>1.1827321111767932E-3</v>
      </c>
    </row>
    <row r="1029" spans="2:5">
      <c r="B1029" s="275">
        <v>43530</v>
      </c>
      <c r="C1029" s="276">
        <v>42.38</v>
      </c>
      <c r="D1029" s="34">
        <f t="shared" si="18"/>
        <v>0.16328456819254369</v>
      </c>
      <c r="E1029" s="34">
        <v>1.1798017932988264E-3</v>
      </c>
    </row>
    <row r="1030" spans="2:5">
      <c r="B1030" s="275">
        <v>43318</v>
      </c>
      <c r="C1030" s="276">
        <v>35.46</v>
      </c>
      <c r="D1030" s="34">
        <f t="shared" ref="D1030:D1093" si="19">(C1030-C1031)/C1030</f>
        <v>-2.763677382966714E-2</v>
      </c>
      <c r="E1030" s="34">
        <v>1.1280315848843528E-3</v>
      </c>
    </row>
    <row r="1031" spans="2:5">
      <c r="B1031" s="275">
        <v>43262</v>
      </c>
      <c r="C1031" s="276">
        <v>36.44</v>
      </c>
      <c r="D1031" s="34">
        <f t="shared" si="19"/>
        <v>0.48929747530186607</v>
      </c>
      <c r="E1031" s="34">
        <v>1.0976948408342247E-3</v>
      </c>
    </row>
    <row r="1032" spans="2:5">
      <c r="B1032" s="275">
        <v>42718</v>
      </c>
      <c r="C1032" s="276">
        <v>18.61</v>
      </c>
      <c r="D1032" s="34">
        <f t="shared" si="19"/>
        <v>-2.0768404083825902</v>
      </c>
      <c r="E1032" s="34">
        <v>1.0746910263299072E-3</v>
      </c>
    </row>
    <row r="1033" spans="2:5">
      <c r="B1033" s="275">
        <v>44005</v>
      </c>
      <c r="C1033" s="276">
        <v>57.26</v>
      </c>
      <c r="D1033" s="34">
        <f t="shared" si="19"/>
        <v>0.14722319245546631</v>
      </c>
      <c r="E1033" s="34">
        <v>1.0478519035975406E-3</v>
      </c>
    </row>
    <row r="1034" spans="2:5">
      <c r="B1034" s="275">
        <v>43691</v>
      </c>
      <c r="C1034" s="276">
        <v>48.83</v>
      </c>
      <c r="D1034" s="34">
        <f t="shared" si="19"/>
        <v>0.59594511570755682</v>
      </c>
      <c r="E1034" s="34">
        <v>1.0239606799098333E-3</v>
      </c>
    </row>
    <row r="1035" spans="2:5">
      <c r="B1035" s="275">
        <v>42696</v>
      </c>
      <c r="C1035" s="276">
        <v>19.73</v>
      </c>
      <c r="D1035" s="34">
        <f t="shared" si="19"/>
        <v>-1.567663456664977</v>
      </c>
      <c r="E1035" s="34">
        <v>1.0136847440445804E-3</v>
      </c>
    </row>
    <row r="1036" spans="2:5">
      <c r="B1036" s="275">
        <v>43696</v>
      </c>
      <c r="C1036" s="276">
        <v>50.66</v>
      </c>
      <c r="D1036" s="34">
        <f t="shared" si="19"/>
        <v>-3.0033557046979871</v>
      </c>
      <c r="E1036" s="34">
        <v>9.8697196999599597E-4</v>
      </c>
    </row>
    <row r="1037" spans="2:5">
      <c r="B1037" s="275">
        <v>44809</v>
      </c>
      <c r="C1037" s="276">
        <v>202.81</v>
      </c>
      <c r="D1037" s="34">
        <f t="shared" si="19"/>
        <v>0.84468221488092299</v>
      </c>
      <c r="E1037" s="34">
        <v>9.861446674226549E-4</v>
      </c>
    </row>
    <row r="1038" spans="2:5">
      <c r="B1038" s="275">
        <v>43200</v>
      </c>
      <c r="C1038" s="276">
        <v>31.5</v>
      </c>
      <c r="D1038" s="34">
        <f t="shared" si="19"/>
        <v>-17.642539682539685</v>
      </c>
      <c r="E1038" s="34">
        <v>9.5238095238098848E-4</v>
      </c>
    </row>
    <row r="1039" spans="2:5">
      <c r="B1039" s="275">
        <v>45583</v>
      </c>
      <c r="C1039" s="276">
        <v>587.24</v>
      </c>
      <c r="D1039" s="34">
        <f t="shared" si="19"/>
        <v>-9.8494652952796177E-2</v>
      </c>
      <c r="E1039" s="34">
        <v>9.3658470131454687E-4</v>
      </c>
    </row>
    <row r="1040" spans="2:5">
      <c r="B1040" s="275">
        <v>45548</v>
      </c>
      <c r="C1040" s="276">
        <v>645.08000000000004</v>
      </c>
      <c r="D1040" s="34">
        <f t="shared" si="19"/>
        <v>4.4599119489055768E-2</v>
      </c>
      <c r="E1040" s="34">
        <v>9.3011719476657575E-4</v>
      </c>
    </row>
    <row r="1041" spans="2:5">
      <c r="B1041" s="275">
        <v>45454</v>
      </c>
      <c r="C1041" s="276">
        <v>616.30999999999995</v>
      </c>
      <c r="D1041" s="34">
        <f t="shared" si="19"/>
        <v>0.8936411870649511</v>
      </c>
      <c r="E1041" s="34">
        <v>9.2485924291336563E-4</v>
      </c>
    </row>
    <row r="1042" spans="2:5">
      <c r="B1042" s="275">
        <v>44061</v>
      </c>
      <c r="C1042" s="276">
        <v>65.55</v>
      </c>
      <c r="D1042" s="34">
        <f t="shared" si="19"/>
        <v>0.15942028985507239</v>
      </c>
      <c r="E1042" s="34">
        <v>9.1533180778035511E-4</v>
      </c>
    </row>
    <row r="1043" spans="2:5">
      <c r="B1043" s="275">
        <v>44025</v>
      </c>
      <c r="C1043" s="276">
        <v>55.1</v>
      </c>
      <c r="D1043" s="34">
        <f t="shared" si="19"/>
        <v>-1.6444646098003632</v>
      </c>
      <c r="E1043" s="34">
        <v>9.0744101633401567E-4</v>
      </c>
    </row>
    <row r="1044" spans="2:5">
      <c r="B1044" s="275">
        <v>44732</v>
      </c>
      <c r="C1044" s="276">
        <v>145.71</v>
      </c>
      <c r="D1044" s="34">
        <f t="shared" si="19"/>
        <v>-3.0531192093885111</v>
      </c>
      <c r="E1044" s="34">
        <v>8.9218310342457929E-4</v>
      </c>
    </row>
    <row r="1045" spans="2:5">
      <c r="B1045" s="275">
        <v>45607</v>
      </c>
      <c r="C1045" s="276">
        <v>590.58000000000004</v>
      </c>
      <c r="D1045" s="34">
        <f t="shared" si="19"/>
        <v>0.13645907413051581</v>
      </c>
      <c r="E1045" s="34">
        <v>8.466253513495207E-4</v>
      </c>
    </row>
    <row r="1046" spans="2:5">
      <c r="B1046" s="275">
        <v>45324</v>
      </c>
      <c r="C1046" s="276">
        <v>509.99</v>
      </c>
      <c r="D1046" s="34">
        <f t="shared" si="19"/>
        <v>0.85566383654581457</v>
      </c>
      <c r="E1046" s="34">
        <v>8.2354555971688836E-4</v>
      </c>
    </row>
    <row r="1047" spans="2:5">
      <c r="B1047" s="275">
        <v>44215</v>
      </c>
      <c r="C1047" s="276">
        <v>73.61</v>
      </c>
      <c r="D1047" s="34">
        <f t="shared" si="19"/>
        <v>0.66526287189240596</v>
      </c>
      <c r="E1047" s="34">
        <v>8.1510664311917229E-4</v>
      </c>
    </row>
    <row r="1048" spans="2:5">
      <c r="B1048" s="275">
        <v>43084</v>
      </c>
      <c r="C1048" s="276">
        <v>24.64</v>
      </c>
      <c r="D1048" s="34">
        <f t="shared" si="19"/>
        <v>-9.7081980519480524</v>
      </c>
      <c r="E1048" s="34">
        <v>8.1168831168829439E-4</v>
      </c>
    </row>
    <row r="1049" spans="2:5">
      <c r="B1049" s="275">
        <v>44995</v>
      </c>
      <c r="C1049" s="276">
        <v>263.85000000000002</v>
      </c>
      <c r="D1049" s="34">
        <f t="shared" si="19"/>
        <v>-1.3822626492325181</v>
      </c>
      <c r="E1049" s="34">
        <v>7.9590676520764213E-4</v>
      </c>
    </row>
    <row r="1050" spans="2:5">
      <c r="B1050" s="275">
        <v>45504</v>
      </c>
      <c r="C1050" s="276">
        <v>628.55999999999995</v>
      </c>
      <c r="D1050" s="34">
        <f t="shared" si="19"/>
        <v>0.81125111365661196</v>
      </c>
      <c r="E1050" s="34">
        <v>7.7955962835671289E-4</v>
      </c>
    </row>
    <row r="1051" spans="2:5">
      <c r="B1051" s="275">
        <v>44461</v>
      </c>
      <c r="C1051" s="276">
        <v>118.64</v>
      </c>
      <c r="D1051" s="34">
        <f t="shared" si="19"/>
        <v>-1.7659305461901551</v>
      </c>
      <c r="E1051" s="34">
        <v>7.5859743762646161E-4</v>
      </c>
    </row>
    <row r="1052" spans="2:5">
      <c r="B1052" s="275">
        <v>45121</v>
      </c>
      <c r="C1052" s="276">
        <v>328.15</v>
      </c>
      <c r="D1052" s="34">
        <f t="shared" si="19"/>
        <v>0.79030930976687486</v>
      </c>
      <c r="E1052" s="34">
        <v>7.3137284778288056E-4</v>
      </c>
    </row>
    <row r="1053" spans="2:5">
      <c r="B1053" s="275">
        <v>43857</v>
      </c>
      <c r="C1053" s="276">
        <v>68.81</v>
      </c>
      <c r="D1053" s="34">
        <f t="shared" si="19"/>
        <v>-4.3067868042435693</v>
      </c>
      <c r="E1053" s="34">
        <v>7.2663856997525291E-4</v>
      </c>
    </row>
    <row r="1054" spans="2:5">
      <c r="B1054" s="275">
        <v>45204</v>
      </c>
      <c r="C1054" s="276">
        <v>365.16</v>
      </c>
      <c r="D1054" s="34">
        <f t="shared" si="19"/>
        <v>0.69030014240333004</v>
      </c>
      <c r="E1054" s="34">
        <v>7.1201665023564386E-4</v>
      </c>
    </row>
    <row r="1055" spans="2:5">
      <c r="B1055" s="275">
        <v>44566</v>
      </c>
      <c r="C1055" s="276">
        <v>113.09</v>
      </c>
      <c r="D1055" s="34">
        <f t="shared" si="19"/>
        <v>0.33124060482801315</v>
      </c>
      <c r="E1055" s="34">
        <v>7.0740118489696956E-4</v>
      </c>
    </row>
    <row r="1056" spans="2:5">
      <c r="B1056" s="275">
        <v>44228</v>
      </c>
      <c r="C1056" s="276">
        <v>75.63</v>
      </c>
      <c r="D1056" s="34">
        <f t="shared" si="19"/>
        <v>0.79412931376437923</v>
      </c>
      <c r="E1056" s="34">
        <v>6.6111331482212297E-4</v>
      </c>
    </row>
    <row r="1057" spans="2:5">
      <c r="B1057" s="275">
        <v>42809</v>
      </c>
      <c r="C1057" s="276">
        <v>15.57</v>
      </c>
      <c r="D1057" s="34">
        <f t="shared" si="19"/>
        <v>-2.0918432883750802</v>
      </c>
      <c r="E1057" s="34">
        <v>6.4226075786768058E-4</v>
      </c>
    </row>
    <row r="1058" spans="2:5">
      <c r="B1058" s="275">
        <v>43978</v>
      </c>
      <c r="C1058" s="276">
        <v>48.14</v>
      </c>
      <c r="D1058" s="34">
        <f t="shared" si="19"/>
        <v>-1.3944744495222268</v>
      </c>
      <c r="E1058" s="34">
        <v>6.2318238471128248E-4</v>
      </c>
    </row>
    <row r="1059" spans="2:5">
      <c r="B1059" s="275">
        <v>44539</v>
      </c>
      <c r="C1059" s="276">
        <v>115.27</v>
      </c>
      <c r="D1059" s="34">
        <f t="shared" si="19"/>
        <v>0.56979266070963819</v>
      </c>
      <c r="E1059" s="34">
        <v>6.0726988808877571E-4</v>
      </c>
    </row>
    <row r="1060" spans="2:5">
      <c r="B1060" s="275">
        <v>43700</v>
      </c>
      <c r="C1060" s="276">
        <v>49.59</v>
      </c>
      <c r="D1060" s="34">
        <f t="shared" si="19"/>
        <v>-1.3476507360354908</v>
      </c>
      <c r="E1060" s="34">
        <v>6.0496067755598179E-4</v>
      </c>
    </row>
    <row r="1061" spans="2:5">
      <c r="B1061" s="275">
        <v>44469</v>
      </c>
      <c r="C1061" s="276">
        <v>116.42</v>
      </c>
      <c r="D1061" s="34">
        <f t="shared" si="19"/>
        <v>0.85706923209070607</v>
      </c>
      <c r="E1061" s="34">
        <v>6.0127125923387212E-4</v>
      </c>
    </row>
    <row r="1062" spans="2:5">
      <c r="B1062" s="275">
        <v>42800</v>
      </c>
      <c r="C1062" s="276">
        <v>16.64</v>
      </c>
      <c r="D1062" s="34">
        <f t="shared" si="19"/>
        <v>-2.0072115384615383</v>
      </c>
      <c r="E1062" s="34">
        <v>6.0096153846163239E-4</v>
      </c>
    </row>
    <row r="1063" spans="2:5">
      <c r="B1063" s="275">
        <v>43742</v>
      </c>
      <c r="C1063" s="276">
        <v>50.04</v>
      </c>
      <c r="D1063" s="34">
        <f t="shared" si="19"/>
        <v>0.31854516386890486</v>
      </c>
      <c r="E1063" s="34">
        <v>5.9952038369306829E-4</v>
      </c>
    </row>
    <row r="1064" spans="2:5">
      <c r="B1064" s="275">
        <v>43306</v>
      </c>
      <c r="C1064" s="276">
        <v>34.1</v>
      </c>
      <c r="D1064" s="34">
        <f t="shared" si="19"/>
        <v>0.45894428152492672</v>
      </c>
      <c r="E1064" s="34">
        <v>5.8651026392971038E-4</v>
      </c>
    </row>
    <row r="1065" spans="2:5">
      <c r="B1065" s="275">
        <v>42747</v>
      </c>
      <c r="C1065" s="276">
        <v>18.45</v>
      </c>
      <c r="D1065" s="34">
        <f t="shared" si="19"/>
        <v>-2.2265582655826557</v>
      </c>
      <c r="E1065" s="34">
        <v>5.4200542005409277E-4</v>
      </c>
    </row>
    <row r="1066" spans="2:5">
      <c r="B1066" s="275">
        <v>43843</v>
      </c>
      <c r="C1066" s="276">
        <v>59.53</v>
      </c>
      <c r="D1066" s="34">
        <f t="shared" si="19"/>
        <v>-1.0394758945069711</v>
      </c>
      <c r="E1066" s="34">
        <v>5.0394758945071624E-4</v>
      </c>
    </row>
    <row r="1067" spans="2:5">
      <c r="B1067" s="275">
        <v>44581</v>
      </c>
      <c r="C1067" s="276">
        <v>121.41</v>
      </c>
      <c r="D1067" s="34">
        <f t="shared" si="19"/>
        <v>0.66328967959805618</v>
      </c>
      <c r="E1067" s="34">
        <v>4.941932295527739E-4</v>
      </c>
    </row>
    <row r="1068" spans="2:5">
      <c r="B1068" s="275">
        <v>43418</v>
      </c>
      <c r="C1068" s="276">
        <v>40.880000000000003</v>
      </c>
      <c r="D1068" s="34">
        <f t="shared" si="19"/>
        <v>-11.004647749510763</v>
      </c>
      <c r="E1068" s="34">
        <v>4.8923679060673003E-4</v>
      </c>
    </row>
    <row r="1069" spans="2:5">
      <c r="B1069" s="275">
        <v>45288</v>
      </c>
      <c r="C1069" s="276">
        <v>490.75</v>
      </c>
      <c r="D1069" s="34">
        <f t="shared" si="19"/>
        <v>0.91484462557310231</v>
      </c>
      <c r="E1069" s="34">
        <v>4.8904737646461355E-4</v>
      </c>
    </row>
    <row r="1070" spans="2:5">
      <c r="B1070" s="275">
        <v>43552</v>
      </c>
      <c r="C1070" s="276">
        <v>41.79</v>
      </c>
      <c r="D1070" s="34">
        <f t="shared" si="19"/>
        <v>-1.0095716678631252</v>
      </c>
      <c r="E1070" s="34">
        <v>4.7858339315616228E-4</v>
      </c>
    </row>
    <row r="1071" spans="2:5">
      <c r="B1071" s="275">
        <v>44278</v>
      </c>
      <c r="C1071" s="276">
        <v>83.98</v>
      </c>
      <c r="D1071" s="34">
        <f t="shared" si="19"/>
        <v>-5.6143129316503924</v>
      </c>
      <c r="E1071" s="34">
        <v>4.7630388187671171E-4</v>
      </c>
    </row>
    <row r="1072" spans="2:5">
      <c r="B1072" s="275">
        <v>45372</v>
      </c>
      <c r="C1072" s="276">
        <v>555.47</v>
      </c>
      <c r="D1072" s="34">
        <f t="shared" si="19"/>
        <v>0.92271409797108761</v>
      </c>
      <c r="E1072" s="34">
        <v>4.6807208310078113E-4</v>
      </c>
    </row>
    <row r="1073" spans="2:5">
      <c r="B1073" s="275">
        <v>43577</v>
      </c>
      <c r="C1073" s="276">
        <v>42.93</v>
      </c>
      <c r="D1073" s="34">
        <f t="shared" si="19"/>
        <v>0.45818774749592356</v>
      </c>
      <c r="E1073" s="34">
        <v>4.6587467971123052E-4</v>
      </c>
    </row>
    <row r="1074" spans="2:5">
      <c r="B1074" s="275">
        <v>42921</v>
      </c>
      <c r="C1074" s="276">
        <v>23.26</v>
      </c>
      <c r="D1074" s="34">
        <f t="shared" si="19"/>
        <v>-9.7364574376612207</v>
      </c>
      <c r="E1074" s="34">
        <v>4.2992261392955987E-4</v>
      </c>
    </row>
    <row r="1075" spans="2:5">
      <c r="B1075" s="275">
        <v>44967</v>
      </c>
      <c r="C1075" s="276">
        <v>249.73</v>
      </c>
      <c r="D1075" s="34">
        <f t="shared" si="19"/>
        <v>0.64681856404917304</v>
      </c>
      <c r="E1075" s="34">
        <v>3.6038922035800031E-4</v>
      </c>
    </row>
    <row r="1076" spans="2:5">
      <c r="B1076" s="275">
        <v>44259</v>
      </c>
      <c r="C1076" s="276">
        <v>88.2</v>
      </c>
      <c r="D1076" s="34">
        <f t="shared" si="19"/>
        <v>-0.13786848072562355</v>
      </c>
      <c r="E1076" s="34">
        <v>3.4013605442178159E-4</v>
      </c>
    </row>
    <row r="1077" spans="2:5">
      <c r="B1077" s="275">
        <v>44393</v>
      </c>
      <c r="C1077" s="276">
        <v>100.36</v>
      </c>
      <c r="D1077" s="34">
        <f t="shared" si="19"/>
        <v>-2.7395376644081306</v>
      </c>
      <c r="E1077" s="34">
        <v>2.9892387405341904E-4</v>
      </c>
    </row>
    <row r="1078" spans="2:5">
      <c r="B1078" s="275">
        <v>45198</v>
      </c>
      <c r="C1078" s="276">
        <v>375.3</v>
      </c>
      <c r="D1078" s="34">
        <f t="shared" si="19"/>
        <v>0.89912070343725015</v>
      </c>
      <c r="E1078" s="34">
        <v>2.6645350386363641E-4</v>
      </c>
    </row>
    <row r="1079" spans="2:5">
      <c r="B1079" s="275">
        <v>43447</v>
      </c>
      <c r="C1079" s="276">
        <v>37.86</v>
      </c>
      <c r="D1079" s="34">
        <f t="shared" si="19"/>
        <v>-6.1542525092445809E-2</v>
      </c>
      <c r="E1079" s="34">
        <v>2.6413100898040179E-4</v>
      </c>
    </row>
    <row r="1080" spans="2:5">
      <c r="B1080" s="275">
        <v>43438</v>
      </c>
      <c r="C1080" s="276">
        <v>40.19</v>
      </c>
      <c r="D1080" s="34">
        <f t="shared" si="19"/>
        <v>-2.0144314506096048</v>
      </c>
      <c r="E1080" s="34">
        <v>2.4881811395864671E-4</v>
      </c>
    </row>
    <row r="1081" spans="2:5">
      <c r="B1081" s="275">
        <v>44504</v>
      </c>
      <c r="C1081" s="276">
        <v>121.15</v>
      </c>
      <c r="D1081" s="34">
        <f t="shared" si="19"/>
        <v>0.6537350392075939</v>
      </c>
      <c r="E1081" s="34">
        <v>2.4762690879076462E-4</v>
      </c>
    </row>
    <row r="1082" spans="2:5">
      <c r="B1082" s="275">
        <v>43474</v>
      </c>
      <c r="C1082" s="276">
        <v>41.95</v>
      </c>
      <c r="D1082" s="34">
        <f t="shared" si="19"/>
        <v>-0.10822407628128722</v>
      </c>
      <c r="E1082" s="34">
        <v>2.3837902264612907E-4</v>
      </c>
    </row>
    <row r="1083" spans="2:5">
      <c r="B1083" s="275">
        <v>43592</v>
      </c>
      <c r="C1083" s="276">
        <v>46.49</v>
      </c>
      <c r="D1083" s="34">
        <f t="shared" si="19"/>
        <v>-1.108195310819531</v>
      </c>
      <c r="E1083" s="34">
        <v>2.1510002151011218E-4</v>
      </c>
    </row>
    <row r="1084" spans="2:5">
      <c r="B1084" s="275">
        <v>44397</v>
      </c>
      <c r="C1084" s="276">
        <v>98.01</v>
      </c>
      <c r="D1084" s="34">
        <f t="shared" si="19"/>
        <v>0.43628201203958783</v>
      </c>
      <c r="E1084" s="34">
        <v>2.0406081012152056E-4</v>
      </c>
    </row>
    <row r="1085" spans="2:5">
      <c r="B1085" s="275">
        <v>44012</v>
      </c>
      <c r="C1085" s="276">
        <v>55.25</v>
      </c>
      <c r="D1085" s="34">
        <f t="shared" si="19"/>
        <v>-0.10678733031674205</v>
      </c>
      <c r="E1085" s="34">
        <v>1.8099547511308617E-4</v>
      </c>
    </row>
    <row r="1086" spans="2:5">
      <c r="B1086" s="275">
        <v>43776</v>
      </c>
      <c r="C1086" s="276">
        <v>61.15</v>
      </c>
      <c r="D1086" s="34">
        <f t="shared" si="19"/>
        <v>-9.5376941946034339</v>
      </c>
      <c r="E1086" s="34">
        <v>1.6353229762874915E-4</v>
      </c>
    </row>
    <row r="1087" spans="2:5">
      <c r="B1087" s="275">
        <v>45642</v>
      </c>
      <c r="C1087" s="276">
        <v>644.38</v>
      </c>
      <c r="D1087" s="34">
        <f t="shared" si="19"/>
        <v>0.11524255873863247</v>
      </c>
      <c r="E1087" s="34">
        <v>1.5518793258639736E-4</v>
      </c>
    </row>
    <row r="1088" spans="2:5">
      <c r="B1088" s="275">
        <v>45405</v>
      </c>
      <c r="C1088" s="276">
        <v>570.12</v>
      </c>
      <c r="D1088" s="34">
        <f t="shared" si="19"/>
        <v>0.79283308777099559</v>
      </c>
      <c r="E1088" s="34">
        <v>1.0524100189444172E-4</v>
      </c>
    </row>
    <row r="1089" spans="2:5">
      <c r="B1089" s="275">
        <v>44474</v>
      </c>
      <c r="C1089" s="276">
        <v>118.11</v>
      </c>
      <c r="D1089" s="34">
        <f t="shared" si="19"/>
        <v>-2.2480738294809921</v>
      </c>
      <c r="E1089" s="34">
        <v>8.4666836000381977E-5</v>
      </c>
    </row>
    <row r="1090" spans="2:5">
      <c r="B1090" s="275">
        <v>45196</v>
      </c>
      <c r="C1090" s="276">
        <v>383.63</v>
      </c>
      <c r="D1090" s="34">
        <f t="shared" si="19"/>
        <v>0.17941766806558399</v>
      </c>
      <c r="E1090" s="34">
        <v>0</v>
      </c>
    </row>
    <row r="1091" spans="2:5">
      <c r="B1091" s="275">
        <v>45104</v>
      </c>
      <c r="C1091" s="276">
        <v>314.8</v>
      </c>
      <c r="D1091" s="34">
        <f t="shared" si="19"/>
        <v>0.81356416772554008</v>
      </c>
      <c r="E1091" s="34">
        <v>0</v>
      </c>
    </row>
    <row r="1092" spans="2:5">
      <c r="B1092" s="275">
        <v>44105</v>
      </c>
      <c r="C1092" s="276">
        <v>58.69</v>
      </c>
      <c r="D1092" s="34">
        <f t="shared" si="19"/>
        <v>6.1168853296984092E-2</v>
      </c>
      <c r="E1092" s="34">
        <v>0</v>
      </c>
    </row>
    <row r="1093" spans="2:5">
      <c r="B1093" s="275">
        <v>44026</v>
      </c>
      <c r="C1093" s="276">
        <v>55.1</v>
      </c>
      <c r="D1093" s="34">
        <f t="shared" si="19"/>
        <v>0.24754990925589837</v>
      </c>
      <c r="E1093" s="34">
        <v>0</v>
      </c>
    </row>
    <row r="1094" spans="2:5">
      <c r="B1094" s="275">
        <v>43469</v>
      </c>
      <c r="C1094" s="276">
        <v>41.46</v>
      </c>
      <c r="D1094" s="34">
        <f t="shared" ref="D1094:D1157" si="20">(C1094-C1095)/C1094</f>
        <v>0.22238301977809935</v>
      </c>
      <c r="E1094" s="34">
        <v>0</v>
      </c>
    </row>
    <row r="1095" spans="2:5">
      <c r="B1095" s="275">
        <v>43157</v>
      </c>
      <c r="C1095" s="276">
        <v>32.24</v>
      </c>
      <c r="D1095" s="34">
        <f t="shared" si="20"/>
        <v>0.21774193548387105</v>
      </c>
      <c r="E1095" s="34">
        <v>0</v>
      </c>
    </row>
    <row r="1096" spans="2:5">
      <c r="B1096" s="275">
        <v>43046</v>
      </c>
      <c r="C1096" s="276">
        <v>25.22</v>
      </c>
      <c r="D1096" s="34">
        <f t="shared" si="20"/>
        <v>-3.1324345757335559E-2</v>
      </c>
      <c r="E1096" s="34">
        <v>0</v>
      </c>
    </row>
    <row r="1097" spans="2:5">
      <c r="B1097" s="275">
        <v>42992</v>
      </c>
      <c r="C1097" s="276">
        <v>26.01</v>
      </c>
      <c r="D1097" s="34">
        <f t="shared" si="20"/>
        <v>0.1045751633986929</v>
      </c>
      <c r="E1097" s="34">
        <v>0</v>
      </c>
    </row>
    <row r="1098" spans="2:5">
      <c r="B1098" s="275">
        <v>42955</v>
      </c>
      <c r="C1098" s="276">
        <v>23.29</v>
      </c>
      <c r="D1098" s="34">
        <f t="shared" si="20"/>
        <v>3.8213825676255933E-2</v>
      </c>
      <c r="E1098" s="34">
        <v>0</v>
      </c>
    </row>
    <row r="1099" spans="2:5">
      <c r="B1099" s="275">
        <v>42948</v>
      </c>
      <c r="C1099" s="276">
        <v>22.4</v>
      </c>
      <c r="D1099" s="34">
        <f t="shared" si="20"/>
        <v>-4.1517857142857134E-2</v>
      </c>
      <c r="E1099" s="34">
        <v>0</v>
      </c>
    </row>
    <row r="1100" spans="2:5">
      <c r="B1100" s="275">
        <v>42927</v>
      </c>
      <c r="C1100" s="276">
        <v>23.33</v>
      </c>
      <c r="D1100" s="34">
        <f t="shared" si="20"/>
        <v>0.22931847406772388</v>
      </c>
      <c r="E1100" s="34">
        <v>0</v>
      </c>
    </row>
    <row r="1101" spans="2:5">
      <c r="B1101" s="275">
        <v>42760</v>
      </c>
      <c r="C1101" s="276">
        <v>17.98</v>
      </c>
      <c r="D1101" s="34">
        <f t="shared" si="20"/>
        <v>-7.6195773081201387E-2</v>
      </c>
      <c r="E1101" s="34">
        <v>0</v>
      </c>
    </row>
    <row r="1102" spans="2:5">
      <c r="B1102" s="275">
        <v>42709</v>
      </c>
      <c r="C1102" s="276">
        <v>19.350000000000001</v>
      </c>
      <c r="D1102" s="34">
        <f t="shared" si="20"/>
        <v>-17.839793281653744</v>
      </c>
      <c r="E1102" s="34">
        <v>0</v>
      </c>
    </row>
    <row r="1103" spans="2:5">
      <c r="B1103" s="275">
        <v>45181</v>
      </c>
      <c r="C1103" s="276">
        <v>364.55</v>
      </c>
      <c r="D1103" s="34">
        <f t="shared" si="20"/>
        <v>-0.62112193114799064</v>
      </c>
      <c r="E1103" s="34">
        <v>-5.4862158825899905E-5</v>
      </c>
    </row>
    <row r="1104" spans="2:5">
      <c r="B1104" s="275">
        <v>45579</v>
      </c>
      <c r="C1104" s="276">
        <v>590.98</v>
      </c>
      <c r="D1104" s="34">
        <f t="shared" si="20"/>
        <v>0.55056008663575751</v>
      </c>
      <c r="E1104" s="34">
        <v>-8.4605231987469159E-5</v>
      </c>
    </row>
    <row r="1105" spans="2:5">
      <c r="B1105" s="275">
        <v>45008</v>
      </c>
      <c r="C1105" s="276">
        <v>265.61</v>
      </c>
      <c r="D1105" s="34">
        <f t="shared" si="20"/>
        <v>-0.19246263318399157</v>
      </c>
      <c r="E1105" s="34">
        <v>-1.1294755468533833E-4</v>
      </c>
    </row>
    <row r="1106" spans="2:5">
      <c r="B1106" s="275">
        <v>45138</v>
      </c>
      <c r="C1106" s="276">
        <v>316.73</v>
      </c>
      <c r="D1106" s="34">
        <f t="shared" si="20"/>
        <v>0.81207968932529295</v>
      </c>
      <c r="E1106" s="34">
        <v>-1.2629053136729585E-4</v>
      </c>
    </row>
    <row r="1107" spans="2:5">
      <c r="B1107" s="275">
        <v>43844</v>
      </c>
      <c r="C1107" s="276">
        <v>59.52</v>
      </c>
      <c r="D1107" s="34">
        <f t="shared" si="20"/>
        <v>0.14768145161290333</v>
      </c>
      <c r="E1107" s="34">
        <v>-1.6801075268813861E-4</v>
      </c>
    </row>
    <row r="1108" spans="2:5">
      <c r="B1108" s="275">
        <v>43724</v>
      </c>
      <c r="C1108" s="276">
        <v>50.73</v>
      </c>
      <c r="D1108" s="34">
        <f t="shared" si="20"/>
        <v>0.28444707273802483</v>
      </c>
      <c r="E1108" s="34">
        <v>-1.9712201852957061E-4</v>
      </c>
    </row>
    <row r="1109" spans="2:5">
      <c r="B1109" s="275">
        <v>43452</v>
      </c>
      <c r="C1109" s="276">
        <v>36.299999999999997</v>
      </c>
      <c r="D1109" s="34">
        <f t="shared" si="20"/>
        <v>-10.021763085399449</v>
      </c>
      <c r="E1109" s="34">
        <v>-2.7548209366405282E-4</v>
      </c>
    </row>
    <row r="1110" spans="2:5">
      <c r="B1110" s="275">
        <v>45243</v>
      </c>
      <c r="C1110" s="276">
        <v>400.09</v>
      </c>
      <c r="D1110" s="34">
        <f t="shared" si="20"/>
        <v>0.47591791846834458</v>
      </c>
      <c r="E1110" s="34">
        <v>-2.9993251518409497E-4</v>
      </c>
    </row>
    <row r="1111" spans="2:5">
      <c r="B1111" s="275">
        <v>44847</v>
      </c>
      <c r="C1111" s="276">
        <v>209.68</v>
      </c>
      <c r="D1111" s="34">
        <f t="shared" si="20"/>
        <v>0.1942483784814957</v>
      </c>
      <c r="E1111" s="34">
        <v>-3.338420450209518E-4</v>
      </c>
    </row>
    <row r="1112" spans="2:5">
      <c r="B1112" s="275">
        <v>44764</v>
      </c>
      <c r="C1112" s="276">
        <v>168.95</v>
      </c>
      <c r="D1112" s="34">
        <f t="shared" si="20"/>
        <v>0.50281148268718556</v>
      </c>
      <c r="E1112" s="34">
        <v>-3.5513465522345238E-4</v>
      </c>
    </row>
    <row r="1113" spans="2:5">
      <c r="B1113" s="275">
        <v>44321</v>
      </c>
      <c r="C1113" s="276">
        <v>84</v>
      </c>
      <c r="D1113" s="34">
        <f t="shared" si="20"/>
        <v>-4.6696428571428568</v>
      </c>
      <c r="E1113" s="34">
        <v>-3.571428571428707E-4</v>
      </c>
    </row>
    <row r="1114" spans="2:5">
      <c r="B1114" s="275">
        <v>45818</v>
      </c>
      <c r="C1114" s="276">
        <v>476.25</v>
      </c>
      <c r="D1114" s="34">
        <f t="shared" si="20"/>
        <v>0.90129133858267718</v>
      </c>
      <c r="E1114" s="34">
        <v>-4.199475065616559E-4</v>
      </c>
    </row>
    <row r="1115" spans="2:5">
      <c r="B1115" s="275">
        <v>43595</v>
      </c>
      <c r="C1115" s="276">
        <v>47.01</v>
      </c>
      <c r="D1115" s="34">
        <f t="shared" si="20"/>
        <v>1.1274196979366116E-2</v>
      </c>
      <c r="E1115" s="34">
        <v>-4.2544139544784361E-4</v>
      </c>
    </row>
    <row r="1116" spans="2:5">
      <c r="B1116" s="275">
        <v>43591</v>
      </c>
      <c r="C1116" s="276">
        <v>46.48</v>
      </c>
      <c r="D1116" s="34">
        <f t="shared" si="20"/>
        <v>-7.9081325301204819</v>
      </c>
      <c r="E1116" s="34">
        <v>-4.3029259896736505E-4</v>
      </c>
    </row>
    <row r="1117" spans="2:5">
      <c r="B1117" s="275">
        <v>45247</v>
      </c>
      <c r="C1117" s="276">
        <v>414.05</v>
      </c>
      <c r="D1117" s="34">
        <f t="shared" si="20"/>
        <v>-0.1846636879603912</v>
      </c>
      <c r="E1117" s="34">
        <v>-4.8303345006638966E-4</v>
      </c>
    </row>
    <row r="1118" spans="2:5">
      <c r="B1118" s="275">
        <v>45289</v>
      </c>
      <c r="C1118" s="276">
        <v>490.51</v>
      </c>
      <c r="D1118" s="34">
        <f t="shared" si="20"/>
        <v>0.91777945403763428</v>
      </c>
      <c r="E1118" s="34">
        <v>-4.8928666082242783E-4</v>
      </c>
    </row>
    <row r="1119" spans="2:5">
      <c r="B1119" s="275">
        <v>43424</v>
      </c>
      <c r="C1119" s="276">
        <v>40.33</v>
      </c>
      <c r="D1119" s="34">
        <f t="shared" si="20"/>
        <v>-5.3555665757500623</v>
      </c>
      <c r="E1119" s="34">
        <v>-4.9590875278956428E-4</v>
      </c>
    </row>
    <row r="1120" spans="2:5">
      <c r="B1120" s="275">
        <v>44930</v>
      </c>
      <c r="C1120" s="276">
        <v>256.32</v>
      </c>
      <c r="D1120" s="34">
        <f t="shared" si="20"/>
        <v>0.54061329588014984</v>
      </c>
      <c r="E1120" s="34">
        <v>-5.0717852684143046E-4</v>
      </c>
    </row>
    <row r="1121" spans="2:5">
      <c r="B1121" s="275">
        <v>44607</v>
      </c>
      <c r="C1121" s="276">
        <v>117.75</v>
      </c>
      <c r="D1121" s="34">
        <f t="shared" si="20"/>
        <v>0.69002123142250527</v>
      </c>
      <c r="E1121" s="34">
        <v>-5.0955414012740789E-4</v>
      </c>
    </row>
    <row r="1122" spans="2:5">
      <c r="B1122" s="275">
        <v>43273</v>
      </c>
      <c r="C1122" s="276">
        <v>36.5</v>
      </c>
      <c r="D1122" s="34">
        <f t="shared" si="20"/>
        <v>0.50383561643835617</v>
      </c>
      <c r="E1122" s="34">
        <v>-5.4794520547953767E-4</v>
      </c>
    </row>
    <row r="1123" spans="2:5">
      <c r="B1123" s="275">
        <v>42828</v>
      </c>
      <c r="C1123" s="276">
        <v>18.11</v>
      </c>
      <c r="D1123" s="34">
        <f t="shared" si="20"/>
        <v>8.2827167310877189E-3</v>
      </c>
      <c r="E1123" s="34">
        <v>-5.5218111540593947E-4</v>
      </c>
    </row>
    <row r="1124" spans="2:5">
      <c r="B1124" s="275">
        <v>42774</v>
      </c>
      <c r="C1124" s="276">
        <v>17.96</v>
      </c>
      <c r="D1124" s="34">
        <f t="shared" si="20"/>
        <v>-0.99276169265033398</v>
      </c>
      <c r="E1124" s="34">
        <v>-5.5679287305111411E-4</v>
      </c>
    </row>
    <row r="1125" spans="2:5">
      <c r="B1125" s="275">
        <v>43277</v>
      </c>
      <c r="C1125" s="276">
        <v>35.79</v>
      </c>
      <c r="D1125" s="34">
        <f t="shared" si="20"/>
        <v>-14.935177423861417</v>
      </c>
      <c r="E1125" s="34">
        <v>-5.5881531153962358E-4</v>
      </c>
    </row>
    <row r="1126" spans="2:5">
      <c r="B1126" s="275">
        <v>45342</v>
      </c>
      <c r="C1126" s="276">
        <v>570.32000000000005</v>
      </c>
      <c r="D1126" s="34">
        <f t="shared" si="20"/>
        <v>-4.5500771496703479E-2</v>
      </c>
      <c r="E1126" s="34">
        <v>-5.6108851171261104E-4</v>
      </c>
    </row>
    <row r="1127" spans="2:5">
      <c r="B1127" s="275">
        <v>45439</v>
      </c>
      <c r="C1127" s="276">
        <v>596.27</v>
      </c>
      <c r="D1127" s="34">
        <f t="shared" si="20"/>
        <v>6.8358294061415123E-2</v>
      </c>
      <c r="E1127" s="34">
        <v>-5.7021148137594013E-4</v>
      </c>
    </row>
    <row r="1128" spans="2:5">
      <c r="B1128" s="275">
        <v>45383</v>
      </c>
      <c r="C1128" s="276">
        <v>555.51</v>
      </c>
      <c r="D1128" s="34">
        <f t="shared" si="20"/>
        <v>0.51959460675775415</v>
      </c>
      <c r="E1128" s="34">
        <v>-5.7604723587343168E-4</v>
      </c>
    </row>
    <row r="1129" spans="2:5">
      <c r="B1129" s="275">
        <v>45012</v>
      </c>
      <c r="C1129" s="276">
        <v>266.87</v>
      </c>
      <c r="D1129" s="34">
        <f t="shared" si="20"/>
        <v>-1.0550080563570277</v>
      </c>
      <c r="E1129" s="34">
        <v>-6.3701427661414141E-4</v>
      </c>
    </row>
    <row r="1130" spans="2:5">
      <c r="B1130" s="275">
        <v>45770</v>
      </c>
      <c r="C1130" s="276">
        <v>548.41999999999996</v>
      </c>
      <c r="D1130" s="34">
        <f t="shared" si="20"/>
        <v>0.35011487546041348</v>
      </c>
      <c r="E1130" s="34">
        <v>-6.3819700229755067E-4</v>
      </c>
    </row>
    <row r="1131" spans="2:5">
      <c r="B1131" s="275">
        <v>45159</v>
      </c>
      <c r="C1131" s="276">
        <v>356.41</v>
      </c>
      <c r="D1131" s="34">
        <f t="shared" si="20"/>
        <v>0.8807272523217643</v>
      </c>
      <c r="E1131" s="34">
        <v>-6.733817794112181E-4</v>
      </c>
    </row>
    <row r="1132" spans="2:5">
      <c r="B1132" s="275">
        <v>43482</v>
      </c>
      <c r="C1132" s="276">
        <v>42.51</v>
      </c>
      <c r="D1132" s="34">
        <f t="shared" si="20"/>
        <v>-1.2815808045165844</v>
      </c>
      <c r="E1132" s="34">
        <v>-7.0571630204660409E-4</v>
      </c>
    </row>
    <row r="1133" spans="2:5">
      <c r="B1133" s="275">
        <v>44386</v>
      </c>
      <c r="C1133" s="276">
        <v>96.99</v>
      </c>
      <c r="D1133" s="34">
        <f t="shared" si="20"/>
        <v>-1.7311062996185171</v>
      </c>
      <c r="E1133" s="34">
        <v>-7.217238890608041E-4</v>
      </c>
    </row>
    <row r="1134" spans="2:5">
      <c r="B1134" s="275">
        <v>44993</v>
      </c>
      <c r="C1134" s="276">
        <v>264.89</v>
      </c>
      <c r="D1134" s="34">
        <f t="shared" si="20"/>
        <v>0.90592321340933968</v>
      </c>
      <c r="E1134" s="34">
        <v>-7.5503038997315355E-4</v>
      </c>
    </row>
    <row r="1135" spans="2:5">
      <c r="B1135" s="275">
        <v>43004</v>
      </c>
      <c r="C1135" s="276">
        <v>24.92</v>
      </c>
      <c r="D1135" s="34">
        <f t="shared" si="20"/>
        <v>2.1268057784911761E-2</v>
      </c>
      <c r="E1135" s="34">
        <v>-8.0256821829853824E-4</v>
      </c>
    </row>
    <row r="1136" spans="2:5">
      <c r="B1136" s="275">
        <v>42905</v>
      </c>
      <c r="C1136" s="276">
        <v>24.39</v>
      </c>
      <c r="D1136" s="34">
        <f t="shared" si="20"/>
        <v>-21.139401394013941</v>
      </c>
      <c r="E1136" s="34">
        <v>-8.2000820008198332E-4</v>
      </c>
    </row>
    <row r="1137" spans="2:5">
      <c r="B1137" s="275">
        <v>45687</v>
      </c>
      <c r="C1137" s="276">
        <v>539.98</v>
      </c>
      <c r="D1137" s="34">
        <f t="shared" si="20"/>
        <v>-0.11067076558391049</v>
      </c>
      <c r="E1137" s="34">
        <v>-8.3336419867389858E-4</v>
      </c>
    </row>
    <row r="1138" spans="2:5">
      <c r="B1138" s="275">
        <v>45418</v>
      </c>
      <c r="C1138" s="276">
        <v>599.74</v>
      </c>
      <c r="D1138" s="34">
        <f t="shared" si="20"/>
        <v>0.10032680828358949</v>
      </c>
      <c r="E1138" s="34">
        <v>-8.3369460099376393E-4</v>
      </c>
    </row>
    <row r="1139" spans="2:5">
      <c r="B1139" s="275">
        <v>45756</v>
      </c>
      <c r="C1139" s="276">
        <v>539.57000000000005</v>
      </c>
      <c r="D1139" s="34">
        <f t="shared" si="20"/>
        <v>0.33852882851159261</v>
      </c>
      <c r="E1139" s="34">
        <v>-8.3399744240771675E-4</v>
      </c>
    </row>
    <row r="1140" spans="2:5">
      <c r="B1140" s="275">
        <v>45169</v>
      </c>
      <c r="C1140" s="276">
        <v>356.91</v>
      </c>
      <c r="D1140" s="34">
        <f t="shared" si="20"/>
        <v>0.83816648454792531</v>
      </c>
      <c r="E1140" s="34">
        <v>-8.405480373202054E-4</v>
      </c>
    </row>
    <row r="1141" spans="2:5">
      <c r="B1141" s="275">
        <v>44034</v>
      </c>
      <c r="C1141" s="276">
        <v>57.76</v>
      </c>
      <c r="D1141" s="34">
        <f t="shared" si="20"/>
        <v>-5.0064058171745156</v>
      </c>
      <c r="E1141" s="34">
        <v>-8.6565096952915968E-4</v>
      </c>
    </row>
    <row r="1142" spans="2:5">
      <c r="B1142" s="275">
        <v>45166</v>
      </c>
      <c r="C1142" s="276">
        <v>346.93</v>
      </c>
      <c r="D1142" s="34">
        <f t="shared" si="20"/>
        <v>0.88651889430144404</v>
      </c>
      <c r="E1142" s="34">
        <v>-9.2237627187038648E-4</v>
      </c>
    </row>
    <row r="1143" spans="2:5">
      <c r="B1143" s="275">
        <v>43433</v>
      </c>
      <c r="C1143" s="276">
        <v>39.369999999999997</v>
      </c>
      <c r="D1143" s="34">
        <f t="shared" si="20"/>
        <v>-1.9423418846837694</v>
      </c>
      <c r="E1143" s="34">
        <v>-1.0160020320040424E-3</v>
      </c>
    </row>
    <row r="1144" spans="2:5">
      <c r="B1144" s="275">
        <v>44483</v>
      </c>
      <c r="C1144" s="276">
        <v>115.84</v>
      </c>
      <c r="D1144" s="34">
        <f t="shared" si="20"/>
        <v>0.51104972375690605</v>
      </c>
      <c r="E1144" s="34">
        <v>-1.0359116022098612E-3</v>
      </c>
    </row>
    <row r="1145" spans="2:5">
      <c r="B1145" s="275">
        <v>43823</v>
      </c>
      <c r="C1145" s="276">
        <v>56.64</v>
      </c>
      <c r="D1145" s="34">
        <f t="shared" si="20"/>
        <v>0.6719632768361582</v>
      </c>
      <c r="E1145" s="34">
        <v>-1.0593220338983452E-3</v>
      </c>
    </row>
    <row r="1146" spans="2:5">
      <c r="B1146" s="275">
        <v>42745</v>
      </c>
      <c r="C1146" s="276">
        <v>18.579999999999998</v>
      </c>
      <c r="D1146" s="34">
        <f t="shared" si="20"/>
        <v>5.9203444564047058E-3</v>
      </c>
      <c r="E1146" s="34">
        <v>-1.0764262648010295E-3</v>
      </c>
    </row>
    <row r="1147" spans="2:5">
      <c r="B1147" s="275">
        <v>42751</v>
      </c>
      <c r="C1147" s="276">
        <v>18.47</v>
      </c>
      <c r="D1147" s="34">
        <f t="shared" si="20"/>
        <v>1.0828370330265066E-3</v>
      </c>
      <c r="E1147" s="34">
        <v>-1.0828370330265066E-3</v>
      </c>
    </row>
    <row r="1148" spans="2:5">
      <c r="B1148" s="275">
        <v>42752</v>
      </c>
      <c r="C1148" s="276">
        <v>18.45</v>
      </c>
      <c r="D1148" s="34">
        <f t="shared" si="20"/>
        <v>-0.97831978319783208</v>
      </c>
      <c r="E1148" s="34">
        <v>-1.0840108401083781E-3</v>
      </c>
    </row>
    <row r="1149" spans="2:5">
      <c r="B1149" s="275">
        <v>43287</v>
      </c>
      <c r="C1149" s="276">
        <v>36.5</v>
      </c>
      <c r="D1149" s="34">
        <f t="shared" si="20"/>
        <v>-1.2413698630136987</v>
      </c>
      <c r="E1149" s="34">
        <v>-1.0958904109588808E-3</v>
      </c>
    </row>
    <row r="1150" spans="2:5">
      <c r="B1150" s="275">
        <v>44274</v>
      </c>
      <c r="C1150" s="276">
        <v>81.81</v>
      </c>
      <c r="D1150" s="34">
        <f t="shared" si="20"/>
        <v>0.78278939005011616</v>
      </c>
      <c r="E1150" s="34">
        <v>-1.1001100110011417E-3</v>
      </c>
    </row>
    <row r="1151" spans="2:5">
      <c r="B1151" s="275">
        <v>42768</v>
      </c>
      <c r="C1151" s="276">
        <v>17.77</v>
      </c>
      <c r="D1151" s="34">
        <f t="shared" si="20"/>
        <v>-2.3460889138998313</v>
      </c>
      <c r="E1151" s="34">
        <v>-1.1254924029262562E-3</v>
      </c>
    </row>
    <row r="1152" spans="2:5">
      <c r="B1152" s="275">
        <v>43795</v>
      </c>
      <c r="C1152" s="276">
        <v>59.46</v>
      </c>
      <c r="D1152" s="34">
        <f t="shared" si="20"/>
        <v>-8.0469223007063562</v>
      </c>
      <c r="E1152" s="34">
        <v>-1.1772620248906875E-3</v>
      </c>
    </row>
    <row r="1153" spans="2:5">
      <c r="B1153" s="275">
        <v>45748</v>
      </c>
      <c r="C1153" s="276">
        <v>537.92999999999995</v>
      </c>
      <c r="D1153" s="34">
        <f t="shared" si="20"/>
        <v>0.90786905359433379</v>
      </c>
      <c r="E1153" s="34">
        <v>-1.2083356570559199E-3</v>
      </c>
    </row>
    <row r="1154" spans="2:5">
      <c r="B1154" s="275">
        <v>43699</v>
      </c>
      <c r="C1154" s="276">
        <v>49.56</v>
      </c>
      <c r="D1154" s="34">
        <f t="shared" si="20"/>
        <v>0.50201775625504441</v>
      </c>
      <c r="E1154" s="34">
        <v>-1.2106537530265369E-3</v>
      </c>
    </row>
    <row r="1155" spans="2:5">
      <c r="B1155" s="275">
        <v>43068</v>
      </c>
      <c r="C1155" s="276">
        <v>24.68</v>
      </c>
      <c r="D1155" s="34">
        <f t="shared" si="20"/>
        <v>-0.65559157212317665</v>
      </c>
      <c r="E1155" s="34">
        <v>-1.2155591572123637E-3</v>
      </c>
    </row>
    <row r="1156" spans="2:5">
      <c r="B1156" s="275">
        <v>43417</v>
      </c>
      <c r="C1156" s="276">
        <v>40.86</v>
      </c>
      <c r="D1156" s="34">
        <f t="shared" si="20"/>
        <v>-14.969407733724914</v>
      </c>
      <c r="E1156" s="34">
        <v>-1.2236906510033568E-3</v>
      </c>
    </row>
    <row r="1157" spans="2:5">
      <c r="B1157" s="275">
        <v>45558</v>
      </c>
      <c r="C1157" s="276">
        <v>652.51</v>
      </c>
      <c r="D1157" s="34">
        <f t="shared" si="20"/>
        <v>0.26001134082236282</v>
      </c>
      <c r="E1157" s="34">
        <v>-1.2260348500405427E-3</v>
      </c>
    </row>
    <row r="1158" spans="2:5">
      <c r="B1158" s="275">
        <v>45806</v>
      </c>
      <c r="C1158" s="276">
        <v>482.85</v>
      </c>
      <c r="D1158" s="34">
        <f t="shared" ref="D1158:D1221" si="21">(C1158-C1159)/C1158</f>
        <v>0.91755203479341407</v>
      </c>
      <c r="E1158" s="34">
        <v>-1.242621932277034E-3</v>
      </c>
    </row>
    <row r="1159" spans="2:5">
      <c r="B1159" s="275">
        <v>43510</v>
      </c>
      <c r="C1159" s="276">
        <v>39.81</v>
      </c>
      <c r="D1159" s="34">
        <f t="shared" si="21"/>
        <v>-12.966591308716403</v>
      </c>
      <c r="E1159" s="34">
        <v>-1.2559658377291423E-3</v>
      </c>
    </row>
    <row r="1160" spans="2:5">
      <c r="B1160" s="275">
        <v>45401</v>
      </c>
      <c r="C1160" s="276">
        <v>556.01</v>
      </c>
      <c r="D1160" s="34">
        <f t="shared" si="21"/>
        <v>0.88825740544234821</v>
      </c>
      <c r="E1160" s="34">
        <v>-1.2589701624072327E-3</v>
      </c>
    </row>
    <row r="1161" spans="2:5">
      <c r="B1161" s="275">
        <v>44149</v>
      </c>
      <c r="C1161" s="276">
        <v>62.13</v>
      </c>
      <c r="D1161" s="34">
        <f t="shared" si="21"/>
        <v>-4.1163689039111535</v>
      </c>
      <c r="E1161" s="34">
        <v>-1.2876227265410959E-3</v>
      </c>
    </row>
    <row r="1162" spans="2:5">
      <c r="B1162" s="275">
        <v>45091</v>
      </c>
      <c r="C1162" s="276">
        <v>317.88</v>
      </c>
      <c r="D1162" s="34">
        <f t="shared" si="21"/>
        <v>-0.92538064678495024</v>
      </c>
      <c r="E1162" s="34">
        <v>-1.2897948911539732E-3</v>
      </c>
    </row>
    <row r="1163" spans="2:5">
      <c r="B1163" s="275">
        <v>45623</v>
      </c>
      <c r="C1163" s="276">
        <v>612.04</v>
      </c>
      <c r="D1163" s="34">
        <f t="shared" si="21"/>
        <v>-2.5602901771126192E-2</v>
      </c>
      <c r="E1163" s="34">
        <v>-1.3071041108425401E-3</v>
      </c>
    </row>
    <row r="1164" spans="2:5">
      <c r="B1164" s="275">
        <v>45505</v>
      </c>
      <c r="C1164" s="276">
        <v>627.71</v>
      </c>
      <c r="D1164" s="34">
        <f t="shared" si="21"/>
        <v>0.81231779006228988</v>
      </c>
      <c r="E1164" s="34">
        <v>-1.3541284988289322E-3</v>
      </c>
    </row>
    <row r="1165" spans="2:5">
      <c r="B1165" s="275">
        <v>44525</v>
      </c>
      <c r="C1165" s="276">
        <v>117.81</v>
      </c>
      <c r="D1165" s="34">
        <f t="shared" si="21"/>
        <v>-3.0442237501061027</v>
      </c>
      <c r="E1165" s="34">
        <v>-1.3581190051777997E-3</v>
      </c>
    </row>
    <row r="1166" spans="2:5">
      <c r="B1166" s="275">
        <v>45817</v>
      </c>
      <c r="C1166" s="276">
        <v>476.45</v>
      </c>
      <c r="D1166" s="34">
        <f t="shared" si="21"/>
        <v>0.12047434148389123</v>
      </c>
      <c r="E1166" s="34">
        <v>-1.3642564802183526E-3</v>
      </c>
    </row>
    <row r="1167" spans="2:5">
      <c r="B1167" s="275">
        <v>45259</v>
      </c>
      <c r="C1167" s="276">
        <v>419.05</v>
      </c>
      <c r="D1167" s="34">
        <f t="shared" si="21"/>
        <v>0.8653621286242692</v>
      </c>
      <c r="E1167" s="34">
        <v>-1.4079465457582029E-3</v>
      </c>
    </row>
    <row r="1168" spans="2:5">
      <c r="B1168" s="275">
        <v>44138</v>
      </c>
      <c r="C1168" s="276">
        <v>56.42</v>
      </c>
      <c r="D1168" s="34">
        <f t="shared" si="21"/>
        <v>0.50106345267635599</v>
      </c>
      <c r="E1168" s="34">
        <v>-1.4179369018078392E-3</v>
      </c>
    </row>
    <row r="1169" spans="2:5">
      <c r="B1169" s="275">
        <v>43095</v>
      </c>
      <c r="C1169" s="276">
        <v>28.15</v>
      </c>
      <c r="D1169" s="34">
        <f t="shared" si="21"/>
        <v>0.25222024866785075</v>
      </c>
      <c r="E1169" s="34">
        <v>-1.4209591474246075E-3</v>
      </c>
    </row>
    <row r="1170" spans="2:5">
      <c r="B1170" s="275">
        <v>42857</v>
      </c>
      <c r="C1170" s="276">
        <v>21.05</v>
      </c>
      <c r="D1170" s="34">
        <f t="shared" si="21"/>
        <v>-2.6280285035629456</v>
      </c>
      <c r="E1170" s="34">
        <v>-1.4251781472682937E-3</v>
      </c>
    </row>
    <row r="1171" spans="2:5">
      <c r="B1171" s="275">
        <v>44176</v>
      </c>
      <c r="C1171" s="276">
        <v>76.37</v>
      </c>
      <c r="D1171" s="34">
        <f t="shared" si="21"/>
        <v>-3.2465627864344637</v>
      </c>
      <c r="E1171" s="34">
        <v>-1.4403561607961165E-3</v>
      </c>
    </row>
    <row r="1172" spans="2:5">
      <c r="B1172" s="275">
        <v>45145</v>
      </c>
      <c r="C1172" s="276">
        <v>324.31</v>
      </c>
      <c r="D1172" s="34">
        <f t="shared" si="21"/>
        <v>0.89852301809996604</v>
      </c>
      <c r="E1172" s="34">
        <v>-1.4492306743546929E-3</v>
      </c>
    </row>
    <row r="1173" spans="2:5">
      <c r="B1173" s="275">
        <v>43112</v>
      </c>
      <c r="C1173" s="276">
        <v>32.909999999999997</v>
      </c>
      <c r="D1173" s="34">
        <f t="shared" si="21"/>
        <v>-5.8073533880279555</v>
      </c>
      <c r="E1173" s="34">
        <v>-1.5192950470982762E-3</v>
      </c>
    </row>
    <row r="1174" spans="2:5">
      <c r="B1174" s="275">
        <v>44840</v>
      </c>
      <c r="C1174" s="276">
        <v>224.03</v>
      </c>
      <c r="D1174" s="34">
        <f t="shared" si="21"/>
        <v>0.85979556309422844</v>
      </c>
      <c r="E1174" s="34">
        <v>-1.5622907646297118E-3</v>
      </c>
    </row>
    <row r="1175" spans="2:5">
      <c r="B1175" s="275">
        <v>43217</v>
      </c>
      <c r="C1175" s="276">
        <v>31.41</v>
      </c>
      <c r="D1175" s="34">
        <f t="shared" si="21"/>
        <v>1.8783826806749438E-2</v>
      </c>
      <c r="E1175" s="34">
        <v>-1.5918497293855687E-3</v>
      </c>
    </row>
    <row r="1176" spans="2:5">
      <c r="B1176" s="275">
        <v>43168</v>
      </c>
      <c r="C1176" s="276">
        <v>30.82</v>
      </c>
      <c r="D1176" s="34">
        <f t="shared" si="21"/>
        <v>-0.57722258273848148</v>
      </c>
      <c r="E1176" s="34">
        <v>-1.6223231667748445E-3</v>
      </c>
    </row>
    <row r="1177" spans="2:5">
      <c r="B1177" s="275">
        <v>43629</v>
      </c>
      <c r="C1177" s="276">
        <v>48.61</v>
      </c>
      <c r="D1177" s="34">
        <f t="shared" si="21"/>
        <v>0.50504011520263326</v>
      </c>
      <c r="E1177" s="34">
        <v>-1.6457519029006026E-3</v>
      </c>
    </row>
    <row r="1178" spans="2:5">
      <c r="B1178" s="275">
        <v>43031</v>
      </c>
      <c r="C1178" s="276">
        <v>24.06</v>
      </c>
      <c r="D1178" s="34">
        <f t="shared" si="21"/>
        <v>1.6625103906899065E-3</v>
      </c>
      <c r="E1178" s="34">
        <v>-1.6625103906900542E-3</v>
      </c>
    </row>
    <row r="1179" spans="2:5">
      <c r="B1179" s="275">
        <v>43032</v>
      </c>
      <c r="C1179" s="276">
        <v>24.02</v>
      </c>
      <c r="D1179" s="34">
        <f t="shared" si="21"/>
        <v>-7.4746044962531224</v>
      </c>
      <c r="E1179" s="34">
        <v>-1.6652789342214466E-3</v>
      </c>
    </row>
    <row r="1180" spans="2:5">
      <c r="B1180" s="275">
        <v>44790</v>
      </c>
      <c r="C1180" s="276">
        <v>203.56</v>
      </c>
      <c r="D1180" s="34">
        <f t="shared" si="21"/>
        <v>0.91186873649046962</v>
      </c>
      <c r="E1180" s="34">
        <v>-1.6702692080959099E-3</v>
      </c>
    </row>
    <row r="1181" spans="2:5">
      <c r="B1181" s="275">
        <v>42787</v>
      </c>
      <c r="C1181" s="276">
        <v>17.940000000000001</v>
      </c>
      <c r="D1181" s="34">
        <f t="shared" si="21"/>
        <v>5.5741360089194881E-4</v>
      </c>
      <c r="E1181" s="34">
        <v>-1.6722408026754506E-3</v>
      </c>
    </row>
    <row r="1182" spans="2:5">
      <c r="B1182" s="275">
        <v>42775</v>
      </c>
      <c r="C1182" s="276">
        <v>17.93</v>
      </c>
      <c r="D1182" s="34">
        <f t="shared" si="21"/>
        <v>-5.563301728945901</v>
      </c>
      <c r="E1182" s="34">
        <v>-1.67317345231462E-3</v>
      </c>
    </row>
    <row r="1183" spans="2:5">
      <c r="B1183" s="275">
        <v>44481</v>
      </c>
      <c r="C1183" s="276">
        <v>117.68</v>
      </c>
      <c r="D1183" s="34">
        <f t="shared" si="21"/>
        <v>0.70496261046906872</v>
      </c>
      <c r="E1183" s="34">
        <v>-1.6995241332425953E-3</v>
      </c>
    </row>
    <row r="1184" spans="2:5">
      <c r="B1184" s="275">
        <v>43300</v>
      </c>
      <c r="C1184" s="276">
        <v>34.72</v>
      </c>
      <c r="D1184" s="34">
        <f t="shared" si="21"/>
        <v>-0.15956221198156681</v>
      </c>
      <c r="E1184" s="34">
        <v>-1.7281105990784066E-3</v>
      </c>
    </row>
    <row r="1185" spans="2:5">
      <c r="B1185" s="275">
        <v>43425</v>
      </c>
      <c r="C1185" s="276">
        <v>40.26</v>
      </c>
      <c r="D1185" s="34">
        <f t="shared" si="21"/>
        <v>0.15300546448087424</v>
      </c>
      <c r="E1185" s="34">
        <v>-1.7386984600099426E-3</v>
      </c>
    </row>
    <row r="1186" spans="2:5">
      <c r="B1186" s="275">
        <v>43108</v>
      </c>
      <c r="C1186" s="276">
        <v>34.1</v>
      </c>
      <c r="D1186" s="34">
        <f t="shared" si="21"/>
        <v>2.0527859237536739E-3</v>
      </c>
      <c r="E1186" s="34">
        <v>-1.7595307917887145E-3</v>
      </c>
    </row>
    <row r="1187" spans="2:5">
      <c r="B1187" s="275">
        <v>43311</v>
      </c>
      <c r="C1187" s="276">
        <v>34.03</v>
      </c>
      <c r="D1187" s="34">
        <f t="shared" si="21"/>
        <v>3.1442844548927422E-2</v>
      </c>
      <c r="E1187" s="34">
        <v>-1.7631501616221649E-3</v>
      </c>
    </row>
    <row r="1188" spans="2:5">
      <c r="B1188" s="275">
        <v>43111</v>
      </c>
      <c r="C1188" s="276">
        <v>32.96</v>
      </c>
      <c r="D1188" s="34">
        <f t="shared" si="21"/>
        <v>-16.432038834951452</v>
      </c>
      <c r="E1188" s="34">
        <v>-1.8203883495146321E-3</v>
      </c>
    </row>
    <row r="1189" spans="2:5">
      <c r="B1189" s="275">
        <v>45407</v>
      </c>
      <c r="C1189" s="276">
        <v>574.55999999999995</v>
      </c>
      <c r="D1189" s="34">
        <f t="shared" si="21"/>
        <v>-0.11882135895293808</v>
      </c>
      <c r="E1189" s="34">
        <v>-1.8448900027848427E-3</v>
      </c>
    </row>
    <row r="1190" spans="2:5">
      <c r="B1190" s="275">
        <v>45637</v>
      </c>
      <c r="C1190" s="276">
        <v>642.83000000000004</v>
      </c>
      <c r="D1190" s="34">
        <f t="shared" si="21"/>
        <v>0.97512561641491524</v>
      </c>
      <c r="E1190" s="34">
        <v>-1.8667454848092524E-3</v>
      </c>
    </row>
    <row r="1191" spans="2:5">
      <c r="B1191" s="275">
        <v>42804</v>
      </c>
      <c r="C1191" s="276">
        <v>15.99</v>
      </c>
      <c r="D1191" s="34">
        <f t="shared" si="21"/>
        <v>-21.983114446529079</v>
      </c>
      <c r="E1191" s="34">
        <v>-1.8761726078798848E-3</v>
      </c>
    </row>
    <row r="1192" spans="2:5">
      <c r="B1192" s="275">
        <v>45208</v>
      </c>
      <c r="C1192" s="276">
        <v>367.5</v>
      </c>
      <c r="D1192" s="34">
        <f t="shared" si="21"/>
        <v>-0.27741496598639453</v>
      </c>
      <c r="E1192" s="34">
        <v>-1.877551020408157E-3</v>
      </c>
    </row>
    <row r="1193" spans="2:5">
      <c r="B1193" s="275">
        <v>45826</v>
      </c>
      <c r="C1193" s="276">
        <v>469.45</v>
      </c>
      <c r="D1193" s="34">
        <f t="shared" si="21"/>
        <v>0.74461604004686333</v>
      </c>
      <c r="E1193" s="34">
        <v>-1.9171370753009566E-3</v>
      </c>
    </row>
    <row r="1194" spans="2:5">
      <c r="B1194" s="275">
        <v>44463</v>
      </c>
      <c r="C1194" s="276">
        <v>119.89</v>
      </c>
      <c r="D1194" s="34">
        <f t="shared" si="21"/>
        <v>0.30744849445324879</v>
      </c>
      <c r="E1194" s="34">
        <v>-1.9184252231212275E-3</v>
      </c>
    </row>
    <row r="1195" spans="2:5">
      <c r="B1195" s="275">
        <v>44298</v>
      </c>
      <c r="C1195" s="276">
        <v>83.03</v>
      </c>
      <c r="D1195" s="34">
        <f t="shared" si="21"/>
        <v>0.68830543177164882</v>
      </c>
      <c r="E1195" s="34">
        <v>-1.9270143321690543E-3</v>
      </c>
    </row>
    <row r="1196" spans="2:5">
      <c r="B1196" s="275">
        <v>42989</v>
      </c>
      <c r="C1196" s="276">
        <v>25.88</v>
      </c>
      <c r="D1196" s="34">
        <f t="shared" si="21"/>
        <v>-1.1723338485316848</v>
      </c>
      <c r="E1196" s="34">
        <v>-1.9319938176198112E-3</v>
      </c>
    </row>
    <row r="1197" spans="2:5">
      <c r="B1197" s="275">
        <v>44126</v>
      </c>
      <c r="C1197" s="276">
        <v>56.22</v>
      </c>
      <c r="D1197" s="34">
        <f t="shared" si="21"/>
        <v>-1.1579509071504801</v>
      </c>
      <c r="E1197" s="34">
        <v>-1.9565990750622453E-3</v>
      </c>
    </row>
    <row r="1198" spans="2:5">
      <c r="B1198" s="275">
        <v>44652</v>
      </c>
      <c r="C1198" s="276">
        <v>121.32</v>
      </c>
      <c r="D1198" s="34">
        <f t="shared" si="21"/>
        <v>0.75024727992087048</v>
      </c>
      <c r="E1198" s="34">
        <v>-1.9782393669634775E-3</v>
      </c>
    </row>
    <row r="1199" spans="2:5">
      <c r="B1199" s="275">
        <v>43186</v>
      </c>
      <c r="C1199" s="276">
        <v>30.3</v>
      </c>
      <c r="D1199" s="34">
        <f t="shared" si="21"/>
        <v>-19.674917491749177</v>
      </c>
      <c r="E1199" s="34">
        <v>-1.9801980198019382E-3</v>
      </c>
    </row>
    <row r="1200" spans="2:5">
      <c r="B1200" s="275">
        <v>45506</v>
      </c>
      <c r="C1200" s="276">
        <v>626.45000000000005</v>
      </c>
      <c r="D1200" s="34">
        <f t="shared" si="21"/>
        <v>0.93694628461968232</v>
      </c>
      <c r="E1200" s="34">
        <v>-2.0113337058025233E-3</v>
      </c>
    </row>
    <row r="1201" spans="2:5">
      <c r="B1201" s="275">
        <v>43410</v>
      </c>
      <c r="C1201" s="276">
        <v>39.5</v>
      </c>
      <c r="D1201" s="34">
        <f t="shared" si="21"/>
        <v>0.51012658227848096</v>
      </c>
      <c r="E1201" s="34">
        <v>-2.0253164556961593E-3</v>
      </c>
    </row>
    <row r="1202" spans="2:5">
      <c r="B1202" s="275">
        <v>42706</v>
      </c>
      <c r="C1202" s="276">
        <v>19.350000000000001</v>
      </c>
      <c r="D1202" s="34">
        <f t="shared" si="21"/>
        <v>-0.24031007751937974</v>
      </c>
      <c r="E1202" s="34">
        <v>-2.0671834625322553E-3</v>
      </c>
    </row>
    <row r="1203" spans="2:5">
      <c r="B1203" s="275">
        <v>43034</v>
      </c>
      <c r="C1203" s="276">
        <v>24</v>
      </c>
      <c r="D1203" s="34">
        <f t="shared" si="21"/>
        <v>-18.977083333333333</v>
      </c>
      <c r="E1203" s="34">
        <v>-2.0833333333333628E-3</v>
      </c>
    </row>
    <row r="1204" spans="2:5">
      <c r="B1204" s="275">
        <v>45798</v>
      </c>
      <c r="C1204" s="276">
        <v>479.45</v>
      </c>
      <c r="D1204" s="34">
        <f t="shared" si="21"/>
        <v>0.43789759098967568</v>
      </c>
      <c r="E1204" s="34">
        <v>-2.0857232245281051E-3</v>
      </c>
    </row>
    <row r="1205" spans="2:5">
      <c r="B1205" s="275">
        <v>44908</v>
      </c>
      <c r="C1205" s="276">
        <v>269.5</v>
      </c>
      <c r="D1205" s="34">
        <f t="shared" si="21"/>
        <v>0.86471243042671608</v>
      </c>
      <c r="E1205" s="34">
        <v>-2.1521335807049504E-3</v>
      </c>
    </row>
    <row r="1206" spans="2:5">
      <c r="B1206" s="275">
        <v>43292</v>
      </c>
      <c r="C1206" s="276">
        <v>36.46</v>
      </c>
      <c r="D1206" s="34">
        <f t="shared" si="21"/>
        <v>0.13055403181568848</v>
      </c>
      <c r="E1206" s="34">
        <v>-2.1941854086669856E-3</v>
      </c>
    </row>
    <row r="1207" spans="2:5">
      <c r="B1207" s="275">
        <v>43101</v>
      </c>
      <c r="C1207" s="276">
        <v>31.7</v>
      </c>
      <c r="D1207" s="34">
        <f t="shared" si="21"/>
        <v>0.43564668769716086</v>
      </c>
      <c r="E1207" s="34">
        <v>-2.2082018927444885E-3</v>
      </c>
    </row>
    <row r="1208" spans="2:5">
      <c r="B1208" s="275">
        <v>42776</v>
      </c>
      <c r="C1208" s="276">
        <v>17.89</v>
      </c>
      <c r="D1208" s="34">
        <f t="shared" si="21"/>
        <v>4.4717719396311821E-3</v>
      </c>
      <c r="E1208" s="34">
        <v>-2.2358859698154918E-3</v>
      </c>
    </row>
    <row r="1209" spans="2:5">
      <c r="B1209" s="275">
        <v>42765</v>
      </c>
      <c r="C1209" s="276">
        <v>17.809999999999999</v>
      </c>
      <c r="D1209" s="34">
        <f t="shared" si="21"/>
        <v>-1.7029758562605279</v>
      </c>
      <c r="E1209" s="34">
        <v>-2.2459292532286752E-3</v>
      </c>
    </row>
    <row r="1210" spans="2:5">
      <c r="B1210" s="275">
        <v>43640</v>
      </c>
      <c r="C1210" s="276">
        <v>48.14</v>
      </c>
      <c r="D1210" s="34">
        <f t="shared" si="21"/>
        <v>-0.35292895720814282</v>
      </c>
      <c r="E1210" s="34">
        <v>-2.2850020772746038E-3</v>
      </c>
    </row>
    <row r="1211" spans="2:5">
      <c r="B1211" s="275">
        <v>43892</v>
      </c>
      <c r="C1211" s="276">
        <v>65.13</v>
      </c>
      <c r="D1211" s="34">
        <f t="shared" si="21"/>
        <v>-6.2954091816367264</v>
      </c>
      <c r="E1211" s="34">
        <v>-2.3030861354215522E-3</v>
      </c>
    </row>
    <row r="1212" spans="2:5">
      <c r="B1212" s="275">
        <v>45819</v>
      </c>
      <c r="C1212" s="276">
        <v>475.15</v>
      </c>
      <c r="D1212" s="34">
        <f t="shared" si="21"/>
        <v>0.82794906871514262</v>
      </c>
      <c r="E1212" s="34">
        <v>-2.3150584026097503E-3</v>
      </c>
    </row>
    <row r="1213" spans="2:5">
      <c r="B1213" s="275">
        <v>44333</v>
      </c>
      <c r="C1213" s="276">
        <v>81.75</v>
      </c>
      <c r="D1213" s="34">
        <f t="shared" si="21"/>
        <v>0.47474006116207956</v>
      </c>
      <c r="E1213" s="34">
        <v>-2.3241590214066999E-3</v>
      </c>
    </row>
    <row r="1214" spans="2:5">
      <c r="B1214" s="275">
        <v>43921</v>
      </c>
      <c r="C1214" s="276">
        <v>42.94</v>
      </c>
      <c r="D1214" s="34">
        <f t="shared" si="21"/>
        <v>-12.132510479739173</v>
      </c>
      <c r="E1214" s="34">
        <v>-2.3288309268747419E-3</v>
      </c>
    </row>
    <row r="1215" spans="2:5">
      <c r="B1215" s="275">
        <v>45338</v>
      </c>
      <c r="C1215" s="276">
        <v>563.91</v>
      </c>
      <c r="D1215" s="34">
        <f t="shared" si="21"/>
        <v>9.1521696724654669E-2</v>
      </c>
      <c r="E1215" s="34">
        <v>-2.4294656948803967E-3</v>
      </c>
    </row>
    <row r="1216" spans="2:5">
      <c r="B1216" s="275">
        <v>45784</v>
      </c>
      <c r="C1216" s="276">
        <v>512.29999999999995</v>
      </c>
      <c r="D1216" s="34">
        <f t="shared" si="21"/>
        <v>-0.17495608042162797</v>
      </c>
      <c r="E1216" s="34">
        <v>-2.4399765762248686E-3</v>
      </c>
    </row>
    <row r="1217" spans="2:5">
      <c r="B1217" s="275">
        <v>45433</v>
      </c>
      <c r="C1217" s="276">
        <v>601.92999999999995</v>
      </c>
      <c r="D1217" s="34">
        <f t="shared" si="21"/>
        <v>0.93957769175817785</v>
      </c>
      <c r="E1217" s="34">
        <v>-2.4421444353995105E-3</v>
      </c>
    </row>
    <row r="1218" spans="2:5">
      <c r="B1218" s="275">
        <v>43293</v>
      </c>
      <c r="C1218" s="276">
        <v>36.369999999999997</v>
      </c>
      <c r="D1218" s="34">
        <f t="shared" si="21"/>
        <v>-16.714599945009624</v>
      </c>
      <c r="E1218" s="34">
        <v>-2.4745669507837066E-3</v>
      </c>
    </row>
    <row r="1219" spans="2:5">
      <c r="B1219" s="275">
        <v>45639</v>
      </c>
      <c r="C1219" s="276">
        <v>644.28</v>
      </c>
      <c r="D1219" s="34">
        <f t="shared" si="21"/>
        <v>0.91269323896442545</v>
      </c>
      <c r="E1219" s="34">
        <v>-2.4833923139008238E-3</v>
      </c>
    </row>
    <row r="1220" spans="2:5">
      <c r="B1220" s="275">
        <v>44119</v>
      </c>
      <c r="C1220" s="276">
        <v>56.25</v>
      </c>
      <c r="D1220" s="34">
        <f t="shared" si="21"/>
        <v>-4.5445333333333329</v>
      </c>
      <c r="E1220" s="34">
        <v>-2.488888888888899E-3</v>
      </c>
    </row>
    <row r="1221" spans="2:5">
      <c r="B1221" s="275">
        <v>45068</v>
      </c>
      <c r="C1221" s="276">
        <v>311.88</v>
      </c>
      <c r="D1221" s="34">
        <f t="shared" si="21"/>
        <v>0.68202513787354102</v>
      </c>
      <c r="E1221" s="34">
        <v>-2.5009619084264125E-3</v>
      </c>
    </row>
    <row r="1222" spans="2:5">
      <c r="B1222" s="275">
        <v>44411</v>
      </c>
      <c r="C1222" s="276">
        <v>99.17</v>
      </c>
      <c r="D1222" s="34">
        <f t="shared" ref="D1222:D1285" si="22">(C1222-C1223)/C1222</f>
        <v>-1.0344862357567812</v>
      </c>
      <c r="E1222" s="34">
        <v>-2.5209236664313806E-3</v>
      </c>
    </row>
    <row r="1223" spans="2:5">
      <c r="B1223" s="275">
        <v>44798</v>
      </c>
      <c r="C1223" s="276">
        <v>201.76</v>
      </c>
      <c r="D1223" s="34">
        <f t="shared" si="22"/>
        <v>-1.7196669310071375</v>
      </c>
      <c r="E1223" s="34">
        <v>-2.5277557494053299E-3</v>
      </c>
    </row>
    <row r="1224" spans="2:5">
      <c r="B1224" s="275">
        <v>45763</v>
      </c>
      <c r="C1224" s="276">
        <v>548.72</v>
      </c>
      <c r="D1224" s="34">
        <f t="shared" si="22"/>
        <v>-0.17792316664236768</v>
      </c>
      <c r="E1224" s="34">
        <v>-2.533168100306142E-3</v>
      </c>
    </row>
    <row r="1225" spans="2:5">
      <c r="B1225" s="275">
        <v>45462</v>
      </c>
      <c r="C1225" s="276">
        <v>646.35</v>
      </c>
      <c r="D1225" s="34">
        <f t="shared" si="22"/>
        <v>0.92120368221551796</v>
      </c>
      <c r="E1225" s="34">
        <v>-2.5373249787266749E-3</v>
      </c>
    </row>
    <row r="1226" spans="2:5">
      <c r="B1226" s="275">
        <v>43713</v>
      </c>
      <c r="C1226" s="276">
        <v>50.93</v>
      </c>
      <c r="D1226" s="34">
        <f t="shared" si="22"/>
        <v>0.69507166699391321</v>
      </c>
      <c r="E1226" s="34">
        <v>-2.5525230708816522E-3</v>
      </c>
    </row>
    <row r="1227" spans="2:5">
      <c r="B1227" s="275">
        <v>42810</v>
      </c>
      <c r="C1227" s="276">
        <v>15.53</v>
      </c>
      <c r="D1227" s="34">
        <f t="shared" si="22"/>
        <v>-2.231809401159047</v>
      </c>
      <c r="E1227" s="34">
        <v>-2.5756600128783599E-3</v>
      </c>
    </row>
    <row r="1228" spans="2:5">
      <c r="B1228" s="275">
        <v>43752</v>
      </c>
      <c r="C1228" s="276">
        <v>50.19</v>
      </c>
      <c r="D1228" s="34">
        <f t="shared" si="22"/>
        <v>-11.03546523211795</v>
      </c>
      <c r="E1228" s="34">
        <v>-2.5901574018729343E-3</v>
      </c>
    </row>
    <row r="1229" spans="2:5">
      <c r="B1229" s="275">
        <v>45666</v>
      </c>
      <c r="C1229" s="276">
        <v>604.05999999999995</v>
      </c>
      <c r="D1229" s="34">
        <f t="shared" si="22"/>
        <v>0.91936231500182097</v>
      </c>
      <c r="E1229" s="34">
        <v>-2.6321888554117672E-3</v>
      </c>
    </row>
    <row r="1230" spans="2:5">
      <c r="B1230" s="275">
        <v>43614</v>
      </c>
      <c r="C1230" s="276">
        <v>48.71</v>
      </c>
      <c r="D1230" s="34">
        <f t="shared" si="22"/>
        <v>-4.4064873742557999</v>
      </c>
      <c r="E1230" s="34">
        <v>-2.6688564976391411E-3</v>
      </c>
    </row>
    <row r="1231" spans="2:5">
      <c r="B1231" s="275">
        <v>44987</v>
      </c>
      <c r="C1231" s="276">
        <v>263.35000000000002</v>
      </c>
      <c r="D1231" s="34">
        <f t="shared" si="22"/>
        <v>0.91771406872982719</v>
      </c>
      <c r="E1231" s="34">
        <v>-2.7340041769507136E-3</v>
      </c>
    </row>
    <row r="1232" spans="2:5">
      <c r="B1232" s="275">
        <v>42870</v>
      </c>
      <c r="C1232" s="276">
        <v>21.67</v>
      </c>
      <c r="D1232" s="34">
        <f t="shared" si="22"/>
        <v>-0.99077065066912773</v>
      </c>
      <c r="E1232" s="34">
        <v>-2.7688047992615928E-3</v>
      </c>
    </row>
    <row r="1233" spans="2:5">
      <c r="B1233" s="275">
        <v>43580</v>
      </c>
      <c r="C1233" s="276">
        <v>43.14</v>
      </c>
      <c r="D1233" s="34">
        <f t="shared" si="22"/>
        <v>0.58344923504867874</v>
      </c>
      <c r="E1233" s="34">
        <v>-2.7816411682892311E-3</v>
      </c>
    </row>
    <row r="1234" spans="2:5">
      <c r="B1234" s="275">
        <v>42786</v>
      </c>
      <c r="C1234" s="276">
        <v>17.97</v>
      </c>
      <c r="D1234" s="34">
        <f t="shared" si="22"/>
        <v>-1.1981079577072902</v>
      </c>
      <c r="E1234" s="34">
        <v>-2.7824151363383814E-3</v>
      </c>
    </row>
    <row r="1235" spans="2:5">
      <c r="B1235" s="275">
        <v>43368</v>
      </c>
      <c r="C1235" s="276">
        <v>39.5</v>
      </c>
      <c r="D1235" s="34">
        <f t="shared" si="22"/>
        <v>-0.25898734177215182</v>
      </c>
      <c r="E1235" s="34">
        <v>-2.7848101265822642E-3</v>
      </c>
    </row>
    <row r="1236" spans="2:5">
      <c r="B1236" s="275">
        <v>43658</v>
      </c>
      <c r="C1236" s="276">
        <v>49.73</v>
      </c>
      <c r="D1236" s="34">
        <f t="shared" si="22"/>
        <v>0.15644480193042418</v>
      </c>
      <c r="E1236" s="34">
        <v>-2.8152020912929937E-3</v>
      </c>
    </row>
    <row r="1237" spans="2:5">
      <c r="B1237" s="275">
        <v>43537</v>
      </c>
      <c r="C1237" s="276">
        <v>41.95</v>
      </c>
      <c r="D1237" s="34">
        <f t="shared" si="22"/>
        <v>0.58617401668653157</v>
      </c>
      <c r="E1237" s="34">
        <v>-2.8605482717520246E-3</v>
      </c>
    </row>
    <row r="1238" spans="2:5">
      <c r="B1238" s="275">
        <v>42789</v>
      </c>
      <c r="C1238" s="276">
        <v>17.36</v>
      </c>
      <c r="D1238" s="34">
        <f t="shared" si="22"/>
        <v>-5.9423963133640552</v>
      </c>
      <c r="E1238" s="34">
        <v>-2.8801843317972759E-3</v>
      </c>
    </row>
    <row r="1239" spans="2:5">
      <c r="B1239" s="275">
        <v>44455</v>
      </c>
      <c r="C1239" s="276">
        <v>120.52</v>
      </c>
      <c r="D1239" s="34">
        <f t="shared" si="22"/>
        <v>-1.7587122469299705</v>
      </c>
      <c r="E1239" s="34">
        <v>-2.904082309990114E-3</v>
      </c>
    </row>
    <row r="1240" spans="2:5">
      <c r="B1240" s="275">
        <v>45078</v>
      </c>
      <c r="C1240" s="276">
        <v>332.48</v>
      </c>
      <c r="D1240" s="34">
        <f t="shared" si="22"/>
        <v>0.825012030798845</v>
      </c>
      <c r="E1240" s="34">
        <v>-2.9174687199229137E-3</v>
      </c>
    </row>
    <row r="1241" spans="2:5">
      <c r="B1241" s="275">
        <v>44144</v>
      </c>
      <c r="C1241" s="276">
        <v>58.18</v>
      </c>
      <c r="D1241" s="34">
        <f t="shared" si="22"/>
        <v>-8.3447920247507721</v>
      </c>
      <c r="E1241" s="34">
        <v>-2.9219663114472619E-3</v>
      </c>
    </row>
    <row r="1242" spans="2:5">
      <c r="B1242" s="275">
        <v>45331</v>
      </c>
      <c r="C1242" s="276">
        <v>543.67999999999995</v>
      </c>
      <c r="D1242" s="34">
        <f t="shared" si="22"/>
        <v>0.93790464979399646</v>
      </c>
      <c r="E1242" s="34">
        <v>-2.9613007651559994E-3</v>
      </c>
    </row>
    <row r="1243" spans="2:5">
      <c r="B1243" s="275">
        <v>43236</v>
      </c>
      <c r="C1243" s="276">
        <v>33.76</v>
      </c>
      <c r="D1243" s="34">
        <f t="shared" si="22"/>
        <v>-0.18690758293838872</v>
      </c>
      <c r="E1243" s="34">
        <v>-2.9620853080569143E-3</v>
      </c>
    </row>
    <row r="1244" spans="2:5">
      <c r="B1244" s="275">
        <v>43439</v>
      </c>
      <c r="C1244" s="276">
        <v>40.07</v>
      </c>
      <c r="D1244" s="34">
        <f t="shared" si="22"/>
        <v>-13.889193910656351</v>
      </c>
      <c r="E1244" s="34">
        <v>-2.9947591714498986E-3</v>
      </c>
    </row>
    <row r="1245" spans="2:5">
      <c r="B1245" s="275">
        <v>45436</v>
      </c>
      <c r="C1245" s="276">
        <v>596.61</v>
      </c>
      <c r="D1245" s="34">
        <f t="shared" si="22"/>
        <v>0.62219875630646493</v>
      </c>
      <c r="E1245" s="34">
        <v>-3.0002849432627069E-3</v>
      </c>
    </row>
    <row r="1246" spans="2:5">
      <c r="B1246" s="275">
        <v>44874</v>
      </c>
      <c r="C1246" s="276">
        <v>225.4</v>
      </c>
      <c r="D1246" s="34">
        <f t="shared" si="22"/>
        <v>0.6271960958296362</v>
      </c>
      <c r="E1246" s="34">
        <v>-3.0168589174800657E-3</v>
      </c>
    </row>
    <row r="1247" spans="2:5">
      <c r="B1247" s="275">
        <v>44320</v>
      </c>
      <c r="C1247" s="276">
        <v>84.03</v>
      </c>
      <c r="D1247" s="34">
        <f t="shared" si="22"/>
        <v>0.32083779602522911</v>
      </c>
      <c r="E1247" s="34">
        <v>-3.0941330477211129E-3</v>
      </c>
    </row>
    <row r="1248" spans="2:5">
      <c r="B1248" s="275">
        <v>44123</v>
      </c>
      <c r="C1248" s="276">
        <v>57.07</v>
      </c>
      <c r="D1248" s="34">
        <f t="shared" si="22"/>
        <v>-7.3178552654634661</v>
      </c>
      <c r="E1248" s="34">
        <v>-3.1540213772559963E-3</v>
      </c>
    </row>
    <row r="1249" spans="2:5">
      <c r="B1249" s="275">
        <v>45721</v>
      </c>
      <c r="C1249" s="276">
        <v>474.7</v>
      </c>
      <c r="D1249" s="34">
        <f t="shared" si="22"/>
        <v>-0.33781335580366539</v>
      </c>
      <c r="E1249" s="34">
        <v>-3.1598904571308196E-3</v>
      </c>
    </row>
    <row r="1250" spans="2:5">
      <c r="B1250" s="275">
        <v>45484</v>
      </c>
      <c r="C1250" s="276">
        <v>635.05999999999995</v>
      </c>
      <c r="D1250" s="34">
        <f t="shared" si="22"/>
        <v>0.92129877491890522</v>
      </c>
      <c r="E1250" s="34">
        <v>-3.1965483576356355E-3</v>
      </c>
    </row>
    <row r="1251" spans="2:5">
      <c r="B1251" s="275">
        <v>43962</v>
      </c>
      <c r="C1251" s="276">
        <v>49.98</v>
      </c>
      <c r="D1251" s="34">
        <f t="shared" si="22"/>
        <v>-1.2989195678271312</v>
      </c>
      <c r="E1251" s="34">
        <v>-3.2012805122049559E-3</v>
      </c>
    </row>
    <row r="1252" spans="2:5">
      <c r="B1252" s="275">
        <v>44540</v>
      </c>
      <c r="C1252" s="276">
        <v>114.9</v>
      </c>
      <c r="D1252" s="34">
        <f t="shared" si="22"/>
        <v>0.62758920800696272</v>
      </c>
      <c r="E1252" s="34">
        <v>-3.2201914708441283E-3</v>
      </c>
    </row>
    <row r="1253" spans="2:5">
      <c r="B1253" s="275">
        <v>43578</v>
      </c>
      <c r="C1253" s="276">
        <v>42.79</v>
      </c>
      <c r="D1253" s="34">
        <f t="shared" si="22"/>
        <v>-3.9156344940406642</v>
      </c>
      <c r="E1253" s="34">
        <v>-3.271792474877321E-3</v>
      </c>
    </row>
    <row r="1254" spans="2:5">
      <c r="B1254" s="275">
        <v>44818</v>
      </c>
      <c r="C1254" s="276">
        <v>210.34</v>
      </c>
      <c r="D1254" s="34">
        <f t="shared" si="22"/>
        <v>-0.66644480365123127</v>
      </c>
      <c r="E1254" s="34">
        <v>-3.2804031567937515E-3</v>
      </c>
    </row>
    <row r="1255" spans="2:5">
      <c r="B1255" s="275">
        <v>45162</v>
      </c>
      <c r="C1255" s="276">
        <v>350.52</v>
      </c>
      <c r="D1255" s="34">
        <f t="shared" si="22"/>
        <v>-0.84631404770055918</v>
      </c>
      <c r="E1255" s="34">
        <v>-3.2808398950132209E-3</v>
      </c>
    </row>
    <row r="1256" spans="2:5">
      <c r="B1256" s="275">
        <v>45659</v>
      </c>
      <c r="C1256" s="276">
        <v>647.16999999999996</v>
      </c>
      <c r="D1256" s="34">
        <f t="shared" si="22"/>
        <v>0.87094581021988038</v>
      </c>
      <c r="E1256" s="34">
        <v>-3.3221564658437366E-3</v>
      </c>
    </row>
    <row r="1257" spans="2:5">
      <c r="B1257" s="275">
        <v>44281</v>
      </c>
      <c r="C1257" s="276">
        <v>83.52</v>
      </c>
      <c r="D1257" s="34">
        <f t="shared" si="22"/>
        <v>-5.0154454022988517</v>
      </c>
      <c r="E1257" s="34">
        <v>-3.3524904214559527E-3</v>
      </c>
    </row>
    <row r="1258" spans="2:5">
      <c r="B1258" s="275">
        <v>45315</v>
      </c>
      <c r="C1258" s="276">
        <v>502.41</v>
      </c>
      <c r="D1258" s="34">
        <f t="shared" si="22"/>
        <v>0.88246651141497978</v>
      </c>
      <c r="E1258" s="34">
        <v>-3.3637865488346124E-3</v>
      </c>
    </row>
    <row r="1259" spans="2:5">
      <c r="B1259" s="275">
        <v>43791</v>
      </c>
      <c r="C1259" s="276">
        <v>59.05</v>
      </c>
      <c r="D1259" s="34">
        <f t="shared" si="22"/>
        <v>0.46316680779000846</v>
      </c>
      <c r="E1259" s="34">
        <v>-3.3869602032176606E-3</v>
      </c>
    </row>
    <row r="1260" spans="2:5">
      <c r="B1260" s="275">
        <v>43150</v>
      </c>
      <c r="C1260" s="276">
        <v>31.7</v>
      </c>
      <c r="D1260" s="34">
        <f t="shared" si="22"/>
        <v>-2.6274447949526811</v>
      </c>
      <c r="E1260" s="34">
        <v>-3.4700315457413069E-3</v>
      </c>
    </row>
    <row r="1261" spans="2:5">
      <c r="B1261" s="275">
        <v>44531</v>
      </c>
      <c r="C1261" s="276">
        <v>114.99</v>
      </c>
      <c r="D1261" s="34">
        <f t="shared" si="22"/>
        <v>0.62614140360031312</v>
      </c>
      <c r="E1261" s="34">
        <v>-3.4785633533351221E-3</v>
      </c>
    </row>
    <row r="1262" spans="2:5">
      <c r="B1262" s="275">
        <v>43581</v>
      </c>
      <c r="C1262" s="276">
        <v>42.99</v>
      </c>
      <c r="D1262" s="34">
        <f t="shared" si="22"/>
        <v>-0.32565712956501508</v>
      </c>
      <c r="E1262" s="34">
        <v>-3.4891835310537E-3</v>
      </c>
    </row>
    <row r="1263" spans="2:5">
      <c r="B1263" s="275">
        <v>43808</v>
      </c>
      <c r="C1263" s="276">
        <v>56.99</v>
      </c>
      <c r="D1263" s="34">
        <f t="shared" si="22"/>
        <v>-9.4460431654676267</v>
      </c>
      <c r="E1263" s="34">
        <v>-3.5093876118616552E-3</v>
      </c>
    </row>
    <row r="1264" spans="2:5">
      <c r="B1264" s="275">
        <v>45603</v>
      </c>
      <c r="C1264" s="276">
        <v>595.32000000000005</v>
      </c>
      <c r="D1264" s="34">
        <f t="shared" si="22"/>
        <v>0.54417792111805419</v>
      </c>
      <c r="E1264" s="34">
        <v>-3.5275146139889619E-3</v>
      </c>
    </row>
    <row r="1265" spans="2:5">
      <c r="B1265" s="275">
        <v>44910</v>
      </c>
      <c r="C1265" s="276">
        <v>271.36</v>
      </c>
      <c r="D1265" s="34">
        <f t="shared" si="22"/>
        <v>-1.1925117924528301</v>
      </c>
      <c r="E1265" s="34">
        <v>-3.5377358490565284E-3</v>
      </c>
    </row>
    <row r="1266" spans="2:5">
      <c r="B1266" s="275">
        <v>45428</v>
      </c>
      <c r="C1266" s="276">
        <v>594.96</v>
      </c>
      <c r="D1266" s="34">
        <f t="shared" si="22"/>
        <v>0.96248487293263407</v>
      </c>
      <c r="E1266" s="34">
        <v>-3.5800726099233485E-3</v>
      </c>
    </row>
    <row r="1267" spans="2:5">
      <c r="B1267" s="275">
        <v>42949</v>
      </c>
      <c r="C1267" s="276">
        <v>22.32</v>
      </c>
      <c r="D1267" s="34">
        <f t="shared" si="22"/>
        <v>-9.0595878136200714</v>
      </c>
      <c r="E1267" s="34">
        <v>-3.5842293906809273E-3</v>
      </c>
    </row>
    <row r="1268" spans="2:5">
      <c r="B1268" s="275">
        <v>44883</v>
      </c>
      <c r="C1268" s="276">
        <v>224.53</v>
      </c>
      <c r="D1268" s="34">
        <f t="shared" si="22"/>
        <v>-1.7049837438204252</v>
      </c>
      <c r="E1268" s="34">
        <v>-3.6075357413263361E-3</v>
      </c>
    </row>
    <row r="1269" spans="2:5">
      <c r="B1269" s="275">
        <v>45581</v>
      </c>
      <c r="C1269" s="276">
        <v>607.35</v>
      </c>
      <c r="D1269" s="34">
        <f t="shared" si="22"/>
        <v>0.90471721412694495</v>
      </c>
      <c r="E1269" s="34">
        <v>-3.6222935704288001E-3</v>
      </c>
    </row>
    <row r="1270" spans="2:5">
      <c r="B1270" s="275">
        <v>44096</v>
      </c>
      <c r="C1270" s="276">
        <v>57.87</v>
      </c>
      <c r="D1270" s="34">
        <f t="shared" si="22"/>
        <v>-1.086400552963539</v>
      </c>
      <c r="E1270" s="34">
        <v>-3.6288232244686513E-3</v>
      </c>
    </row>
    <row r="1271" spans="2:5">
      <c r="B1271" s="275">
        <v>44649</v>
      </c>
      <c r="C1271" s="276">
        <v>120.74</v>
      </c>
      <c r="D1271" s="34">
        <f t="shared" si="22"/>
        <v>-4.2489647175749541</v>
      </c>
      <c r="E1271" s="34">
        <v>-3.6441941361604435E-3</v>
      </c>
    </row>
    <row r="1272" spans="2:5">
      <c r="B1272" s="275">
        <v>45491</v>
      </c>
      <c r="C1272" s="276">
        <v>633.76</v>
      </c>
      <c r="D1272" s="34">
        <f t="shared" si="22"/>
        <v>0.13159555667760664</v>
      </c>
      <c r="E1272" s="34">
        <v>-3.6449129007827242E-3</v>
      </c>
    </row>
    <row r="1273" spans="2:5">
      <c r="B1273" s="275">
        <v>45397</v>
      </c>
      <c r="C1273" s="276">
        <v>550.36</v>
      </c>
      <c r="D1273" s="34">
        <f t="shared" si="22"/>
        <v>-0.16776291881677455</v>
      </c>
      <c r="E1273" s="34">
        <v>-3.6521549531215764E-3</v>
      </c>
    </row>
    <row r="1274" spans="2:5">
      <c r="B1274" s="275">
        <v>45478</v>
      </c>
      <c r="C1274" s="276">
        <v>642.69000000000005</v>
      </c>
      <c r="D1274" s="34">
        <f t="shared" si="22"/>
        <v>0.88236941604817254</v>
      </c>
      <c r="E1274" s="34">
        <v>-3.6876254492833101E-3</v>
      </c>
    </row>
    <row r="1275" spans="2:5">
      <c r="B1275" s="275">
        <v>44232</v>
      </c>
      <c r="C1275" s="276">
        <v>75.599999999999994</v>
      </c>
      <c r="D1275" s="34">
        <f t="shared" si="22"/>
        <v>0.71507936507936509</v>
      </c>
      <c r="E1275" s="34">
        <v>-3.703703703703719E-3</v>
      </c>
    </row>
    <row r="1276" spans="2:5">
      <c r="B1276" s="275">
        <v>42884</v>
      </c>
      <c r="C1276" s="276">
        <v>21.54</v>
      </c>
      <c r="D1276" s="34">
        <f t="shared" si="22"/>
        <v>-1.2432683379758589</v>
      </c>
      <c r="E1276" s="34">
        <v>-3.714020427112435E-3</v>
      </c>
    </row>
    <row r="1277" spans="2:5">
      <c r="B1277" s="275">
        <v>43627</v>
      </c>
      <c r="C1277" s="276">
        <v>48.32</v>
      </c>
      <c r="D1277" s="34">
        <f t="shared" si="22"/>
        <v>0.5012417218543046</v>
      </c>
      <c r="E1277" s="34">
        <v>-3.7251655629139016E-3</v>
      </c>
    </row>
    <row r="1278" spans="2:5">
      <c r="B1278" s="275">
        <v>43027</v>
      </c>
      <c r="C1278" s="276">
        <v>24.1</v>
      </c>
      <c r="D1278" s="34">
        <f t="shared" si="22"/>
        <v>-1.6066390041493774</v>
      </c>
      <c r="E1278" s="34">
        <v>-3.7344398340248899E-3</v>
      </c>
    </row>
    <row r="1279" spans="2:5">
      <c r="B1279" s="275">
        <v>44063</v>
      </c>
      <c r="C1279" s="276">
        <v>62.82</v>
      </c>
      <c r="D1279" s="34">
        <f t="shared" si="22"/>
        <v>0.45845272206303722</v>
      </c>
      <c r="E1279" s="34">
        <v>-3.820439350525342E-3</v>
      </c>
    </row>
    <row r="1280" spans="2:5">
      <c r="B1280" s="275">
        <v>43304</v>
      </c>
      <c r="C1280" s="276">
        <v>34.020000000000003</v>
      </c>
      <c r="D1280" s="34">
        <f t="shared" si="22"/>
        <v>-13.210758377425043</v>
      </c>
      <c r="E1280" s="34">
        <v>-3.8212815990592429E-3</v>
      </c>
    </row>
    <row r="1281" spans="2:5">
      <c r="B1281" s="275">
        <v>45805</v>
      </c>
      <c r="C1281" s="276">
        <v>483.45</v>
      </c>
      <c r="D1281" s="34">
        <f t="shared" si="22"/>
        <v>-0.10133416071982639</v>
      </c>
      <c r="E1281" s="34">
        <v>-3.8266625297342493E-3</v>
      </c>
    </row>
    <row r="1282" spans="2:5">
      <c r="B1282" s="275">
        <v>45329</v>
      </c>
      <c r="C1282" s="276">
        <v>532.44000000000005</v>
      </c>
      <c r="D1282" s="34">
        <f t="shared" si="22"/>
        <v>0.77742093005784696</v>
      </c>
      <c r="E1282" s="34">
        <v>-3.8689805424084313E-3</v>
      </c>
    </row>
    <row r="1283" spans="2:5">
      <c r="B1283" s="275">
        <v>44502</v>
      </c>
      <c r="C1283" s="276">
        <v>118.51</v>
      </c>
      <c r="D1283" s="34">
        <f t="shared" si="22"/>
        <v>0.65893173571850472</v>
      </c>
      <c r="E1283" s="34">
        <v>-3.8815289848957366E-3</v>
      </c>
    </row>
    <row r="1284" spans="2:5">
      <c r="B1284" s="275">
        <v>43516</v>
      </c>
      <c r="C1284" s="276">
        <v>40.42</v>
      </c>
      <c r="D1284" s="34">
        <f t="shared" si="22"/>
        <v>-14.274121721919842</v>
      </c>
      <c r="E1284" s="34">
        <v>-3.9584364176149574E-3</v>
      </c>
    </row>
    <row r="1285" spans="2:5">
      <c r="B1285" s="275">
        <v>45630</v>
      </c>
      <c r="C1285" s="276">
        <v>617.38</v>
      </c>
      <c r="D1285" s="34">
        <f t="shared" si="22"/>
        <v>0.86541514140399745</v>
      </c>
      <c r="E1285" s="34">
        <v>-3.9683825196800112E-3</v>
      </c>
    </row>
    <row r="1286" spans="2:5">
      <c r="B1286" s="275">
        <v>44265</v>
      </c>
      <c r="C1286" s="276">
        <v>83.09</v>
      </c>
      <c r="D1286" s="34">
        <f t="shared" ref="D1286:D1349" si="23">(C1286-C1287)/C1286</f>
        <v>0.27825249729209295</v>
      </c>
      <c r="E1286" s="34">
        <v>-3.9715970634251812E-3</v>
      </c>
    </row>
    <row r="1287" spans="2:5">
      <c r="B1287" s="275">
        <v>44053</v>
      </c>
      <c r="C1287" s="276">
        <v>59.97</v>
      </c>
      <c r="D1287" s="34">
        <f t="shared" si="23"/>
        <v>5.2192763048190691E-2</v>
      </c>
      <c r="E1287" s="34">
        <v>-4.0020010005002837E-3</v>
      </c>
    </row>
    <row r="1288" spans="2:5">
      <c r="B1288" s="275">
        <v>44124</v>
      </c>
      <c r="C1288" s="276">
        <v>56.84</v>
      </c>
      <c r="D1288" s="34">
        <f t="shared" si="23"/>
        <v>-10.26301900070373</v>
      </c>
      <c r="E1288" s="34">
        <v>-4.0464461646727108E-3</v>
      </c>
    </row>
    <row r="1289" spans="2:5">
      <c r="B1289" s="275">
        <v>45635</v>
      </c>
      <c r="C1289" s="276">
        <v>640.19000000000005</v>
      </c>
      <c r="D1289" s="34">
        <f t="shared" si="23"/>
        <v>0.96218310189162592</v>
      </c>
      <c r="E1289" s="34">
        <v>-4.1237757540729877E-3</v>
      </c>
    </row>
    <row r="1290" spans="2:5">
      <c r="B1290" s="275">
        <v>43059</v>
      </c>
      <c r="C1290" s="276">
        <v>24.21</v>
      </c>
      <c r="D1290" s="34">
        <f t="shared" si="23"/>
        <v>-0.99421726559273027</v>
      </c>
      <c r="E1290" s="34">
        <v>-4.1305245766211423E-3</v>
      </c>
    </row>
    <row r="1291" spans="2:5">
      <c r="B1291" s="275">
        <v>43622</v>
      </c>
      <c r="C1291" s="276">
        <v>48.28</v>
      </c>
      <c r="D1291" s="34">
        <f t="shared" si="23"/>
        <v>-4.2278376139188065</v>
      </c>
      <c r="E1291" s="34">
        <v>-4.1425020712509471E-3</v>
      </c>
    </row>
    <row r="1292" spans="2:5">
      <c r="B1292" s="275">
        <v>44984</v>
      </c>
      <c r="C1292" s="276">
        <v>252.4</v>
      </c>
      <c r="D1292" s="34">
        <f t="shared" si="23"/>
        <v>-0.44980190174326468</v>
      </c>
      <c r="E1292" s="34">
        <v>-4.1600633914420874E-3</v>
      </c>
    </row>
    <row r="1293" spans="2:5">
      <c r="B1293" s="275">
        <v>45222</v>
      </c>
      <c r="C1293" s="276">
        <v>365.93</v>
      </c>
      <c r="D1293" s="34">
        <f t="shared" si="23"/>
        <v>0.78479490612958758</v>
      </c>
      <c r="E1293" s="34">
        <v>-4.1811275380536517E-3</v>
      </c>
    </row>
    <row r="1294" spans="2:5">
      <c r="B1294" s="275">
        <v>44315</v>
      </c>
      <c r="C1294" s="276">
        <v>78.75</v>
      </c>
      <c r="D1294" s="34">
        <f t="shared" si="23"/>
        <v>0.66768253968253966</v>
      </c>
      <c r="E1294" s="34">
        <v>-4.190476190476169E-3</v>
      </c>
    </row>
    <row r="1295" spans="2:5">
      <c r="B1295" s="275">
        <v>42998</v>
      </c>
      <c r="C1295" s="276">
        <v>26.17</v>
      </c>
      <c r="D1295" s="34">
        <f t="shared" si="23"/>
        <v>-3.4512800917080622</v>
      </c>
      <c r="E1295" s="34">
        <v>-4.2032862055788852E-3</v>
      </c>
    </row>
    <row r="1296" spans="2:5">
      <c r="B1296" s="275">
        <v>44477</v>
      </c>
      <c r="C1296" s="276">
        <v>116.49</v>
      </c>
      <c r="D1296" s="34">
        <f t="shared" si="23"/>
        <v>0.81637908833376249</v>
      </c>
      <c r="E1296" s="34">
        <v>-4.2063696454632078E-3</v>
      </c>
    </row>
    <row r="1297" spans="2:5">
      <c r="B1297" s="275">
        <v>42842</v>
      </c>
      <c r="C1297" s="276">
        <v>21.39</v>
      </c>
      <c r="D1297" s="34">
        <f t="shared" si="23"/>
        <v>-2.7769985974754561</v>
      </c>
      <c r="E1297" s="34">
        <v>-4.2075736325385624E-3</v>
      </c>
    </row>
    <row r="1298" spans="2:5">
      <c r="B1298" s="275">
        <v>44202</v>
      </c>
      <c r="C1298" s="276">
        <v>80.790000000000006</v>
      </c>
      <c r="D1298" s="34">
        <f t="shared" si="23"/>
        <v>-2.1611585592276268</v>
      </c>
      <c r="E1298" s="34">
        <v>-4.2084416388165511E-3</v>
      </c>
    </row>
    <row r="1299" spans="2:5">
      <c r="B1299" s="275">
        <v>44980</v>
      </c>
      <c r="C1299" s="276">
        <v>255.39</v>
      </c>
      <c r="D1299" s="34">
        <f t="shared" si="23"/>
        <v>0.84267199185559338</v>
      </c>
      <c r="E1299" s="34">
        <v>-4.2288265006462308E-3</v>
      </c>
    </row>
    <row r="1300" spans="2:5">
      <c r="B1300" s="275">
        <v>43437</v>
      </c>
      <c r="C1300" s="276">
        <v>40.18</v>
      </c>
      <c r="D1300" s="34">
        <f t="shared" si="23"/>
        <v>0.11846689895470379</v>
      </c>
      <c r="E1300" s="34">
        <v>-4.2309606769537506E-3</v>
      </c>
    </row>
    <row r="1301" spans="2:5">
      <c r="B1301" s="275">
        <v>43315</v>
      </c>
      <c r="C1301" s="276">
        <v>35.42</v>
      </c>
      <c r="D1301" s="34">
        <f t="shared" si="23"/>
        <v>-11.944664031620553</v>
      </c>
      <c r="E1301" s="34">
        <v>-4.2348955392433251E-3</v>
      </c>
    </row>
    <row r="1302" spans="2:5">
      <c r="B1302" s="275">
        <v>45834</v>
      </c>
      <c r="C1302" s="276">
        <v>458.5</v>
      </c>
      <c r="D1302" s="34">
        <f t="shared" si="23"/>
        <v>0.95402399127589965</v>
      </c>
      <c r="E1302" s="34">
        <v>-4.2529989094874342E-3</v>
      </c>
    </row>
    <row r="1303" spans="2:5">
      <c r="B1303" s="275">
        <v>42853</v>
      </c>
      <c r="C1303" s="276">
        <v>21.08</v>
      </c>
      <c r="D1303" s="34">
        <f t="shared" si="23"/>
        <v>-14.319259962049339</v>
      </c>
      <c r="E1303" s="34">
        <v>-4.2694497153701813E-3</v>
      </c>
    </row>
    <row r="1304" spans="2:5">
      <c r="B1304" s="275">
        <v>45146</v>
      </c>
      <c r="C1304" s="276">
        <v>322.93</v>
      </c>
      <c r="D1304" s="34">
        <f t="shared" si="23"/>
        <v>0.56544762022729378</v>
      </c>
      <c r="E1304" s="34">
        <v>-4.2733719381909249E-3</v>
      </c>
    </row>
    <row r="1305" spans="2:5">
      <c r="B1305" s="275">
        <v>44711</v>
      </c>
      <c r="C1305" s="276">
        <v>140.33000000000001</v>
      </c>
      <c r="D1305" s="34">
        <f t="shared" si="23"/>
        <v>-0.78037483075607483</v>
      </c>
      <c r="E1305" s="34">
        <v>-4.2756360008550862E-3</v>
      </c>
    </row>
    <row r="1306" spans="2:5">
      <c r="B1306" s="275">
        <v>44973</v>
      </c>
      <c r="C1306" s="276">
        <v>249.84</v>
      </c>
      <c r="D1306" s="34">
        <f t="shared" si="23"/>
        <v>0.56151937239833505</v>
      </c>
      <c r="E1306" s="34">
        <v>-4.2827409542106672E-3</v>
      </c>
    </row>
    <row r="1307" spans="2:5">
      <c r="B1307" s="275">
        <v>44438</v>
      </c>
      <c r="C1307" s="276">
        <v>109.55</v>
      </c>
      <c r="D1307" s="34">
        <f t="shared" si="23"/>
        <v>-2.3030579643998177</v>
      </c>
      <c r="E1307" s="34">
        <v>-4.2902784116841518E-3</v>
      </c>
    </row>
    <row r="1308" spans="2:5">
      <c r="B1308" s="275">
        <v>45187</v>
      </c>
      <c r="C1308" s="276">
        <v>361.85</v>
      </c>
      <c r="D1308" s="34">
        <f t="shared" si="23"/>
        <v>0.92961171756252581</v>
      </c>
      <c r="E1308" s="34">
        <v>-4.3111786651927652E-3</v>
      </c>
    </row>
    <row r="1309" spans="2:5">
      <c r="B1309" s="275">
        <v>42985</v>
      </c>
      <c r="C1309" s="276">
        <v>25.47</v>
      </c>
      <c r="D1309" s="34">
        <f t="shared" si="23"/>
        <v>-13.414605418138986</v>
      </c>
      <c r="E1309" s="34">
        <v>-4.3188064389477598E-3</v>
      </c>
    </row>
    <row r="1310" spans="2:5">
      <c r="B1310" s="275">
        <v>45217</v>
      </c>
      <c r="C1310" s="276">
        <v>367.14</v>
      </c>
      <c r="D1310" s="34">
        <f t="shared" si="23"/>
        <v>0.88143487497957185</v>
      </c>
      <c r="E1310" s="34">
        <v>-4.3307730021246169E-3</v>
      </c>
    </row>
    <row r="1311" spans="2:5">
      <c r="B1311" s="275">
        <v>43571</v>
      </c>
      <c r="C1311" s="276">
        <v>43.53</v>
      </c>
      <c r="D1311" s="34">
        <f t="shared" si="23"/>
        <v>-0.10107971513898457</v>
      </c>
      <c r="E1311" s="34">
        <v>-4.3648058810015558E-3</v>
      </c>
    </row>
    <row r="1312" spans="2:5">
      <c r="B1312" s="275">
        <v>43641</v>
      </c>
      <c r="C1312" s="276">
        <v>47.93</v>
      </c>
      <c r="D1312" s="34">
        <f t="shared" si="23"/>
        <v>4.1727519298978269E-3</v>
      </c>
      <c r="E1312" s="34">
        <v>-4.3813895263926737E-3</v>
      </c>
    </row>
    <row r="1313" spans="2:5">
      <c r="B1313" s="275">
        <v>43608</v>
      </c>
      <c r="C1313" s="276">
        <v>47.73</v>
      </c>
      <c r="D1313" s="34">
        <f t="shared" si="23"/>
        <v>0.24282421956840555</v>
      </c>
      <c r="E1313" s="34">
        <v>-4.3997485857951157E-3</v>
      </c>
    </row>
    <row r="1314" spans="2:5">
      <c r="B1314" s="275">
        <v>43453</v>
      </c>
      <c r="C1314" s="276">
        <v>36.14</v>
      </c>
      <c r="D1314" s="34">
        <f t="shared" si="23"/>
        <v>-0.68345323741007202</v>
      </c>
      <c r="E1314" s="34">
        <v>-4.4272274488100878E-3</v>
      </c>
    </row>
    <row r="1315" spans="2:5">
      <c r="B1315" s="275">
        <v>44085</v>
      </c>
      <c r="C1315" s="276">
        <v>60.84</v>
      </c>
      <c r="D1315" s="34">
        <f t="shared" si="23"/>
        <v>0.18967784352399747</v>
      </c>
      <c r="E1315" s="34">
        <v>-4.4378698224851413E-3</v>
      </c>
    </row>
    <row r="1316" spans="2:5">
      <c r="B1316" s="275">
        <v>43676</v>
      </c>
      <c r="C1316" s="276">
        <v>49.3</v>
      </c>
      <c r="D1316" s="34">
        <f t="shared" si="23"/>
        <v>0.36389452332657196</v>
      </c>
      <c r="E1316" s="34">
        <v>-4.4624746450305473E-3</v>
      </c>
    </row>
    <row r="1317" spans="2:5">
      <c r="B1317" s="275">
        <v>43201</v>
      </c>
      <c r="C1317" s="276">
        <v>31.36</v>
      </c>
      <c r="D1317" s="34">
        <f t="shared" si="23"/>
        <v>-3.5494260204081631</v>
      </c>
      <c r="E1317" s="34">
        <v>-4.4642857142857323E-3</v>
      </c>
    </row>
    <row r="1318" spans="2:5">
      <c r="B1318" s="275">
        <v>44699</v>
      </c>
      <c r="C1318" s="276">
        <v>142.66999999999999</v>
      </c>
      <c r="D1318" s="34">
        <f t="shared" si="23"/>
        <v>0.82890586668535782</v>
      </c>
      <c r="E1318" s="34">
        <v>-4.4858764982127625E-3</v>
      </c>
    </row>
    <row r="1319" spans="2:5">
      <c r="B1319" s="275">
        <v>42902</v>
      </c>
      <c r="C1319" s="276">
        <v>24.41</v>
      </c>
      <c r="D1319" s="34">
        <f t="shared" si="23"/>
        <v>-21.262187628021302</v>
      </c>
      <c r="E1319" s="34">
        <v>-4.5063498566161172E-3</v>
      </c>
    </row>
    <row r="1320" spans="2:5">
      <c r="B1320" s="275">
        <v>45750</v>
      </c>
      <c r="C1320" s="276">
        <v>543.41999999999996</v>
      </c>
      <c r="D1320" s="34">
        <f t="shared" si="23"/>
        <v>0.92313496006771933</v>
      </c>
      <c r="E1320" s="34">
        <v>-4.5084833094108526E-3</v>
      </c>
    </row>
    <row r="1321" spans="2:5">
      <c r="B1321" s="275">
        <v>43551</v>
      </c>
      <c r="C1321" s="276">
        <v>41.77</v>
      </c>
      <c r="D1321" s="34">
        <f t="shared" si="23"/>
        <v>-13.51831457984199</v>
      </c>
      <c r="E1321" s="34">
        <v>-4.5487191764423682E-3</v>
      </c>
    </row>
    <row r="1322" spans="2:5">
      <c r="B1322" s="275">
        <v>45545</v>
      </c>
      <c r="C1322" s="276">
        <v>606.42999999999995</v>
      </c>
      <c r="D1322" s="34">
        <f t="shared" si="23"/>
        <v>-6.3981003578319137E-2</v>
      </c>
      <c r="E1322" s="34">
        <v>-4.5512260277362675E-3</v>
      </c>
    </row>
    <row r="1323" spans="2:5">
      <c r="B1323" s="275">
        <v>45553</v>
      </c>
      <c r="C1323" s="276">
        <v>645.23</v>
      </c>
      <c r="D1323" s="34">
        <f t="shared" si="23"/>
        <v>8.6775258434976688E-2</v>
      </c>
      <c r="E1323" s="34">
        <v>-4.5565147311810378E-3</v>
      </c>
    </row>
    <row r="1324" spans="2:5">
      <c r="B1324" s="275">
        <v>45412</v>
      </c>
      <c r="C1324" s="276">
        <v>589.24</v>
      </c>
      <c r="D1324" s="34">
        <f t="shared" si="23"/>
        <v>0.91506007738782169</v>
      </c>
      <c r="E1324" s="34">
        <v>-4.5652026339011963E-3</v>
      </c>
    </row>
    <row r="1325" spans="2:5">
      <c r="B1325" s="275">
        <v>43993</v>
      </c>
      <c r="C1325" s="276">
        <v>50.05</v>
      </c>
      <c r="D1325" s="34">
        <f t="shared" si="23"/>
        <v>-0.16583416583416594</v>
      </c>
      <c r="E1325" s="34">
        <v>-4.5954045954046752E-3</v>
      </c>
    </row>
    <row r="1326" spans="2:5">
      <c r="B1326" s="275">
        <v>44141</v>
      </c>
      <c r="C1326" s="276">
        <v>58.35</v>
      </c>
      <c r="D1326" s="34">
        <f t="shared" si="23"/>
        <v>-4.4030848329048835</v>
      </c>
      <c r="E1326" s="34">
        <v>-4.6272493573264097E-3</v>
      </c>
    </row>
    <row r="1327" spans="2:5">
      <c r="B1327" s="275">
        <v>45139</v>
      </c>
      <c r="C1327" s="276">
        <v>315.27</v>
      </c>
      <c r="D1327" s="34">
        <f t="shared" si="23"/>
        <v>-0.99508357915437573</v>
      </c>
      <c r="E1327" s="34">
        <v>-4.630951248136634E-3</v>
      </c>
    </row>
    <row r="1328" spans="2:5">
      <c r="B1328" s="275">
        <v>45530</v>
      </c>
      <c r="C1328" s="276">
        <v>628.99</v>
      </c>
      <c r="D1328" s="34">
        <f t="shared" si="23"/>
        <v>0.5808518418416827</v>
      </c>
      <c r="E1328" s="34">
        <v>-4.7218556733811786E-3</v>
      </c>
    </row>
    <row r="1329" spans="2:5">
      <c r="B1329" s="275">
        <v>44994</v>
      </c>
      <c r="C1329" s="276">
        <v>263.64</v>
      </c>
      <c r="D1329" s="34">
        <f t="shared" si="23"/>
        <v>0.80867850098619332</v>
      </c>
      <c r="E1329" s="34">
        <v>-4.7413139129115463E-3</v>
      </c>
    </row>
    <row r="1330" spans="2:5">
      <c r="B1330" s="275">
        <v>43767</v>
      </c>
      <c r="C1330" s="276">
        <v>50.44</v>
      </c>
      <c r="D1330" s="34">
        <f t="shared" si="23"/>
        <v>-8.1286677240285492</v>
      </c>
      <c r="E1330" s="34">
        <v>-4.7581284694687151E-3</v>
      </c>
    </row>
    <row r="1331" spans="2:5">
      <c r="B1331" s="275">
        <v>45833</v>
      </c>
      <c r="C1331" s="276">
        <v>460.45</v>
      </c>
      <c r="D1331" s="34">
        <f t="shared" si="23"/>
        <v>0.90913237050711271</v>
      </c>
      <c r="E1331" s="34">
        <v>-4.7779346291670945E-3</v>
      </c>
    </row>
    <row r="1332" spans="2:5">
      <c r="B1332" s="275">
        <v>43340</v>
      </c>
      <c r="C1332" s="276">
        <v>41.84</v>
      </c>
      <c r="D1332" s="34">
        <f t="shared" si="23"/>
        <v>-1.7958891013384319</v>
      </c>
      <c r="E1332" s="34">
        <v>-4.7801147227532438E-3</v>
      </c>
    </row>
    <row r="1333" spans="2:5">
      <c r="B1333" s="275">
        <v>44574</v>
      </c>
      <c r="C1333" s="276">
        <v>116.98</v>
      </c>
      <c r="D1333" s="34">
        <f t="shared" si="23"/>
        <v>-0.22619251154043421</v>
      </c>
      <c r="E1333" s="34">
        <v>-4.7871431013848716E-3</v>
      </c>
    </row>
    <row r="1334" spans="2:5">
      <c r="B1334" s="275">
        <v>44721</v>
      </c>
      <c r="C1334" s="276">
        <v>143.44</v>
      </c>
      <c r="D1334" s="34">
        <f t="shared" si="23"/>
        <v>-2.9408812046848856</v>
      </c>
      <c r="E1334" s="34">
        <v>-4.8103736754043346E-3</v>
      </c>
    </row>
    <row r="1335" spans="2:5">
      <c r="B1335" s="275">
        <v>45337</v>
      </c>
      <c r="C1335" s="276">
        <v>565.28</v>
      </c>
      <c r="D1335" s="34">
        <f t="shared" si="23"/>
        <v>0.85302858760260403</v>
      </c>
      <c r="E1335" s="34">
        <v>-4.8117746957260605E-3</v>
      </c>
    </row>
    <row r="1336" spans="2:5">
      <c r="B1336" s="275">
        <v>44302</v>
      </c>
      <c r="C1336" s="276">
        <v>83.08</v>
      </c>
      <c r="D1336" s="34">
        <f t="shared" si="23"/>
        <v>-2.1967982667308616</v>
      </c>
      <c r="E1336" s="34">
        <v>-4.8146364949447004E-3</v>
      </c>
    </row>
    <row r="1337" spans="2:5">
      <c r="B1337" s="275">
        <v>45013</v>
      </c>
      <c r="C1337" s="276">
        <v>265.58999999999997</v>
      </c>
      <c r="D1337" s="34">
        <f t="shared" si="23"/>
        <v>0.6680221393877781</v>
      </c>
      <c r="E1337" s="34">
        <v>-4.8194585639520678E-3</v>
      </c>
    </row>
    <row r="1338" spans="2:5">
      <c r="B1338" s="275">
        <v>44258</v>
      </c>
      <c r="C1338" s="276">
        <v>88.17</v>
      </c>
      <c r="D1338" s="34">
        <f t="shared" si="23"/>
        <v>0.79562209368265857</v>
      </c>
      <c r="E1338" s="34">
        <v>-4.8769422706135034E-3</v>
      </c>
    </row>
    <row r="1339" spans="2:5">
      <c r="B1339" s="275">
        <v>42783</v>
      </c>
      <c r="C1339" s="276">
        <v>18.02</v>
      </c>
      <c r="D1339" s="34">
        <f t="shared" si="23"/>
        <v>-1.8734739178690347</v>
      </c>
      <c r="E1339" s="34">
        <v>-4.994450610432845E-3</v>
      </c>
    </row>
    <row r="1340" spans="2:5">
      <c r="B1340" s="275">
        <v>43732</v>
      </c>
      <c r="C1340" s="276">
        <v>51.78</v>
      </c>
      <c r="D1340" s="34">
        <f t="shared" si="23"/>
        <v>-0.11432985708767868</v>
      </c>
      <c r="E1340" s="34">
        <v>-5.021243723445307E-3</v>
      </c>
    </row>
    <row r="1341" spans="2:5">
      <c r="B1341" s="275">
        <v>44111</v>
      </c>
      <c r="C1341" s="276">
        <v>57.7</v>
      </c>
      <c r="D1341" s="34">
        <f t="shared" si="23"/>
        <v>-9.4861351819757349</v>
      </c>
      <c r="E1341" s="34">
        <v>-5.0259965337954788E-3</v>
      </c>
    </row>
    <row r="1342" spans="2:5">
      <c r="B1342" s="275">
        <v>45565</v>
      </c>
      <c r="C1342" s="276">
        <v>605.04999999999995</v>
      </c>
      <c r="D1342" s="34">
        <f t="shared" si="23"/>
        <v>0.57758862903892227</v>
      </c>
      <c r="E1342" s="34">
        <v>-5.0409057102719914E-3</v>
      </c>
    </row>
    <row r="1343" spans="2:5">
      <c r="B1343" s="275">
        <v>44932</v>
      </c>
      <c r="C1343" s="276">
        <v>255.58</v>
      </c>
      <c r="D1343" s="34">
        <f t="shared" si="23"/>
        <v>-0.91795132639486643</v>
      </c>
      <c r="E1343" s="34">
        <v>-5.0473432975975899E-3</v>
      </c>
    </row>
    <row r="1344" spans="2:5">
      <c r="B1344" s="275">
        <v>45293</v>
      </c>
      <c r="C1344" s="276">
        <v>490.19</v>
      </c>
      <c r="D1344" s="34">
        <f t="shared" si="23"/>
        <v>0.84740610783573711</v>
      </c>
      <c r="E1344" s="34">
        <v>-5.0592627348579498E-3</v>
      </c>
    </row>
    <row r="1345" spans="2:5">
      <c r="B1345" s="275">
        <v>44237</v>
      </c>
      <c r="C1345" s="276">
        <v>74.8</v>
      </c>
      <c r="D1345" s="34">
        <f t="shared" si="23"/>
        <v>0.73850267379679135</v>
      </c>
      <c r="E1345" s="34">
        <v>-5.0802139037434448E-3</v>
      </c>
    </row>
    <row r="1346" spans="2:5">
      <c r="B1346" s="275">
        <v>42699</v>
      </c>
      <c r="C1346" s="276">
        <v>19.559999999999999</v>
      </c>
      <c r="D1346" s="34">
        <f t="shared" si="23"/>
        <v>-1.2985685071574644</v>
      </c>
      <c r="E1346" s="34">
        <v>-5.112474437627885E-3</v>
      </c>
    </row>
    <row r="1347" spans="2:5">
      <c r="B1347" s="275">
        <v>43563</v>
      </c>
      <c r="C1347" s="276">
        <v>44.96</v>
      </c>
      <c r="D1347" s="34">
        <f t="shared" si="23"/>
        <v>-3.4646352313167257</v>
      </c>
      <c r="E1347" s="34">
        <v>-5.1156583629892545E-3</v>
      </c>
    </row>
    <row r="1348" spans="2:5">
      <c r="B1348" s="275">
        <v>44799</v>
      </c>
      <c r="C1348" s="276">
        <v>200.73</v>
      </c>
      <c r="D1348" s="34">
        <f t="shared" si="23"/>
        <v>0.4370049319982065</v>
      </c>
      <c r="E1348" s="34">
        <v>-5.1312708613560562E-3</v>
      </c>
    </row>
    <row r="1349" spans="2:5">
      <c r="B1349" s="275">
        <v>44565</v>
      </c>
      <c r="C1349" s="276">
        <v>113.01</v>
      </c>
      <c r="D1349" s="34">
        <f t="shared" si="23"/>
        <v>0.48332006017166623</v>
      </c>
      <c r="E1349" s="34">
        <v>-5.1322891779488388E-3</v>
      </c>
    </row>
    <row r="1350" spans="2:5">
      <c r="B1350" s="275">
        <v>44109</v>
      </c>
      <c r="C1350" s="276">
        <v>58.39</v>
      </c>
      <c r="D1350" s="34">
        <f t="shared" ref="D1350:D1413" si="24">(C1350-C1351)/C1350</f>
        <v>-9.6665524918650458</v>
      </c>
      <c r="E1350" s="34">
        <v>-5.1378660729576491E-3</v>
      </c>
    </row>
    <row r="1351" spans="2:5">
      <c r="B1351" s="275">
        <v>45652</v>
      </c>
      <c r="C1351" s="276">
        <v>622.82000000000005</v>
      </c>
      <c r="D1351" s="34">
        <f t="shared" si="24"/>
        <v>0.27651648951542984</v>
      </c>
      <c r="E1351" s="34">
        <v>-5.2021450820460089E-3</v>
      </c>
    </row>
    <row r="1352" spans="2:5">
      <c r="B1352" s="275">
        <v>45841</v>
      </c>
      <c r="C1352" s="276">
        <v>450.6</v>
      </c>
      <c r="D1352" s="34">
        <f t="shared" si="24"/>
        <v>0.28351087438970263</v>
      </c>
      <c r="E1352" s="34">
        <v>-5.215268530847683E-3</v>
      </c>
    </row>
    <row r="1353" spans="2:5">
      <c r="B1353" s="275">
        <v>45126</v>
      </c>
      <c r="C1353" s="276">
        <v>322.85000000000002</v>
      </c>
      <c r="D1353" s="34">
        <f t="shared" si="24"/>
        <v>0.83509369676320266</v>
      </c>
      <c r="E1353" s="34">
        <v>-5.2346290847142558E-3</v>
      </c>
    </row>
    <row r="1354" spans="2:5">
      <c r="B1354" s="275">
        <v>43950</v>
      </c>
      <c r="C1354" s="276">
        <v>53.24</v>
      </c>
      <c r="D1354" s="34">
        <f t="shared" si="24"/>
        <v>-2.0993613824192332</v>
      </c>
      <c r="E1354" s="34">
        <v>-5.2592036063110652E-3</v>
      </c>
    </row>
    <row r="1355" spans="2:5">
      <c r="B1355" s="275">
        <v>44754</v>
      </c>
      <c r="C1355" s="276">
        <v>165.01</v>
      </c>
      <c r="D1355" s="34">
        <f t="shared" si="24"/>
        <v>0.85231198109205497</v>
      </c>
      <c r="E1355" s="34">
        <v>-5.3330101205987246E-3</v>
      </c>
    </row>
    <row r="1356" spans="2:5">
      <c r="B1356" s="275">
        <v>43054</v>
      </c>
      <c r="C1356" s="276">
        <v>24.37</v>
      </c>
      <c r="D1356" s="34">
        <f t="shared" si="24"/>
        <v>0.23594583504308575</v>
      </c>
      <c r="E1356" s="34">
        <v>-5.3344275748871154E-3</v>
      </c>
    </row>
    <row r="1357" spans="2:5">
      <c r="B1357" s="275">
        <v>42720</v>
      </c>
      <c r="C1357" s="276">
        <v>18.62</v>
      </c>
      <c r="D1357" s="34">
        <f t="shared" si="24"/>
        <v>0.10257787325456498</v>
      </c>
      <c r="E1357" s="34">
        <v>-5.370569280343602E-3</v>
      </c>
    </row>
    <row r="1358" spans="2:5">
      <c r="B1358" s="275">
        <v>42816</v>
      </c>
      <c r="C1358" s="276">
        <v>16.71</v>
      </c>
      <c r="D1358" s="34">
        <f t="shared" si="24"/>
        <v>-33.859365649311783</v>
      </c>
      <c r="E1358" s="34">
        <v>-5.3859964093357186E-3</v>
      </c>
    </row>
    <row r="1359" spans="2:5">
      <c r="B1359" s="275">
        <v>45693</v>
      </c>
      <c r="C1359" s="276">
        <v>582.5</v>
      </c>
      <c r="D1359" s="34">
        <f t="shared" si="24"/>
        <v>0.96195708154506443</v>
      </c>
      <c r="E1359" s="34">
        <v>-5.3905579399141394E-3</v>
      </c>
    </row>
    <row r="1360" spans="2:5">
      <c r="B1360" s="275">
        <v>42887</v>
      </c>
      <c r="C1360" s="276">
        <v>22.16</v>
      </c>
      <c r="D1360" s="34">
        <f t="shared" si="24"/>
        <v>-28.008574007220219</v>
      </c>
      <c r="E1360" s="34">
        <v>-5.4151624548736911E-3</v>
      </c>
    </row>
    <row r="1361" spans="2:5">
      <c r="B1361" s="275">
        <v>45463</v>
      </c>
      <c r="C1361" s="276">
        <v>642.83000000000004</v>
      </c>
      <c r="D1361" s="34">
        <f t="shared" si="24"/>
        <v>0.92330787299908224</v>
      </c>
      <c r="E1361" s="34">
        <v>-5.4757867554407567E-3</v>
      </c>
    </row>
    <row r="1362" spans="2:5">
      <c r="B1362" s="275">
        <v>43650</v>
      </c>
      <c r="C1362" s="276">
        <v>49.3</v>
      </c>
      <c r="D1362" s="34">
        <f t="shared" si="24"/>
        <v>-10.292292089249495</v>
      </c>
      <c r="E1362" s="34">
        <v>-5.4766734279919505E-3</v>
      </c>
    </row>
    <row r="1363" spans="2:5">
      <c r="B1363" s="275">
        <v>45400</v>
      </c>
      <c r="C1363" s="276">
        <v>556.71</v>
      </c>
      <c r="D1363" s="34">
        <f t="shared" si="24"/>
        <v>0.41377018555441791</v>
      </c>
      <c r="E1363" s="34">
        <v>-5.4786154371215794E-3</v>
      </c>
    </row>
    <row r="1364" spans="2:5">
      <c r="B1364" s="275">
        <v>45124</v>
      </c>
      <c r="C1364" s="276">
        <v>326.36</v>
      </c>
      <c r="D1364" s="34">
        <f t="shared" si="24"/>
        <v>0.74892756465253096</v>
      </c>
      <c r="E1364" s="34">
        <v>-5.4847407770558998E-3</v>
      </c>
    </row>
    <row r="1365" spans="2:5">
      <c r="B1365" s="275">
        <v>44330</v>
      </c>
      <c r="C1365" s="276">
        <v>81.94</v>
      </c>
      <c r="D1365" s="34">
        <f t="shared" si="24"/>
        <v>-3.4549670490602882</v>
      </c>
      <c r="E1365" s="34">
        <v>-5.4918232853307649E-3</v>
      </c>
    </row>
    <row r="1366" spans="2:5">
      <c r="B1366" s="275">
        <v>45176</v>
      </c>
      <c r="C1366" s="276">
        <v>365.04</v>
      </c>
      <c r="D1366" s="34">
        <f t="shared" si="24"/>
        <v>-0.19282818321279854</v>
      </c>
      <c r="E1366" s="34">
        <v>-5.5336401490247138E-3</v>
      </c>
    </row>
    <row r="1367" spans="2:5">
      <c r="B1367" s="275">
        <v>45275</v>
      </c>
      <c r="C1367" s="276">
        <v>435.43</v>
      </c>
      <c r="D1367" s="34">
        <f t="shared" si="24"/>
        <v>0.74981053211767679</v>
      </c>
      <c r="E1367" s="34">
        <v>-5.557724548147844E-3</v>
      </c>
    </row>
    <row r="1368" spans="2:5">
      <c r="B1368" s="275">
        <v>44439</v>
      </c>
      <c r="C1368" s="276">
        <v>108.94</v>
      </c>
      <c r="D1368" s="34">
        <f t="shared" si="24"/>
        <v>0.68891132733614835</v>
      </c>
      <c r="E1368" s="34">
        <v>-5.5994125206535661E-3</v>
      </c>
    </row>
    <row r="1369" spans="2:5">
      <c r="B1369" s="275">
        <v>43238</v>
      </c>
      <c r="C1369" s="276">
        <v>33.89</v>
      </c>
      <c r="D1369" s="34">
        <f t="shared" si="24"/>
        <v>-8.5762761876659788</v>
      </c>
      <c r="E1369" s="34">
        <v>-5.606373561522506E-3</v>
      </c>
    </row>
    <row r="1370" spans="2:5">
      <c r="B1370" s="275">
        <v>45125</v>
      </c>
      <c r="C1370" s="276">
        <v>324.54000000000002</v>
      </c>
      <c r="D1370" s="34">
        <f t="shared" si="24"/>
        <v>0.18318235040364836</v>
      </c>
      <c r="E1370" s="34">
        <v>-5.6079373883034236E-3</v>
      </c>
    </row>
    <row r="1371" spans="2:5">
      <c r="B1371" s="275">
        <v>44991</v>
      </c>
      <c r="C1371" s="276">
        <v>265.08999999999997</v>
      </c>
      <c r="D1371" s="34">
        <f t="shared" si="24"/>
        <v>0.93289071636048138</v>
      </c>
      <c r="E1371" s="34">
        <v>-5.6207325813874883E-3</v>
      </c>
    </row>
    <row r="1372" spans="2:5">
      <c r="B1372" s="275">
        <v>42767</v>
      </c>
      <c r="C1372" s="276">
        <v>17.79</v>
      </c>
      <c r="D1372" s="34">
        <f t="shared" si="24"/>
        <v>-2.1989881956155144</v>
      </c>
      <c r="E1372" s="34">
        <v>-5.6211354693648918E-3</v>
      </c>
    </row>
    <row r="1373" spans="2:5">
      <c r="B1373" s="275">
        <v>43833</v>
      </c>
      <c r="C1373" s="276">
        <v>56.91</v>
      </c>
      <c r="D1373" s="34">
        <f t="shared" si="24"/>
        <v>0.56457564575645747</v>
      </c>
      <c r="E1373" s="34">
        <v>-5.622913371990868E-3</v>
      </c>
    </row>
    <row r="1374" spans="2:5">
      <c r="B1374" s="275">
        <v>43005</v>
      </c>
      <c r="C1374" s="276">
        <v>24.78</v>
      </c>
      <c r="D1374" s="34">
        <f t="shared" si="24"/>
        <v>-0.28450363196125894</v>
      </c>
      <c r="E1374" s="34">
        <v>-5.6497175141243163E-3</v>
      </c>
    </row>
    <row r="1375" spans="2:5">
      <c r="B1375" s="275">
        <v>43206</v>
      </c>
      <c r="C1375" s="276">
        <v>31.83</v>
      </c>
      <c r="D1375" s="34">
        <f t="shared" si="24"/>
        <v>-14.764373232799246</v>
      </c>
      <c r="E1375" s="34">
        <v>-5.6550424128180878E-3</v>
      </c>
    </row>
    <row r="1376" spans="2:5">
      <c r="B1376" s="275">
        <v>45307</v>
      </c>
      <c r="C1376" s="276">
        <v>501.78</v>
      </c>
      <c r="D1376" s="34">
        <f t="shared" si="24"/>
        <v>-0.19424847542747825</v>
      </c>
      <c r="E1376" s="34">
        <v>-5.7196380884052865E-3</v>
      </c>
    </row>
    <row r="1377" spans="2:5">
      <c r="B1377" s="275">
        <v>45534</v>
      </c>
      <c r="C1377" s="276">
        <v>599.25</v>
      </c>
      <c r="D1377" s="34">
        <f t="shared" si="24"/>
        <v>0.62828535669586982</v>
      </c>
      <c r="E1377" s="34">
        <v>-5.7238214434709219E-3</v>
      </c>
    </row>
    <row r="1378" spans="2:5">
      <c r="B1378" s="275">
        <v>44841</v>
      </c>
      <c r="C1378" s="276">
        <v>222.75</v>
      </c>
      <c r="D1378" s="34">
        <f t="shared" si="24"/>
        <v>0.85988776655443322</v>
      </c>
      <c r="E1378" s="34">
        <v>-5.7463524130190848E-3</v>
      </c>
    </row>
    <row r="1379" spans="2:5">
      <c r="B1379" s="275">
        <v>43196</v>
      </c>
      <c r="C1379" s="276">
        <v>31.21</v>
      </c>
      <c r="D1379" s="34">
        <f t="shared" si="24"/>
        <v>-0.32489586670938803</v>
      </c>
      <c r="E1379" s="34">
        <v>-5.7673822492790676E-3</v>
      </c>
    </row>
    <row r="1380" spans="2:5">
      <c r="B1380" s="275">
        <v>43518</v>
      </c>
      <c r="C1380" s="276">
        <v>41.35</v>
      </c>
      <c r="D1380" s="34">
        <f t="shared" si="24"/>
        <v>-14.702539298669889</v>
      </c>
      <c r="E1380" s="34">
        <v>-5.804111245465586E-3</v>
      </c>
    </row>
    <row r="1381" spans="2:5">
      <c r="B1381" s="275">
        <v>45471</v>
      </c>
      <c r="C1381" s="276">
        <v>649.29999999999995</v>
      </c>
      <c r="D1381" s="34">
        <f t="shared" si="24"/>
        <v>3.6393038657015243E-2</v>
      </c>
      <c r="E1381" s="34">
        <v>-5.8062528877253902E-3</v>
      </c>
    </row>
    <row r="1382" spans="2:5">
      <c r="B1382" s="275">
        <v>45617</v>
      </c>
      <c r="C1382" s="276">
        <v>625.66999999999996</v>
      </c>
      <c r="D1382" s="34">
        <f t="shared" si="24"/>
        <v>0.90681988907890743</v>
      </c>
      <c r="E1382" s="34">
        <v>-5.817763357680545E-3</v>
      </c>
    </row>
    <row r="1383" spans="2:5">
      <c r="B1383" s="275">
        <v>43797</v>
      </c>
      <c r="C1383" s="276">
        <v>58.3</v>
      </c>
      <c r="D1383" s="34">
        <f t="shared" si="24"/>
        <v>-0.55454545454545456</v>
      </c>
      <c r="E1383" s="34">
        <v>-5.8319039451115509E-3</v>
      </c>
    </row>
    <row r="1384" spans="2:5">
      <c r="B1384" s="275">
        <v>44379</v>
      </c>
      <c r="C1384" s="276">
        <v>90.63</v>
      </c>
      <c r="D1384" s="34">
        <f t="shared" si="24"/>
        <v>-3.5162749641399098</v>
      </c>
      <c r="E1384" s="34">
        <v>-5.8479532163742817E-3</v>
      </c>
    </row>
    <row r="1385" spans="2:5">
      <c r="B1385" s="275">
        <v>45252</v>
      </c>
      <c r="C1385" s="276">
        <v>409.31</v>
      </c>
      <c r="D1385" s="34">
        <f t="shared" si="24"/>
        <v>0.90879773276978337</v>
      </c>
      <c r="E1385" s="34">
        <v>-5.863526422515886E-3</v>
      </c>
    </row>
    <row r="1386" spans="2:5">
      <c r="B1386" s="275">
        <v>43270</v>
      </c>
      <c r="C1386" s="276">
        <v>37.33</v>
      </c>
      <c r="D1386" s="34">
        <f t="shared" si="24"/>
        <v>0.54594160192874364</v>
      </c>
      <c r="E1386" s="34">
        <v>-5.8933833377979878E-3</v>
      </c>
    </row>
    <row r="1387" spans="2:5">
      <c r="B1387" s="275">
        <v>42823</v>
      </c>
      <c r="C1387" s="276">
        <v>16.95</v>
      </c>
      <c r="D1387" s="34">
        <f t="shared" si="24"/>
        <v>-1.4849557522123893</v>
      </c>
      <c r="E1387" s="34">
        <v>-5.8997050147493466E-3</v>
      </c>
    </row>
    <row r="1388" spans="2:5">
      <c r="B1388" s="275">
        <v>43542</v>
      </c>
      <c r="C1388" s="276">
        <v>42.12</v>
      </c>
      <c r="D1388" s="34">
        <f t="shared" si="24"/>
        <v>-6.6438746438746437</v>
      </c>
      <c r="E1388" s="34">
        <v>-5.9354226020892692E-3</v>
      </c>
    </row>
    <row r="1389" spans="2:5">
      <c r="B1389" s="275">
        <v>45148</v>
      </c>
      <c r="C1389" s="276">
        <v>321.95999999999998</v>
      </c>
      <c r="D1389" s="34">
        <f t="shared" si="24"/>
        <v>0.84510498198533979</v>
      </c>
      <c r="E1389" s="34">
        <v>-5.9945334824201982E-3</v>
      </c>
    </row>
    <row r="1390" spans="2:5">
      <c r="B1390" s="275">
        <v>43957</v>
      </c>
      <c r="C1390" s="276">
        <v>49.87</v>
      </c>
      <c r="D1390" s="34">
        <f t="shared" si="24"/>
        <v>-0.69520753960296788</v>
      </c>
      <c r="E1390" s="34">
        <v>-6.015640665730986E-3</v>
      </c>
    </row>
    <row r="1391" spans="2:5">
      <c r="B1391" s="275">
        <v>44348</v>
      </c>
      <c r="C1391" s="276">
        <v>84.54</v>
      </c>
      <c r="D1391" s="34">
        <f t="shared" si="24"/>
        <v>0.33427963094393193</v>
      </c>
      <c r="E1391" s="34">
        <v>-6.0326472675655413E-3</v>
      </c>
    </row>
    <row r="1392" spans="2:5">
      <c r="B1392" s="275">
        <v>43788</v>
      </c>
      <c r="C1392" s="276">
        <v>56.28</v>
      </c>
      <c r="D1392" s="34">
        <f t="shared" si="24"/>
        <v>-0.76457000710732059</v>
      </c>
      <c r="E1392" s="34">
        <v>-6.0412224591328409E-3</v>
      </c>
    </row>
    <row r="1393" spans="2:5">
      <c r="B1393" s="275">
        <v>44363</v>
      </c>
      <c r="C1393" s="276">
        <v>99.31</v>
      </c>
      <c r="D1393" s="34">
        <f t="shared" si="24"/>
        <v>0.35082066257174505</v>
      </c>
      <c r="E1393" s="34">
        <v>-6.0416876447487089E-3</v>
      </c>
    </row>
    <row r="1394" spans="2:5">
      <c r="B1394" s="275">
        <v>44154</v>
      </c>
      <c r="C1394" s="276">
        <v>64.47</v>
      </c>
      <c r="D1394" s="34">
        <f t="shared" si="24"/>
        <v>0.43927408096789206</v>
      </c>
      <c r="E1394" s="34">
        <v>-6.0493252675663184E-3</v>
      </c>
    </row>
    <row r="1395" spans="2:5">
      <c r="B1395" s="275">
        <v>43294</v>
      </c>
      <c r="C1395" s="276">
        <v>36.15</v>
      </c>
      <c r="D1395" s="34">
        <f t="shared" si="24"/>
        <v>0.31867219917012446</v>
      </c>
      <c r="E1395" s="34">
        <v>-6.0857538035960961E-3</v>
      </c>
    </row>
    <row r="1396" spans="2:5">
      <c r="B1396" s="275">
        <v>43076</v>
      </c>
      <c r="C1396" s="276">
        <v>24.63</v>
      </c>
      <c r="D1396" s="34">
        <f t="shared" si="24"/>
        <v>-23.370280146163218</v>
      </c>
      <c r="E1396" s="34">
        <v>-6.0901339829477113E-3</v>
      </c>
    </row>
    <row r="1397" spans="2:5">
      <c r="B1397" s="275">
        <v>45415</v>
      </c>
      <c r="C1397" s="276">
        <v>600.24</v>
      </c>
      <c r="D1397" s="34">
        <f t="shared" si="24"/>
        <v>0.1680661068905771</v>
      </c>
      <c r="E1397" s="34">
        <v>-6.0975609756097034E-3</v>
      </c>
    </row>
    <row r="1398" spans="2:5">
      <c r="B1398" s="275">
        <v>45316</v>
      </c>
      <c r="C1398" s="276">
        <v>499.36</v>
      </c>
      <c r="D1398" s="34">
        <f t="shared" si="24"/>
        <v>5.8094360781800684E-2</v>
      </c>
      <c r="E1398" s="34">
        <v>-6.1078180070490455E-3</v>
      </c>
    </row>
    <row r="1399" spans="2:5">
      <c r="B1399" s="275">
        <v>45825</v>
      </c>
      <c r="C1399" s="276">
        <v>470.35</v>
      </c>
      <c r="D1399" s="34">
        <f t="shared" si="24"/>
        <v>0.9138301265015415</v>
      </c>
      <c r="E1399" s="34">
        <v>-6.165621345806266E-3</v>
      </c>
    </row>
    <row r="1400" spans="2:5">
      <c r="B1400" s="275">
        <v>43362</v>
      </c>
      <c r="C1400" s="276">
        <v>40.53</v>
      </c>
      <c r="D1400" s="34">
        <f t="shared" si="24"/>
        <v>-0.19615099925980745</v>
      </c>
      <c r="E1400" s="34">
        <v>-6.1682704169750803E-3</v>
      </c>
    </row>
    <row r="1401" spans="2:5">
      <c r="B1401" s="275">
        <v>43620</v>
      </c>
      <c r="C1401" s="276">
        <v>48.48</v>
      </c>
      <c r="D1401" s="34">
        <f t="shared" si="24"/>
        <v>-1.4059405940594059</v>
      </c>
      <c r="E1401" s="34">
        <v>-6.1881188118812769E-3</v>
      </c>
    </row>
    <row r="1402" spans="2:5">
      <c r="B1402" s="275">
        <v>44545</v>
      </c>
      <c r="C1402" s="276">
        <v>116.64</v>
      </c>
      <c r="D1402" s="34">
        <f t="shared" si="24"/>
        <v>0.59070644718792875</v>
      </c>
      <c r="E1402" s="34">
        <v>-6.2585733882030521E-3</v>
      </c>
    </row>
    <row r="1403" spans="2:5">
      <c r="B1403" s="275">
        <v>43686</v>
      </c>
      <c r="C1403" s="276">
        <v>47.74</v>
      </c>
      <c r="D1403" s="34">
        <f t="shared" si="24"/>
        <v>0.23460410557184755</v>
      </c>
      <c r="E1403" s="34">
        <v>-6.2840385421029984E-3</v>
      </c>
    </row>
    <row r="1404" spans="2:5">
      <c r="B1404" s="275">
        <v>43291</v>
      </c>
      <c r="C1404" s="276">
        <v>36.54</v>
      </c>
      <c r="D1404" s="34">
        <f t="shared" si="24"/>
        <v>0.17597153804050356</v>
      </c>
      <c r="E1404" s="34">
        <v>-6.2944718117133001E-3</v>
      </c>
    </row>
    <row r="1405" spans="2:5">
      <c r="B1405" s="275">
        <v>43187</v>
      </c>
      <c r="C1405" s="276">
        <v>30.11</v>
      </c>
      <c r="D1405" s="34">
        <f t="shared" si="24"/>
        <v>-1.7884423779475256</v>
      </c>
      <c r="E1405" s="34">
        <v>-6.3101959481900128E-3</v>
      </c>
    </row>
    <row r="1406" spans="2:5">
      <c r="B1406" s="275">
        <v>44294</v>
      </c>
      <c r="C1406" s="276">
        <v>83.96</v>
      </c>
      <c r="D1406" s="34">
        <f t="shared" si="24"/>
        <v>-6.4444973797046208</v>
      </c>
      <c r="E1406" s="34">
        <v>-6.3125297760838637E-3</v>
      </c>
    </row>
    <row r="1407" spans="2:5">
      <c r="B1407" s="275">
        <v>45531</v>
      </c>
      <c r="C1407" s="276">
        <v>625.04</v>
      </c>
      <c r="D1407" s="34">
        <f t="shared" si="24"/>
        <v>0.80534045821067446</v>
      </c>
      <c r="E1407" s="34">
        <v>-6.3195955458851365E-3</v>
      </c>
    </row>
    <row r="1408" spans="2:5">
      <c r="B1408" s="275">
        <v>44641</v>
      </c>
      <c r="C1408" s="276">
        <v>121.67</v>
      </c>
      <c r="D1408" s="34">
        <f t="shared" si="24"/>
        <v>3.0410125749979474E-2</v>
      </c>
      <c r="E1408" s="34">
        <v>-6.3285937371578534E-3</v>
      </c>
    </row>
    <row r="1409" spans="2:5">
      <c r="B1409" s="275">
        <v>44524</v>
      </c>
      <c r="C1409" s="276">
        <v>117.97</v>
      </c>
      <c r="D1409" s="34">
        <f t="shared" si="24"/>
        <v>0.52064084089175211</v>
      </c>
      <c r="E1409" s="34">
        <v>-6.3575485292871065E-3</v>
      </c>
    </row>
    <row r="1410" spans="2:5">
      <c r="B1410" s="275">
        <v>43836</v>
      </c>
      <c r="C1410" s="276">
        <v>56.55</v>
      </c>
      <c r="D1410" s="34">
        <f t="shared" si="24"/>
        <v>-4.886472148541114</v>
      </c>
      <c r="E1410" s="34">
        <v>-6.3660477453580805E-3</v>
      </c>
    </row>
    <row r="1411" spans="2:5">
      <c r="B1411" s="275">
        <v>45075</v>
      </c>
      <c r="C1411" s="276">
        <v>332.88</v>
      </c>
      <c r="D1411" s="34">
        <f t="shared" si="24"/>
        <v>0.91089882239846187</v>
      </c>
      <c r="E1411" s="34">
        <v>-6.3987022350396406E-3</v>
      </c>
    </row>
    <row r="1412" spans="2:5">
      <c r="B1412" s="275">
        <v>43179</v>
      </c>
      <c r="C1412" s="276">
        <v>29.66</v>
      </c>
      <c r="D1412" s="34">
        <f t="shared" si="24"/>
        <v>-1.092717464598786</v>
      </c>
      <c r="E1412" s="34">
        <v>-6.405933917734365E-3</v>
      </c>
    </row>
    <row r="1413" spans="2:5">
      <c r="B1413" s="275">
        <v>44082</v>
      </c>
      <c r="C1413" s="276">
        <v>62.07</v>
      </c>
      <c r="D1413" s="34">
        <f t="shared" si="24"/>
        <v>0.22748509747059767</v>
      </c>
      <c r="E1413" s="34">
        <v>-6.4443370388271078E-3</v>
      </c>
    </row>
    <row r="1414" spans="2:5">
      <c r="B1414" s="275">
        <v>43679</v>
      </c>
      <c r="C1414" s="276">
        <v>47.95</v>
      </c>
      <c r="D1414" s="34">
        <f t="shared" ref="D1414:D1477" si="25">(C1414-C1415)/C1414</f>
        <v>-10.690928050052136</v>
      </c>
      <c r="E1414" s="34">
        <v>-6.465067778936291E-3</v>
      </c>
    </row>
    <row r="1415" spans="2:5">
      <c r="B1415" s="275">
        <v>45362</v>
      </c>
      <c r="C1415" s="276">
        <v>560.58000000000004</v>
      </c>
      <c r="D1415" s="34">
        <f t="shared" si="25"/>
        <v>0.93119626101537689</v>
      </c>
      <c r="E1415" s="34">
        <v>-6.475436155410459E-3</v>
      </c>
    </row>
    <row r="1416" spans="2:5">
      <c r="B1416" s="275">
        <v>43396</v>
      </c>
      <c r="C1416" s="276">
        <v>38.57</v>
      </c>
      <c r="D1416" s="34">
        <f t="shared" si="25"/>
        <v>-7.5447238786621643E-2</v>
      </c>
      <c r="E1416" s="34">
        <v>-6.4817215452424165E-3</v>
      </c>
    </row>
    <row r="1417" spans="2:5">
      <c r="B1417" s="275">
        <v>43549</v>
      </c>
      <c r="C1417" s="276">
        <v>41.48</v>
      </c>
      <c r="D1417" s="34">
        <f t="shared" si="25"/>
        <v>0.55568948891031822</v>
      </c>
      <c r="E1417" s="34">
        <v>-6.5091610414658423E-3</v>
      </c>
    </row>
    <row r="1418" spans="2:5">
      <c r="B1418" s="275">
        <v>42741</v>
      </c>
      <c r="C1418" s="276">
        <v>18.43</v>
      </c>
      <c r="D1418" s="34">
        <f t="shared" si="25"/>
        <v>-5.3130765056972322</v>
      </c>
      <c r="E1418" s="34">
        <v>-6.5111231687466631E-3</v>
      </c>
    </row>
    <row r="1419" spans="2:5">
      <c r="B1419" s="275">
        <v>44468</v>
      </c>
      <c r="C1419" s="276">
        <v>116.35</v>
      </c>
      <c r="D1419" s="34">
        <f t="shared" si="25"/>
        <v>-4.0497636441770517</v>
      </c>
      <c r="E1419" s="34">
        <v>-6.5320154705630013E-3</v>
      </c>
    </row>
    <row r="1420" spans="2:5">
      <c r="B1420" s="275">
        <v>45575</v>
      </c>
      <c r="C1420" s="276">
        <v>587.54</v>
      </c>
      <c r="D1420" s="34">
        <f t="shared" si="25"/>
        <v>0.9167375838240801</v>
      </c>
      <c r="E1420" s="34">
        <v>-6.5357252272186268E-3</v>
      </c>
    </row>
    <row r="1421" spans="2:5">
      <c r="B1421" s="275">
        <v>43662</v>
      </c>
      <c r="C1421" s="276">
        <v>48.92</v>
      </c>
      <c r="D1421" s="34">
        <f t="shared" si="25"/>
        <v>-3.0253475061324548E-2</v>
      </c>
      <c r="E1421" s="34">
        <v>-6.5412919051512728E-3</v>
      </c>
    </row>
    <row r="1422" spans="2:5">
      <c r="B1422" s="275">
        <v>43725</v>
      </c>
      <c r="C1422" s="276">
        <v>50.4</v>
      </c>
      <c r="D1422" s="34">
        <f t="shared" si="25"/>
        <v>-11.518055555555556</v>
      </c>
      <c r="E1422" s="34">
        <v>-6.5476190476190139E-3</v>
      </c>
    </row>
    <row r="1423" spans="2:5">
      <c r="B1423" s="275">
        <v>45485</v>
      </c>
      <c r="C1423" s="276">
        <v>630.91</v>
      </c>
      <c r="D1423" s="34">
        <f t="shared" si="25"/>
        <v>0.97123202992502899</v>
      </c>
      <c r="E1423" s="34">
        <v>-6.5778003201724137E-3</v>
      </c>
    </row>
    <row r="1424" spans="2:5">
      <c r="B1424" s="275">
        <v>42724</v>
      </c>
      <c r="C1424" s="276">
        <v>18.149999999999999</v>
      </c>
      <c r="D1424" s="34">
        <f t="shared" si="25"/>
        <v>-1.4088154269972453</v>
      </c>
      <c r="E1424" s="34">
        <v>-6.6115702479339396E-3</v>
      </c>
    </row>
    <row r="1425" spans="2:5">
      <c r="B1425" s="275">
        <v>43570</v>
      </c>
      <c r="C1425" s="276">
        <v>43.72</v>
      </c>
      <c r="D1425" s="34">
        <f t="shared" si="25"/>
        <v>-7.2525160109789581</v>
      </c>
      <c r="E1425" s="34">
        <v>-6.6331198536138877E-3</v>
      </c>
    </row>
    <row r="1426" spans="2:5">
      <c r="B1426" s="275">
        <v>45230</v>
      </c>
      <c r="C1426" s="276">
        <v>360.8</v>
      </c>
      <c r="D1426" s="34">
        <f t="shared" si="25"/>
        <v>0.91286031042128601</v>
      </c>
      <c r="E1426" s="34">
        <v>-6.6518847006651251E-3</v>
      </c>
    </row>
    <row r="1427" spans="2:5">
      <c r="B1427" s="275">
        <v>43160</v>
      </c>
      <c r="C1427" s="276">
        <v>31.44</v>
      </c>
      <c r="D1427" s="34">
        <f t="shared" si="25"/>
        <v>-0.78657760814249367</v>
      </c>
      <c r="E1427" s="34">
        <v>-6.6793893129770132E-3</v>
      </c>
    </row>
    <row r="1428" spans="2:5">
      <c r="B1428" s="275">
        <v>43837</v>
      </c>
      <c r="C1428" s="276">
        <v>56.17</v>
      </c>
      <c r="D1428" s="34">
        <f t="shared" si="25"/>
        <v>0.60530532312622398</v>
      </c>
      <c r="E1428" s="34">
        <v>-6.7651771408224221E-3</v>
      </c>
    </row>
    <row r="1429" spans="2:5">
      <c r="B1429" s="275">
        <v>42950</v>
      </c>
      <c r="C1429" s="276">
        <v>22.17</v>
      </c>
      <c r="D1429" s="34">
        <f t="shared" si="25"/>
        <v>-15.38249887235002</v>
      </c>
      <c r="E1429" s="34">
        <v>-6.7658998646819377E-3</v>
      </c>
    </row>
    <row r="1430" spans="2:5">
      <c r="B1430" s="275">
        <v>45229</v>
      </c>
      <c r="C1430" s="276">
        <v>363.2</v>
      </c>
      <c r="D1430" s="34">
        <f t="shared" si="25"/>
        <v>0.74845814977973568</v>
      </c>
      <c r="E1430" s="34">
        <v>-6.7731277533040653E-3</v>
      </c>
    </row>
    <row r="1431" spans="2:5">
      <c r="B1431" s="275">
        <v>44376</v>
      </c>
      <c r="C1431" s="276">
        <v>91.36</v>
      </c>
      <c r="D1431" s="34">
        <f t="shared" si="25"/>
        <v>-5.0436733800350257</v>
      </c>
      <c r="E1431" s="34">
        <v>-6.7863397548161616E-3</v>
      </c>
    </row>
    <row r="1432" spans="2:5">
      <c r="B1432" s="275">
        <v>45677</v>
      </c>
      <c r="C1432" s="276">
        <v>552.15</v>
      </c>
      <c r="D1432" s="34">
        <f t="shared" si="25"/>
        <v>0.92590781490537</v>
      </c>
      <c r="E1432" s="34">
        <v>-6.7916327085031248E-3</v>
      </c>
    </row>
    <row r="1433" spans="2:5">
      <c r="B1433" s="275">
        <v>43523</v>
      </c>
      <c r="C1433" s="276">
        <v>40.909999999999997</v>
      </c>
      <c r="D1433" s="34">
        <f t="shared" si="25"/>
        <v>-14.447567831825962</v>
      </c>
      <c r="E1433" s="34">
        <v>-6.8442923490589381E-3</v>
      </c>
    </row>
    <row r="1434" spans="2:5">
      <c r="B1434" s="275">
        <v>45527</v>
      </c>
      <c r="C1434" s="276">
        <v>631.96</v>
      </c>
      <c r="D1434" s="34">
        <f t="shared" si="25"/>
        <v>0.96322552060256972</v>
      </c>
      <c r="E1434" s="34">
        <v>-6.8675232609657537E-3</v>
      </c>
    </row>
    <row r="1435" spans="2:5">
      <c r="B1435" s="275">
        <v>42908</v>
      </c>
      <c r="C1435" s="276">
        <v>23.24</v>
      </c>
      <c r="D1435" s="34">
        <f t="shared" si="25"/>
        <v>-16.102839931153188</v>
      </c>
      <c r="E1435" s="34">
        <v>-6.8846815834767705E-3</v>
      </c>
    </row>
    <row r="1436" spans="2:5">
      <c r="B1436" s="275">
        <v>45239</v>
      </c>
      <c r="C1436" s="276">
        <v>397.47</v>
      </c>
      <c r="D1436" s="34">
        <f t="shared" si="25"/>
        <v>0.85410219639218055</v>
      </c>
      <c r="E1436" s="34">
        <v>-6.8936020328577048E-3</v>
      </c>
    </row>
    <row r="1437" spans="2:5">
      <c r="B1437" s="275">
        <v>44110</v>
      </c>
      <c r="C1437" s="276">
        <v>57.99</v>
      </c>
      <c r="D1437" s="34">
        <f t="shared" si="25"/>
        <v>-5.4649077427142601</v>
      </c>
      <c r="E1437" s="34">
        <v>-6.8977409898258076E-3</v>
      </c>
    </row>
    <row r="1438" spans="2:5">
      <c r="B1438" s="275">
        <v>45236</v>
      </c>
      <c r="C1438" s="276">
        <v>374.9</v>
      </c>
      <c r="D1438" s="34">
        <f t="shared" si="25"/>
        <v>-0.35102694051747141</v>
      </c>
      <c r="E1438" s="34">
        <v>-6.9885302747399432E-3</v>
      </c>
    </row>
    <row r="1439" spans="2:5">
      <c r="B1439" s="275">
        <v>45792</v>
      </c>
      <c r="C1439" s="276">
        <v>506.5</v>
      </c>
      <c r="D1439" s="34">
        <f t="shared" si="25"/>
        <v>0.87384007897334659</v>
      </c>
      <c r="E1439" s="34">
        <v>-7.0088845014807727E-3</v>
      </c>
    </row>
    <row r="1440" spans="2:5">
      <c r="B1440" s="275">
        <v>44070</v>
      </c>
      <c r="C1440" s="276">
        <v>63.9</v>
      </c>
      <c r="D1440" s="34">
        <f t="shared" si="25"/>
        <v>0.49123630672926449</v>
      </c>
      <c r="E1440" s="34">
        <v>-7.0422535211266939E-3</v>
      </c>
    </row>
    <row r="1441" spans="2:5">
      <c r="B1441" s="275">
        <v>43146</v>
      </c>
      <c r="C1441" s="276">
        <v>32.51</v>
      </c>
      <c r="D1441" s="34">
        <f t="shared" si="25"/>
        <v>-14.491233466625655</v>
      </c>
      <c r="E1441" s="34">
        <v>-7.0747462319287599E-3</v>
      </c>
    </row>
    <row r="1442" spans="2:5">
      <c r="B1442" s="275">
        <v>45299</v>
      </c>
      <c r="C1442" s="276">
        <v>503.62</v>
      </c>
      <c r="D1442" s="34">
        <f t="shared" si="25"/>
        <v>-0.28666454866764624</v>
      </c>
      <c r="E1442" s="34">
        <v>-7.088677971486425E-3</v>
      </c>
    </row>
    <row r="1443" spans="2:5">
      <c r="B1443" s="275">
        <v>45461</v>
      </c>
      <c r="C1443" s="276">
        <v>647.99</v>
      </c>
      <c r="D1443" s="34">
        <f t="shared" si="25"/>
        <v>0.91320853716878347</v>
      </c>
      <c r="E1443" s="34">
        <v>-7.098874982638656E-3</v>
      </c>
    </row>
    <row r="1444" spans="2:5">
      <c r="B1444" s="275">
        <v>43825</v>
      </c>
      <c r="C1444" s="276">
        <v>56.24</v>
      </c>
      <c r="D1444" s="34">
        <f t="shared" si="25"/>
        <v>0.65042674253200561</v>
      </c>
      <c r="E1444" s="34">
        <v>-7.1123755334281391E-3</v>
      </c>
    </row>
    <row r="1445" spans="2:5">
      <c r="B1445" s="275">
        <v>42698</v>
      </c>
      <c r="C1445" s="276">
        <v>19.66</v>
      </c>
      <c r="D1445" s="34">
        <f t="shared" si="25"/>
        <v>-4.0579857578840288</v>
      </c>
      <c r="E1445" s="34">
        <v>-7.1210579857579129E-3</v>
      </c>
    </row>
    <row r="1446" spans="2:5">
      <c r="B1446" s="275">
        <v>44424</v>
      </c>
      <c r="C1446" s="276">
        <v>99.44</v>
      </c>
      <c r="D1446" s="34">
        <f t="shared" si="25"/>
        <v>0.56627111826226872</v>
      </c>
      <c r="E1446" s="34">
        <v>-7.1399839098954948E-3</v>
      </c>
    </row>
    <row r="1447" spans="2:5">
      <c r="B1447" s="275">
        <v>43928</v>
      </c>
      <c r="C1447" s="276">
        <v>43.13</v>
      </c>
      <c r="D1447" s="34">
        <f t="shared" si="25"/>
        <v>-6.3088337584048224</v>
      </c>
      <c r="E1447" s="34">
        <v>-7.1875724553673815E-3</v>
      </c>
    </row>
    <row r="1448" spans="2:5">
      <c r="B1448" s="275">
        <v>45134</v>
      </c>
      <c r="C1448" s="276">
        <v>315.23</v>
      </c>
      <c r="D1448" s="34">
        <f t="shared" si="25"/>
        <v>0.84259112394124924</v>
      </c>
      <c r="E1448" s="34">
        <v>-7.2010912666941014E-3</v>
      </c>
    </row>
    <row r="1449" spans="2:5">
      <c r="B1449" s="275">
        <v>43698</v>
      </c>
      <c r="C1449" s="276">
        <v>49.62</v>
      </c>
      <c r="D1449" s="34">
        <f t="shared" si="25"/>
        <v>0.38976219266424822</v>
      </c>
      <c r="E1449" s="34">
        <v>-7.2551390568319114E-3</v>
      </c>
    </row>
    <row r="1450" spans="2:5">
      <c r="B1450" s="275">
        <v>43166</v>
      </c>
      <c r="C1450" s="276">
        <v>30.28</v>
      </c>
      <c r="D1450" s="34">
        <f t="shared" si="25"/>
        <v>0.41050198150594447</v>
      </c>
      <c r="E1450" s="34">
        <v>-7.2655217965653515E-3</v>
      </c>
    </row>
    <row r="1451" spans="2:5">
      <c r="B1451" s="275">
        <v>42762</v>
      </c>
      <c r="C1451" s="276">
        <v>17.850000000000001</v>
      </c>
      <c r="D1451" s="34">
        <f t="shared" si="25"/>
        <v>-19.275070028011204</v>
      </c>
      <c r="E1451" s="34">
        <v>-7.2829131652660502E-3</v>
      </c>
    </row>
    <row r="1452" spans="2:5">
      <c r="B1452" s="275">
        <v>45182</v>
      </c>
      <c r="C1452" s="276">
        <v>361.91</v>
      </c>
      <c r="D1452" s="34">
        <f t="shared" si="25"/>
        <v>0.93197203724682931</v>
      </c>
      <c r="E1452" s="34">
        <v>-7.2946312619159076E-3</v>
      </c>
    </row>
    <row r="1453" spans="2:5">
      <c r="B1453" s="275">
        <v>43020</v>
      </c>
      <c r="C1453" s="276">
        <v>24.62</v>
      </c>
      <c r="D1453" s="34">
        <f t="shared" si="25"/>
        <v>-2.3870836718115349</v>
      </c>
      <c r="E1453" s="34">
        <v>-7.3111291632818728E-3</v>
      </c>
    </row>
    <row r="1454" spans="2:5">
      <c r="B1454" s="275">
        <v>44322</v>
      </c>
      <c r="C1454" s="276">
        <v>83.39</v>
      </c>
      <c r="D1454" s="34">
        <f t="shared" si="25"/>
        <v>-8.1904305072550643E-2</v>
      </c>
      <c r="E1454" s="34">
        <v>-7.3150257824679153E-3</v>
      </c>
    </row>
    <row r="1455" spans="2:5">
      <c r="B1455" s="275">
        <v>44372</v>
      </c>
      <c r="C1455" s="276">
        <v>90.22</v>
      </c>
      <c r="D1455" s="34">
        <f t="shared" si="25"/>
        <v>-1.695965417867435</v>
      </c>
      <c r="E1455" s="34">
        <v>-7.3154511194856641E-3</v>
      </c>
    </row>
    <row r="1456" spans="2:5">
      <c r="B1456" s="275">
        <v>44951</v>
      </c>
      <c r="C1456" s="276">
        <v>243.23</v>
      </c>
      <c r="D1456" s="34">
        <f t="shared" si="25"/>
        <v>-1.0021378941742385</v>
      </c>
      <c r="E1456" s="34">
        <v>-7.3181762118159814E-3</v>
      </c>
    </row>
    <row r="1457" spans="2:5">
      <c r="B1457" s="275">
        <v>45723</v>
      </c>
      <c r="C1457" s="276">
        <v>486.98</v>
      </c>
      <c r="D1457" s="34">
        <f t="shared" si="25"/>
        <v>0.92289211055895515</v>
      </c>
      <c r="E1457" s="34">
        <v>-7.3719659944966424E-3</v>
      </c>
    </row>
    <row r="1458" spans="2:5">
      <c r="B1458" s="275">
        <v>43269</v>
      </c>
      <c r="C1458" s="276">
        <v>37.549999999999997</v>
      </c>
      <c r="D1458" s="34">
        <f t="shared" si="25"/>
        <v>-1.0322237017310256</v>
      </c>
      <c r="E1458" s="34">
        <v>-7.4567243675100177E-3</v>
      </c>
    </row>
    <row r="1459" spans="2:5">
      <c r="B1459" s="275">
        <v>44197</v>
      </c>
      <c r="C1459" s="276">
        <v>76.31</v>
      </c>
      <c r="D1459" s="34">
        <f t="shared" si="25"/>
        <v>0.66885074040099601</v>
      </c>
      <c r="E1459" s="34">
        <v>-7.4695321714060171E-3</v>
      </c>
    </row>
    <row r="1460" spans="2:5">
      <c r="B1460" s="275">
        <v>42977</v>
      </c>
      <c r="C1460" s="276">
        <v>25.27</v>
      </c>
      <c r="D1460" s="34">
        <f t="shared" si="25"/>
        <v>-23.812425801345469</v>
      </c>
      <c r="E1460" s="34">
        <v>-7.5187969924812538E-3</v>
      </c>
    </row>
    <row r="1461" spans="2:5">
      <c r="B1461" s="275">
        <v>45645</v>
      </c>
      <c r="C1461" s="276">
        <v>627.01</v>
      </c>
      <c r="D1461" s="34">
        <f t="shared" si="25"/>
        <v>0.84859890591856579</v>
      </c>
      <c r="E1461" s="34">
        <v>-7.5596880432529136E-3</v>
      </c>
    </row>
    <row r="1462" spans="2:5">
      <c r="B1462" s="275">
        <v>44406</v>
      </c>
      <c r="C1462" s="276">
        <v>94.93</v>
      </c>
      <c r="D1462" s="34">
        <f t="shared" si="25"/>
        <v>0.80575160644685562</v>
      </c>
      <c r="E1462" s="34">
        <v>-7.5845359738754749E-3</v>
      </c>
    </row>
    <row r="1463" spans="2:5">
      <c r="B1463" s="275">
        <v>42746</v>
      </c>
      <c r="C1463" s="276">
        <v>18.440000000000001</v>
      </c>
      <c r="D1463" s="34">
        <f t="shared" si="25"/>
        <v>-0.70607375271149664</v>
      </c>
      <c r="E1463" s="34">
        <v>-7.5921908893707701E-3</v>
      </c>
    </row>
    <row r="1464" spans="2:5">
      <c r="B1464" s="275">
        <v>43216</v>
      </c>
      <c r="C1464" s="276">
        <v>31.46</v>
      </c>
      <c r="D1464" s="34">
        <f t="shared" si="25"/>
        <v>-7.056261919898283</v>
      </c>
      <c r="E1464" s="34">
        <v>-7.6287349014621244E-3</v>
      </c>
    </row>
    <row r="1465" spans="2:5">
      <c r="B1465" s="275">
        <v>44981</v>
      </c>
      <c r="C1465" s="276">
        <v>253.45</v>
      </c>
      <c r="D1465" s="34">
        <f t="shared" si="25"/>
        <v>0.83527322943381332</v>
      </c>
      <c r="E1465" s="34">
        <v>-7.6543696981653097E-3</v>
      </c>
    </row>
    <row r="1466" spans="2:5">
      <c r="B1466" s="275">
        <v>43342</v>
      </c>
      <c r="C1466" s="276">
        <v>41.75</v>
      </c>
      <c r="D1466" s="34">
        <f t="shared" si="25"/>
        <v>-1.1834730538922156</v>
      </c>
      <c r="E1466" s="34">
        <v>-7.6646706586826416E-3</v>
      </c>
    </row>
    <row r="1467" spans="2:5">
      <c r="B1467" s="275">
        <v>44378</v>
      </c>
      <c r="C1467" s="276">
        <v>91.16</v>
      </c>
      <c r="D1467" s="34">
        <f t="shared" si="25"/>
        <v>-2.4269416410706448</v>
      </c>
      <c r="E1467" s="34">
        <v>-7.6788064940763803E-3</v>
      </c>
    </row>
    <row r="1468" spans="2:5">
      <c r="B1468" s="275">
        <v>45105</v>
      </c>
      <c r="C1468" s="276">
        <v>312.39999999999998</v>
      </c>
      <c r="D1468" s="34">
        <f t="shared" si="25"/>
        <v>0.78764404609475025</v>
      </c>
      <c r="E1468" s="34">
        <v>-7.6824583866838487E-3</v>
      </c>
    </row>
    <row r="1469" spans="2:5">
      <c r="B1469" s="275">
        <v>43875</v>
      </c>
      <c r="C1469" s="276">
        <v>66.34</v>
      </c>
      <c r="D1469" s="34">
        <f t="shared" si="25"/>
        <v>-6.9656315948145915</v>
      </c>
      <c r="E1469" s="34">
        <v>-7.6876695809465012E-3</v>
      </c>
    </row>
    <row r="1470" spans="2:5">
      <c r="B1470" s="275">
        <v>45776</v>
      </c>
      <c r="C1470" s="276">
        <v>528.44000000000005</v>
      </c>
      <c r="D1470" s="34">
        <f t="shared" si="25"/>
        <v>0.90742563015668753</v>
      </c>
      <c r="E1470" s="34">
        <v>-7.7397623192792331E-3</v>
      </c>
    </row>
    <row r="1471" spans="2:5">
      <c r="B1471" s="275">
        <v>43651</v>
      </c>
      <c r="C1471" s="276">
        <v>48.92</v>
      </c>
      <c r="D1471" s="34">
        <f t="shared" si="25"/>
        <v>0.39513491414554375</v>
      </c>
      <c r="E1471" s="34">
        <v>-7.7677841373670368E-3</v>
      </c>
    </row>
    <row r="1472" spans="2:5">
      <c r="B1472" s="275">
        <v>43173</v>
      </c>
      <c r="C1472" s="276">
        <v>29.59</v>
      </c>
      <c r="D1472" s="34">
        <f t="shared" si="25"/>
        <v>-20.530584656978711</v>
      </c>
      <c r="E1472" s="34">
        <v>-7.7728962487326947E-3</v>
      </c>
    </row>
    <row r="1473" spans="2:5">
      <c r="B1473" s="275">
        <v>45483</v>
      </c>
      <c r="C1473" s="276">
        <v>637.09</v>
      </c>
      <c r="D1473" s="34">
        <f t="shared" si="25"/>
        <v>0.93550361801315352</v>
      </c>
      <c r="E1473" s="34">
        <v>-7.7853992371563242E-3</v>
      </c>
    </row>
    <row r="1474" spans="2:5">
      <c r="B1474" s="275">
        <v>43487</v>
      </c>
      <c r="C1474" s="276">
        <v>41.09</v>
      </c>
      <c r="D1474" s="34">
        <f t="shared" si="25"/>
        <v>-1.280603553175955</v>
      </c>
      <c r="E1474" s="34">
        <v>-7.7877829155510621E-3</v>
      </c>
    </row>
    <row r="1475" spans="2:5">
      <c r="B1475" s="275">
        <v>44355</v>
      </c>
      <c r="C1475" s="276">
        <v>93.71</v>
      </c>
      <c r="D1475" s="34">
        <f t="shared" si="25"/>
        <v>0.46590545299327712</v>
      </c>
      <c r="E1475" s="34">
        <v>-7.7899903959022946E-3</v>
      </c>
    </row>
    <row r="1476" spans="2:5">
      <c r="B1476" s="275">
        <v>43768</v>
      </c>
      <c r="C1476" s="276">
        <v>50.05</v>
      </c>
      <c r="D1476" s="34">
        <f t="shared" si="25"/>
        <v>-0.12667332667332676</v>
      </c>
      <c r="E1476" s="34">
        <v>-7.7922077922078043E-3</v>
      </c>
    </row>
    <row r="1477" spans="2:5">
      <c r="B1477" s="275">
        <v>44041</v>
      </c>
      <c r="C1477" s="276">
        <v>56.39</v>
      </c>
      <c r="D1477" s="34">
        <f t="shared" si="25"/>
        <v>-5.4830643731158002</v>
      </c>
      <c r="E1477" s="34">
        <v>-7.8028019152331573E-3</v>
      </c>
    </row>
    <row r="1478" spans="2:5">
      <c r="B1478" s="275">
        <v>45215</v>
      </c>
      <c r="C1478" s="276">
        <v>365.58</v>
      </c>
      <c r="D1478" s="34">
        <f t="shared" ref="D1478:D1541" si="26">(C1478-C1479)/C1478</f>
        <v>-0.15878877400295424</v>
      </c>
      <c r="E1478" s="34">
        <v>-7.8505388697412467E-3</v>
      </c>
    </row>
    <row r="1479" spans="2:5">
      <c r="B1479" s="275">
        <v>45268</v>
      </c>
      <c r="C1479" s="276">
        <v>423.63</v>
      </c>
      <c r="D1479" s="34">
        <f t="shared" si="26"/>
        <v>0.88006043009229751</v>
      </c>
      <c r="E1479" s="34">
        <v>-7.8606330996387978E-3</v>
      </c>
    </row>
    <row r="1480" spans="2:5">
      <c r="B1480" s="275">
        <v>43969</v>
      </c>
      <c r="C1480" s="276">
        <v>50.81</v>
      </c>
      <c r="D1480" s="34">
        <f t="shared" si="26"/>
        <v>0.3009250147608738</v>
      </c>
      <c r="E1480" s="34">
        <v>-7.8724660499901317E-3</v>
      </c>
    </row>
    <row r="1481" spans="2:5">
      <c r="B1481" s="275">
        <v>43298</v>
      </c>
      <c r="C1481" s="276">
        <v>35.520000000000003</v>
      </c>
      <c r="D1481" s="34">
        <f t="shared" si="26"/>
        <v>-7.7350788288288284</v>
      </c>
      <c r="E1481" s="34">
        <v>-7.8828828828827139E-3</v>
      </c>
    </row>
    <row r="1482" spans="2:5">
      <c r="B1482" s="275">
        <v>45064</v>
      </c>
      <c r="C1482" s="276">
        <v>310.27</v>
      </c>
      <c r="D1482" s="34">
        <f t="shared" si="26"/>
        <v>-0.82805298610887323</v>
      </c>
      <c r="E1482" s="34">
        <v>-7.8963483417669959E-3</v>
      </c>
    </row>
    <row r="1483" spans="2:5">
      <c r="B1483" s="275">
        <v>45392</v>
      </c>
      <c r="C1483" s="276">
        <v>567.19000000000005</v>
      </c>
      <c r="D1483" s="34">
        <f t="shared" si="26"/>
        <v>5.2539713323577954E-3</v>
      </c>
      <c r="E1483" s="34">
        <v>-7.8985877748195561E-3</v>
      </c>
    </row>
    <row r="1484" spans="2:5">
      <c r="B1484" s="275">
        <v>45358</v>
      </c>
      <c r="C1484" s="276">
        <v>564.21</v>
      </c>
      <c r="D1484" s="34">
        <f t="shared" si="26"/>
        <v>0.92602045337728855</v>
      </c>
      <c r="E1484" s="34">
        <v>-7.9048581202033324E-3</v>
      </c>
    </row>
    <row r="1485" spans="2:5">
      <c r="B1485" s="275">
        <v>43360</v>
      </c>
      <c r="C1485" s="276">
        <v>41.74</v>
      </c>
      <c r="D1485" s="34">
        <f t="shared" si="26"/>
        <v>-3.7570675610924771</v>
      </c>
      <c r="E1485" s="34">
        <v>-7.906085289889753E-3</v>
      </c>
    </row>
    <row r="1486" spans="2:5">
      <c r="B1486" s="275">
        <v>44855</v>
      </c>
      <c r="C1486" s="276">
        <v>198.56</v>
      </c>
      <c r="D1486" s="34">
        <f t="shared" si="26"/>
        <v>0.61804995970991139</v>
      </c>
      <c r="E1486" s="34">
        <v>-7.9069298952457352E-3</v>
      </c>
    </row>
    <row r="1487" spans="2:5">
      <c r="B1487" s="275">
        <v>44188</v>
      </c>
      <c r="C1487" s="276">
        <v>75.84</v>
      </c>
      <c r="D1487" s="34">
        <f t="shared" si="26"/>
        <v>0.76753691983122374</v>
      </c>
      <c r="E1487" s="34">
        <v>-7.9113924050632153E-3</v>
      </c>
    </row>
    <row r="1488" spans="2:5">
      <c r="B1488" s="275">
        <v>42769</v>
      </c>
      <c r="C1488" s="276">
        <v>17.63</v>
      </c>
      <c r="D1488" s="34">
        <f t="shared" si="26"/>
        <v>-0.42541123085649463</v>
      </c>
      <c r="E1488" s="34">
        <v>-7.9410096426545985E-3</v>
      </c>
    </row>
    <row r="1489" spans="2:5">
      <c r="B1489" s="275">
        <v>42983</v>
      </c>
      <c r="C1489" s="276">
        <v>25.13</v>
      </c>
      <c r="D1489" s="34">
        <f t="shared" si="26"/>
        <v>-13.285316354954238</v>
      </c>
      <c r="E1489" s="34">
        <v>-7.9586152009550066E-3</v>
      </c>
    </row>
    <row r="1490" spans="2:5">
      <c r="B1490" s="275">
        <v>45189</v>
      </c>
      <c r="C1490" s="276">
        <v>358.99</v>
      </c>
      <c r="D1490" s="34">
        <f t="shared" si="26"/>
        <v>-0.49221426780690281</v>
      </c>
      <c r="E1490" s="34">
        <v>-7.9667957324716949E-3</v>
      </c>
    </row>
    <row r="1491" spans="2:5">
      <c r="B1491" s="275">
        <v>45688</v>
      </c>
      <c r="C1491" s="276">
        <v>535.69000000000005</v>
      </c>
      <c r="D1491" s="34">
        <f t="shared" si="26"/>
        <v>-0.11706397356680154</v>
      </c>
      <c r="E1491" s="34">
        <v>-8.0083630457913405E-3</v>
      </c>
    </row>
    <row r="1492" spans="2:5">
      <c r="B1492" s="275">
        <v>45435</v>
      </c>
      <c r="C1492" s="276">
        <v>598.4</v>
      </c>
      <c r="D1492" s="34">
        <f t="shared" si="26"/>
        <v>3.8602941176469679E-3</v>
      </c>
      <c r="E1492" s="34">
        <v>-8.071524064171191E-3</v>
      </c>
    </row>
    <row r="1493" spans="2:5">
      <c r="B1493" s="275">
        <v>45541</v>
      </c>
      <c r="C1493" s="276">
        <v>596.09</v>
      </c>
      <c r="D1493" s="34">
        <f t="shared" si="26"/>
        <v>0.86005468972806132</v>
      </c>
      <c r="E1493" s="34">
        <v>-8.1363552483685719E-3</v>
      </c>
    </row>
    <row r="1494" spans="2:5">
      <c r="B1494" s="275">
        <v>44264</v>
      </c>
      <c r="C1494" s="276">
        <v>83.42</v>
      </c>
      <c r="D1494" s="34">
        <f t="shared" si="26"/>
        <v>0.39726684248381683</v>
      </c>
      <c r="E1494" s="34">
        <v>-8.1515224166865564E-3</v>
      </c>
    </row>
    <row r="1495" spans="2:5">
      <c r="B1495" s="275">
        <v>43992</v>
      </c>
      <c r="C1495" s="276">
        <v>50.28</v>
      </c>
      <c r="D1495" s="34">
        <f t="shared" si="26"/>
        <v>-0.65672235481304686</v>
      </c>
      <c r="E1495" s="34">
        <v>-8.1543357199681098E-3</v>
      </c>
    </row>
    <row r="1496" spans="2:5">
      <c r="B1496" s="275">
        <v>44279</v>
      </c>
      <c r="C1496" s="276">
        <v>83.3</v>
      </c>
      <c r="D1496" s="34">
        <f t="shared" si="26"/>
        <v>-3.9424969987995198</v>
      </c>
      <c r="E1496" s="34">
        <v>-8.1632653061225312E-3</v>
      </c>
    </row>
    <row r="1497" spans="2:5">
      <c r="B1497" s="275">
        <v>45251</v>
      </c>
      <c r="C1497" s="276">
        <v>411.71</v>
      </c>
      <c r="D1497" s="34">
        <f t="shared" si="26"/>
        <v>0.72410191639746424</v>
      </c>
      <c r="E1497" s="34">
        <v>-8.1853731995822424E-3</v>
      </c>
    </row>
    <row r="1498" spans="2:5">
      <c r="B1498" s="275">
        <v>44564</v>
      </c>
      <c r="C1498" s="276">
        <v>113.59</v>
      </c>
      <c r="D1498" s="34">
        <f t="shared" si="26"/>
        <v>0.67849282507262954</v>
      </c>
      <c r="E1498" s="34">
        <v>-8.1873404348973729E-3</v>
      </c>
    </row>
    <row r="1499" spans="2:5">
      <c r="B1499" s="275">
        <v>43272</v>
      </c>
      <c r="C1499" s="276">
        <v>36.520000000000003</v>
      </c>
      <c r="D1499" s="34">
        <f t="shared" si="26"/>
        <v>-0.56599123767798443</v>
      </c>
      <c r="E1499" s="34">
        <v>-8.2146768893756068E-3</v>
      </c>
    </row>
    <row r="1500" spans="2:5">
      <c r="B1500" s="275">
        <v>43805</v>
      </c>
      <c r="C1500" s="276">
        <v>57.19</v>
      </c>
      <c r="D1500" s="34">
        <f t="shared" si="26"/>
        <v>8.5504458821472298E-2</v>
      </c>
      <c r="E1500" s="34">
        <v>-8.2182199685259458E-3</v>
      </c>
    </row>
    <row r="1501" spans="2:5">
      <c r="B1501" s="275">
        <v>43948</v>
      </c>
      <c r="C1501" s="276">
        <v>52.3</v>
      </c>
      <c r="D1501" s="34">
        <f t="shared" si="26"/>
        <v>-5.1808795411089861</v>
      </c>
      <c r="E1501" s="34">
        <v>-8.2217973231357502E-3</v>
      </c>
    </row>
    <row r="1502" spans="2:5">
      <c r="B1502" s="275">
        <v>45093</v>
      </c>
      <c r="C1502" s="276">
        <v>323.26</v>
      </c>
      <c r="D1502" s="34">
        <f t="shared" si="26"/>
        <v>0.72938192167295668</v>
      </c>
      <c r="E1502" s="34">
        <v>-8.2286704200953565E-3</v>
      </c>
    </row>
    <row r="1503" spans="2:5">
      <c r="B1503" s="275">
        <v>44260</v>
      </c>
      <c r="C1503" s="276">
        <v>87.48</v>
      </c>
      <c r="D1503" s="34">
        <f t="shared" si="26"/>
        <v>-0.34647919524462734</v>
      </c>
      <c r="E1503" s="34">
        <v>-8.2304526748971062E-3</v>
      </c>
    </row>
    <row r="1504" spans="2:5">
      <c r="B1504" s="275">
        <v>44631</v>
      </c>
      <c r="C1504" s="276">
        <v>117.79</v>
      </c>
      <c r="D1504" s="34">
        <f t="shared" si="26"/>
        <v>0.83538500721623232</v>
      </c>
      <c r="E1504" s="34">
        <v>-8.2349944817047185E-3</v>
      </c>
    </row>
    <row r="1505" spans="2:5">
      <c r="B1505" s="275">
        <v>42705</v>
      </c>
      <c r="C1505" s="276">
        <v>19.39</v>
      </c>
      <c r="D1505" s="34">
        <f t="shared" si="26"/>
        <v>-9.0314595152140278</v>
      </c>
      <c r="E1505" s="34">
        <v>-8.25167612171223E-3</v>
      </c>
    </row>
    <row r="1506" spans="2:5">
      <c r="B1506" s="275">
        <v>44783</v>
      </c>
      <c r="C1506" s="276">
        <v>194.51</v>
      </c>
      <c r="D1506" s="34">
        <f t="shared" si="26"/>
        <v>-2.2344866587836103</v>
      </c>
      <c r="E1506" s="34">
        <v>-8.2772093979744683E-3</v>
      </c>
    </row>
    <row r="1507" spans="2:5">
      <c r="B1507" s="275">
        <v>45467</v>
      </c>
      <c r="C1507" s="276">
        <v>629.14</v>
      </c>
      <c r="D1507" s="34">
        <f t="shared" si="26"/>
        <v>0.9482786025367963</v>
      </c>
      <c r="E1507" s="34">
        <v>-8.2970404043615532E-3</v>
      </c>
    </row>
    <row r="1508" spans="2:5">
      <c r="B1508" s="275">
        <v>43133</v>
      </c>
      <c r="C1508" s="276">
        <v>32.54</v>
      </c>
      <c r="D1508" s="34">
        <f t="shared" si="26"/>
        <v>-13.940073755377995</v>
      </c>
      <c r="E1508" s="34">
        <v>-8.2974800245852222E-3</v>
      </c>
    </row>
    <row r="1509" spans="2:5">
      <c r="B1509" s="275">
        <v>45294</v>
      </c>
      <c r="C1509" s="276">
        <v>486.15</v>
      </c>
      <c r="D1509" s="34">
        <f t="shared" si="26"/>
        <v>0.58432582536254229</v>
      </c>
      <c r="E1509" s="34">
        <v>-8.3101923274709871E-3</v>
      </c>
    </row>
    <row r="1510" spans="2:5">
      <c r="B1510" s="275">
        <v>44832</v>
      </c>
      <c r="C1510" s="276">
        <v>202.08</v>
      </c>
      <c r="D1510" s="34">
        <f t="shared" si="26"/>
        <v>0.55522565320665085</v>
      </c>
      <c r="E1510" s="34">
        <v>-8.3135391923989423E-3</v>
      </c>
    </row>
    <row r="1511" spans="2:5">
      <c r="B1511" s="275">
        <v>44382</v>
      </c>
      <c r="C1511" s="276">
        <v>89.88</v>
      </c>
      <c r="D1511" s="34">
        <f t="shared" si="26"/>
        <v>0.37383177570093451</v>
      </c>
      <c r="E1511" s="34">
        <v>-8.3444592790387195E-3</v>
      </c>
    </row>
    <row r="1512" spans="2:5">
      <c r="B1512" s="275">
        <v>44036</v>
      </c>
      <c r="C1512" s="276">
        <v>56.28</v>
      </c>
      <c r="D1512" s="34">
        <f t="shared" si="26"/>
        <v>0.42661691542288555</v>
      </c>
      <c r="E1512" s="34">
        <v>-8.3511016346837046E-3</v>
      </c>
    </row>
    <row r="1513" spans="2:5">
      <c r="B1513" s="275">
        <v>43136</v>
      </c>
      <c r="C1513" s="276">
        <v>32.270000000000003</v>
      </c>
      <c r="D1513" s="34">
        <f t="shared" si="26"/>
        <v>-0.39851255035636807</v>
      </c>
      <c r="E1513" s="34">
        <v>-8.3669042454290674E-3</v>
      </c>
    </row>
    <row r="1514" spans="2:5">
      <c r="B1514" s="275">
        <v>43915</v>
      </c>
      <c r="C1514" s="276">
        <v>45.13</v>
      </c>
      <c r="D1514" s="34">
        <f t="shared" si="26"/>
        <v>0.60536228672723247</v>
      </c>
      <c r="E1514" s="34">
        <v>-8.4201196543318285E-3</v>
      </c>
    </row>
    <row r="1515" spans="2:5">
      <c r="B1515" s="275">
        <v>42780</v>
      </c>
      <c r="C1515" s="276">
        <v>17.809999999999999</v>
      </c>
      <c r="D1515" s="34">
        <f t="shared" si="26"/>
        <v>-3.7956204379562042</v>
      </c>
      <c r="E1515" s="34">
        <v>-8.422234699607083E-3</v>
      </c>
    </row>
    <row r="1516" spans="2:5">
      <c r="B1516" s="275">
        <v>44342</v>
      </c>
      <c r="C1516" s="276">
        <v>85.41</v>
      </c>
      <c r="D1516" s="34">
        <f t="shared" si="26"/>
        <v>0.25090738789368927</v>
      </c>
      <c r="E1516" s="34">
        <v>-8.4299262381454035E-3</v>
      </c>
    </row>
    <row r="1517" spans="2:5">
      <c r="B1517" s="275">
        <v>44068</v>
      </c>
      <c r="C1517" s="276">
        <v>63.98</v>
      </c>
      <c r="D1517" s="34">
        <f t="shared" si="26"/>
        <v>-4.7433572991559858</v>
      </c>
      <c r="E1517" s="34">
        <v>-8.4401375429821682E-3</v>
      </c>
    </row>
    <row r="1518" spans="2:5">
      <c r="B1518" s="275">
        <v>45219</v>
      </c>
      <c r="C1518" s="276">
        <v>367.46</v>
      </c>
      <c r="D1518" s="34">
        <f t="shared" si="26"/>
        <v>0.44862025798726385</v>
      </c>
      <c r="E1518" s="34">
        <v>-8.4635062319708635E-3</v>
      </c>
    </row>
    <row r="1519" spans="2:5">
      <c r="B1519" s="275">
        <v>44806</v>
      </c>
      <c r="C1519" s="276">
        <v>202.61</v>
      </c>
      <c r="D1519" s="34">
        <f t="shared" si="26"/>
        <v>0.76210453580770943</v>
      </c>
      <c r="E1519" s="34">
        <v>-8.4892157346626463E-3</v>
      </c>
    </row>
    <row r="1520" spans="2:5">
      <c r="B1520" s="275">
        <v>43630</v>
      </c>
      <c r="C1520" s="276">
        <v>48.2</v>
      </c>
      <c r="D1520" s="34">
        <f t="shared" si="26"/>
        <v>-0.1649377593360995</v>
      </c>
      <c r="E1520" s="34">
        <v>-8.5062240663899696E-3</v>
      </c>
    </row>
    <row r="1521" spans="2:5">
      <c r="B1521" s="275">
        <v>44019</v>
      </c>
      <c r="C1521" s="276">
        <v>56.15</v>
      </c>
      <c r="D1521" s="34">
        <f t="shared" si="26"/>
        <v>-1.0831700801424755</v>
      </c>
      <c r="E1521" s="34">
        <v>-8.5485307212823502E-3</v>
      </c>
    </row>
    <row r="1522" spans="2:5">
      <c r="B1522" s="275">
        <v>44629</v>
      </c>
      <c r="C1522" s="276">
        <v>116.97</v>
      </c>
      <c r="D1522" s="34">
        <f t="shared" si="26"/>
        <v>0.59186116098144814</v>
      </c>
      <c r="E1522" s="34">
        <v>-8.5492006497392501E-3</v>
      </c>
    </row>
    <row r="1523" spans="2:5">
      <c r="B1523" s="275">
        <v>43720</v>
      </c>
      <c r="C1523" s="276">
        <v>47.74</v>
      </c>
      <c r="D1523" s="34">
        <f t="shared" si="26"/>
        <v>-1.5184331797235024</v>
      </c>
      <c r="E1523" s="34">
        <v>-8.5881860075407747E-3</v>
      </c>
    </row>
    <row r="1524" spans="2:5">
      <c r="B1524" s="275">
        <v>44609</v>
      </c>
      <c r="C1524" s="276">
        <v>120.23</v>
      </c>
      <c r="D1524" s="34">
        <f t="shared" si="26"/>
        <v>0.37029027696914257</v>
      </c>
      <c r="E1524" s="34">
        <v>-8.6500873326124262E-3</v>
      </c>
    </row>
    <row r="1525" spans="2:5">
      <c r="B1525" s="275">
        <v>44179</v>
      </c>
      <c r="C1525" s="276">
        <v>75.709999999999994</v>
      </c>
      <c r="D1525" s="34">
        <f t="shared" si="26"/>
        <v>-7.5551446308281783E-2</v>
      </c>
      <c r="E1525" s="34">
        <v>-8.717474574032635E-3</v>
      </c>
    </row>
    <row r="1526" spans="2:5">
      <c r="B1526" s="275">
        <v>44183</v>
      </c>
      <c r="C1526" s="276">
        <v>81.430000000000007</v>
      </c>
      <c r="D1526" s="34">
        <f t="shared" si="26"/>
        <v>0.7607761267346187</v>
      </c>
      <c r="E1526" s="34">
        <v>-8.7191452781529375E-3</v>
      </c>
    </row>
    <row r="1527" spans="2:5">
      <c r="B1527" s="275">
        <v>42689</v>
      </c>
      <c r="C1527" s="276">
        <v>19.48</v>
      </c>
      <c r="D1527" s="34">
        <f t="shared" si="26"/>
        <v>-5.2422997946611902</v>
      </c>
      <c r="E1527" s="34">
        <v>-8.7268993839834785E-3</v>
      </c>
    </row>
    <row r="1528" spans="2:5">
      <c r="B1528" s="275">
        <v>44599</v>
      </c>
      <c r="C1528" s="276">
        <v>121.6</v>
      </c>
      <c r="D1528" s="34">
        <f t="shared" si="26"/>
        <v>0.65600328947368425</v>
      </c>
      <c r="E1528" s="34">
        <v>-8.7993421052632199E-3</v>
      </c>
    </row>
    <row r="1529" spans="2:5">
      <c r="B1529" s="275">
        <v>43476</v>
      </c>
      <c r="C1529" s="276">
        <v>41.83</v>
      </c>
      <c r="D1529" s="34">
        <f t="shared" si="26"/>
        <v>-13.106622041596941</v>
      </c>
      <c r="E1529" s="34">
        <v>-8.8453263208224855E-3</v>
      </c>
    </row>
    <row r="1530" spans="2:5">
      <c r="B1530" s="275">
        <v>45604</v>
      </c>
      <c r="C1530" s="276">
        <v>590.08000000000004</v>
      </c>
      <c r="D1530" s="34">
        <f t="shared" si="26"/>
        <v>0.90464004880694149</v>
      </c>
      <c r="E1530" s="34">
        <v>-8.8801518438178014E-3</v>
      </c>
    </row>
    <row r="1531" spans="2:5">
      <c r="B1531" s="275">
        <v>43819</v>
      </c>
      <c r="C1531" s="276">
        <v>56.27</v>
      </c>
      <c r="D1531" s="34">
        <f t="shared" si="26"/>
        <v>-4.6868668917718148</v>
      </c>
      <c r="E1531" s="34">
        <v>-8.8857295183934603E-3</v>
      </c>
    </row>
    <row r="1532" spans="2:5">
      <c r="B1532" s="275">
        <v>45127</v>
      </c>
      <c r="C1532" s="276">
        <v>320</v>
      </c>
      <c r="D1532" s="34">
        <f t="shared" si="26"/>
        <v>0.11584374999999998</v>
      </c>
      <c r="E1532" s="34">
        <v>-8.9062500000000704E-3</v>
      </c>
    </row>
    <row r="1533" spans="2:5">
      <c r="B1533" s="275">
        <v>45041</v>
      </c>
      <c r="C1533" s="276">
        <v>282.93</v>
      </c>
      <c r="D1533" s="34">
        <f t="shared" si="26"/>
        <v>0.21040540062913088</v>
      </c>
      <c r="E1533" s="34">
        <v>-8.9421411656592543E-3</v>
      </c>
    </row>
    <row r="1534" spans="2:5">
      <c r="B1534" s="275">
        <v>44875</v>
      </c>
      <c r="C1534" s="276">
        <v>223.4</v>
      </c>
      <c r="D1534" s="34">
        <f t="shared" si="26"/>
        <v>0.35129811996418986</v>
      </c>
      <c r="E1534" s="34">
        <v>-8.9525514771709933E-3</v>
      </c>
    </row>
    <row r="1535" spans="2:5">
      <c r="B1535" s="275">
        <v>44725</v>
      </c>
      <c r="C1535" s="276">
        <v>144.91999999999999</v>
      </c>
      <c r="D1535" s="34">
        <f t="shared" si="26"/>
        <v>-3.2581424234060181</v>
      </c>
      <c r="E1535" s="34">
        <v>-8.9704664642562201E-3</v>
      </c>
    </row>
    <row r="1536" spans="2:5">
      <c r="B1536" s="275">
        <v>45496</v>
      </c>
      <c r="C1536" s="276">
        <v>617.09</v>
      </c>
      <c r="D1536" s="34">
        <f t="shared" si="26"/>
        <v>0.87374613103437104</v>
      </c>
      <c r="E1536" s="34">
        <v>-8.9776207684453858E-3</v>
      </c>
    </row>
    <row r="1537" spans="2:5">
      <c r="B1537" s="275">
        <v>44306</v>
      </c>
      <c r="C1537" s="276">
        <v>77.91</v>
      </c>
      <c r="D1537" s="34">
        <f t="shared" si="26"/>
        <v>-1.7259658580413297</v>
      </c>
      <c r="E1537" s="34">
        <v>-8.9847259658580782E-3</v>
      </c>
    </row>
    <row r="1538" spans="2:5">
      <c r="B1538" s="275">
        <v>44811</v>
      </c>
      <c r="C1538" s="276">
        <v>212.38</v>
      </c>
      <c r="D1538" s="34">
        <f t="shared" si="26"/>
        <v>0.73476786891421042</v>
      </c>
      <c r="E1538" s="34">
        <v>-8.9933138713626359E-3</v>
      </c>
    </row>
    <row r="1539" spans="2:5">
      <c r="B1539" s="275">
        <v>44125</v>
      </c>
      <c r="C1539" s="276">
        <v>56.33</v>
      </c>
      <c r="D1539" s="34">
        <f t="shared" si="26"/>
        <v>0.35363039233090721</v>
      </c>
      <c r="E1539" s="34">
        <v>-9.0537901650986179E-3</v>
      </c>
    </row>
    <row r="1540" spans="2:5">
      <c r="B1540" s="275">
        <v>43283</v>
      </c>
      <c r="C1540" s="276">
        <v>36.409999999999997</v>
      </c>
      <c r="D1540" s="34">
        <f t="shared" si="26"/>
        <v>-0.39110134578412531</v>
      </c>
      <c r="E1540" s="34">
        <v>-9.0634441087614776E-3</v>
      </c>
    </row>
    <row r="1541" spans="2:5">
      <c r="B1541" s="275">
        <v>43717</v>
      </c>
      <c r="C1541" s="276">
        <v>50.65</v>
      </c>
      <c r="D1541" s="34">
        <f t="shared" si="26"/>
        <v>-0.27660414610069101</v>
      </c>
      <c r="E1541" s="34">
        <v>-9.0819348469891575E-3</v>
      </c>
    </row>
    <row r="1542" spans="2:5">
      <c r="B1542" s="275">
        <v>43880</v>
      </c>
      <c r="C1542" s="276">
        <v>64.66</v>
      </c>
      <c r="D1542" s="34">
        <f t="shared" ref="D1542:D1605" si="27">(C1542-C1543)/C1542</f>
        <v>-5.4899474172595122</v>
      </c>
      <c r="E1542" s="34">
        <v>-9.1246520259821128E-3</v>
      </c>
    </row>
    <row r="1543" spans="2:5">
      <c r="B1543" s="275">
        <v>45258</v>
      </c>
      <c r="C1543" s="276">
        <v>419.64</v>
      </c>
      <c r="D1543" s="34">
        <f t="shared" si="27"/>
        <v>0.76789629205986087</v>
      </c>
      <c r="E1543" s="34">
        <v>-9.1268706510343172E-3</v>
      </c>
    </row>
    <row r="1544" spans="2:5">
      <c r="B1544" s="275">
        <v>44414</v>
      </c>
      <c r="C1544" s="276">
        <v>97.4</v>
      </c>
      <c r="D1544" s="34">
        <f t="shared" si="27"/>
        <v>0.14589322381930192</v>
      </c>
      <c r="E1544" s="34">
        <v>-9.2402464065707533E-3</v>
      </c>
    </row>
    <row r="1545" spans="2:5">
      <c r="B1545" s="275">
        <v>44295</v>
      </c>
      <c r="C1545" s="276">
        <v>83.19</v>
      </c>
      <c r="D1545" s="34">
        <f t="shared" si="27"/>
        <v>0.7021276595744681</v>
      </c>
      <c r="E1545" s="34">
        <v>-9.2559201827142213E-3</v>
      </c>
    </row>
    <row r="1546" spans="2:5">
      <c r="B1546" s="275">
        <v>43075</v>
      </c>
      <c r="C1546" s="276">
        <v>24.78</v>
      </c>
      <c r="D1546" s="34">
        <f t="shared" si="27"/>
        <v>-17.464487489911217</v>
      </c>
      <c r="E1546" s="34">
        <v>-9.281678773204214E-3</v>
      </c>
    </row>
    <row r="1547" spans="2:5">
      <c r="B1547" s="275">
        <v>45838</v>
      </c>
      <c r="C1547" s="276">
        <v>457.55</v>
      </c>
      <c r="D1547" s="34">
        <f t="shared" si="27"/>
        <v>0.94619167304119767</v>
      </c>
      <c r="E1547" s="34">
        <v>-9.2886023385422359E-3</v>
      </c>
    </row>
    <row r="1548" spans="2:5">
      <c r="B1548" s="275">
        <v>43083</v>
      </c>
      <c r="C1548" s="276">
        <v>24.62</v>
      </c>
      <c r="D1548" s="34">
        <f t="shared" si="27"/>
        <v>-0.60194963444354166</v>
      </c>
      <c r="E1548" s="34">
        <v>-9.3419983753046474E-3</v>
      </c>
    </row>
    <row r="1549" spans="2:5">
      <c r="B1549" s="275">
        <v>43511</v>
      </c>
      <c r="C1549" s="276">
        <v>39.44</v>
      </c>
      <c r="D1549" s="34">
        <f t="shared" si="27"/>
        <v>-7.8045131845841791</v>
      </c>
      <c r="E1549" s="34">
        <v>-9.3813387423936252E-3</v>
      </c>
    </row>
    <row r="1550" spans="2:5">
      <c r="B1550" s="275">
        <v>45163</v>
      </c>
      <c r="C1550" s="276">
        <v>347.25</v>
      </c>
      <c r="D1550" s="34">
        <f t="shared" si="27"/>
        <v>0.92967602591792653</v>
      </c>
      <c r="E1550" s="34">
        <v>-9.4168466522677654E-3</v>
      </c>
    </row>
    <row r="1551" spans="2:5">
      <c r="B1551" s="275">
        <v>43038</v>
      </c>
      <c r="C1551" s="276">
        <v>24.42</v>
      </c>
      <c r="D1551" s="34">
        <f t="shared" si="27"/>
        <v>-16.244471744471742</v>
      </c>
      <c r="E1551" s="34">
        <v>-9.41850941850929E-3</v>
      </c>
    </row>
    <row r="1552" spans="2:5">
      <c r="B1552" s="275">
        <v>45265</v>
      </c>
      <c r="C1552" s="276">
        <v>421.11</v>
      </c>
      <c r="D1552" s="34">
        <f t="shared" si="27"/>
        <v>0.59979577782527127</v>
      </c>
      <c r="E1552" s="34">
        <v>-9.4274655078244885E-3</v>
      </c>
    </row>
    <row r="1553" spans="2:5">
      <c r="B1553" s="275">
        <v>44769</v>
      </c>
      <c r="C1553" s="276">
        <v>168.53</v>
      </c>
      <c r="D1553" s="34">
        <f t="shared" si="27"/>
        <v>-1.9769180561324391</v>
      </c>
      <c r="E1553" s="34">
        <v>-9.4938586601791622E-3</v>
      </c>
    </row>
    <row r="1554" spans="2:5">
      <c r="B1554" s="275">
        <v>45793</v>
      </c>
      <c r="C1554" s="276">
        <v>501.7</v>
      </c>
      <c r="D1554" s="34">
        <f t="shared" si="27"/>
        <v>0.88130356786924458</v>
      </c>
      <c r="E1554" s="34">
        <v>-9.5674705999601577E-3</v>
      </c>
    </row>
    <row r="1555" spans="2:5">
      <c r="B1555" s="275">
        <v>44055</v>
      </c>
      <c r="C1555" s="276">
        <v>59.55</v>
      </c>
      <c r="D1555" s="34">
        <f t="shared" si="27"/>
        <v>-0.64836272040302267</v>
      </c>
      <c r="E1555" s="34">
        <v>-9.5717884130982426E-3</v>
      </c>
    </row>
    <row r="1556" spans="2:5">
      <c r="B1556" s="275">
        <v>44391</v>
      </c>
      <c r="C1556" s="276">
        <v>98.16</v>
      </c>
      <c r="D1556" s="34">
        <f t="shared" si="27"/>
        <v>-0.25468622656886719</v>
      </c>
      <c r="E1556" s="34">
        <v>-9.5762021189893815E-3</v>
      </c>
    </row>
    <row r="1557" spans="2:5">
      <c r="B1557" s="275">
        <v>44662</v>
      </c>
      <c r="C1557" s="276">
        <v>123.16</v>
      </c>
      <c r="D1557" s="34">
        <f t="shared" si="27"/>
        <v>0.31406300746995774</v>
      </c>
      <c r="E1557" s="34">
        <v>-9.5810328028581269E-3</v>
      </c>
    </row>
    <row r="1558" spans="2:5">
      <c r="B1558" s="275">
        <v>44286</v>
      </c>
      <c r="C1558" s="276">
        <v>84.48</v>
      </c>
      <c r="D1558" s="34">
        <f t="shared" si="27"/>
        <v>-3.3193655303030298</v>
      </c>
      <c r="E1558" s="34">
        <v>-9.588068181818208E-3</v>
      </c>
    </row>
    <row r="1559" spans="2:5">
      <c r="B1559" s="275">
        <v>45203</v>
      </c>
      <c r="C1559" s="276">
        <v>364.9</v>
      </c>
      <c r="D1559" s="34">
        <f t="shared" si="27"/>
        <v>0.90041107152644551</v>
      </c>
      <c r="E1559" s="34">
        <v>-9.6190737188272066E-3</v>
      </c>
    </row>
    <row r="1560" spans="2:5">
      <c r="B1560" s="275">
        <v>43313</v>
      </c>
      <c r="C1560" s="276">
        <v>36.340000000000003</v>
      </c>
      <c r="D1560" s="34">
        <f t="shared" si="27"/>
        <v>0.31535498073747947</v>
      </c>
      <c r="E1560" s="34">
        <v>-9.6312603192073281E-3</v>
      </c>
    </row>
    <row r="1561" spans="2:5">
      <c r="B1561" s="275">
        <v>43012</v>
      </c>
      <c r="C1561" s="276">
        <v>24.88</v>
      </c>
      <c r="D1561" s="34">
        <f t="shared" si="27"/>
        <v>0.1266077170418006</v>
      </c>
      <c r="E1561" s="34">
        <v>-9.6463022508039391E-3</v>
      </c>
    </row>
    <row r="1562" spans="2:5">
      <c r="B1562" s="275">
        <v>42867</v>
      </c>
      <c r="C1562" s="276">
        <v>21.73</v>
      </c>
      <c r="D1562" s="34">
        <f t="shared" si="27"/>
        <v>-0.13713759779107226</v>
      </c>
      <c r="E1562" s="34">
        <v>-9.6640589047400291E-3</v>
      </c>
    </row>
    <row r="1563" spans="2:5">
      <c r="B1563" s="275">
        <v>43067</v>
      </c>
      <c r="C1563" s="276">
        <v>24.71</v>
      </c>
      <c r="D1563" s="34">
        <f t="shared" si="27"/>
        <v>-0.44880615135572627</v>
      </c>
      <c r="E1563" s="34">
        <v>-9.7126669364629072E-3</v>
      </c>
    </row>
    <row r="1564" spans="2:5">
      <c r="B1564" s="275">
        <v>43297</v>
      </c>
      <c r="C1564" s="276">
        <v>35.799999999999997</v>
      </c>
      <c r="D1564" s="34">
        <f t="shared" si="27"/>
        <v>-14.864525139664808</v>
      </c>
      <c r="E1564" s="34">
        <v>-9.776536312849202E-3</v>
      </c>
    </row>
    <row r="1565" spans="2:5">
      <c r="B1565" s="275">
        <v>45443</v>
      </c>
      <c r="C1565" s="276">
        <v>567.95000000000005</v>
      </c>
      <c r="D1565" s="34">
        <f t="shared" si="27"/>
        <v>-0.12053877982216731</v>
      </c>
      <c r="E1565" s="34">
        <v>-9.8424157056077426E-3</v>
      </c>
    </row>
    <row r="1566" spans="2:5">
      <c r="B1566" s="275">
        <v>45481</v>
      </c>
      <c r="C1566" s="276">
        <v>636.41</v>
      </c>
      <c r="D1566" s="34">
        <f t="shared" si="27"/>
        <v>0.13968982259863921</v>
      </c>
      <c r="E1566" s="34">
        <v>-9.8678524850333692E-3</v>
      </c>
    </row>
    <row r="1567" spans="2:5">
      <c r="B1567" s="275">
        <v>45698</v>
      </c>
      <c r="C1567" s="276">
        <v>547.51</v>
      </c>
      <c r="D1567" s="34">
        <f t="shared" si="27"/>
        <v>0.91006556957863782</v>
      </c>
      <c r="E1567" s="34">
        <v>-9.9358915818890149E-3</v>
      </c>
    </row>
    <row r="1568" spans="2:5">
      <c r="B1568" s="275">
        <v>43661</v>
      </c>
      <c r="C1568" s="276">
        <v>49.24</v>
      </c>
      <c r="D1568" s="34">
        <f t="shared" si="27"/>
        <v>0.65373679935012174</v>
      </c>
      <c r="E1568" s="34">
        <v>-9.9512591389113499E-3</v>
      </c>
    </row>
    <row r="1569" spans="2:5">
      <c r="B1569" s="275">
        <v>42822</v>
      </c>
      <c r="C1569" s="276">
        <v>17.05</v>
      </c>
      <c r="D1569" s="34">
        <f t="shared" si="27"/>
        <v>-0.93665689149560127</v>
      </c>
      <c r="E1569" s="34">
        <v>-9.9706744868034106E-3</v>
      </c>
    </row>
    <row r="1570" spans="2:5">
      <c r="B1570" s="275">
        <v>43110</v>
      </c>
      <c r="C1570" s="276">
        <v>33.020000000000003</v>
      </c>
      <c r="D1570" s="34">
        <f t="shared" si="27"/>
        <v>0.2740763173834041</v>
      </c>
      <c r="E1570" s="34">
        <v>-9.9939430648091545E-3</v>
      </c>
    </row>
    <row r="1571" spans="2:5">
      <c r="B1571" s="275">
        <v>43060</v>
      </c>
      <c r="C1571" s="276">
        <v>23.97</v>
      </c>
      <c r="D1571" s="34">
        <f t="shared" si="27"/>
        <v>-0.62244472256987915</v>
      </c>
      <c r="E1571" s="34">
        <v>-1.0012515644555778E-2</v>
      </c>
    </row>
    <row r="1572" spans="2:5">
      <c r="B1572" s="275">
        <v>43399</v>
      </c>
      <c r="C1572" s="276">
        <v>38.89</v>
      </c>
      <c r="D1572" s="34">
        <f t="shared" si="27"/>
        <v>-11.904345590125997</v>
      </c>
      <c r="E1572" s="34">
        <v>-1.0028284906145553E-2</v>
      </c>
    </row>
    <row r="1573" spans="2:5">
      <c r="B1573" s="275">
        <v>45303</v>
      </c>
      <c r="C1573" s="276">
        <v>501.85</v>
      </c>
      <c r="D1573" s="34">
        <f t="shared" si="27"/>
        <v>0.88717744345920091</v>
      </c>
      <c r="E1573" s="34">
        <v>-1.0042841486499877E-2</v>
      </c>
    </row>
    <row r="1574" spans="2:5">
      <c r="B1574" s="275">
        <v>43787</v>
      </c>
      <c r="C1574" s="276">
        <v>56.62</v>
      </c>
      <c r="D1574" s="34">
        <f t="shared" si="27"/>
        <v>0.35111268103143761</v>
      </c>
      <c r="E1574" s="34">
        <v>-1.0067114093959738E-2</v>
      </c>
    </row>
    <row r="1575" spans="2:5">
      <c r="B1575" s="275">
        <v>43250</v>
      </c>
      <c r="C1575" s="276">
        <v>36.74</v>
      </c>
      <c r="D1575" s="34">
        <f t="shared" si="27"/>
        <v>0.19134458356015244</v>
      </c>
      <c r="E1575" s="34">
        <v>-1.0070767555797425E-2</v>
      </c>
    </row>
    <row r="1576" spans="2:5">
      <c r="B1576" s="275">
        <v>43181</v>
      </c>
      <c r="C1576" s="276">
        <v>29.71</v>
      </c>
      <c r="D1576" s="34">
        <f t="shared" si="27"/>
        <v>-6.6556714910804438</v>
      </c>
      <c r="E1576" s="34">
        <v>-1.0097610232245058E-2</v>
      </c>
    </row>
    <row r="1577" spans="2:5">
      <c r="B1577" s="275">
        <v>44827</v>
      </c>
      <c r="C1577" s="276">
        <v>227.45</v>
      </c>
      <c r="D1577" s="34">
        <f t="shared" si="27"/>
        <v>0.72191690481424486</v>
      </c>
      <c r="E1577" s="34">
        <v>-1.0244009672455541E-2</v>
      </c>
    </row>
    <row r="1578" spans="2:5">
      <c r="B1578" s="275">
        <v>44071</v>
      </c>
      <c r="C1578" s="276">
        <v>63.25</v>
      </c>
      <c r="D1578" s="34">
        <f t="shared" si="27"/>
        <v>0.55430830039525691</v>
      </c>
      <c r="E1578" s="34">
        <v>-1.027667984189721E-2</v>
      </c>
    </row>
    <row r="1579" spans="2:5">
      <c r="B1579" s="275">
        <v>43091</v>
      </c>
      <c r="C1579" s="276">
        <v>28.19</v>
      </c>
      <c r="D1579" s="34">
        <f t="shared" si="27"/>
        <v>-0.75310393756651295</v>
      </c>
      <c r="E1579" s="34">
        <v>-1.0287335934728596E-2</v>
      </c>
    </row>
    <row r="1580" spans="2:5">
      <c r="B1580" s="275">
        <v>43986</v>
      </c>
      <c r="C1580" s="276">
        <v>49.42</v>
      </c>
      <c r="D1580" s="34">
        <f t="shared" si="27"/>
        <v>-10.567583974099554</v>
      </c>
      <c r="E1580" s="34">
        <v>-1.0319708619991865E-2</v>
      </c>
    </row>
    <row r="1581" spans="2:5">
      <c r="B1581" s="275">
        <v>45391</v>
      </c>
      <c r="C1581" s="276">
        <v>571.66999999999996</v>
      </c>
      <c r="D1581" s="34">
        <f t="shared" si="27"/>
        <v>0.95932968320884426</v>
      </c>
      <c r="E1581" s="34">
        <v>-1.0320639529798821E-2</v>
      </c>
    </row>
    <row r="1582" spans="2:5">
      <c r="B1582" s="275">
        <v>42920</v>
      </c>
      <c r="C1582" s="276">
        <v>23.25</v>
      </c>
      <c r="D1582" s="34">
        <f t="shared" si="27"/>
        <v>-1.6533333333333333</v>
      </c>
      <c r="E1582" s="34">
        <v>-1.0322580645161223E-2</v>
      </c>
    </row>
    <row r="1583" spans="2:5">
      <c r="B1583" s="275">
        <v>44089</v>
      </c>
      <c r="C1583" s="276">
        <v>61.69</v>
      </c>
      <c r="D1583" s="34">
        <f t="shared" si="27"/>
        <v>-9.468147187550656</v>
      </c>
      <c r="E1583" s="34">
        <v>-1.0374452909709848E-2</v>
      </c>
    </row>
    <row r="1584" spans="2:5">
      <c r="B1584" s="275">
        <v>45559</v>
      </c>
      <c r="C1584" s="276">
        <v>645.78</v>
      </c>
      <c r="D1584" s="34">
        <f t="shared" si="27"/>
        <v>3.1527764873486352E-2</v>
      </c>
      <c r="E1584" s="34">
        <v>-1.0421505775960882E-2</v>
      </c>
    </row>
    <row r="1585" spans="2:5">
      <c r="B1585" s="275">
        <v>45561</v>
      </c>
      <c r="C1585" s="276">
        <v>625.41999999999996</v>
      </c>
      <c r="D1585" s="34">
        <f t="shared" si="27"/>
        <v>0.90839755684180234</v>
      </c>
      <c r="E1585" s="34">
        <v>-1.0440983658981303E-2</v>
      </c>
    </row>
    <row r="1586" spans="2:5">
      <c r="B1586" s="275">
        <v>43830</v>
      </c>
      <c r="C1586" s="276">
        <v>57.29</v>
      </c>
      <c r="D1586" s="34">
        <f t="shared" si="27"/>
        <v>-3.4623843602722992</v>
      </c>
      <c r="E1586" s="34">
        <v>-1.047303194274745E-2</v>
      </c>
    </row>
    <row r="1587" spans="2:5">
      <c r="B1587" s="275">
        <v>45005</v>
      </c>
      <c r="C1587" s="276">
        <v>255.65</v>
      </c>
      <c r="D1587" s="34">
        <f t="shared" si="27"/>
        <v>0.91112849599061219</v>
      </c>
      <c r="E1587" s="34">
        <v>-1.0483082339135452E-2</v>
      </c>
    </row>
    <row r="1588" spans="2:5">
      <c r="B1588" s="275">
        <v>42936</v>
      </c>
      <c r="C1588" s="276">
        <v>22.72</v>
      </c>
      <c r="D1588" s="34">
        <f t="shared" si="27"/>
        <v>-0.66593309859154948</v>
      </c>
      <c r="E1588" s="34">
        <v>-1.0563380281690229E-2</v>
      </c>
    </row>
    <row r="1589" spans="2:5">
      <c r="B1589" s="275">
        <v>43446</v>
      </c>
      <c r="C1589" s="276">
        <v>37.85</v>
      </c>
      <c r="D1589" s="34">
        <f t="shared" si="27"/>
        <v>-1.5463672391017171</v>
      </c>
      <c r="E1589" s="34">
        <v>-1.0568031704095074E-2</v>
      </c>
    </row>
    <row r="1590" spans="2:5">
      <c r="B1590" s="275">
        <v>44417</v>
      </c>
      <c r="C1590" s="276">
        <v>96.38</v>
      </c>
      <c r="D1590" s="34">
        <f t="shared" si="27"/>
        <v>0.2713218510064328</v>
      </c>
      <c r="E1590" s="34">
        <v>-1.0583108528740509E-2</v>
      </c>
    </row>
    <row r="1591" spans="2:5">
      <c r="B1591" s="275">
        <v>44169</v>
      </c>
      <c r="C1591" s="276">
        <v>70.23</v>
      </c>
      <c r="D1591" s="34">
        <f t="shared" si="27"/>
        <v>-0.23793250747543773</v>
      </c>
      <c r="E1591" s="34">
        <v>-1.0679196924391286E-2</v>
      </c>
    </row>
    <row r="1592" spans="2:5">
      <c r="B1592" s="275">
        <v>44252</v>
      </c>
      <c r="C1592" s="276">
        <v>86.94</v>
      </c>
      <c r="D1592" s="34">
        <f t="shared" si="27"/>
        <v>-0.30101219231654019</v>
      </c>
      <c r="E1592" s="34">
        <v>-1.069703243616295E-2</v>
      </c>
    </row>
    <row r="1593" spans="2:5">
      <c r="B1593" s="275">
        <v>44459</v>
      </c>
      <c r="C1593" s="276">
        <v>113.11</v>
      </c>
      <c r="D1593" s="34">
        <f t="shared" si="27"/>
        <v>0.62814958889576511</v>
      </c>
      <c r="E1593" s="34">
        <v>-1.0697551056493624E-2</v>
      </c>
    </row>
    <row r="1594" spans="2:5">
      <c r="B1594" s="275">
        <v>43483</v>
      </c>
      <c r="C1594" s="276">
        <v>42.06</v>
      </c>
      <c r="D1594" s="34">
        <f t="shared" si="27"/>
        <v>-0.17712791250594379</v>
      </c>
      <c r="E1594" s="34">
        <v>-1.0699001426533421E-2</v>
      </c>
    </row>
    <row r="1595" spans="2:5">
      <c r="B1595" s="275">
        <v>43745</v>
      </c>
      <c r="C1595" s="276">
        <v>49.51</v>
      </c>
      <c r="D1595" s="34">
        <f t="shared" si="27"/>
        <v>0.34235507978186219</v>
      </c>
      <c r="E1595" s="34">
        <v>-1.0704908099373887E-2</v>
      </c>
    </row>
    <row r="1596" spans="2:5">
      <c r="B1596" s="275">
        <v>43115</v>
      </c>
      <c r="C1596" s="276">
        <v>32.56</v>
      </c>
      <c r="D1596" s="34">
        <f t="shared" si="27"/>
        <v>0.40079852579852582</v>
      </c>
      <c r="E1596" s="34">
        <v>-1.0749385749385575E-2</v>
      </c>
    </row>
    <row r="1597" spans="2:5">
      <c r="B1597" s="275">
        <v>42692</v>
      </c>
      <c r="C1597" s="276">
        <v>19.510000000000002</v>
      </c>
      <c r="D1597" s="34">
        <f t="shared" si="27"/>
        <v>-0.23577652485904652</v>
      </c>
      <c r="E1597" s="34">
        <v>-1.0763710917478077E-2</v>
      </c>
    </row>
    <row r="1598" spans="2:5">
      <c r="B1598" s="275">
        <v>42900</v>
      </c>
      <c r="C1598" s="276">
        <v>24.11</v>
      </c>
      <c r="D1598" s="34">
        <f t="shared" si="27"/>
        <v>-20.078390709249273</v>
      </c>
      <c r="E1598" s="34">
        <v>-1.0783907092492807E-2</v>
      </c>
    </row>
    <row r="1599" spans="2:5">
      <c r="B1599" s="275">
        <v>45790</v>
      </c>
      <c r="C1599" s="276">
        <v>508.2</v>
      </c>
      <c r="D1599" s="34">
        <f t="shared" si="27"/>
        <v>0.35476190476190472</v>
      </c>
      <c r="E1599" s="34">
        <v>-1.0822510822510935E-2</v>
      </c>
    </row>
    <row r="1600" spans="2:5">
      <c r="B1600" s="275">
        <v>45120</v>
      </c>
      <c r="C1600" s="276">
        <v>327.91</v>
      </c>
      <c r="D1600" s="34">
        <f t="shared" si="27"/>
        <v>0.71461681558964352</v>
      </c>
      <c r="E1600" s="34">
        <v>-1.0826141319264293E-2</v>
      </c>
    </row>
    <row r="1601" spans="2:5">
      <c r="B1601" s="275">
        <v>44404</v>
      </c>
      <c r="C1601" s="276">
        <v>93.58</v>
      </c>
      <c r="D1601" s="34">
        <f t="shared" si="27"/>
        <v>0.10792904466766397</v>
      </c>
      <c r="E1601" s="34">
        <v>-1.0899764907031375E-2</v>
      </c>
    </row>
    <row r="1602" spans="2:5">
      <c r="B1602" s="275">
        <v>44301</v>
      </c>
      <c r="C1602" s="276">
        <v>83.48</v>
      </c>
      <c r="D1602" s="34">
        <f t="shared" si="27"/>
        <v>-0.82379012937230467</v>
      </c>
      <c r="E1602" s="34">
        <v>-1.0900814566363159E-2</v>
      </c>
    </row>
    <row r="1603" spans="2:5">
      <c r="B1603" s="275">
        <v>44746</v>
      </c>
      <c r="C1603" s="276">
        <v>152.25</v>
      </c>
      <c r="D1603" s="34">
        <f t="shared" si="27"/>
        <v>-1.3912643678160919</v>
      </c>
      <c r="E1603" s="34">
        <v>-1.0903119868637087E-2</v>
      </c>
    </row>
    <row r="1604" spans="2:5">
      <c r="B1604" s="275">
        <v>45210</v>
      </c>
      <c r="C1604" s="276">
        <v>364.07</v>
      </c>
      <c r="D1604" s="34">
        <f t="shared" si="27"/>
        <v>0.95220699316065593</v>
      </c>
      <c r="E1604" s="34">
        <v>-1.0904496388057317E-2</v>
      </c>
    </row>
    <row r="1605" spans="2:5">
      <c r="B1605" s="275">
        <v>42794</v>
      </c>
      <c r="C1605" s="276">
        <v>17.399999999999999</v>
      </c>
      <c r="D1605" s="34">
        <f t="shared" si="27"/>
        <v>-33.243103448275868</v>
      </c>
      <c r="E1605" s="34">
        <v>-1.0919540229885132E-2</v>
      </c>
    </row>
    <row r="1606" spans="2:5">
      <c r="B1606" s="275">
        <v>45524</v>
      </c>
      <c r="C1606" s="276">
        <v>595.83000000000004</v>
      </c>
      <c r="D1606" s="34">
        <f t="shared" ref="D1606:D1669" si="28">(C1606-C1607)/C1606</f>
        <v>0.1767618280381989</v>
      </c>
      <c r="E1606" s="34">
        <v>-1.1026635114042489E-2</v>
      </c>
    </row>
    <row r="1607" spans="2:5">
      <c r="B1607" s="275">
        <v>45287</v>
      </c>
      <c r="C1607" s="276">
        <v>490.51</v>
      </c>
      <c r="D1607" s="34">
        <f t="shared" si="28"/>
        <v>0.42582210352490268</v>
      </c>
      <c r="E1607" s="34">
        <v>-1.1029336812705196E-2</v>
      </c>
    </row>
    <row r="1608" spans="2:5">
      <c r="B1608" s="275">
        <v>45029</v>
      </c>
      <c r="C1608" s="276">
        <v>281.64</v>
      </c>
      <c r="D1608" s="34">
        <f t="shared" si="28"/>
        <v>0.89401363442692805</v>
      </c>
      <c r="E1608" s="34">
        <v>-1.1042465558869528E-2</v>
      </c>
    </row>
    <row r="1609" spans="2:5">
      <c r="B1609" s="275">
        <v>43178</v>
      </c>
      <c r="C1609" s="276">
        <v>29.85</v>
      </c>
      <c r="D1609" s="34">
        <f t="shared" si="28"/>
        <v>-2.7460636515912897</v>
      </c>
      <c r="E1609" s="34">
        <v>-1.1055276381909489E-2</v>
      </c>
    </row>
    <row r="1610" spans="2:5">
      <c r="B1610" s="275">
        <v>44547</v>
      </c>
      <c r="C1610" s="276">
        <v>111.82</v>
      </c>
      <c r="D1610" s="34">
        <f t="shared" si="28"/>
        <v>0.64576998747987835</v>
      </c>
      <c r="E1610" s="34">
        <v>-1.1089250581291444E-2</v>
      </c>
    </row>
    <row r="1611" spans="2:5">
      <c r="B1611" s="275">
        <v>43367</v>
      </c>
      <c r="C1611" s="276">
        <v>39.61</v>
      </c>
      <c r="D1611" s="34">
        <f t="shared" si="28"/>
        <v>-0.43044685685432965</v>
      </c>
      <c r="E1611" s="34">
        <v>-1.1108305983337483E-2</v>
      </c>
    </row>
    <row r="1612" spans="2:5">
      <c r="B1612" s="275">
        <v>43831</v>
      </c>
      <c r="C1612" s="276">
        <v>56.66</v>
      </c>
      <c r="D1612" s="34">
        <f t="shared" si="28"/>
        <v>-4.6424285210024703</v>
      </c>
      <c r="E1612" s="34">
        <v>-1.1118955171196657E-2</v>
      </c>
    </row>
    <row r="1613" spans="2:5">
      <c r="B1613" s="275">
        <v>45117</v>
      </c>
      <c r="C1613" s="276">
        <v>319.7</v>
      </c>
      <c r="D1613" s="34">
        <f t="shared" si="28"/>
        <v>0.87672818267125419</v>
      </c>
      <c r="E1613" s="34">
        <v>-1.1135439474507357E-2</v>
      </c>
    </row>
    <row r="1614" spans="2:5">
      <c r="B1614" s="275">
        <v>43432</v>
      </c>
      <c r="C1614" s="276">
        <v>39.409999999999997</v>
      </c>
      <c r="D1614" s="34">
        <f t="shared" si="28"/>
        <v>-7.427048972342047</v>
      </c>
      <c r="E1614" s="34">
        <v>-1.1164679015478428E-2</v>
      </c>
    </row>
    <row r="1615" spans="2:5">
      <c r="B1615" s="275">
        <v>45083</v>
      </c>
      <c r="C1615" s="276">
        <v>332.11</v>
      </c>
      <c r="D1615" s="34">
        <f t="shared" si="28"/>
        <v>0.68272560296287377</v>
      </c>
      <c r="E1615" s="34">
        <v>-1.1170997561048989E-2</v>
      </c>
    </row>
    <row r="1616" spans="2:5">
      <c r="B1616" s="275">
        <v>44496</v>
      </c>
      <c r="C1616" s="276">
        <v>105.37</v>
      </c>
      <c r="D1616" s="34">
        <f t="shared" si="28"/>
        <v>-4.7031413115687579</v>
      </c>
      <c r="E1616" s="34">
        <v>-1.119863338711201E-2</v>
      </c>
    </row>
    <row r="1617" spans="2:5">
      <c r="B1617" s="275">
        <v>45540</v>
      </c>
      <c r="C1617" s="276">
        <v>600.94000000000005</v>
      </c>
      <c r="D1617" s="34">
        <f t="shared" si="28"/>
        <v>0.39940759476819654</v>
      </c>
      <c r="E1617" s="34">
        <v>-1.139880853329768E-2</v>
      </c>
    </row>
    <row r="1618" spans="2:5">
      <c r="B1618" s="275">
        <v>45177</v>
      </c>
      <c r="C1618" s="276">
        <v>360.92</v>
      </c>
      <c r="D1618" s="34">
        <f t="shared" si="28"/>
        <v>0.9466363737116259</v>
      </c>
      <c r="E1618" s="34">
        <v>-1.1415272082455958E-2</v>
      </c>
    </row>
    <row r="1619" spans="2:5">
      <c r="B1619" s="275">
        <v>42690</v>
      </c>
      <c r="C1619" s="276">
        <v>19.260000000000002</v>
      </c>
      <c r="D1619" s="34">
        <f t="shared" si="28"/>
        <v>-1.1754932502596052</v>
      </c>
      <c r="E1619" s="34">
        <v>-1.1422637590861829E-2</v>
      </c>
    </row>
    <row r="1620" spans="2:5">
      <c r="B1620" s="275">
        <v>43531</v>
      </c>
      <c r="C1620" s="276">
        <v>41.9</v>
      </c>
      <c r="D1620" s="34">
        <f t="shared" si="28"/>
        <v>-12.351789976133654</v>
      </c>
      <c r="E1620" s="34">
        <v>-1.1455847255370024E-2</v>
      </c>
    </row>
    <row r="1621" spans="2:5">
      <c r="B1621" s="275">
        <v>45672</v>
      </c>
      <c r="C1621" s="276">
        <v>559.44000000000005</v>
      </c>
      <c r="D1621" s="34">
        <f t="shared" si="28"/>
        <v>0.96739596739596734</v>
      </c>
      <c r="E1621" s="34">
        <v>-1.1511511511511405E-2</v>
      </c>
    </row>
    <row r="1622" spans="2:5">
      <c r="B1622" s="275">
        <v>42753</v>
      </c>
      <c r="C1622" s="276">
        <v>18.239999999999998</v>
      </c>
      <c r="D1622" s="34">
        <f t="shared" si="28"/>
        <v>-19.123903508771932</v>
      </c>
      <c r="E1622" s="34">
        <v>-1.151315789473689E-2</v>
      </c>
    </row>
    <row r="1623" spans="2:5">
      <c r="B1623" s="275">
        <v>45175</v>
      </c>
      <c r="C1623" s="276">
        <v>367.06</v>
      </c>
      <c r="D1623" s="34">
        <f t="shared" si="28"/>
        <v>0.79850705606712802</v>
      </c>
      <c r="E1623" s="34">
        <v>-1.157848853048548E-2</v>
      </c>
    </row>
    <row r="1624" spans="2:5">
      <c r="B1624" s="275">
        <v>44309</v>
      </c>
      <c r="C1624" s="276">
        <v>73.959999999999994</v>
      </c>
      <c r="D1624" s="34">
        <f t="shared" si="28"/>
        <v>0.66468361276365606</v>
      </c>
      <c r="E1624" s="34">
        <v>-1.1627906976744179E-2</v>
      </c>
    </row>
    <row r="1625" spans="2:5">
      <c r="B1625" s="275">
        <v>43019</v>
      </c>
      <c r="C1625" s="276">
        <v>24.8</v>
      </c>
      <c r="D1625" s="34">
        <f t="shared" si="28"/>
        <v>-1.0689516129032259</v>
      </c>
      <c r="E1625" s="34">
        <v>-1.169354838709674E-2</v>
      </c>
    </row>
    <row r="1626" spans="2:5">
      <c r="B1626" s="275">
        <v>43760</v>
      </c>
      <c r="C1626" s="276">
        <v>51.31</v>
      </c>
      <c r="D1626" s="34">
        <f t="shared" si="28"/>
        <v>-0.61450009744689149</v>
      </c>
      <c r="E1626" s="34">
        <v>-1.169362697329944E-2</v>
      </c>
    </row>
    <row r="1627" spans="2:5">
      <c r="B1627" s="275">
        <v>44326</v>
      </c>
      <c r="C1627" s="276">
        <v>82.84</v>
      </c>
      <c r="D1627" s="34">
        <f t="shared" si="28"/>
        <v>5.4321583775953988E-3</v>
      </c>
      <c r="E1627" s="34">
        <v>-1.1709319169483328E-2</v>
      </c>
    </row>
    <row r="1628" spans="2:5">
      <c r="B1628" s="275">
        <v>44328</v>
      </c>
      <c r="C1628" s="276">
        <v>82.39</v>
      </c>
      <c r="D1628" s="34">
        <f t="shared" si="28"/>
        <v>-1.1529311809685641</v>
      </c>
      <c r="E1628" s="34">
        <v>-1.1894647408666149E-2</v>
      </c>
    </row>
    <row r="1629" spans="2:5">
      <c r="B1629" s="275">
        <v>44775</v>
      </c>
      <c r="C1629" s="276">
        <v>177.38</v>
      </c>
      <c r="D1629" s="34">
        <f t="shared" si="28"/>
        <v>0.7742135528244446</v>
      </c>
      <c r="E1629" s="34">
        <v>-1.1951742022775987E-2</v>
      </c>
    </row>
    <row r="1630" spans="2:5">
      <c r="B1630" s="275">
        <v>43364</v>
      </c>
      <c r="C1630" s="276">
        <v>40.049999999999997</v>
      </c>
      <c r="D1630" s="34">
        <f t="shared" si="28"/>
        <v>-2.0224719101123653E-2</v>
      </c>
      <c r="E1630" s="34">
        <v>-1.198501872659186E-2</v>
      </c>
    </row>
    <row r="1631" spans="2:5">
      <c r="B1631" s="275">
        <v>43521</v>
      </c>
      <c r="C1631" s="276">
        <v>40.86</v>
      </c>
      <c r="D1631" s="34">
        <f t="shared" si="28"/>
        <v>4.0871267743514482E-2</v>
      </c>
      <c r="E1631" s="34">
        <v>-1.1992168379833627E-2</v>
      </c>
    </row>
    <row r="1632" spans="2:5">
      <c r="B1632" s="275">
        <v>43413</v>
      </c>
      <c r="C1632" s="276">
        <v>39.19</v>
      </c>
      <c r="D1632" s="34">
        <f t="shared" si="28"/>
        <v>-14.378412860423579</v>
      </c>
      <c r="E1632" s="34">
        <v>-1.1992855320234726E-2</v>
      </c>
    </row>
    <row r="1633" spans="2:5">
      <c r="B1633" s="275">
        <v>45533</v>
      </c>
      <c r="C1633" s="276">
        <v>602.67999999999995</v>
      </c>
      <c r="D1633" s="34">
        <f t="shared" si="28"/>
        <v>0.90363045065374648</v>
      </c>
      <c r="E1633" s="34">
        <v>-1.2013008561757499E-2</v>
      </c>
    </row>
    <row r="1634" spans="2:5">
      <c r="B1634" s="275">
        <v>44095</v>
      </c>
      <c r="C1634" s="276">
        <v>58.08</v>
      </c>
      <c r="D1634" s="34">
        <f t="shared" si="28"/>
        <v>-7.0563016528925626</v>
      </c>
      <c r="E1634" s="34">
        <v>-1.2052341597796192E-2</v>
      </c>
    </row>
    <row r="1635" spans="2:5">
      <c r="B1635" s="275">
        <v>45706</v>
      </c>
      <c r="C1635" s="276">
        <v>467.91</v>
      </c>
      <c r="D1635" s="34">
        <f t="shared" si="28"/>
        <v>0.93626979547348854</v>
      </c>
      <c r="E1635" s="34">
        <v>-1.2053600051291885E-2</v>
      </c>
    </row>
    <row r="1636" spans="2:5">
      <c r="B1636" s="275">
        <v>43172</v>
      </c>
      <c r="C1636" s="276">
        <v>29.82</v>
      </c>
      <c r="D1636" s="34">
        <f t="shared" si="28"/>
        <v>-10.615023474178404</v>
      </c>
      <c r="E1636" s="34">
        <v>-1.2072434607645855E-2</v>
      </c>
    </row>
    <row r="1637" spans="2:5">
      <c r="B1637" s="275">
        <v>45225</v>
      </c>
      <c r="C1637" s="276">
        <v>346.36</v>
      </c>
      <c r="D1637" s="34">
        <f t="shared" si="28"/>
        <v>0.88104861993301775</v>
      </c>
      <c r="E1637" s="34">
        <v>-1.212611156022632E-2</v>
      </c>
    </row>
    <row r="1638" spans="2:5">
      <c r="B1638" s="275">
        <v>43501</v>
      </c>
      <c r="C1638" s="276">
        <v>41.2</v>
      </c>
      <c r="D1638" s="34">
        <f t="shared" si="28"/>
        <v>-2.6577669902912615</v>
      </c>
      <c r="E1638" s="34">
        <v>-1.2135922330097087E-2</v>
      </c>
    </row>
    <row r="1639" spans="2:5">
      <c r="B1639" s="275">
        <v>44728</v>
      </c>
      <c r="C1639" s="276">
        <v>150.69999999999999</v>
      </c>
      <c r="D1639" s="34">
        <f t="shared" si="28"/>
        <v>0.3501658925016588</v>
      </c>
      <c r="E1639" s="34">
        <v>-1.2143331121433395E-2</v>
      </c>
    </row>
    <row r="1640" spans="2:5">
      <c r="B1640" s="275">
        <v>44369</v>
      </c>
      <c r="C1640" s="276">
        <v>97.93</v>
      </c>
      <c r="D1640" s="34">
        <f t="shared" si="28"/>
        <v>0.58123149188195655</v>
      </c>
      <c r="E1640" s="34">
        <v>-1.2151536812008553E-2</v>
      </c>
    </row>
    <row r="1641" spans="2:5">
      <c r="B1641" s="275">
        <v>43348</v>
      </c>
      <c r="C1641" s="276">
        <v>41.01</v>
      </c>
      <c r="D1641" s="34">
        <f t="shared" si="28"/>
        <v>-3.9258717386003401E-2</v>
      </c>
      <c r="E1641" s="34">
        <v>-1.2192148256522799E-2</v>
      </c>
    </row>
    <row r="1642" spans="2:5">
      <c r="B1642" s="275">
        <v>43503</v>
      </c>
      <c r="C1642" s="276">
        <v>42.62</v>
      </c>
      <c r="D1642" s="34">
        <f t="shared" si="28"/>
        <v>-0.22993899577663079</v>
      </c>
      <c r="E1642" s="34">
        <v>-1.2200844673862111E-2</v>
      </c>
    </row>
    <row r="1643" spans="2:5">
      <c r="B1643" s="275">
        <v>43998</v>
      </c>
      <c r="C1643" s="276">
        <v>52.42</v>
      </c>
      <c r="D1643" s="34">
        <f t="shared" si="28"/>
        <v>-8.2092712705074398</v>
      </c>
      <c r="E1643" s="34">
        <v>-1.2209080503624582E-2</v>
      </c>
    </row>
    <row r="1644" spans="2:5">
      <c r="B1644" s="275">
        <v>45803</v>
      </c>
      <c r="C1644" s="276">
        <v>482.75</v>
      </c>
      <c r="D1644" s="34">
        <f t="shared" si="28"/>
        <v>0.80277576385292604</v>
      </c>
      <c r="E1644" s="34">
        <v>-1.2221646815121652E-2</v>
      </c>
    </row>
    <row r="1645" spans="2:5">
      <c r="B1645" s="275">
        <v>44418</v>
      </c>
      <c r="C1645" s="276">
        <v>95.21</v>
      </c>
      <c r="D1645" s="34">
        <f t="shared" si="28"/>
        <v>0.66117004516332323</v>
      </c>
      <c r="E1645" s="34">
        <v>-1.2288625144417621E-2</v>
      </c>
    </row>
    <row r="1646" spans="2:5">
      <c r="B1646" s="275">
        <v>43140</v>
      </c>
      <c r="C1646" s="276">
        <v>32.26</v>
      </c>
      <c r="D1646" s="34">
        <f t="shared" si="28"/>
        <v>-17.672039677619345</v>
      </c>
      <c r="E1646" s="34">
        <v>-1.2399256044637279E-2</v>
      </c>
    </row>
    <row r="1647" spans="2:5">
      <c r="B1647" s="275">
        <v>45593</v>
      </c>
      <c r="C1647" s="276">
        <v>602.36</v>
      </c>
      <c r="D1647" s="34">
        <f t="shared" si="28"/>
        <v>0.67441397171126904</v>
      </c>
      <c r="E1647" s="34">
        <v>-1.2434424596586774E-2</v>
      </c>
    </row>
    <row r="1648" spans="2:5">
      <c r="B1648" s="275">
        <v>44781</v>
      </c>
      <c r="C1648" s="276">
        <v>196.12</v>
      </c>
      <c r="D1648" s="34">
        <f t="shared" si="28"/>
        <v>-1.4525290638384663</v>
      </c>
      <c r="E1648" s="34">
        <v>-1.2441362431164581E-2</v>
      </c>
    </row>
    <row r="1649" spans="2:5">
      <c r="B1649" s="275">
        <v>45726</v>
      </c>
      <c r="C1649" s="276">
        <v>480.99</v>
      </c>
      <c r="D1649" s="34">
        <f t="shared" si="28"/>
        <v>0.93658911827688729</v>
      </c>
      <c r="E1649" s="34">
        <v>-1.2453481361358883E-2</v>
      </c>
    </row>
    <row r="1650" spans="2:5">
      <c r="B1650" s="275">
        <v>43165</v>
      </c>
      <c r="C1650" s="276">
        <v>30.5</v>
      </c>
      <c r="D1650" s="34">
        <f t="shared" si="28"/>
        <v>0.21081967213114752</v>
      </c>
      <c r="E1650" s="34">
        <v>-1.2459016393442591E-2</v>
      </c>
    </row>
    <row r="1651" spans="2:5">
      <c r="B1651" s="275">
        <v>43055</v>
      </c>
      <c r="C1651" s="276">
        <v>24.07</v>
      </c>
      <c r="D1651" s="34">
        <f t="shared" si="28"/>
        <v>-7.4740340673036973</v>
      </c>
      <c r="E1651" s="34">
        <v>-1.2463647694225206E-2</v>
      </c>
    </row>
    <row r="1652" spans="2:5">
      <c r="B1652" s="275">
        <v>44862</v>
      </c>
      <c r="C1652" s="276">
        <v>203.97</v>
      </c>
      <c r="D1652" s="34">
        <f t="shared" si="28"/>
        <v>-2.1241849291562485</v>
      </c>
      <c r="E1652" s="34">
        <v>-1.2501838505662654E-2</v>
      </c>
    </row>
    <row r="1653" spans="2:5">
      <c r="B1653" s="275">
        <v>45657</v>
      </c>
      <c r="C1653" s="276">
        <v>637.24</v>
      </c>
      <c r="D1653" s="34">
        <f t="shared" si="28"/>
        <v>0.16273303621869317</v>
      </c>
      <c r="E1653" s="34">
        <v>-1.2538447052915713E-2</v>
      </c>
    </row>
    <row r="1654" spans="2:5">
      <c r="B1654" s="275">
        <v>45679</v>
      </c>
      <c r="C1654" s="276">
        <v>533.54</v>
      </c>
      <c r="D1654" s="34">
        <f t="shared" si="28"/>
        <v>0.84156764253851635</v>
      </c>
      <c r="E1654" s="34">
        <v>-1.2538891179667982E-2</v>
      </c>
    </row>
    <row r="1655" spans="2:5">
      <c r="B1655" s="275">
        <v>44344</v>
      </c>
      <c r="C1655" s="276">
        <v>84.53</v>
      </c>
      <c r="D1655" s="34">
        <f t="shared" si="28"/>
        <v>-0.25387436413107767</v>
      </c>
      <c r="E1655" s="34">
        <v>-1.2539926653259224E-2</v>
      </c>
    </row>
    <row r="1656" spans="2:5">
      <c r="B1656" s="275">
        <v>44494</v>
      </c>
      <c r="C1656" s="276">
        <v>105.99</v>
      </c>
      <c r="D1656" s="34">
        <f t="shared" si="28"/>
        <v>0.60958580998207368</v>
      </c>
      <c r="E1656" s="34">
        <v>-1.2548353618265859E-2</v>
      </c>
    </row>
    <row r="1657" spans="2:5">
      <c r="B1657" s="275">
        <v>43532</v>
      </c>
      <c r="C1657" s="276">
        <v>41.38</v>
      </c>
      <c r="D1657" s="34">
        <f t="shared" si="28"/>
        <v>-0.3431609473175446</v>
      </c>
      <c r="E1657" s="34">
        <v>-1.2566457225712807E-2</v>
      </c>
    </row>
    <row r="1658" spans="2:5">
      <c r="B1658" s="275">
        <v>44039</v>
      </c>
      <c r="C1658" s="276">
        <v>55.58</v>
      </c>
      <c r="D1658" s="34">
        <f t="shared" si="28"/>
        <v>-0.45609931630082778</v>
      </c>
      <c r="E1658" s="34">
        <v>-1.2594458438287204E-2</v>
      </c>
    </row>
    <row r="1659" spans="2:5">
      <c r="B1659" s="275">
        <v>44270</v>
      </c>
      <c r="C1659" s="276">
        <v>80.930000000000007</v>
      </c>
      <c r="D1659" s="34">
        <f t="shared" si="28"/>
        <v>0.79451377733844075</v>
      </c>
      <c r="E1659" s="34">
        <v>-1.2603484492771481E-2</v>
      </c>
    </row>
    <row r="1660" spans="2:5">
      <c r="B1660" s="275">
        <v>42797</v>
      </c>
      <c r="C1660" s="276">
        <v>16.63</v>
      </c>
      <c r="D1660" s="34">
        <f t="shared" si="28"/>
        <v>-5.7913409500901993</v>
      </c>
      <c r="E1660" s="34">
        <v>-1.2627781118460666E-2</v>
      </c>
    </row>
    <row r="1661" spans="2:5">
      <c r="B1661" s="275">
        <v>44537</v>
      </c>
      <c r="C1661" s="276">
        <v>112.94</v>
      </c>
      <c r="D1661" s="34">
        <f t="shared" si="28"/>
        <v>0.51159907915707459</v>
      </c>
      <c r="E1661" s="34">
        <v>-1.2661590224898238E-2</v>
      </c>
    </row>
    <row r="1662" spans="2:5">
      <c r="B1662" s="275">
        <v>44014</v>
      </c>
      <c r="C1662" s="276">
        <v>55.16</v>
      </c>
      <c r="D1662" s="34">
        <f t="shared" si="28"/>
        <v>-1.1421319796954361E-2</v>
      </c>
      <c r="E1662" s="34">
        <v>-1.269035532994929E-2</v>
      </c>
    </row>
    <row r="1663" spans="2:5">
      <c r="B1663" s="275">
        <v>44132</v>
      </c>
      <c r="C1663" s="276">
        <v>55.79</v>
      </c>
      <c r="D1663" s="34">
        <f t="shared" si="28"/>
        <v>-1.1781681304893348</v>
      </c>
      <c r="E1663" s="34">
        <v>-1.2726295034952515E-2</v>
      </c>
    </row>
    <row r="1664" spans="2:5">
      <c r="B1664" s="275">
        <v>44613</v>
      </c>
      <c r="C1664" s="276">
        <v>121.52</v>
      </c>
      <c r="D1664" s="34">
        <f t="shared" si="28"/>
        <v>0.59414088215931526</v>
      </c>
      <c r="E1664" s="34">
        <v>-1.2755102040816304E-2</v>
      </c>
    </row>
    <row r="1665" spans="2:5">
      <c r="B1665" s="275">
        <v>43656</v>
      </c>
      <c r="C1665" s="276">
        <v>49.32</v>
      </c>
      <c r="D1665" s="34">
        <f t="shared" si="28"/>
        <v>-0.23499594484995937</v>
      </c>
      <c r="E1665" s="34">
        <v>-1.2773722627737278E-2</v>
      </c>
    </row>
    <row r="1666" spans="2:5">
      <c r="B1666" s="275">
        <v>44090</v>
      </c>
      <c r="C1666" s="276">
        <v>60.91</v>
      </c>
      <c r="D1666" s="34">
        <f t="shared" si="28"/>
        <v>-6.548021671318339</v>
      </c>
      <c r="E1666" s="34">
        <v>-1.2805779018223627E-2</v>
      </c>
    </row>
    <row r="1667" spans="2:5">
      <c r="B1667" s="275">
        <v>45848</v>
      </c>
      <c r="C1667" s="276">
        <v>459.75</v>
      </c>
      <c r="D1667" s="34">
        <f t="shared" si="28"/>
        <v>-7.756389342033719E-2</v>
      </c>
      <c r="E1667" s="34">
        <v>-1.2833061446438232E-2</v>
      </c>
    </row>
    <row r="1668" spans="2:5">
      <c r="B1668" s="275">
        <v>45308</v>
      </c>
      <c r="C1668" s="276">
        <v>495.41</v>
      </c>
      <c r="D1668" s="34">
        <f t="shared" si="28"/>
        <v>0.95292787791929923</v>
      </c>
      <c r="E1668" s="34">
        <v>-1.2858036777618431E-2</v>
      </c>
    </row>
    <row r="1669" spans="2:5">
      <c r="B1669" s="275">
        <v>42930</v>
      </c>
      <c r="C1669" s="276">
        <v>23.32</v>
      </c>
      <c r="D1669" s="34">
        <f t="shared" si="28"/>
        <v>-18.64622641509434</v>
      </c>
      <c r="E1669" s="34">
        <v>-1.2864493996569498E-2</v>
      </c>
    </row>
    <row r="1670" spans="2:5">
      <c r="B1670" s="275">
        <v>45846</v>
      </c>
      <c r="C1670" s="276">
        <v>458.15</v>
      </c>
      <c r="D1670" s="34">
        <f t="shared" ref="D1670:D1733" si="29">(C1670-C1671)/C1670</f>
        <v>-0.27261813816435659</v>
      </c>
      <c r="E1670" s="34">
        <v>-1.2877878424096987E-2</v>
      </c>
    </row>
    <row r="1671" spans="2:5">
      <c r="B1671" s="275">
        <v>45608</v>
      </c>
      <c r="C1671" s="276">
        <v>583.04999999999995</v>
      </c>
      <c r="D1671" s="34">
        <f t="shared" si="29"/>
        <v>0.9283937912700454</v>
      </c>
      <c r="E1671" s="34">
        <v>-1.2914844352971593E-2</v>
      </c>
    </row>
    <row r="1672" spans="2:5">
      <c r="B1672" s="275">
        <v>43546</v>
      </c>
      <c r="C1672" s="276">
        <v>41.75</v>
      </c>
      <c r="D1672" s="34">
        <f t="shared" si="29"/>
        <v>-0.23832335329341325</v>
      </c>
      <c r="E1672" s="34">
        <v>-1.2934131736526926E-2</v>
      </c>
    </row>
    <row r="1673" spans="2:5">
      <c r="B1673" s="275">
        <v>43704</v>
      </c>
      <c r="C1673" s="276">
        <v>51.7</v>
      </c>
      <c r="D1673" s="34">
        <f t="shared" si="29"/>
        <v>-1.7264990328820116</v>
      </c>
      <c r="E1673" s="34">
        <v>-1.2959381044487323E-2</v>
      </c>
    </row>
    <row r="1674" spans="2:5">
      <c r="B1674" s="275">
        <v>44685</v>
      </c>
      <c r="C1674" s="276">
        <v>140.96</v>
      </c>
      <c r="D1674" s="34">
        <f t="shared" si="29"/>
        <v>0.59591373439273554</v>
      </c>
      <c r="E1674" s="34">
        <v>-1.2982406356413054E-2</v>
      </c>
    </row>
    <row r="1675" spans="2:5">
      <c r="B1675" s="275">
        <v>44112</v>
      </c>
      <c r="C1675" s="276">
        <v>56.96</v>
      </c>
      <c r="D1675" s="34">
        <f t="shared" si="29"/>
        <v>0.63588483146067409</v>
      </c>
      <c r="E1675" s="34">
        <v>-1.29915730337079E-2</v>
      </c>
    </row>
    <row r="1676" spans="2:5">
      <c r="B1676" s="275">
        <v>42850</v>
      </c>
      <c r="C1676" s="276">
        <v>20.74</v>
      </c>
      <c r="D1676" s="34">
        <f t="shared" si="29"/>
        <v>-5.5824493731919009</v>
      </c>
      <c r="E1676" s="34">
        <v>-1.3018322082931685E-2</v>
      </c>
    </row>
    <row r="1677" spans="2:5">
      <c r="B1677" s="275">
        <v>44672</v>
      </c>
      <c r="C1677" s="276">
        <v>136.52000000000001</v>
      </c>
      <c r="D1677" s="34">
        <f t="shared" si="29"/>
        <v>0.64627893348959864</v>
      </c>
      <c r="E1677" s="34">
        <v>-1.3038382654556117E-2</v>
      </c>
    </row>
    <row r="1678" spans="2:5">
      <c r="B1678" s="275">
        <v>43663</v>
      </c>
      <c r="C1678" s="276">
        <v>48.29</v>
      </c>
      <c r="D1678" s="34">
        <f t="shared" si="29"/>
        <v>0.1751915510457652</v>
      </c>
      <c r="E1678" s="34">
        <v>-1.3046179333195332E-2</v>
      </c>
    </row>
    <row r="1679" spans="2:5">
      <c r="B1679" s="275">
        <v>43353</v>
      </c>
      <c r="C1679" s="276">
        <v>39.83</v>
      </c>
      <c r="D1679" s="34">
        <f t="shared" si="29"/>
        <v>0.4622144112478031</v>
      </c>
      <c r="E1679" s="34">
        <v>-1.3055485814712607E-2</v>
      </c>
    </row>
    <row r="1680" spans="2:5">
      <c r="B1680" s="275">
        <v>42878</v>
      </c>
      <c r="C1680" s="276">
        <v>21.42</v>
      </c>
      <c r="D1680" s="34">
        <f t="shared" si="29"/>
        <v>-1.5700280112044815</v>
      </c>
      <c r="E1680" s="34">
        <v>-1.3071895424836487E-2</v>
      </c>
    </row>
    <row r="1681" spans="2:5">
      <c r="B1681" s="275">
        <v>44022</v>
      </c>
      <c r="C1681" s="276">
        <v>55.05</v>
      </c>
      <c r="D1681" s="34">
        <f t="shared" si="29"/>
        <v>-0.80054495912806556</v>
      </c>
      <c r="E1681" s="34">
        <v>-1.3079019073569592E-2</v>
      </c>
    </row>
    <row r="1682" spans="2:5">
      <c r="B1682" s="275">
        <v>44368</v>
      </c>
      <c r="C1682" s="276">
        <v>99.12</v>
      </c>
      <c r="D1682" s="34">
        <f t="shared" si="29"/>
        <v>-0.61592009685230009</v>
      </c>
      <c r="E1682" s="34">
        <v>-1.3115415657788509E-2</v>
      </c>
    </row>
    <row r="1683" spans="2:5">
      <c r="B1683" s="275">
        <v>44757</v>
      </c>
      <c r="C1683" s="276">
        <v>160.16999999999999</v>
      </c>
      <c r="D1683" s="34">
        <f t="shared" si="29"/>
        <v>-1.8195042767060003</v>
      </c>
      <c r="E1683" s="34">
        <v>-1.317350315290013E-2</v>
      </c>
    </row>
    <row r="1684" spans="2:5">
      <c r="B1684" s="275">
        <v>45839</v>
      </c>
      <c r="C1684" s="276">
        <v>451.6</v>
      </c>
      <c r="D1684" s="34">
        <f t="shared" si="29"/>
        <v>0.88786536758193091</v>
      </c>
      <c r="E1684" s="34">
        <v>-1.3175376439326812E-2</v>
      </c>
    </row>
    <row r="1685" spans="2:5">
      <c r="B1685" s="275">
        <v>43761</v>
      </c>
      <c r="C1685" s="276">
        <v>50.64</v>
      </c>
      <c r="D1685" s="34">
        <f t="shared" si="29"/>
        <v>-0.29206161137440773</v>
      </c>
      <c r="E1685" s="34">
        <v>-1.3230647709320729E-2</v>
      </c>
    </row>
    <row r="1686" spans="2:5">
      <c r="B1686" s="275">
        <v>43885</v>
      </c>
      <c r="C1686" s="276">
        <v>65.430000000000007</v>
      </c>
      <c r="D1686" s="34">
        <f t="shared" si="29"/>
        <v>-0.70044322176371687</v>
      </c>
      <c r="E1686" s="34">
        <v>-1.3296652911508333E-2</v>
      </c>
    </row>
    <row r="1687" spans="2:5">
      <c r="B1687" s="275">
        <v>44588</v>
      </c>
      <c r="C1687" s="276">
        <v>111.26</v>
      </c>
      <c r="D1687" s="34">
        <f t="shared" si="29"/>
        <v>-4.7015998561927015</v>
      </c>
      <c r="E1687" s="34">
        <v>-1.3302175085385491E-2</v>
      </c>
    </row>
    <row r="1688" spans="2:5">
      <c r="B1688" s="275">
        <v>45464</v>
      </c>
      <c r="C1688" s="276">
        <v>634.36</v>
      </c>
      <c r="D1688" s="34">
        <f t="shared" si="29"/>
        <v>0.59570275553313567</v>
      </c>
      <c r="E1688" s="34">
        <v>-1.3352039851188642E-2</v>
      </c>
    </row>
    <row r="1689" spans="2:5">
      <c r="B1689" s="275">
        <v>44979</v>
      </c>
      <c r="C1689" s="276">
        <v>256.47000000000003</v>
      </c>
      <c r="D1689" s="34">
        <f t="shared" si="29"/>
        <v>0.74546730611767464</v>
      </c>
      <c r="E1689" s="34">
        <v>-1.3412874800171551E-2</v>
      </c>
    </row>
    <row r="1690" spans="2:5">
      <c r="B1690" s="275">
        <v>43889</v>
      </c>
      <c r="C1690" s="276">
        <v>65.28</v>
      </c>
      <c r="D1690" s="34">
        <f t="shared" si="29"/>
        <v>0.60248161764705876</v>
      </c>
      <c r="E1690" s="34">
        <v>-1.3480392156862675E-2</v>
      </c>
    </row>
    <row r="1691" spans="2:5">
      <c r="B1691" s="275">
        <v>42996</v>
      </c>
      <c r="C1691" s="276">
        <v>25.95</v>
      </c>
      <c r="D1691" s="34">
        <f t="shared" si="29"/>
        <v>0.11445086705202308</v>
      </c>
      <c r="E1691" s="34">
        <v>-1.3487475915221635E-2</v>
      </c>
    </row>
    <row r="1692" spans="2:5">
      <c r="B1692" s="275">
        <v>42958</v>
      </c>
      <c r="C1692" s="276">
        <v>22.98</v>
      </c>
      <c r="D1692" s="34">
        <f t="shared" si="29"/>
        <v>-1.0935596170583115</v>
      </c>
      <c r="E1692" s="34">
        <v>-1.3489991296779753E-2</v>
      </c>
    </row>
    <row r="1693" spans="2:5">
      <c r="B1693" s="275">
        <v>43647</v>
      </c>
      <c r="C1693" s="276">
        <v>48.11</v>
      </c>
      <c r="D1693" s="34">
        <f t="shared" si="29"/>
        <v>0.52338391186863442</v>
      </c>
      <c r="E1693" s="34">
        <v>-1.3510704635210945E-2</v>
      </c>
    </row>
    <row r="1694" spans="2:5">
      <c r="B1694" s="275">
        <v>42909</v>
      </c>
      <c r="C1694" s="276">
        <v>22.93</v>
      </c>
      <c r="D1694" s="34">
        <f t="shared" si="29"/>
        <v>-0.64195377235063233</v>
      </c>
      <c r="E1694" s="34">
        <v>-1.3519406890536359E-2</v>
      </c>
    </row>
    <row r="1695" spans="2:5">
      <c r="B1695" s="275">
        <v>43374</v>
      </c>
      <c r="C1695" s="276">
        <v>37.65</v>
      </c>
      <c r="D1695" s="34">
        <f t="shared" si="29"/>
        <v>-0.3274900398406374</v>
      </c>
      <c r="E1695" s="34">
        <v>-1.3545816733067676E-2</v>
      </c>
    </row>
    <row r="1696" spans="2:5">
      <c r="B1696" s="275">
        <v>43697</v>
      </c>
      <c r="C1696" s="276">
        <v>49.98</v>
      </c>
      <c r="D1696" s="34">
        <f t="shared" si="29"/>
        <v>-10.322128851540617</v>
      </c>
      <c r="E1696" s="34">
        <v>-1.3605442176870744E-2</v>
      </c>
    </row>
    <row r="1697" spans="2:5">
      <c r="B1697" s="275">
        <v>45671</v>
      </c>
      <c r="C1697" s="276">
        <v>565.88</v>
      </c>
      <c r="D1697" s="34">
        <f t="shared" si="29"/>
        <v>0.93014420018378463</v>
      </c>
      <c r="E1697" s="34">
        <v>-1.366013995900194E-2</v>
      </c>
    </row>
    <row r="1698" spans="2:5">
      <c r="B1698" s="275">
        <v>43440</v>
      </c>
      <c r="C1698" s="276">
        <v>39.53</v>
      </c>
      <c r="D1698" s="34">
        <f t="shared" si="29"/>
        <v>-0.27700480647609399</v>
      </c>
      <c r="E1698" s="34">
        <v>-1.366051100430051E-2</v>
      </c>
    </row>
    <row r="1699" spans="2:5">
      <c r="B1699" s="275">
        <v>43983</v>
      </c>
      <c r="C1699" s="276">
        <v>50.48</v>
      </c>
      <c r="D1699" s="34">
        <f t="shared" si="29"/>
        <v>0.49425515055467506</v>
      </c>
      <c r="E1699" s="34">
        <v>-1.3668779714738608E-2</v>
      </c>
    </row>
    <row r="1700" spans="2:5">
      <c r="B1700" s="275">
        <v>42990</v>
      </c>
      <c r="C1700" s="276">
        <v>25.53</v>
      </c>
      <c r="D1700" s="34">
        <f t="shared" si="29"/>
        <v>-17.403838621229927</v>
      </c>
      <c r="E1700" s="34">
        <v>-1.3709361535448408E-2</v>
      </c>
    </row>
    <row r="1701" spans="2:5">
      <c r="B1701" s="275">
        <v>45821</v>
      </c>
      <c r="C1701" s="276">
        <v>469.85</v>
      </c>
      <c r="D1701" s="34">
        <f t="shared" si="29"/>
        <v>-0.12823241460040438</v>
      </c>
      <c r="E1701" s="34">
        <v>-1.3727785463445755E-2</v>
      </c>
    </row>
    <row r="1702" spans="2:5">
      <c r="B1702" s="275">
        <v>45740</v>
      </c>
      <c r="C1702" s="276">
        <v>530.1</v>
      </c>
      <c r="D1702" s="34">
        <f t="shared" si="29"/>
        <v>0.95200905489530274</v>
      </c>
      <c r="E1702" s="34">
        <v>-1.3733257875872425E-2</v>
      </c>
    </row>
    <row r="1703" spans="2:5">
      <c r="B1703" s="275">
        <v>43000</v>
      </c>
      <c r="C1703" s="276">
        <v>25.44</v>
      </c>
      <c r="D1703" s="34">
        <f t="shared" si="29"/>
        <v>-17.390330188679247</v>
      </c>
      <c r="E1703" s="34">
        <v>-1.3757861635220041E-2</v>
      </c>
    </row>
    <row r="1704" spans="2:5">
      <c r="B1704" s="275">
        <v>45812</v>
      </c>
      <c r="C1704" s="276">
        <v>467.85</v>
      </c>
      <c r="D1704" s="34">
        <f t="shared" si="29"/>
        <v>0.39236934915036881</v>
      </c>
      <c r="E1704" s="34">
        <v>-1.3786470022443065E-2</v>
      </c>
    </row>
    <row r="1705" spans="2:5">
      <c r="B1705" s="275">
        <v>45044</v>
      </c>
      <c r="C1705" s="276">
        <v>284.27999999999997</v>
      </c>
      <c r="D1705" s="34">
        <f t="shared" si="29"/>
        <v>0.83688616856620235</v>
      </c>
      <c r="E1705" s="34">
        <v>-1.3789221893907473E-2</v>
      </c>
    </row>
    <row r="1706" spans="2:5">
      <c r="B1706" s="275">
        <v>43598</v>
      </c>
      <c r="C1706" s="276">
        <v>46.37</v>
      </c>
      <c r="D1706" s="34">
        <f t="shared" si="29"/>
        <v>0.20595212421824449</v>
      </c>
      <c r="E1706" s="34">
        <v>-1.3802027172741009E-2</v>
      </c>
    </row>
    <row r="1707" spans="2:5">
      <c r="B1707" s="275">
        <v>43271</v>
      </c>
      <c r="C1707" s="276">
        <v>36.82</v>
      </c>
      <c r="D1707" s="34">
        <f t="shared" si="29"/>
        <v>-2.0581205866376968</v>
      </c>
      <c r="E1707" s="34">
        <v>-1.3851167843563227E-2</v>
      </c>
    </row>
    <row r="1708" spans="2:5">
      <c r="B1708" s="275">
        <v>44529</v>
      </c>
      <c r="C1708" s="276">
        <v>112.6</v>
      </c>
      <c r="D1708" s="34">
        <f t="shared" si="29"/>
        <v>0.33445825932504442</v>
      </c>
      <c r="E1708" s="34">
        <v>-1.3854351687389008E-2</v>
      </c>
    </row>
    <row r="1709" spans="2:5">
      <c r="B1709" s="275">
        <v>44221</v>
      </c>
      <c r="C1709" s="276">
        <v>74.94</v>
      </c>
      <c r="D1709" s="34">
        <f t="shared" si="29"/>
        <v>-6.3337336535895385</v>
      </c>
      <c r="E1709" s="34">
        <v>-1.3877768881772168E-2</v>
      </c>
    </row>
    <row r="1710" spans="2:5">
      <c r="B1710" s="275">
        <v>45378</v>
      </c>
      <c r="C1710" s="276">
        <v>549.59</v>
      </c>
      <c r="D1710" s="34">
        <f t="shared" si="29"/>
        <v>0.85088884441128843</v>
      </c>
      <c r="E1710" s="34">
        <v>-1.3883076475190588E-2</v>
      </c>
    </row>
    <row r="1711" spans="2:5">
      <c r="B1711" s="275">
        <v>44267</v>
      </c>
      <c r="C1711" s="276">
        <v>81.95</v>
      </c>
      <c r="D1711" s="34">
        <f t="shared" si="29"/>
        <v>-0.51262965222696755</v>
      </c>
      <c r="E1711" s="34">
        <v>-1.3910921293471636E-2</v>
      </c>
    </row>
    <row r="1712" spans="2:5">
      <c r="B1712" s="275">
        <v>44658</v>
      </c>
      <c r="C1712" s="276">
        <v>123.96</v>
      </c>
      <c r="D1712" s="34">
        <f t="shared" si="29"/>
        <v>3.5091965150048358E-2</v>
      </c>
      <c r="E1712" s="34">
        <v>-1.3956114875766409E-2</v>
      </c>
    </row>
    <row r="1713" spans="2:5">
      <c r="B1713" s="275">
        <v>44446</v>
      </c>
      <c r="C1713" s="276">
        <v>119.61</v>
      </c>
      <c r="D1713" s="34">
        <f t="shared" si="29"/>
        <v>0.50973998829529299</v>
      </c>
      <c r="E1713" s="34">
        <v>-1.3962043307415782E-2</v>
      </c>
    </row>
    <row r="1714" spans="2:5">
      <c r="B1714" s="275">
        <v>43796</v>
      </c>
      <c r="C1714" s="276">
        <v>58.64</v>
      </c>
      <c r="D1714" s="34">
        <f t="shared" si="29"/>
        <v>-0.84890859481582537</v>
      </c>
      <c r="E1714" s="34">
        <v>-1.3983628922237385E-2</v>
      </c>
    </row>
    <row r="1715" spans="2:5">
      <c r="B1715" s="275">
        <v>44554</v>
      </c>
      <c r="C1715" s="276">
        <v>108.42</v>
      </c>
      <c r="D1715" s="34">
        <f t="shared" si="29"/>
        <v>-4.9059214167127845</v>
      </c>
      <c r="E1715" s="34">
        <v>-1.4019553587898874E-2</v>
      </c>
    </row>
    <row r="1716" spans="2:5">
      <c r="B1716" s="275">
        <v>45474</v>
      </c>
      <c r="C1716" s="276">
        <v>640.32000000000005</v>
      </c>
      <c r="D1716" s="34">
        <f t="shared" si="29"/>
        <v>0.91896239380309852</v>
      </c>
      <c r="E1716" s="34">
        <v>-1.4024237881059319E-2</v>
      </c>
    </row>
    <row r="1717" spans="2:5">
      <c r="B1717" s="275">
        <v>43707</v>
      </c>
      <c r="C1717" s="276">
        <v>51.89</v>
      </c>
      <c r="D1717" s="34">
        <f t="shared" si="29"/>
        <v>0.10098284833301217</v>
      </c>
      <c r="E1717" s="34">
        <v>-1.4068221237232547E-2</v>
      </c>
    </row>
    <row r="1718" spans="2:5">
      <c r="B1718" s="275">
        <v>43605</v>
      </c>
      <c r="C1718" s="276">
        <v>46.65</v>
      </c>
      <c r="D1718" s="34">
        <f t="shared" si="29"/>
        <v>0.5153269024651661</v>
      </c>
      <c r="E1718" s="34">
        <v>-1.4147909967845739E-2</v>
      </c>
    </row>
    <row r="1719" spans="2:5">
      <c r="B1719" s="275">
        <v>42913</v>
      </c>
      <c r="C1719" s="276">
        <v>22.61</v>
      </c>
      <c r="D1719" s="34">
        <f t="shared" si="29"/>
        <v>-0.93719593100398046</v>
      </c>
      <c r="E1719" s="34">
        <v>-1.4153029632905807E-2</v>
      </c>
    </row>
    <row r="1720" spans="2:5">
      <c r="B1720" s="275">
        <v>43566</v>
      </c>
      <c r="C1720" s="276">
        <v>43.8</v>
      </c>
      <c r="D1720" s="34">
        <f t="shared" si="29"/>
        <v>-9.9006849315068486</v>
      </c>
      <c r="E1720" s="34">
        <v>-1.4155251141552616E-2</v>
      </c>
    </row>
    <row r="1721" spans="2:5">
      <c r="B1721" s="275">
        <v>45728</v>
      </c>
      <c r="C1721" s="276">
        <v>477.45</v>
      </c>
      <c r="D1721" s="34">
        <f t="shared" si="29"/>
        <v>-3.6024714629804146E-2</v>
      </c>
      <c r="E1721" s="34">
        <v>-1.420043983663217E-2</v>
      </c>
    </row>
    <row r="1722" spans="2:5">
      <c r="B1722" s="275">
        <v>45796</v>
      </c>
      <c r="C1722" s="276">
        <v>494.65</v>
      </c>
      <c r="D1722" s="34">
        <f t="shared" si="29"/>
        <v>0.57731729505711094</v>
      </c>
      <c r="E1722" s="34">
        <v>-1.4252501768927547E-2</v>
      </c>
    </row>
    <row r="1723" spans="2:5">
      <c r="B1723" s="275">
        <v>44816</v>
      </c>
      <c r="C1723" s="276">
        <v>209.08</v>
      </c>
      <c r="D1723" s="34">
        <f t="shared" si="29"/>
        <v>-0.53314520757604744</v>
      </c>
      <c r="E1723" s="34">
        <v>-1.4252917543523961E-2</v>
      </c>
    </row>
    <row r="1724" spans="2:5">
      <c r="B1724" s="275">
        <v>45113</v>
      </c>
      <c r="C1724" s="276">
        <v>320.55</v>
      </c>
      <c r="D1724" s="34">
        <f t="shared" si="29"/>
        <v>0.85662143191389806</v>
      </c>
      <c r="E1724" s="34">
        <v>-1.4350335361098006E-2</v>
      </c>
    </row>
    <row r="1725" spans="2:5">
      <c r="B1725" s="275">
        <v>43635</v>
      </c>
      <c r="C1725" s="276">
        <v>45.96</v>
      </c>
      <c r="D1725" s="34">
        <f t="shared" si="29"/>
        <v>-9.1884247171453435</v>
      </c>
      <c r="E1725" s="34">
        <v>-1.4360313315926819E-2</v>
      </c>
    </row>
    <row r="1726" spans="2:5">
      <c r="B1726" s="275">
        <v>45708</v>
      </c>
      <c r="C1726" s="276">
        <v>468.26</v>
      </c>
      <c r="D1726" s="34">
        <f t="shared" si="29"/>
        <v>0.90836287532567384</v>
      </c>
      <c r="E1726" s="34">
        <v>-1.4393712894545784E-2</v>
      </c>
    </row>
    <row r="1727" spans="2:5">
      <c r="B1727" s="275">
        <v>43573</v>
      </c>
      <c r="C1727" s="276">
        <v>42.91</v>
      </c>
      <c r="D1727" s="34">
        <f t="shared" si="29"/>
        <v>-0.19342810533675145</v>
      </c>
      <c r="E1727" s="34">
        <v>-1.4448846422745389E-2</v>
      </c>
    </row>
    <row r="1728" spans="2:5">
      <c r="B1728" s="275">
        <v>43966</v>
      </c>
      <c r="C1728" s="276">
        <v>51.21</v>
      </c>
      <c r="D1728" s="34">
        <f t="shared" si="29"/>
        <v>-4.9873071665690292</v>
      </c>
      <c r="E1728" s="34">
        <v>-1.4450302675258778E-2</v>
      </c>
    </row>
    <row r="1729" spans="2:5">
      <c r="B1729" s="275">
        <v>45058</v>
      </c>
      <c r="C1729" s="276">
        <v>306.61</v>
      </c>
      <c r="D1729" s="34">
        <f t="shared" si="29"/>
        <v>0.89869867258080294</v>
      </c>
      <c r="E1729" s="34">
        <v>-1.4480936694824035E-2</v>
      </c>
    </row>
    <row r="1730" spans="2:5">
      <c r="B1730" s="275">
        <v>43194</v>
      </c>
      <c r="C1730" s="276">
        <v>31.06</v>
      </c>
      <c r="D1730" s="34">
        <f t="shared" si="29"/>
        <v>2.5756600128782454E-3</v>
      </c>
      <c r="E1730" s="34">
        <v>-1.4488087572440529E-2</v>
      </c>
    </row>
    <row r="1731" spans="2:5">
      <c r="B1731" s="275">
        <v>43153</v>
      </c>
      <c r="C1731" s="276">
        <v>30.98</v>
      </c>
      <c r="D1731" s="34">
        <f t="shared" si="29"/>
        <v>0.44641704325371212</v>
      </c>
      <c r="E1731" s="34">
        <v>-1.4525500322788872E-2</v>
      </c>
    </row>
    <row r="1732" spans="2:5">
      <c r="B1732" s="275">
        <v>42795</v>
      </c>
      <c r="C1732" s="276">
        <v>17.149999999999999</v>
      </c>
      <c r="D1732" s="34">
        <f t="shared" si="29"/>
        <v>-26.749271137026241</v>
      </c>
      <c r="E1732" s="34">
        <v>-1.457725947521866E-2</v>
      </c>
    </row>
    <row r="1733" spans="2:5">
      <c r="B1733" s="275">
        <v>45807</v>
      </c>
      <c r="C1733" s="276">
        <v>475.9</v>
      </c>
      <c r="D1733" s="34">
        <f t="shared" si="29"/>
        <v>-2.5992855641941596E-2</v>
      </c>
      <c r="E1733" s="34">
        <v>-1.4603908384114406E-2</v>
      </c>
    </row>
    <row r="1734" spans="2:5">
      <c r="B1734" s="275">
        <v>45309</v>
      </c>
      <c r="C1734" s="276">
        <v>488.27</v>
      </c>
      <c r="D1734" s="34">
        <f t="shared" ref="D1734:D1797" si="30">(C1734-C1735)/C1734</f>
        <v>-0.22671882360169587</v>
      </c>
      <c r="E1734" s="34">
        <v>-1.4623056915231416E-2</v>
      </c>
    </row>
    <row r="1735" spans="2:5">
      <c r="B1735" s="275">
        <v>45538</v>
      </c>
      <c r="C1735" s="276">
        <v>598.97</v>
      </c>
      <c r="D1735" s="34">
        <f t="shared" si="30"/>
        <v>0.96236873299163572</v>
      </c>
      <c r="E1735" s="34">
        <v>-1.462510643270947E-2</v>
      </c>
    </row>
    <row r="1736" spans="2:5">
      <c r="B1736" s="275">
        <v>42934</v>
      </c>
      <c r="C1736" s="276">
        <v>22.54</v>
      </c>
      <c r="D1736" s="34">
        <f t="shared" si="30"/>
        <v>0.21295474711623785</v>
      </c>
      <c r="E1736" s="34">
        <v>-1.4640638864241431E-2</v>
      </c>
    </row>
    <row r="1737" spans="2:5">
      <c r="B1737" s="275">
        <v>42758</v>
      </c>
      <c r="C1737" s="276">
        <v>17.739999999999998</v>
      </c>
      <c r="D1737" s="34">
        <f t="shared" si="30"/>
        <v>-5.7232243517474641</v>
      </c>
      <c r="E1737" s="34">
        <v>-1.4656144306651724E-2</v>
      </c>
    </row>
    <row r="1738" spans="2:5">
      <c r="B1738" s="275">
        <v>44579</v>
      </c>
      <c r="C1738" s="276">
        <v>119.27</v>
      </c>
      <c r="D1738" s="34">
        <f t="shared" si="30"/>
        <v>0.75450658170537432</v>
      </c>
      <c r="E1738" s="34">
        <v>-1.4672591598893267E-2</v>
      </c>
    </row>
    <row r="1739" spans="2:5">
      <c r="B1739" s="275">
        <v>43182</v>
      </c>
      <c r="C1739" s="276">
        <v>29.28</v>
      </c>
      <c r="D1739" s="34">
        <f t="shared" si="30"/>
        <v>-0.13763661202185795</v>
      </c>
      <c r="E1739" s="34">
        <v>-1.4685792349726766E-2</v>
      </c>
    </row>
    <row r="1740" spans="2:5">
      <c r="B1740" s="275">
        <v>43130</v>
      </c>
      <c r="C1740" s="276">
        <v>33.31</v>
      </c>
      <c r="D1740" s="34">
        <f t="shared" si="30"/>
        <v>-2.4848393875712995</v>
      </c>
      <c r="E1740" s="34">
        <v>-1.4710297208045477E-2</v>
      </c>
    </row>
    <row r="1741" spans="2:5">
      <c r="B1741" s="275">
        <v>44634</v>
      </c>
      <c r="C1741" s="276">
        <v>116.08</v>
      </c>
      <c r="D1741" s="34">
        <f t="shared" si="30"/>
        <v>0.77782563749138522</v>
      </c>
      <c r="E1741" s="34">
        <v>-1.4731219848380496E-2</v>
      </c>
    </row>
    <row r="1742" spans="2:5">
      <c r="B1742" s="275">
        <v>42999</v>
      </c>
      <c r="C1742" s="276">
        <v>25.79</v>
      </c>
      <c r="D1742" s="34">
        <f t="shared" si="30"/>
        <v>0.13183404420317948</v>
      </c>
      <c r="E1742" s="34">
        <v>-1.4734393175649577E-2</v>
      </c>
    </row>
    <row r="1743" spans="2:5">
      <c r="B1743" s="275">
        <v>42937</v>
      </c>
      <c r="C1743" s="276">
        <v>22.39</v>
      </c>
      <c r="D1743" s="34">
        <f t="shared" si="30"/>
        <v>-1.7748995087092452</v>
      </c>
      <c r="E1743" s="34">
        <v>-1.4738722644037441E-2</v>
      </c>
    </row>
    <row r="1744" spans="2:5">
      <c r="B1744" s="275">
        <v>44078</v>
      </c>
      <c r="C1744" s="276">
        <v>62.13</v>
      </c>
      <c r="D1744" s="34">
        <f t="shared" si="30"/>
        <v>-8.9763399323998065</v>
      </c>
      <c r="E1744" s="34">
        <v>-1.4807661355222832E-2</v>
      </c>
    </row>
    <row r="1745" spans="2:5">
      <c r="B1745" s="275">
        <v>45625</v>
      </c>
      <c r="C1745" s="276">
        <v>619.83000000000004</v>
      </c>
      <c r="D1745" s="34">
        <f t="shared" si="30"/>
        <v>0.81291644483164738</v>
      </c>
      <c r="E1745" s="34">
        <v>-1.4810512559895373E-2</v>
      </c>
    </row>
    <row r="1746" spans="2:5">
      <c r="B1746" s="275">
        <v>44482</v>
      </c>
      <c r="C1746" s="276">
        <v>115.96</v>
      </c>
      <c r="D1746" s="34">
        <f t="shared" si="30"/>
        <v>-4.1307347361159028</v>
      </c>
      <c r="E1746" s="34">
        <v>-1.4832700931355754E-2</v>
      </c>
    </row>
    <row r="1747" spans="2:5">
      <c r="B1747" s="275">
        <v>45387</v>
      </c>
      <c r="C1747" s="276">
        <v>594.96</v>
      </c>
      <c r="D1747" s="34">
        <f t="shared" si="30"/>
        <v>0.80415490116982657</v>
      </c>
      <c r="E1747" s="34">
        <v>-1.4858141723813226E-2</v>
      </c>
    </row>
    <row r="1748" spans="2:5">
      <c r="B1748" s="275">
        <v>44585</v>
      </c>
      <c r="C1748" s="276">
        <v>116.52</v>
      </c>
      <c r="D1748" s="34">
        <f t="shared" si="30"/>
        <v>0.78759011328527295</v>
      </c>
      <c r="E1748" s="34">
        <v>-1.493305870236877E-2</v>
      </c>
    </row>
    <row r="1749" spans="2:5">
      <c r="B1749" s="275">
        <v>43081</v>
      </c>
      <c r="C1749" s="276">
        <v>24.75</v>
      </c>
      <c r="D1749" s="34">
        <f t="shared" si="30"/>
        <v>-4.528888888888889</v>
      </c>
      <c r="E1749" s="34">
        <v>-1.494949494949499E-2</v>
      </c>
    </row>
    <row r="1750" spans="2:5">
      <c r="B1750" s="275">
        <v>44690</v>
      </c>
      <c r="C1750" s="276">
        <v>136.84</v>
      </c>
      <c r="D1750" s="34">
        <f t="shared" si="30"/>
        <v>0.45571470330312774</v>
      </c>
      <c r="E1750" s="34">
        <v>-1.4980999707687686E-2</v>
      </c>
    </row>
    <row r="1751" spans="2:5">
      <c r="B1751" s="275">
        <v>44235</v>
      </c>
      <c r="C1751" s="276">
        <v>74.48</v>
      </c>
      <c r="D1751" s="34">
        <f t="shared" si="30"/>
        <v>0.75040279269602572</v>
      </c>
      <c r="E1751" s="34">
        <v>-1.5037593984962275E-2</v>
      </c>
    </row>
    <row r="1752" spans="2:5">
      <c r="B1752" s="275">
        <v>42717</v>
      </c>
      <c r="C1752" s="276">
        <v>18.59</v>
      </c>
      <c r="D1752" s="34">
        <f t="shared" si="30"/>
        <v>-15.95804195804196</v>
      </c>
      <c r="E1752" s="34">
        <v>-1.506186121570743E-2</v>
      </c>
    </row>
    <row r="1753" spans="2:5">
      <c r="B1753" s="275">
        <v>45128</v>
      </c>
      <c r="C1753" s="276">
        <v>315.25</v>
      </c>
      <c r="D1753" s="34">
        <f t="shared" si="30"/>
        <v>-0.57392545598731171</v>
      </c>
      <c r="E1753" s="34">
        <v>-1.506740681998414E-2</v>
      </c>
    </row>
    <row r="1754" spans="2:5">
      <c r="B1754" s="275">
        <v>45321</v>
      </c>
      <c r="C1754" s="276">
        <v>496.18</v>
      </c>
      <c r="D1754" s="34">
        <f t="shared" si="30"/>
        <v>0.93056955137248587</v>
      </c>
      <c r="E1754" s="34">
        <v>-1.5075174331895719E-2</v>
      </c>
    </row>
    <row r="1755" spans="2:5">
      <c r="B1755" s="275">
        <v>43125</v>
      </c>
      <c r="C1755" s="276">
        <v>34.450000000000003</v>
      </c>
      <c r="D1755" s="34">
        <f t="shared" si="30"/>
        <v>-2.5175616835994195</v>
      </c>
      <c r="E1755" s="34">
        <v>-1.5094339622641393E-2</v>
      </c>
    </row>
    <row r="1756" spans="2:5">
      <c r="B1756" s="275">
        <v>44648</v>
      </c>
      <c r="C1756" s="276">
        <v>121.18</v>
      </c>
      <c r="D1756" s="34">
        <f t="shared" si="30"/>
        <v>0.31308796831160268</v>
      </c>
      <c r="E1756" s="34">
        <v>-1.518402376629798E-2</v>
      </c>
    </row>
    <row r="1757" spans="2:5">
      <c r="B1757" s="275">
        <v>44337</v>
      </c>
      <c r="C1757" s="276">
        <v>83.24</v>
      </c>
      <c r="D1757" s="34">
        <f t="shared" si="30"/>
        <v>-5.2528832292167227</v>
      </c>
      <c r="E1757" s="34">
        <v>-1.5257087938491233E-2</v>
      </c>
    </row>
    <row r="1758" spans="2:5">
      <c r="B1758" s="275">
        <v>45777</v>
      </c>
      <c r="C1758" s="276">
        <v>520.49</v>
      </c>
      <c r="D1758" s="34">
        <f t="shared" si="30"/>
        <v>0.92086303291129512</v>
      </c>
      <c r="E1758" s="34">
        <v>-1.5274068666064757E-2</v>
      </c>
    </row>
    <row r="1759" spans="2:5">
      <c r="B1759" s="275">
        <v>43507</v>
      </c>
      <c r="C1759" s="276">
        <v>41.19</v>
      </c>
      <c r="D1759" s="34">
        <f t="shared" si="30"/>
        <v>-9.4831269725661578</v>
      </c>
      <c r="E1759" s="34">
        <v>-1.5294974508375882E-2</v>
      </c>
    </row>
    <row r="1760" spans="2:5">
      <c r="B1760" s="275">
        <v>45261</v>
      </c>
      <c r="C1760" s="276">
        <v>431.8</v>
      </c>
      <c r="D1760" s="34">
        <f t="shared" si="30"/>
        <v>-0.37765169059749881</v>
      </c>
      <c r="E1760" s="34">
        <v>-1.5446966188050059E-2</v>
      </c>
    </row>
    <row r="1761" spans="2:5">
      <c r="B1761" s="275">
        <v>45667</v>
      </c>
      <c r="C1761" s="276">
        <v>594.87</v>
      </c>
      <c r="D1761" s="34">
        <f t="shared" si="30"/>
        <v>0.64351875199623443</v>
      </c>
      <c r="E1761" s="34">
        <v>-1.5448753509169971E-2</v>
      </c>
    </row>
    <row r="1762" spans="2:5">
      <c r="B1762" s="275">
        <v>44813</v>
      </c>
      <c r="C1762" s="276">
        <v>212.06</v>
      </c>
      <c r="D1762" s="34">
        <f t="shared" si="30"/>
        <v>0.76751862680373473</v>
      </c>
      <c r="E1762" s="34">
        <v>-1.5608789965104227E-2</v>
      </c>
    </row>
    <row r="1763" spans="2:5">
      <c r="B1763" s="275">
        <v>43748</v>
      </c>
      <c r="C1763" s="276">
        <v>49.3</v>
      </c>
      <c r="D1763" s="34">
        <f t="shared" si="30"/>
        <v>-1.4225152129817447</v>
      </c>
      <c r="E1763" s="34">
        <v>-1.5618661257606555E-2</v>
      </c>
    </row>
    <row r="1764" spans="2:5">
      <c r="B1764" s="275">
        <v>44452</v>
      </c>
      <c r="C1764" s="276">
        <v>119.43</v>
      </c>
      <c r="D1764" s="34">
        <f t="shared" si="30"/>
        <v>0.17692372100812198</v>
      </c>
      <c r="E1764" s="34">
        <v>-1.5657707443690782E-2</v>
      </c>
    </row>
    <row r="1765" spans="2:5">
      <c r="B1765" s="275">
        <v>44413</v>
      </c>
      <c r="C1765" s="276">
        <v>98.3</v>
      </c>
      <c r="D1765" s="34">
        <f t="shared" si="30"/>
        <v>0.57873855544252295</v>
      </c>
      <c r="E1765" s="34">
        <v>-1.5666327568667409E-2</v>
      </c>
    </row>
    <row r="1766" spans="2:5">
      <c r="B1766" s="275">
        <v>43486</v>
      </c>
      <c r="C1766" s="276">
        <v>41.41</v>
      </c>
      <c r="D1766" s="34">
        <f t="shared" si="30"/>
        <v>-12.95460033808259</v>
      </c>
      <c r="E1766" s="34">
        <v>-1.5696691620381689E-2</v>
      </c>
    </row>
    <row r="1767" spans="2:5">
      <c r="B1767" s="275">
        <v>45569</v>
      </c>
      <c r="C1767" s="276">
        <v>577.86</v>
      </c>
      <c r="D1767" s="34">
        <f t="shared" si="30"/>
        <v>0.93642058630118019</v>
      </c>
      <c r="E1767" s="34">
        <v>-1.5713148513480844E-2</v>
      </c>
    </row>
    <row r="1768" spans="2:5">
      <c r="B1768" s="275">
        <v>43280</v>
      </c>
      <c r="C1768" s="276">
        <v>36.74</v>
      </c>
      <c r="D1768" s="34">
        <f t="shared" si="30"/>
        <v>8.6281981491562368E-2</v>
      </c>
      <c r="E1768" s="34">
        <v>-1.5786608600979812E-2</v>
      </c>
    </row>
    <row r="1769" spans="2:5">
      <c r="B1769" s="275">
        <v>43307</v>
      </c>
      <c r="C1769" s="276">
        <v>33.57</v>
      </c>
      <c r="D1769" s="34">
        <f t="shared" si="30"/>
        <v>-11.662496276437295</v>
      </c>
      <c r="E1769" s="34">
        <v>-1.5787905868334857E-2</v>
      </c>
    </row>
    <row r="1770" spans="2:5">
      <c r="B1770" s="275">
        <v>45264</v>
      </c>
      <c r="C1770" s="276">
        <v>425.08</v>
      </c>
      <c r="D1770" s="34">
        <f t="shared" si="30"/>
        <v>0.94518678836924808</v>
      </c>
      <c r="E1770" s="34">
        <v>-1.5808788933847812E-2</v>
      </c>
    </row>
    <row r="1771" spans="2:5">
      <c r="B1771" s="275">
        <v>42893</v>
      </c>
      <c r="C1771" s="276">
        <v>23.3</v>
      </c>
      <c r="D1771" s="34">
        <f t="shared" si="30"/>
        <v>4.2918454935629026E-4</v>
      </c>
      <c r="E1771" s="34">
        <v>-1.58798283261803E-2</v>
      </c>
    </row>
    <row r="1772" spans="2:5">
      <c r="B1772" s="275">
        <v>42957</v>
      </c>
      <c r="C1772" s="276">
        <v>23.29</v>
      </c>
      <c r="D1772" s="34">
        <f t="shared" si="30"/>
        <v>-0.67067410905968217</v>
      </c>
      <c r="E1772" s="34">
        <v>-1.5886646629454746E-2</v>
      </c>
    </row>
    <row r="1773" spans="2:5">
      <c r="B1773" s="275">
        <v>43441</v>
      </c>
      <c r="C1773" s="276">
        <v>38.909999999999997</v>
      </c>
      <c r="D1773" s="34">
        <f t="shared" si="30"/>
        <v>-2.6859419172449241</v>
      </c>
      <c r="E1773" s="34">
        <v>-1.5934207144692999E-2</v>
      </c>
    </row>
    <row r="1774" spans="2:5">
      <c r="B1774" s="275">
        <v>44733</v>
      </c>
      <c r="C1774" s="276">
        <v>143.41999999999999</v>
      </c>
      <c r="D1774" s="34">
        <f t="shared" si="30"/>
        <v>0.6464928182959141</v>
      </c>
      <c r="E1774" s="34">
        <v>-1.5967089666713296E-2</v>
      </c>
    </row>
    <row r="1775" spans="2:5">
      <c r="B1775" s="275">
        <v>43755</v>
      </c>
      <c r="C1775" s="276">
        <v>50.7</v>
      </c>
      <c r="D1775" s="34">
        <f t="shared" si="30"/>
        <v>-5.2500986193293881</v>
      </c>
      <c r="E1775" s="34">
        <v>-1.5976331360946651E-2</v>
      </c>
    </row>
    <row r="1776" spans="2:5">
      <c r="B1776" s="275">
        <v>45132</v>
      </c>
      <c r="C1776" s="276">
        <v>316.88</v>
      </c>
      <c r="D1776" s="34">
        <f t="shared" si="30"/>
        <v>0.81081166372128255</v>
      </c>
      <c r="E1776" s="34">
        <v>-1.5999747538500357E-2</v>
      </c>
    </row>
    <row r="1777" spans="2:5">
      <c r="B1777" s="275">
        <v>44091</v>
      </c>
      <c r="C1777" s="276">
        <v>59.95</v>
      </c>
      <c r="D1777" s="34">
        <f t="shared" si="30"/>
        <v>-3.4795663052543788</v>
      </c>
      <c r="E1777" s="34">
        <v>-1.6013344453711321E-2</v>
      </c>
    </row>
    <row r="1778" spans="2:5">
      <c r="B1778" s="275">
        <v>44916</v>
      </c>
      <c r="C1778" s="276">
        <v>268.55</v>
      </c>
      <c r="D1778" s="34">
        <f t="shared" si="30"/>
        <v>0.93297337553528203</v>
      </c>
      <c r="E1778" s="34">
        <v>-1.6049152857940802E-2</v>
      </c>
    </row>
    <row r="1779" spans="2:5">
      <c r="B1779" s="275">
        <v>42755</v>
      </c>
      <c r="C1779" s="276">
        <v>18</v>
      </c>
      <c r="D1779" s="34">
        <f t="shared" si="30"/>
        <v>-13.031666666666666</v>
      </c>
      <c r="E1779" s="34">
        <v>-1.6111111111111062E-2</v>
      </c>
    </row>
    <row r="1780" spans="2:5">
      <c r="B1780" s="275">
        <v>44936</v>
      </c>
      <c r="C1780" s="276">
        <v>252.57</v>
      </c>
      <c r="D1780" s="34">
        <f t="shared" si="30"/>
        <v>0.73433107653323837</v>
      </c>
      <c r="E1780" s="34">
        <v>-1.6114344538147814E-2</v>
      </c>
    </row>
    <row r="1781" spans="2:5">
      <c r="B1781" s="275">
        <v>43871</v>
      </c>
      <c r="C1781" s="276">
        <v>67.099999999999994</v>
      </c>
      <c r="D1781" s="34">
        <f t="shared" si="30"/>
        <v>-3.0664679582712373</v>
      </c>
      <c r="E1781" s="34">
        <v>-1.6244411326378591E-2</v>
      </c>
    </row>
    <row r="1782" spans="2:5">
      <c r="B1782" s="275">
        <v>44915</v>
      </c>
      <c r="C1782" s="276">
        <v>272.86</v>
      </c>
      <c r="D1782" s="34">
        <f t="shared" si="30"/>
        <v>0.88605878472476729</v>
      </c>
      <c r="E1782" s="34">
        <v>-1.6382027413325406E-2</v>
      </c>
    </row>
    <row r="1783" spans="2:5">
      <c r="B1783" s="275">
        <v>43210</v>
      </c>
      <c r="C1783" s="276">
        <v>31.09</v>
      </c>
      <c r="D1783" s="34">
        <f t="shared" si="30"/>
        <v>-3.3435188163396585</v>
      </c>
      <c r="E1783" s="34">
        <v>-1.6403988420714107E-2</v>
      </c>
    </row>
    <row r="1784" spans="2:5">
      <c r="B1784" s="275">
        <v>44670</v>
      </c>
      <c r="C1784" s="276">
        <v>135.04</v>
      </c>
      <c r="D1784" s="34">
        <f t="shared" si="30"/>
        <v>-2.5122926540284363</v>
      </c>
      <c r="E1784" s="34">
        <v>-1.6439573459715633E-2</v>
      </c>
    </row>
    <row r="1785" spans="2:5">
      <c r="B1785" s="275">
        <v>45811</v>
      </c>
      <c r="C1785" s="276">
        <v>474.3</v>
      </c>
      <c r="D1785" s="34">
        <f t="shared" si="30"/>
        <v>0.71682479443390257</v>
      </c>
      <c r="E1785" s="34">
        <v>-1.6445287792536394E-2</v>
      </c>
    </row>
    <row r="1786" spans="2:5">
      <c r="B1786" s="275">
        <v>44673</v>
      </c>
      <c r="C1786" s="276">
        <v>134.31</v>
      </c>
      <c r="D1786" s="34">
        <f t="shared" si="30"/>
        <v>-3.5825329461693101</v>
      </c>
      <c r="E1786" s="34">
        <v>-1.6454470999925603E-2</v>
      </c>
    </row>
    <row r="1787" spans="2:5">
      <c r="B1787" s="275">
        <v>45618</v>
      </c>
      <c r="C1787" s="276">
        <v>615.48</v>
      </c>
      <c r="D1787" s="34">
        <f t="shared" si="30"/>
        <v>0.26520764281536363</v>
      </c>
      <c r="E1787" s="34">
        <v>-1.6556183791512219E-2</v>
      </c>
    </row>
    <row r="1788" spans="2:5">
      <c r="B1788" s="275">
        <v>45849</v>
      </c>
      <c r="C1788" s="276">
        <v>452.25</v>
      </c>
      <c r="D1788" s="34">
        <f t="shared" si="30"/>
        <v>0.43294637921503598</v>
      </c>
      <c r="E1788" s="34">
        <v>-1.658374792703151E-2</v>
      </c>
    </row>
    <row r="1789" spans="2:5">
      <c r="B1789" s="275">
        <v>44929</v>
      </c>
      <c r="C1789" s="276">
        <v>256.45</v>
      </c>
      <c r="D1789" s="34">
        <f t="shared" si="30"/>
        <v>0.82214856697211924</v>
      </c>
      <c r="E1789" s="34">
        <v>-1.6611425229089455E-2</v>
      </c>
    </row>
    <row r="1790" spans="2:5">
      <c r="B1790" s="275">
        <v>43599</v>
      </c>
      <c r="C1790" s="276">
        <v>45.61</v>
      </c>
      <c r="D1790" s="34">
        <f t="shared" si="30"/>
        <v>0.47401885551414169</v>
      </c>
      <c r="E1790" s="34">
        <v>-1.6663012497259329E-2</v>
      </c>
    </row>
    <row r="1791" spans="2:5">
      <c r="B1791" s="275">
        <v>42906</v>
      </c>
      <c r="C1791" s="276">
        <v>23.99</v>
      </c>
      <c r="D1791" s="34">
        <f t="shared" si="30"/>
        <v>-4.2217590662776159</v>
      </c>
      <c r="E1791" s="34">
        <v>-1.6673614005835856E-2</v>
      </c>
    </row>
    <row r="1792" spans="2:5">
      <c r="B1792" s="275">
        <v>44644</v>
      </c>
      <c r="C1792" s="276">
        <v>125.27</v>
      </c>
      <c r="D1792" s="34">
        <f t="shared" si="30"/>
        <v>0.72738884010537241</v>
      </c>
      <c r="E1792" s="34">
        <v>-1.6683962640696125E-2</v>
      </c>
    </row>
    <row r="1793" spans="2:5">
      <c r="B1793" s="275">
        <v>43301</v>
      </c>
      <c r="C1793" s="276">
        <v>34.15</v>
      </c>
      <c r="D1793" s="34">
        <f t="shared" si="30"/>
        <v>0.45710102489019033</v>
      </c>
      <c r="E1793" s="34">
        <v>-1.6691068814055646E-2</v>
      </c>
    </row>
    <row r="1794" spans="2:5">
      <c r="B1794" s="275">
        <v>42713</v>
      </c>
      <c r="C1794" s="276">
        <v>18.54</v>
      </c>
      <c r="D1794" s="34">
        <f t="shared" si="30"/>
        <v>-27.828478964401299</v>
      </c>
      <c r="E1794" s="34">
        <v>-1.6720604099244998E-2</v>
      </c>
    </row>
    <row r="1795" spans="2:5">
      <c r="B1795" s="275">
        <v>45751</v>
      </c>
      <c r="C1795" s="276">
        <v>534.48</v>
      </c>
      <c r="D1795" s="34">
        <f t="shared" si="30"/>
        <v>0.89733947013920068</v>
      </c>
      <c r="E1795" s="34">
        <v>-1.6726537943421532E-2</v>
      </c>
    </row>
    <row r="1796" spans="2:5">
      <c r="B1796" s="275">
        <v>44133</v>
      </c>
      <c r="C1796" s="276">
        <v>54.87</v>
      </c>
      <c r="D1796" s="34">
        <f t="shared" si="30"/>
        <v>-4.7745580462912347</v>
      </c>
      <c r="E1796" s="34">
        <v>-1.6766903590304388E-2</v>
      </c>
    </row>
    <row r="1797" spans="2:5">
      <c r="B1797" s="275">
        <v>45111</v>
      </c>
      <c r="C1797" s="276">
        <v>316.85000000000002</v>
      </c>
      <c r="D1797" s="34">
        <f t="shared" si="30"/>
        <v>0.8931671137762347</v>
      </c>
      <c r="E1797" s="34">
        <v>-1.6821839987375679E-2</v>
      </c>
    </row>
    <row r="1798" spans="2:5">
      <c r="B1798" s="275">
        <v>43228</v>
      </c>
      <c r="C1798" s="276">
        <v>33.85</v>
      </c>
      <c r="D1798" s="34">
        <f t="shared" ref="D1798:D1861" si="31">(C1798-C1799)/C1798</f>
        <v>-0.68124076809453449</v>
      </c>
      <c r="E1798" s="34">
        <v>-1.6838995568685386E-2</v>
      </c>
    </row>
    <row r="1799" spans="2:5">
      <c r="B1799" s="275">
        <v>44097</v>
      </c>
      <c r="C1799" s="276">
        <v>56.91</v>
      </c>
      <c r="D1799" s="34">
        <f t="shared" si="31"/>
        <v>0.3352662098049552</v>
      </c>
      <c r="E1799" s="34">
        <v>-1.6868740115972603E-2</v>
      </c>
    </row>
    <row r="1800" spans="2:5">
      <c r="B1800" s="275">
        <v>43381</v>
      </c>
      <c r="C1800" s="276">
        <v>37.83</v>
      </c>
      <c r="D1800" s="34">
        <f t="shared" si="31"/>
        <v>0.40787734602167591</v>
      </c>
      <c r="E1800" s="34">
        <v>-1.6917790113666419E-2</v>
      </c>
    </row>
    <row r="1801" spans="2:5">
      <c r="B1801" s="275">
        <v>42947</v>
      </c>
      <c r="C1801" s="276">
        <v>22.4</v>
      </c>
      <c r="D1801" s="34">
        <f t="shared" si="31"/>
        <v>-1.3629464285714288</v>
      </c>
      <c r="E1801" s="34">
        <v>-1.6964285714285831E-2</v>
      </c>
    </row>
    <row r="1802" spans="2:5">
      <c r="B1802" s="275">
        <v>43909</v>
      </c>
      <c r="C1802" s="276">
        <v>52.93</v>
      </c>
      <c r="D1802" s="34">
        <f t="shared" si="31"/>
        <v>0.55620631022104672</v>
      </c>
      <c r="E1802" s="34">
        <v>-1.7003589646703166E-2</v>
      </c>
    </row>
    <row r="1803" spans="2:5">
      <c r="B1803" s="275">
        <v>42919</v>
      </c>
      <c r="C1803" s="276">
        <v>23.49</v>
      </c>
      <c r="D1803" s="34">
        <f t="shared" si="31"/>
        <v>-1.6994465730097916</v>
      </c>
      <c r="E1803" s="34">
        <v>-1.7028522775649306E-2</v>
      </c>
    </row>
    <row r="1804" spans="2:5">
      <c r="B1804" s="275">
        <v>44160</v>
      </c>
      <c r="C1804" s="276">
        <v>63.41</v>
      </c>
      <c r="D1804" s="34">
        <f t="shared" si="31"/>
        <v>-0.89291909793407986</v>
      </c>
      <c r="E1804" s="34">
        <v>-1.7032013877937208E-2</v>
      </c>
    </row>
    <row r="1805" spans="2:5">
      <c r="B1805" s="275">
        <v>44601</v>
      </c>
      <c r="C1805" s="276">
        <v>120.03</v>
      </c>
      <c r="D1805" s="34">
        <f t="shared" si="31"/>
        <v>0.70157460634841295</v>
      </c>
      <c r="E1805" s="34">
        <v>-1.7162376072648523E-2</v>
      </c>
    </row>
    <row r="1806" spans="2:5">
      <c r="B1806" s="275">
        <v>43263</v>
      </c>
      <c r="C1806" s="276">
        <v>35.82</v>
      </c>
      <c r="D1806" s="34">
        <f t="shared" si="31"/>
        <v>-5.583472920156337E-2</v>
      </c>
      <c r="E1806" s="34">
        <v>-1.7308766052484575E-2</v>
      </c>
    </row>
    <row r="1807" spans="2:5">
      <c r="B1807" s="275">
        <v>43377</v>
      </c>
      <c r="C1807" s="276">
        <v>37.82</v>
      </c>
      <c r="D1807" s="34">
        <f t="shared" si="31"/>
        <v>0.3365943945002644</v>
      </c>
      <c r="E1807" s="34">
        <v>-1.7451084082495943E-2</v>
      </c>
    </row>
    <row r="1808" spans="2:5">
      <c r="B1808" s="275">
        <v>43018</v>
      </c>
      <c r="C1808" s="276">
        <v>25.09</v>
      </c>
      <c r="D1808" s="34">
        <f t="shared" si="31"/>
        <v>-22.001594260661619</v>
      </c>
      <c r="E1808" s="34">
        <v>-1.7536867277799972E-2</v>
      </c>
    </row>
    <row r="1809" spans="2:5">
      <c r="B1809" s="275">
        <v>45586</v>
      </c>
      <c r="C1809" s="276">
        <v>577.11</v>
      </c>
      <c r="D1809" s="34">
        <f t="shared" si="31"/>
        <v>0.95957443121761876</v>
      </c>
      <c r="E1809" s="34">
        <v>-1.7552979501308234E-2</v>
      </c>
    </row>
    <row r="1810" spans="2:5">
      <c r="B1810" s="275">
        <v>42926</v>
      </c>
      <c r="C1810" s="276">
        <v>23.33</v>
      </c>
      <c r="D1810" s="34">
        <f t="shared" si="31"/>
        <v>-12.332618945563654</v>
      </c>
      <c r="E1810" s="34">
        <v>-1.7573939134162029E-2</v>
      </c>
    </row>
    <row r="1811" spans="2:5">
      <c r="B1811" s="275">
        <v>45057</v>
      </c>
      <c r="C1811" s="276">
        <v>311.05</v>
      </c>
      <c r="D1811" s="34">
        <f t="shared" si="31"/>
        <v>0.87420028934254945</v>
      </c>
      <c r="E1811" s="34">
        <v>-1.7585597170872755E-2</v>
      </c>
    </row>
    <row r="1812" spans="2:5">
      <c r="B1812" s="275">
        <v>43406</v>
      </c>
      <c r="C1812" s="276">
        <v>39.130000000000003</v>
      </c>
      <c r="D1812" s="34">
        <f t="shared" si="31"/>
        <v>4.9322770253002801E-2</v>
      </c>
      <c r="E1812" s="34">
        <v>-1.763352926143618E-2</v>
      </c>
    </row>
    <row r="1813" spans="2:5">
      <c r="B1813" s="275">
        <v>43448</v>
      </c>
      <c r="C1813" s="276">
        <v>37.200000000000003</v>
      </c>
      <c r="D1813" s="34">
        <f t="shared" si="31"/>
        <v>-5.0827956989247305</v>
      </c>
      <c r="E1813" s="34">
        <v>-1.7741935483870874E-2</v>
      </c>
    </row>
    <row r="1814" spans="2:5">
      <c r="B1814" s="275">
        <v>44959</v>
      </c>
      <c r="C1814" s="276">
        <v>226.28</v>
      </c>
      <c r="D1814" s="34">
        <f t="shared" si="31"/>
        <v>0.9030404808202227</v>
      </c>
      <c r="E1814" s="34">
        <v>-1.7765600141417759E-2</v>
      </c>
    </row>
    <row r="1815" spans="2:5">
      <c r="B1815" s="275">
        <v>42866</v>
      </c>
      <c r="C1815" s="276">
        <v>21.94</v>
      </c>
      <c r="D1815" s="34">
        <f t="shared" si="31"/>
        <v>-1.5865998176845943</v>
      </c>
      <c r="E1815" s="34">
        <v>-1.7775752051048175E-2</v>
      </c>
    </row>
    <row r="1816" spans="2:5">
      <c r="B1816" s="275">
        <v>44035</v>
      </c>
      <c r="C1816" s="276">
        <v>56.75</v>
      </c>
      <c r="D1816" s="34">
        <f t="shared" si="31"/>
        <v>0.35700440528634358</v>
      </c>
      <c r="E1816" s="34">
        <v>-1.7797356828193799E-2</v>
      </c>
    </row>
    <row r="1817" spans="2:5">
      <c r="B1817" s="275">
        <v>43321</v>
      </c>
      <c r="C1817" s="276">
        <v>36.49</v>
      </c>
      <c r="D1817" s="34">
        <f t="shared" si="31"/>
        <v>0.40531652507536314</v>
      </c>
      <c r="E1817" s="34">
        <v>-1.7813099479309358E-2</v>
      </c>
    </row>
    <row r="1818" spans="2:5">
      <c r="B1818" s="275">
        <v>42877</v>
      </c>
      <c r="C1818" s="276">
        <v>21.7</v>
      </c>
      <c r="D1818" s="34">
        <f t="shared" si="31"/>
        <v>-13.118433179723503</v>
      </c>
      <c r="E1818" s="34">
        <v>-1.7972350230414772E-2</v>
      </c>
    </row>
    <row r="1819" spans="2:5">
      <c r="B1819" s="275">
        <v>45069</v>
      </c>
      <c r="C1819" s="276">
        <v>306.37</v>
      </c>
      <c r="D1819" s="34">
        <f t="shared" si="31"/>
        <v>0.89920684140092044</v>
      </c>
      <c r="E1819" s="34">
        <v>-1.7984789633449721E-2</v>
      </c>
    </row>
    <row r="1820" spans="2:5">
      <c r="B1820" s="275">
        <v>43164</v>
      </c>
      <c r="C1820" s="276">
        <v>30.88</v>
      </c>
      <c r="D1820" s="34">
        <f t="shared" si="31"/>
        <v>-17.96502590673575</v>
      </c>
      <c r="E1820" s="34">
        <v>-1.8134715025906811E-2</v>
      </c>
    </row>
    <row r="1821" spans="2:5">
      <c r="B1821" s="275">
        <v>45440</v>
      </c>
      <c r="C1821" s="276">
        <v>585.64</v>
      </c>
      <c r="D1821" s="34">
        <f t="shared" si="31"/>
        <v>0.96719827880609244</v>
      </c>
      <c r="E1821" s="34">
        <v>-1.8151082576326746E-2</v>
      </c>
    </row>
    <row r="1822" spans="2:5">
      <c r="B1822" s="275">
        <v>42702</v>
      </c>
      <c r="C1822" s="276">
        <v>19.21</v>
      </c>
      <c r="D1822" s="34">
        <f t="shared" si="31"/>
        <v>-2.2821447162935966</v>
      </c>
      <c r="E1822" s="34">
        <v>-1.8219677251431435E-2</v>
      </c>
    </row>
    <row r="1823" spans="2:5">
      <c r="B1823" s="275">
        <v>44077</v>
      </c>
      <c r="C1823" s="276">
        <v>63.05</v>
      </c>
      <c r="D1823" s="34">
        <f t="shared" si="31"/>
        <v>-0.95114988104678833</v>
      </c>
      <c r="E1823" s="34">
        <v>-1.8239492466296681E-2</v>
      </c>
    </row>
    <row r="1824" spans="2:5">
      <c r="B1824" s="275">
        <v>44645</v>
      </c>
      <c r="C1824" s="276">
        <v>123.02</v>
      </c>
      <c r="D1824" s="34">
        <f t="shared" si="31"/>
        <v>-3.8530320273126324</v>
      </c>
      <c r="E1824" s="34">
        <v>-1.8289708990408063E-2</v>
      </c>
    </row>
    <row r="1825" spans="2:5">
      <c r="B1825" s="275">
        <v>45596</v>
      </c>
      <c r="C1825" s="276">
        <v>597.02</v>
      </c>
      <c r="D1825" s="34">
        <f t="shared" si="31"/>
        <v>-1.4455127131419375E-2</v>
      </c>
      <c r="E1825" s="34">
        <v>-1.830759438544783E-2</v>
      </c>
    </row>
    <row r="1826" spans="2:5">
      <c r="B1826" s="275">
        <v>45665</v>
      </c>
      <c r="C1826" s="276">
        <v>605.65</v>
      </c>
      <c r="D1826" s="34">
        <f t="shared" si="31"/>
        <v>0.97219516222240565</v>
      </c>
      <c r="E1826" s="34">
        <v>-1.8376950383885076E-2</v>
      </c>
    </row>
    <row r="1827" spans="2:5">
      <c r="B1827" s="275">
        <v>42796</v>
      </c>
      <c r="C1827" s="276">
        <v>16.84</v>
      </c>
      <c r="D1827" s="34">
        <f t="shared" si="31"/>
        <v>-2.8681710213776719</v>
      </c>
      <c r="E1827" s="34">
        <v>-1.8408551068883533E-2</v>
      </c>
    </row>
    <row r="1828" spans="2:5">
      <c r="B1828" s="275">
        <v>43878</v>
      </c>
      <c r="C1828" s="276">
        <v>65.14</v>
      </c>
      <c r="D1828" s="34">
        <f t="shared" si="31"/>
        <v>-2.7999692968989867</v>
      </c>
      <c r="E1828" s="34">
        <v>-1.8421860607921444E-2</v>
      </c>
    </row>
    <row r="1829" spans="2:5">
      <c r="B1829" s="275">
        <v>44971</v>
      </c>
      <c r="C1829" s="276">
        <v>247.53</v>
      </c>
      <c r="D1829" s="34">
        <f t="shared" si="31"/>
        <v>0.83702985496707472</v>
      </c>
      <c r="E1829" s="34">
        <v>-1.8543206884014073E-2</v>
      </c>
    </row>
    <row r="1830" spans="2:5">
      <c r="B1830" s="275">
        <v>43488</v>
      </c>
      <c r="C1830" s="276">
        <v>40.340000000000003</v>
      </c>
      <c r="D1830" s="34">
        <f t="shared" si="31"/>
        <v>-0.17278135845314821</v>
      </c>
      <c r="E1830" s="34">
        <v>-1.8591968269707486E-2</v>
      </c>
    </row>
    <row r="1831" spans="2:5">
      <c r="B1831" s="275">
        <v>43602</v>
      </c>
      <c r="C1831" s="276">
        <v>47.31</v>
      </c>
      <c r="D1831" s="34">
        <f t="shared" si="31"/>
        <v>-0.17015430141619101</v>
      </c>
      <c r="E1831" s="34">
        <v>-1.8600718664130107E-2</v>
      </c>
    </row>
    <row r="1832" spans="2:5">
      <c r="B1832" s="275">
        <v>44042</v>
      </c>
      <c r="C1832" s="276">
        <v>55.36</v>
      </c>
      <c r="D1832" s="34">
        <f t="shared" si="31"/>
        <v>0.56340317919075145</v>
      </c>
      <c r="E1832" s="34">
        <v>-1.8605491329479789E-2</v>
      </c>
    </row>
    <row r="1833" spans="2:5">
      <c r="B1833" s="275">
        <v>43021</v>
      </c>
      <c r="C1833" s="276">
        <v>24.17</v>
      </c>
      <c r="D1833" s="34">
        <f t="shared" si="31"/>
        <v>-1.0798510550268927</v>
      </c>
      <c r="E1833" s="34">
        <v>-1.8618121638394672E-2</v>
      </c>
    </row>
    <row r="1834" spans="2:5">
      <c r="B1834" s="275">
        <v>43990</v>
      </c>
      <c r="C1834" s="276">
        <v>50.27</v>
      </c>
      <c r="D1834" s="34">
        <f t="shared" si="31"/>
        <v>-6.3286254227173266</v>
      </c>
      <c r="E1834" s="34">
        <v>-1.8699025263576641E-2</v>
      </c>
    </row>
    <row r="1835" spans="2:5">
      <c r="B1835" s="275">
        <v>45202</v>
      </c>
      <c r="C1835" s="276">
        <v>368.41</v>
      </c>
      <c r="D1835" s="34">
        <f t="shared" si="31"/>
        <v>0.79609674004505848</v>
      </c>
      <c r="E1835" s="34">
        <v>-1.8701989631117466E-2</v>
      </c>
    </row>
    <row r="1836" spans="2:5">
      <c r="B1836" s="275">
        <v>44211</v>
      </c>
      <c r="C1836" s="276">
        <v>75.12</v>
      </c>
      <c r="D1836" s="34">
        <f t="shared" si="31"/>
        <v>-7.3666134185303509</v>
      </c>
      <c r="E1836" s="34">
        <v>-1.8769968051118163E-2</v>
      </c>
    </row>
    <row r="1837" spans="2:5">
      <c r="B1837" s="275">
        <v>45475</v>
      </c>
      <c r="C1837" s="276">
        <v>628.5</v>
      </c>
      <c r="D1837" s="34">
        <f t="shared" si="31"/>
        <v>0.13115354017501982</v>
      </c>
      <c r="E1837" s="34">
        <v>-1.8806682577565712E-2</v>
      </c>
    </row>
    <row r="1838" spans="2:5">
      <c r="B1838" s="275">
        <v>45768</v>
      </c>
      <c r="C1838" s="276">
        <v>546.07000000000005</v>
      </c>
      <c r="D1838" s="34">
        <f t="shared" si="31"/>
        <v>0.48907649202483205</v>
      </c>
      <c r="E1838" s="34">
        <v>-1.8843737982309892E-2</v>
      </c>
    </row>
    <row r="1839" spans="2:5">
      <c r="B1839" s="275">
        <v>45048</v>
      </c>
      <c r="C1839" s="276">
        <v>279</v>
      </c>
      <c r="D1839" s="34">
        <f t="shared" si="31"/>
        <v>-1.2216129032258065</v>
      </c>
      <c r="E1839" s="34">
        <v>-1.8924731182795602E-2</v>
      </c>
    </row>
    <row r="1840" spans="2:5">
      <c r="B1840" s="275">
        <v>45629</v>
      </c>
      <c r="C1840" s="276">
        <v>619.83000000000004</v>
      </c>
      <c r="D1840" s="34">
        <f t="shared" si="31"/>
        <v>0.96097317006275906</v>
      </c>
      <c r="E1840" s="34">
        <v>-1.8989077650323444E-2</v>
      </c>
    </row>
    <row r="1841" spans="2:5">
      <c r="B1841" s="275">
        <v>43026</v>
      </c>
      <c r="C1841" s="276">
        <v>24.19</v>
      </c>
      <c r="D1841" s="34">
        <f t="shared" si="31"/>
        <v>-0.72881355932203384</v>
      </c>
      <c r="E1841" s="34">
        <v>-1.9016122364613364E-2</v>
      </c>
    </row>
    <row r="1842" spans="2:5">
      <c r="B1842" s="275">
        <v>43504</v>
      </c>
      <c r="C1842" s="276">
        <v>41.82</v>
      </c>
      <c r="D1842" s="34">
        <f t="shared" si="31"/>
        <v>-11.849832615973218</v>
      </c>
      <c r="E1842" s="34">
        <v>-1.9129603060736421E-2</v>
      </c>
    </row>
    <row r="1843" spans="2:5">
      <c r="B1843" s="275">
        <v>45737</v>
      </c>
      <c r="C1843" s="276">
        <v>537.38</v>
      </c>
      <c r="D1843" s="34">
        <f t="shared" si="31"/>
        <v>0.8181733596337788</v>
      </c>
      <c r="E1843" s="34">
        <v>-1.9129852246082796E-2</v>
      </c>
    </row>
    <row r="1844" spans="2:5">
      <c r="B1844" s="275">
        <v>44361</v>
      </c>
      <c r="C1844" s="276">
        <v>97.71</v>
      </c>
      <c r="D1844" s="34">
        <f t="shared" si="31"/>
        <v>0.81301811482959785</v>
      </c>
      <c r="E1844" s="34">
        <v>-1.9138266298229501E-2</v>
      </c>
    </row>
    <row r="1845" spans="2:5">
      <c r="B1845" s="275">
        <v>42723</v>
      </c>
      <c r="C1845" s="276">
        <v>18.27</v>
      </c>
      <c r="D1845" s="34">
        <f t="shared" si="31"/>
        <v>-0.8500273672687465</v>
      </c>
      <c r="E1845" s="34">
        <v>-1.9157088122605442E-2</v>
      </c>
    </row>
    <row r="1846" spans="2:5">
      <c r="B1846" s="275">
        <v>43129</v>
      </c>
      <c r="C1846" s="276">
        <v>33.799999999999997</v>
      </c>
      <c r="D1846" s="34">
        <f t="shared" si="31"/>
        <v>-0.16863905325443798</v>
      </c>
      <c r="E1846" s="34">
        <v>-1.9230769230769402E-2</v>
      </c>
    </row>
    <row r="1847" spans="2:5">
      <c r="B1847" s="275">
        <v>43426</v>
      </c>
      <c r="C1847" s="276">
        <v>39.5</v>
      </c>
      <c r="D1847" s="34">
        <f t="shared" si="31"/>
        <v>-0.23670886075949371</v>
      </c>
      <c r="E1847" s="34">
        <v>-1.9240506329113873E-2</v>
      </c>
    </row>
    <row r="1848" spans="2:5">
      <c r="B1848" s="275">
        <v>43971</v>
      </c>
      <c r="C1848" s="276">
        <v>48.85</v>
      </c>
      <c r="D1848" s="34">
        <f t="shared" si="31"/>
        <v>0.26693961105424768</v>
      </c>
      <c r="E1848" s="34">
        <v>-1.9242579324462595E-2</v>
      </c>
    </row>
    <row r="1849" spans="2:5">
      <c r="B1849" s="275">
        <v>43276</v>
      </c>
      <c r="C1849" s="276">
        <v>35.81</v>
      </c>
      <c r="D1849" s="34">
        <f t="shared" si="31"/>
        <v>-0.56129572745043266</v>
      </c>
      <c r="E1849" s="34">
        <v>-1.9268360793074497E-2</v>
      </c>
    </row>
    <row r="1850" spans="2:5">
      <c r="B1850" s="275">
        <v>43809</v>
      </c>
      <c r="C1850" s="276">
        <v>55.91</v>
      </c>
      <c r="D1850" s="34">
        <f t="shared" si="31"/>
        <v>-0.16598104095868363</v>
      </c>
      <c r="E1850" s="34">
        <v>-1.9316759077088276E-2</v>
      </c>
    </row>
    <row r="1851" spans="2:5">
      <c r="B1851" s="275">
        <v>43866</v>
      </c>
      <c r="C1851" s="276">
        <v>65.19</v>
      </c>
      <c r="D1851" s="34">
        <f t="shared" si="31"/>
        <v>-2.2527995091271671</v>
      </c>
      <c r="E1851" s="34">
        <v>-1.9328117809480062E-2</v>
      </c>
    </row>
    <row r="1852" spans="2:5">
      <c r="B1852" s="275">
        <v>44823</v>
      </c>
      <c r="C1852" s="276">
        <v>212.05</v>
      </c>
      <c r="D1852" s="34">
        <f t="shared" si="31"/>
        <v>-1.2181089365715634</v>
      </c>
      <c r="E1852" s="34">
        <v>-1.9335062485262882E-2</v>
      </c>
    </row>
    <row r="1853" spans="2:5">
      <c r="B1853" s="275">
        <v>45799</v>
      </c>
      <c r="C1853" s="276">
        <v>470.35</v>
      </c>
      <c r="D1853" s="34">
        <f t="shared" si="31"/>
        <v>0.75367279685340705</v>
      </c>
      <c r="E1853" s="34">
        <v>-1.9347294567874915E-2</v>
      </c>
    </row>
    <row r="1854" spans="2:5">
      <c r="B1854" s="275">
        <v>44475</v>
      </c>
      <c r="C1854" s="276">
        <v>115.86</v>
      </c>
      <c r="D1854" s="34">
        <f t="shared" si="31"/>
        <v>-4.4899879164508896</v>
      </c>
      <c r="E1854" s="34">
        <v>-1.9419989642672192E-2</v>
      </c>
    </row>
    <row r="1855" spans="2:5">
      <c r="B1855" s="275">
        <v>45489</v>
      </c>
      <c r="C1855" s="276">
        <v>636.07000000000005</v>
      </c>
      <c r="D1855" s="34">
        <f t="shared" si="31"/>
        <v>0.1799801908594966</v>
      </c>
      <c r="E1855" s="34">
        <v>-1.944754508151619E-2</v>
      </c>
    </row>
    <row r="1856" spans="2:5">
      <c r="B1856" s="275">
        <v>45772</v>
      </c>
      <c r="C1856" s="276">
        <v>521.59</v>
      </c>
      <c r="D1856" s="34">
        <f t="shared" si="31"/>
        <v>0.8884756226154642</v>
      </c>
      <c r="E1856" s="34">
        <v>-1.953641749266654E-2</v>
      </c>
    </row>
    <row r="1857" spans="2:5">
      <c r="B1857" s="275">
        <v>43802</v>
      </c>
      <c r="C1857" s="276">
        <v>58.17</v>
      </c>
      <c r="D1857" s="34">
        <f t="shared" si="31"/>
        <v>0.60684201478425304</v>
      </c>
      <c r="E1857" s="34">
        <v>-1.9597730789066539E-2</v>
      </c>
    </row>
    <row r="1858" spans="2:5">
      <c r="B1858" s="275">
        <v>42933</v>
      </c>
      <c r="C1858" s="276">
        <v>22.87</v>
      </c>
      <c r="D1858" s="34">
        <f t="shared" si="31"/>
        <v>-1.6222125054656753</v>
      </c>
      <c r="E1858" s="34">
        <v>-1.9676432006996033E-2</v>
      </c>
    </row>
    <row r="1859" spans="2:5">
      <c r="B1859" s="275">
        <v>43777</v>
      </c>
      <c r="C1859" s="276">
        <v>59.97</v>
      </c>
      <c r="D1859" s="34">
        <f t="shared" si="31"/>
        <v>0.61897615474403866</v>
      </c>
      <c r="E1859" s="34">
        <v>-1.9676504919126224E-2</v>
      </c>
    </row>
    <row r="1860" spans="2:5">
      <c r="B1860" s="275">
        <v>42894</v>
      </c>
      <c r="C1860" s="276">
        <v>22.85</v>
      </c>
      <c r="D1860" s="34">
        <f t="shared" si="31"/>
        <v>-0.10853391684901517</v>
      </c>
      <c r="E1860" s="34">
        <v>-1.9693654266958391E-2</v>
      </c>
    </row>
    <row r="1861" spans="2:5">
      <c r="B1861" s="275">
        <v>42982</v>
      </c>
      <c r="C1861" s="276">
        <v>25.33</v>
      </c>
      <c r="D1861" s="34">
        <f t="shared" si="31"/>
        <v>-0.35886300829056472</v>
      </c>
      <c r="E1861" s="34">
        <v>-1.9739439399921045E-2</v>
      </c>
    </row>
    <row r="1862" spans="2:5">
      <c r="B1862" s="275">
        <v>43227</v>
      </c>
      <c r="C1862" s="276">
        <v>34.42</v>
      </c>
      <c r="D1862" s="34">
        <f t="shared" ref="D1862:D1925" si="32">(C1862-C1863)/C1862</f>
        <v>-15.960197559558397</v>
      </c>
      <c r="E1862" s="34">
        <v>-1.9755955839628112E-2</v>
      </c>
    </row>
    <row r="1863" spans="2:5">
      <c r="B1863" s="275">
        <v>45518</v>
      </c>
      <c r="C1863" s="276">
        <v>583.77</v>
      </c>
      <c r="D1863" s="34">
        <f t="shared" si="32"/>
        <v>0.66282953903078257</v>
      </c>
      <c r="E1863" s="34">
        <v>-1.9768059338438022E-2</v>
      </c>
    </row>
    <row r="1864" spans="2:5">
      <c r="B1864" s="275">
        <v>44802</v>
      </c>
      <c r="C1864" s="276">
        <v>196.83</v>
      </c>
      <c r="D1864" s="34">
        <f t="shared" si="32"/>
        <v>0.81075039374079161</v>
      </c>
      <c r="E1864" s="34">
        <v>-1.981405273586332E-2</v>
      </c>
    </row>
    <row r="1865" spans="2:5">
      <c r="B1865" s="275">
        <v>43458</v>
      </c>
      <c r="C1865" s="276">
        <v>37.25</v>
      </c>
      <c r="D1865" s="34">
        <f t="shared" si="32"/>
        <v>-0.57798657718120805</v>
      </c>
      <c r="E1865" s="34">
        <v>-1.9865771812080591E-2</v>
      </c>
    </row>
    <row r="1866" spans="2:5">
      <c r="B1866" s="275">
        <v>44092</v>
      </c>
      <c r="C1866" s="276">
        <v>58.78</v>
      </c>
      <c r="D1866" s="34">
        <f t="shared" si="32"/>
        <v>0.46223205171827153</v>
      </c>
      <c r="E1866" s="34">
        <v>-1.9904729499829903E-2</v>
      </c>
    </row>
    <row r="1867" spans="2:5">
      <c r="B1867" s="275">
        <v>43158</v>
      </c>
      <c r="C1867" s="276">
        <v>31.61</v>
      </c>
      <c r="D1867" s="34">
        <f t="shared" si="32"/>
        <v>0.15881050300537802</v>
      </c>
      <c r="E1867" s="34">
        <v>-1.993040177159135E-2</v>
      </c>
    </row>
    <row r="1868" spans="2:5">
      <c r="B1868" s="275">
        <v>42969</v>
      </c>
      <c r="C1868" s="276">
        <v>26.59</v>
      </c>
      <c r="D1868" s="34">
        <f t="shared" si="32"/>
        <v>0.19104926664159452</v>
      </c>
      <c r="E1868" s="34">
        <v>-1.9932305377961684E-2</v>
      </c>
    </row>
    <row r="1869" spans="2:5">
      <c r="B1869" s="275">
        <v>42845</v>
      </c>
      <c r="C1869" s="276">
        <v>21.51</v>
      </c>
      <c r="D1869" s="34">
        <f t="shared" si="32"/>
        <v>-27.885634588563459</v>
      </c>
      <c r="E1869" s="34">
        <v>-1.9990701999070184E-2</v>
      </c>
    </row>
    <row r="1870" spans="2:5">
      <c r="B1870" s="275">
        <v>45492</v>
      </c>
      <c r="C1870" s="276">
        <v>621.33000000000004</v>
      </c>
      <c r="D1870" s="34">
        <f t="shared" si="32"/>
        <v>0.96946872032575282</v>
      </c>
      <c r="E1870" s="34">
        <v>-2.0005472132361143E-2</v>
      </c>
    </row>
    <row r="1871" spans="2:5">
      <c r="B1871" s="275">
        <v>42710</v>
      </c>
      <c r="C1871" s="276">
        <v>18.97</v>
      </c>
      <c r="D1871" s="34">
        <f t="shared" si="32"/>
        <v>-0.31470743278861374</v>
      </c>
      <c r="E1871" s="34">
        <v>-2.0031628887717586E-2</v>
      </c>
    </row>
    <row r="1872" spans="2:5">
      <c r="B1872" s="275">
        <v>43003</v>
      </c>
      <c r="C1872" s="276">
        <v>24.94</v>
      </c>
      <c r="D1872" s="34">
        <f t="shared" si="32"/>
        <v>-2.0465116279069768</v>
      </c>
      <c r="E1872" s="34">
        <v>-2.0048115477145148E-2</v>
      </c>
    </row>
    <row r="1873" spans="2:5">
      <c r="B1873" s="275">
        <v>44218</v>
      </c>
      <c r="C1873" s="276">
        <v>75.98</v>
      </c>
      <c r="D1873" s="34">
        <f t="shared" si="32"/>
        <v>0.38773361410897605</v>
      </c>
      <c r="E1873" s="34">
        <v>-2.0136878125822599E-2</v>
      </c>
    </row>
    <row r="1874" spans="2:5">
      <c r="B1874" s="275">
        <v>43668</v>
      </c>
      <c r="C1874" s="276">
        <v>46.52</v>
      </c>
      <c r="D1874" s="34">
        <f t="shared" si="32"/>
        <v>-5.8046001719690459</v>
      </c>
      <c r="E1874" s="34">
        <v>-2.0206362854686105E-2</v>
      </c>
    </row>
    <row r="1875" spans="2:5">
      <c r="B1875" s="275">
        <v>45099</v>
      </c>
      <c r="C1875" s="276">
        <v>316.55</v>
      </c>
      <c r="D1875" s="34">
        <f t="shared" si="32"/>
        <v>-0.59121781709050691</v>
      </c>
      <c r="E1875" s="34">
        <v>-2.0217975043436982E-2</v>
      </c>
    </row>
    <row r="1876" spans="2:5">
      <c r="B1876" s="275">
        <v>45301</v>
      </c>
      <c r="C1876" s="276">
        <v>503.7</v>
      </c>
      <c r="D1876" s="34">
        <f t="shared" si="32"/>
        <v>-0.2244987095493349</v>
      </c>
      <c r="E1876" s="34">
        <v>-2.0309708159618745E-2</v>
      </c>
    </row>
    <row r="1877" spans="2:5">
      <c r="B1877" s="275">
        <v>45664</v>
      </c>
      <c r="C1877" s="276">
        <v>616.78</v>
      </c>
      <c r="D1877" s="34">
        <f t="shared" si="32"/>
        <v>0.89067414637309894</v>
      </c>
      <c r="E1877" s="34">
        <v>-2.0396251499724443E-2</v>
      </c>
    </row>
    <row r="1878" spans="2:5">
      <c r="B1878" s="275">
        <v>43858</v>
      </c>
      <c r="C1878" s="276">
        <v>67.430000000000007</v>
      </c>
      <c r="D1878" s="34">
        <f t="shared" si="32"/>
        <v>0.26160462702061404</v>
      </c>
      <c r="E1878" s="34">
        <v>-2.0465668100252042E-2</v>
      </c>
    </row>
    <row r="1879" spans="2:5">
      <c r="B1879" s="275">
        <v>43970</v>
      </c>
      <c r="C1879" s="276">
        <v>49.79</v>
      </c>
      <c r="D1879" s="34">
        <f t="shared" si="32"/>
        <v>0.20606547499497888</v>
      </c>
      <c r="E1879" s="34">
        <v>-2.0486041373769897E-2</v>
      </c>
    </row>
    <row r="1880" spans="2:5">
      <c r="B1880" s="275">
        <v>43489</v>
      </c>
      <c r="C1880" s="276">
        <v>39.53</v>
      </c>
      <c r="D1880" s="34">
        <f t="shared" si="32"/>
        <v>-4.3819883632684036</v>
      </c>
      <c r="E1880" s="34">
        <v>-2.0490766506450854E-2</v>
      </c>
    </row>
    <row r="1881" spans="2:5">
      <c r="B1881" s="275">
        <v>44879</v>
      </c>
      <c r="C1881" s="276">
        <v>212.75</v>
      </c>
      <c r="D1881" s="34">
        <f t="shared" si="32"/>
        <v>-1.5963337250293772</v>
      </c>
      <c r="E1881" s="34">
        <v>-2.0540540540540563E-2</v>
      </c>
    </row>
    <row r="1882" spans="2:5">
      <c r="B1882" s="275">
        <v>45364</v>
      </c>
      <c r="C1882" s="276">
        <v>552.37</v>
      </c>
      <c r="D1882" s="34">
        <f t="shared" si="32"/>
        <v>0.77846371091840616</v>
      </c>
      <c r="E1882" s="34">
        <v>-2.0547821206799832E-2</v>
      </c>
    </row>
    <row r="1883" spans="2:5">
      <c r="B1883" s="275">
        <v>44510</v>
      </c>
      <c r="C1883" s="276">
        <v>122.37</v>
      </c>
      <c r="D1883" s="34">
        <f t="shared" si="32"/>
        <v>0.86598022391108931</v>
      </c>
      <c r="E1883" s="34">
        <v>-2.0593282667320387E-2</v>
      </c>
    </row>
    <row r="1884" spans="2:5">
      <c r="B1884" s="275">
        <v>42802</v>
      </c>
      <c r="C1884" s="276">
        <v>16.399999999999999</v>
      </c>
      <c r="D1884" s="34">
        <f t="shared" si="32"/>
        <v>-0.90121951219512209</v>
      </c>
      <c r="E1884" s="34">
        <v>-2.0731707317073165E-2</v>
      </c>
    </row>
    <row r="1885" spans="2:5">
      <c r="B1885" s="275">
        <v>43207</v>
      </c>
      <c r="C1885" s="276">
        <v>31.18</v>
      </c>
      <c r="D1885" s="34">
        <f t="shared" si="32"/>
        <v>-0.63021167415009616</v>
      </c>
      <c r="E1885" s="34">
        <v>-2.0846696600384816E-2</v>
      </c>
    </row>
    <row r="1886" spans="2:5">
      <c r="B1886" s="275">
        <v>43711</v>
      </c>
      <c r="C1886" s="276">
        <v>50.83</v>
      </c>
      <c r="D1886" s="34">
        <f t="shared" si="32"/>
        <v>-10.65905961046626</v>
      </c>
      <c r="E1886" s="34">
        <v>-2.085382648042499E-2</v>
      </c>
    </row>
    <row r="1887" spans="2:5">
      <c r="B1887" s="275">
        <v>45512</v>
      </c>
      <c r="C1887" s="276">
        <v>592.63</v>
      </c>
      <c r="D1887" s="34">
        <f t="shared" si="32"/>
        <v>0.92504598147241968</v>
      </c>
      <c r="E1887" s="34">
        <v>-2.0906805257918069E-2</v>
      </c>
    </row>
    <row r="1888" spans="2:5">
      <c r="B1888" s="275">
        <v>43565</v>
      </c>
      <c r="C1888" s="276">
        <v>44.42</v>
      </c>
      <c r="D1888" s="34">
        <f t="shared" si="32"/>
        <v>0.17739756866276457</v>
      </c>
      <c r="E1888" s="34">
        <v>-2.0936515083295807E-2</v>
      </c>
    </row>
    <row r="1889" spans="2:5">
      <c r="B1889" s="275">
        <v>43286</v>
      </c>
      <c r="C1889" s="276">
        <v>36.54</v>
      </c>
      <c r="D1889" s="34">
        <f t="shared" si="32"/>
        <v>0.32484948002189373</v>
      </c>
      <c r="E1889" s="34">
        <v>-2.1072796934865988E-2</v>
      </c>
    </row>
    <row r="1890" spans="2:5">
      <c r="B1890" s="275">
        <v>43007</v>
      </c>
      <c r="C1890" s="276">
        <v>24.67</v>
      </c>
      <c r="D1890" s="34">
        <f t="shared" si="32"/>
        <v>-5.5533036076205813E-2</v>
      </c>
      <c r="E1890" s="34">
        <v>-2.1078232671260622E-2</v>
      </c>
    </row>
    <row r="1891" spans="2:5">
      <c r="B1891" s="275">
        <v>42970</v>
      </c>
      <c r="C1891" s="276">
        <v>26.04</v>
      </c>
      <c r="D1891" s="34">
        <f t="shared" si="32"/>
        <v>-3.6682027649769591</v>
      </c>
      <c r="E1891" s="34">
        <v>-2.1121351766513086E-2</v>
      </c>
    </row>
    <row r="1892" spans="2:5">
      <c r="B1892" s="275">
        <v>44651</v>
      </c>
      <c r="C1892" s="276">
        <v>121.56</v>
      </c>
      <c r="D1892" s="34">
        <f t="shared" si="32"/>
        <v>0.80157946692991111</v>
      </c>
      <c r="E1892" s="34">
        <v>-2.114182296808155E-2</v>
      </c>
    </row>
    <row r="1893" spans="2:5">
      <c r="B1893" s="275">
        <v>43052</v>
      </c>
      <c r="C1893" s="276">
        <v>24.12</v>
      </c>
      <c r="D1893" s="34">
        <f t="shared" si="32"/>
        <v>-1.3905472636815916</v>
      </c>
      <c r="E1893" s="34">
        <v>-2.1144278606965092E-2</v>
      </c>
    </row>
    <row r="1894" spans="2:5">
      <c r="B1894" s="275">
        <v>43804</v>
      </c>
      <c r="C1894" s="276">
        <v>57.66</v>
      </c>
      <c r="D1894" s="34">
        <f t="shared" si="32"/>
        <v>0.47658688865764826</v>
      </c>
      <c r="E1894" s="34">
        <v>-2.1158515435310544E-2</v>
      </c>
    </row>
    <row r="1895" spans="2:5">
      <c r="B1895" s="275">
        <v>43171</v>
      </c>
      <c r="C1895" s="276">
        <v>30.18</v>
      </c>
      <c r="D1895" s="34">
        <f t="shared" si="32"/>
        <v>-0.15241882041086818</v>
      </c>
      <c r="E1895" s="34">
        <v>-2.1206096752816452E-2</v>
      </c>
    </row>
    <row r="1896" spans="2:5">
      <c r="B1896" s="275">
        <v>43299</v>
      </c>
      <c r="C1896" s="276">
        <v>34.78</v>
      </c>
      <c r="D1896" s="34">
        <f t="shared" si="32"/>
        <v>-1.114721104082806</v>
      </c>
      <c r="E1896" s="34">
        <v>-2.1276595744680906E-2</v>
      </c>
    </row>
    <row r="1897" spans="2:5">
      <c r="B1897" s="275">
        <v>44214</v>
      </c>
      <c r="C1897" s="276">
        <v>73.55</v>
      </c>
      <c r="D1897" s="34">
        <f t="shared" si="32"/>
        <v>0.14044867437117606</v>
      </c>
      <c r="E1897" s="34">
        <v>-2.1346023113528314E-2</v>
      </c>
    </row>
    <row r="1898" spans="2:5">
      <c r="B1898" s="275">
        <v>44158</v>
      </c>
      <c r="C1898" s="276">
        <v>63.22</v>
      </c>
      <c r="D1898" s="34">
        <f t="shared" si="32"/>
        <v>-0.86459981018664978</v>
      </c>
      <c r="E1898" s="34">
        <v>-2.1354001898133412E-2</v>
      </c>
    </row>
    <row r="1899" spans="2:5">
      <c r="B1899" s="275">
        <v>44516</v>
      </c>
      <c r="C1899" s="276">
        <v>117.88</v>
      </c>
      <c r="D1899" s="34">
        <f t="shared" si="32"/>
        <v>0.79368849677638276</v>
      </c>
      <c r="E1899" s="34">
        <v>-2.1377672209026217E-2</v>
      </c>
    </row>
    <row r="1900" spans="2:5">
      <c r="B1900" s="275">
        <v>43070</v>
      </c>
      <c r="C1900" s="276">
        <v>24.32</v>
      </c>
      <c r="D1900" s="34">
        <f t="shared" si="32"/>
        <v>-0.70682565789473673</v>
      </c>
      <c r="E1900" s="34">
        <v>-2.1381578947368404E-2</v>
      </c>
    </row>
    <row r="1901" spans="2:5">
      <c r="B1901" s="275">
        <v>43347</v>
      </c>
      <c r="C1901" s="276">
        <v>41.51</v>
      </c>
      <c r="D1901" s="34">
        <f t="shared" si="32"/>
        <v>-0.32425921464707302</v>
      </c>
      <c r="E1901" s="34">
        <v>-2.1440616718862941E-2</v>
      </c>
    </row>
    <row r="1902" spans="2:5">
      <c r="B1902" s="275">
        <v>44020</v>
      </c>
      <c r="C1902" s="276">
        <v>54.97</v>
      </c>
      <c r="D1902" s="34">
        <f t="shared" si="32"/>
        <v>0.30707658722939779</v>
      </c>
      <c r="E1902" s="34">
        <v>-2.1466254320538471E-2</v>
      </c>
    </row>
    <row r="1903" spans="2:5">
      <c r="B1903" s="275">
        <v>43444</v>
      </c>
      <c r="C1903" s="276">
        <v>38.090000000000003</v>
      </c>
      <c r="D1903" s="34">
        <f t="shared" si="32"/>
        <v>-4.9246521396692033</v>
      </c>
      <c r="E1903" s="34">
        <v>-2.1527960094512813E-2</v>
      </c>
    </row>
    <row r="1904" spans="2:5">
      <c r="B1904" s="275">
        <v>44890</v>
      </c>
      <c r="C1904" s="276">
        <v>225.67</v>
      </c>
      <c r="D1904" s="34">
        <f t="shared" si="32"/>
        <v>0.75566092081357727</v>
      </c>
      <c r="E1904" s="34">
        <v>-2.1580183453715623E-2</v>
      </c>
    </row>
    <row r="1905" spans="2:5">
      <c r="B1905" s="275">
        <v>44008</v>
      </c>
      <c r="C1905" s="276">
        <v>55.14</v>
      </c>
      <c r="D1905" s="34">
        <f t="shared" si="32"/>
        <v>0.57163583605368151</v>
      </c>
      <c r="E1905" s="34">
        <v>-2.1581429089590091E-2</v>
      </c>
    </row>
    <row r="1906" spans="2:5">
      <c r="B1906" s="275">
        <v>42929</v>
      </c>
      <c r="C1906" s="276">
        <v>23.62</v>
      </c>
      <c r="D1906" s="34">
        <f t="shared" si="32"/>
        <v>-0.50592718035563078</v>
      </c>
      <c r="E1906" s="34">
        <v>-2.1591871295512193E-2</v>
      </c>
    </row>
    <row r="1907" spans="2:5">
      <c r="B1907" s="275">
        <v>43314</v>
      </c>
      <c r="C1907" s="276">
        <v>35.57</v>
      </c>
      <c r="D1907" s="34">
        <f t="shared" si="32"/>
        <v>-0.58785493393308963</v>
      </c>
      <c r="E1907" s="34">
        <v>-2.1647455721113384E-2</v>
      </c>
    </row>
    <row r="1908" spans="2:5">
      <c r="B1908" s="275">
        <v>43817</v>
      </c>
      <c r="C1908" s="276">
        <v>56.48</v>
      </c>
      <c r="D1908" s="34">
        <f t="shared" si="32"/>
        <v>-10.188916430594903</v>
      </c>
      <c r="E1908" s="34">
        <v>-2.1777620396600639E-2</v>
      </c>
    </row>
    <row r="1909" spans="2:5">
      <c r="B1909" s="275">
        <v>45560</v>
      </c>
      <c r="C1909" s="276">
        <v>631.95000000000005</v>
      </c>
      <c r="D1909" s="34">
        <f t="shared" si="32"/>
        <v>0.77950787245826403</v>
      </c>
      <c r="E1909" s="34">
        <v>-2.1884642772371114E-2</v>
      </c>
    </row>
    <row r="1910" spans="2:5">
      <c r="B1910" s="275">
        <v>44704</v>
      </c>
      <c r="C1910" s="276">
        <v>139.34</v>
      </c>
      <c r="D1910" s="34">
        <f t="shared" si="32"/>
        <v>0.77170948758432611</v>
      </c>
      <c r="E1910" s="34">
        <v>-2.1960671738194361E-2</v>
      </c>
    </row>
    <row r="1911" spans="2:5">
      <c r="B1911" s="275">
        <v>43147</v>
      </c>
      <c r="C1911" s="276">
        <v>31.81</v>
      </c>
      <c r="D1911" s="34">
        <f t="shared" si="32"/>
        <v>-15.983024206224458</v>
      </c>
      <c r="E1911" s="34">
        <v>-2.2005658597925158E-2</v>
      </c>
    </row>
    <row r="1912" spans="2:5">
      <c r="B1912" s="275">
        <v>45678</v>
      </c>
      <c r="C1912" s="276">
        <v>540.23</v>
      </c>
      <c r="D1912" s="34">
        <f t="shared" si="32"/>
        <v>0.92573533494992877</v>
      </c>
      <c r="E1912" s="34">
        <v>-2.2064676156451805E-2</v>
      </c>
    </row>
    <row r="1913" spans="2:5">
      <c r="B1913" s="275">
        <v>43349</v>
      </c>
      <c r="C1913" s="276">
        <v>40.119999999999997</v>
      </c>
      <c r="D1913" s="34">
        <f t="shared" si="32"/>
        <v>-7.7654536390827529</v>
      </c>
      <c r="E1913" s="34">
        <v>-2.2183449651046874E-2</v>
      </c>
    </row>
    <row r="1914" spans="2:5">
      <c r="B1914" s="275">
        <v>45161</v>
      </c>
      <c r="C1914" s="276">
        <v>351.67</v>
      </c>
      <c r="D1914" s="34">
        <f t="shared" si="32"/>
        <v>0.93994369721614013</v>
      </c>
      <c r="E1914" s="34">
        <v>-2.223675604970567E-2</v>
      </c>
    </row>
    <row r="1915" spans="2:5">
      <c r="B1915" s="275">
        <v>42859</v>
      </c>
      <c r="C1915" s="276">
        <v>21.12</v>
      </c>
      <c r="D1915" s="34">
        <f t="shared" si="32"/>
        <v>-19.29119318181818</v>
      </c>
      <c r="E1915" s="34">
        <v>-2.2253787878787824E-2</v>
      </c>
    </row>
    <row r="1916" spans="2:5">
      <c r="B1916" s="275">
        <v>45272</v>
      </c>
      <c r="C1916" s="276">
        <v>428.55</v>
      </c>
      <c r="D1916" s="34">
        <f t="shared" si="32"/>
        <v>0.89455139423637853</v>
      </c>
      <c r="E1916" s="34">
        <v>-2.2261113055652697E-2</v>
      </c>
    </row>
    <row r="1917" spans="2:5">
      <c r="B1917" s="275">
        <v>43560</v>
      </c>
      <c r="C1917" s="276">
        <v>45.19</v>
      </c>
      <c r="D1917" s="34">
        <f t="shared" si="32"/>
        <v>-7.3027218411152912</v>
      </c>
      <c r="E1917" s="34">
        <v>-2.2350077450763558E-2</v>
      </c>
    </row>
    <row r="1918" spans="2:5">
      <c r="B1918" s="275">
        <v>45197</v>
      </c>
      <c r="C1918" s="276">
        <v>375.2</v>
      </c>
      <c r="D1918" s="34">
        <f t="shared" si="32"/>
        <v>0.91111407249466947</v>
      </c>
      <c r="E1918" s="34">
        <v>-2.2468017057569314E-2</v>
      </c>
    </row>
    <row r="1919" spans="2:5">
      <c r="B1919" s="275">
        <v>43109</v>
      </c>
      <c r="C1919" s="276">
        <v>33.35</v>
      </c>
      <c r="D1919" s="34">
        <f t="shared" si="32"/>
        <v>-16.647676161919037</v>
      </c>
      <c r="E1919" s="34">
        <v>-2.2488755622188904E-2</v>
      </c>
    </row>
    <row r="1920" spans="2:5">
      <c r="B1920" s="275">
        <v>45516</v>
      </c>
      <c r="C1920" s="276">
        <v>588.54999999999995</v>
      </c>
      <c r="D1920" s="34">
        <f t="shared" si="32"/>
        <v>0.76401325290969335</v>
      </c>
      <c r="E1920" s="34">
        <v>-2.2784810126582421E-2</v>
      </c>
    </row>
    <row r="1921" spans="2:5">
      <c r="B1921" s="275">
        <v>44687</v>
      </c>
      <c r="C1921" s="276">
        <v>138.88999999999999</v>
      </c>
      <c r="D1921" s="34">
        <f t="shared" si="32"/>
        <v>0.82424940600475194</v>
      </c>
      <c r="E1921" s="34">
        <v>-2.282381740946084E-2</v>
      </c>
    </row>
    <row r="1922" spans="2:5">
      <c r="B1922" s="275">
        <v>43041</v>
      </c>
      <c r="C1922" s="276">
        <v>24.41</v>
      </c>
      <c r="D1922" s="34">
        <f t="shared" si="32"/>
        <v>-0.68660385088078657</v>
      </c>
      <c r="E1922" s="34">
        <v>-2.2941417451863937E-2</v>
      </c>
    </row>
    <row r="1923" spans="2:5">
      <c r="B1923" s="275">
        <v>43336</v>
      </c>
      <c r="C1923" s="276">
        <v>41.17</v>
      </c>
      <c r="D1923" s="34">
        <f t="shared" si="32"/>
        <v>-0.50157881952878303</v>
      </c>
      <c r="E1923" s="34">
        <v>-2.3075054651445121E-2</v>
      </c>
    </row>
    <row r="1924" spans="2:5">
      <c r="B1924" s="275">
        <v>44074</v>
      </c>
      <c r="C1924" s="276">
        <v>61.82</v>
      </c>
      <c r="D1924" s="34">
        <f t="shared" si="32"/>
        <v>-1.7339048851504366</v>
      </c>
      <c r="E1924" s="34">
        <v>-2.3131672597864764E-2</v>
      </c>
    </row>
    <row r="1925" spans="2:5">
      <c r="B1925" s="275">
        <v>44763</v>
      </c>
      <c r="C1925" s="276">
        <v>169.01</v>
      </c>
      <c r="D1925" s="34">
        <f t="shared" si="32"/>
        <v>0.63380865037571743</v>
      </c>
      <c r="E1925" s="34">
        <v>-2.3253061948997143E-2</v>
      </c>
    </row>
    <row r="1926" spans="2:5">
      <c r="B1926" s="275">
        <v>43895</v>
      </c>
      <c r="C1926" s="276">
        <v>61.89</v>
      </c>
      <c r="D1926" s="34">
        <f t="shared" ref="D1926:D1989" si="33">(C1926-C1927)/C1926</f>
        <v>-0.21732105348198422</v>
      </c>
      <c r="E1926" s="34">
        <v>-2.3267086766844365E-2</v>
      </c>
    </row>
    <row r="1927" spans="2:5">
      <c r="B1927" s="275">
        <v>44193</v>
      </c>
      <c r="C1927" s="276">
        <v>75.34</v>
      </c>
      <c r="D1927" s="34">
        <f t="shared" si="33"/>
        <v>0.45872046721529069</v>
      </c>
      <c r="E1927" s="34">
        <v>-2.3360764534111903E-2</v>
      </c>
    </row>
    <row r="1928" spans="2:5">
      <c r="B1928" s="275">
        <v>43361</v>
      </c>
      <c r="C1928" s="276">
        <v>40.78</v>
      </c>
      <c r="D1928" s="34">
        <f t="shared" si="33"/>
        <v>-14.49166257969593</v>
      </c>
      <c r="E1928" s="34">
        <v>-2.354095144678766E-2</v>
      </c>
    </row>
    <row r="1929" spans="2:5">
      <c r="B1929" s="275">
        <v>45644</v>
      </c>
      <c r="C1929" s="276">
        <v>631.75</v>
      </c>
      <c r="D1929" s="34">
        <f t="shared" si="33"/>
        <v>0.97464186782746343</v>
      </c>
      <c r="E1929" s="34">
        <v>-2.3553620894341109E-2</v>
      </c>
    </row>
    <row r="1930" spans="2:5">
      <c r="B1930" s="275">
        <v>42803</v>
      </c>
      <c r="C1930" s="276">
        <v>16.02</v>
      </c>
      <c r="D1930" s="34">
        <f t="shared" si="33"/>
        <v>-2.7846441947565546</v>
      </c>
      <c r="E1930" s="34">
        <v>-2.3720349563046132E-2</v>
      </c>
    </row>
    <row r="1931" spans="2:5">
      <c r="B1931" s="275">
        <v>44083</v>
      </c>
      <c r="C1931" s="276">
        <v>60.63</v>
      </c>
      <c r="D1931" s="34">
        <f t="shared" si="33"/>
        <v>0.18324261916542964</v>
      </c>
      <c r="E1931" s="34">
        <v>-2.3750618505690213E-2</v>
      </c>
    </row>
    <row r="1932" spans="2:5">
      <c r="B1932" s="275">
        <v>43675</v>
      </c>
      <c r="C1932" s="276">
        <v>49.52</v>
      </c>
      <c r="D1932" s="34">
        <f t="shared" si="33"/>
        <v>-4.2235460420032309</v>
      </c>
      <c r="E1932" s="34">
        <v>-2.4030694668820633E-2</v>
      </c>
    </row>
    <row r="1933" spans="2:5">
      <c r="B1933" s="275">
        <v>44922</v>
      </c>
      <c r="C1933" s="276">
        <v>258.67</v>
      </c>
      <c r="D1933" s="34">
        <f t="shared" si="33"/>
        <v>-0.22031932578188426</v>
      </c>
      <c r="E1933" s="34">
        <v>-2.4046081880388023E-2</v>
      </c>
    </row>
    <row r="1934" spans="2:5">
      <c r="B1934" s="275">
        <v>45096</v>
      </c>
      <c r="C1934" s="276">
        <v>315.66000000000003</v>
      </c>
      <c r="D1934" s="34">
        <f t="shared" si="33"/>
        <v>0.79243489830830649</v>
      </c>
      <c r="E1934" s="34">
        <v>-2.4076538047265936E-2</v>
      </c>
    </row>
    <row r="1935" spans="2:5">
      <c r="B1935" s="275">
        <v>43872</v>
      </c>
      <c r="C1935" s="276">
        <v>65.52</v>
      </c>
      <c r="D1935" s="34">
        <f t="shared" si="33"/>
        <v>-3.9493284493284495</v>
      </c>
      <c r="E1935" s="34">
        <v>-2.4114774114774092E-2</v>
      </c>
    </row>
    <row r="1936" spans="2:5">
      <c r="B1936" s="275">
        <v>45084</v>
      </c>
      <c r="C1936" s="276">
        <v>324.27999999999997</v>
      </c>
      <c r="D1936" s="34">
        <f t="shared" si="33"/>
        <v>0.69782286912544711</v>
      </c>
      <c r="E1936" s="34">
        <v>-2.4145799925990013E-2</v>
      </c>
    </row>
    <row r="1937" spans="2:5">
      <c r="B1937" s="275">
        <v>44396</v>
      </c>
      <c r="C1937" s="276">
        <v>97.99</v>
      </c>
      <c r="D1937" s="34">
        <f t="shared" si="33"/>
        <v>0.692009388713134</v>
      </c>
      <c r="E1937" s="34">
        <v>-2.4186141443004436E-2</v>
      </c>
    </row>
    <row r="1938" spans="2:5">
      <c r="B1938" s="275">
        <v>43175</v>
      </c>
      <c r="C1938" s="276">
        <v>30.18</v>
      </c>
      <c r="D1938" s="34">
        <f t="shared" si="33"/>
        <v>-18.909211398277009</v>
      </c>
      <c r="E1938" s="34">
        <v>-2.418820410868126E-2</v>
      </c>
    </row>
    <row r="1939" spans="2:5">
      <c r="B1939" s="275">
        <v>45621</v>
      </c>
      <c r="C1939" s="276">
        <v>600.86</v>
      </c>
      <c r="D1939" s="34">
        <f t="shared" si="33"/>
        <v>0.92086342908497831</v>
      </c>
      <c r="E1939" s="34">
        <v>-2.4331791099424165E-2</v>
      </c>
    </row>
    <row r="1940" spans="2:5">
      <c r="B1940" s="275">
        <v>43615</v>
      </c>
      <c r="C1940" s="276">
        <v>47.55</v>
      </c>
      <c r="D1940" s="34">
        <f t="shared" si="33"/>
        <v>1.8927444794951905E-3</v>
      </c>
      <c r="E1940" s="34">
        <v>-2.4395373291272424E-2</v>
      </c>
    </row>
    <row r="1941" spans="2:5">
      <c r="B1941" s="275">
        <v>43665</v>
      </c>
      <c r="C1941" s="276">
        <v>47.46</v>
      </c>
      <c r="D1941" s="34">
        <f t="shared" si="33"/>
        <v>-4.426464391066161</v>
      </c>
      <c r="E1941" s="34">
        <v>-2.4441635061104014E-2</v>
      </c>
    </row>
    <row r="1942" spans="2:5">
      <c r="B1942" s="275">
        <v>44998</v>
      </c>
      <c r="C1942" s="276">
        <v>257.54000000000002</v>
      </c>
      <c r="D1942" s="34">
        <f t="shared" si="33"/>
        <v>0.85901219228081072</v>
      </c>
      <c r="E1942" s="34">
        <v>-2.4501048380834053E-2</v>
      </c>
    </row>
    <row r="1943" spans="2:5">
      <c r="B1943" s="275">
        <v>43451</v>
      </c>
      <c r="C1943" s="276">
        <v>36.31</v>
      </c>
      <c r="D1943" s="34">
        <f t="shared" si="33"/>
        <v>-15.313136876893417</v>
      </c>
      <c r="E1943" s="34">
        <v>-2.4511153952079333E-2</v>
      </c>
    </row>
    <row r="1944" spans="2:5">
      <c r="B1944" s="275">
        <v>45600</v>
      </c>
      <c r="C1944" s="276">
        <v>592.33000000000004</v>
      </c>
      <c r="D1944" s="34">
        <f t="shared" si="33"/>
        <v>0.94254891698884069</v>
      </c>
      <c r="E1944" s="34">
        <v>-2.4597774888997576E-2</v>
      </c>
    </row>
    <row r="1945" spans="2:5">
      <c r="B1945" s="275">
        <v>43231</v>
      </c>
      <c r="C1945" s="276">
        <v>34.03</v>
      </c>
      <c r="D1945" s="34">
        <f t="shared" si="33"/>
        <v>-0.48486629444607698</v>
      </c>
      <c r="E1945" s="34">
        <v>-2.4684102262709263E-2</v>
      </c>
    </row>
    <row r="1946" spans="2:5">
      <c r="B1946" s="275">
        <v>43733</v>
      </c>
      <c r="C1946" s="276">
        <v>50.53</v>
      </c>
      <c r="D1946" s="34">
        <f t="shared" si="33"/>
        <v>-11.070453196121116</v>
      </c>
      <c r="E1946" s="34">
        <v>-2.4737779536908765E-2</v>
      </c>
    </row>
    <row r="1947" spans="2:5">
      <c r="B1947" s="275">
        <v>45532</v>
      </c>
      <c r="C1947" s="276">
        <v>609.91999999999996</v>
      </c>
      <c r="D1947" s="34">
        <f t="shared" si="33"/>
        <v>0.87452452780692558</v>
      </c>
      <c r="E1947" s="34">
        <v>-2.4790136411332642E-2</v>
      </c>
    </row>
    <row r="1948" spans="2:5">
      <c r="B1948" s="275">
        <v>44210</v>
      </c>
      <c r="C1948" s="276">
        <v>76.53</v>
      </c>
      <c r="D1948" s="34">
        <f t="shared" si="33"/>
        <v>-0.24931399451195607</v>
      </c>
      <c r="E1948" s="34">
        <v>-2.5088200705605666E-2</v>
      </c>
    </row>
    <row r="1949" spans="2:5">
      <c r="B1949" s="275">
        <v>44399</v>
      </c>
      <c r="C1949" s="276">
        <v>95.61</v>
      </c>
      <c r="D1949" s="34">
        <f t="shared" si="33"/>
        <v>0.48404978558728168</v>
      </c>
      <c r="E1949" s="34">
        <v>-2.5101976780671536E-2</v>
      </c>
    </row>
    <row r="1950" spans="2:5">
      <c r="B1950" s="275">
        <v>43727</v>
      </c>
      <c r="C1950" s="276">
        <v>49.33</v>
      </c>
      <c r="D1950" s="34">
        <f t="shared" si="33"/>
        <v>0.52564362456922764</v>
      </c>
      <c r="E1950" s="34">
        <v>-2.5136833569835842E-2</v>
      </c>
    </row>
    <row r="1951" spans="2:5">
      <c r="B1951" s="275">
        <v>42907</v>
      </c>
      <c r="C1951" s="276">
        <v>23.4</v>
      </c>
      <c r="D1951" s="34">
        <f t="shared" si="33"/>
        <v>-4.9064102564102567</v>
      </c>
      <c r="E1951" s="34">
        <v>-2.5213675213675211E-2</v>
      </c>
    </row>
    <row r="1952" spans="2:5">
      <c r="B1952" s="275">
        <v>44677</v>
      </c>
      <c r="C1952" s="276">
        <v>138.21</v>
      </c>
      <c r="D1952" s="34">
        <f t="shared" si="33"/>
        <v>-3.0007958903118443</v>
      </c>
      <c r="E1952" s="34">
        <v>-2.5251428984877942E-2</v>
      </c>
    </row>
    <row r="1953" spans="2:5">
      <c r="B1953" s="275">
        <v>45695</v>
      </c>
      <c r="C1953" s="276">
        <v>552.95000000000005</v>
      </c>
      <c r="D1953" s="34">
        <f t="shared" si="33"/>
        <v>0.51156524098019718</v>
      </c>
      <c r="E1953" s="34">
        <v>-2.5372999367031326E-2</v>
      </c>
    </row>
    <row r="1954" spans="2:5">
      <c r="B1954" s="275">
        <v>44907</v>
      </c>
      <c r="C1954" s="276">
        <v>270.08</v>
      </c>
      <c r="D1954" s="34">
        <f t="shared" si="33"/>
        <v>0.56131516587677721</v>
      </c>
      <c r="E1954" s="34">
        <v>-2.5473933649289085E-2</v>
      </c>
    </row>
    <row r="1955" spans="2:5">
      <c r="B1955" s="275">
        <v>44614</v>
      </c>
      <c r="C1955" s="276">
        <v>118.48</v>
      </c>
      <c r="D1955" s="34">
        <f t="shared" si="33"/>
        <v>0.65454085077650248</v>
      </c>
      <c r="E1955" s="34">
        <v>-2.5658338960161984E-2</v>
      </c>
    </row>
    <row r="1956" spans="2:5">
      <c r="B1956" s="275">
        <v>43467</v>
      </c>
      <c r="C1956" s="276">
        <v>40.93</v>
      </c>
      <c r="D1956" s="34">
        <f t="shared" si="33"/>
        <v>7.7937942829220563E-2</v>
      </c>
      <c r="E1956" s="34">
        <v>-2.5897874419741077E-2</v>
      </c>
    </row>
    <row r="1957" spans="2:5">
      <c r="B1957" s="275">
        <v>43329</v>
      </c>
      <c r="C1957" s="276">
        <v>37.74</v>
      </c>
      <c r="D1957" s="34">
        <f t="shared" si="33"/>
        <v>-15.190779014308424</v>
      </c>
      <c r="E1957" s="34">
        <v>-2.5967143614202354E-2</v>
      </c>
    </row>
    <row r="1958" spans="2:5">
      <c r="B1958" s="275">
        <v>45646</v>
      </c>
      <c r="C1958" s="276">
        <v>611.04</v>
      </c>
      <c r="D1958" s="34">
        <f t="shared" si="33"/>
        <v>0.57533058392249281</v>
      </c>
      <c r="E1958" s="34">
        <v>-2.6135768525792139E-2</v>
      </c>
    </row>
    <row r="1959" spans="2:5">
      <c r="B1959" s="275">
        <v>44925</v>
      </c>
      <c r="C1959" s="276">
        <v>259.49</v>
      </c>
      <c r="D1959" s="34">
        <f t="shared" si="33"/>
        <v>0.85972484488804957</v>
      </c>
      <c r="E1959" s="34">
        <v>-2.6166711626652139E-2</v>
      </c>
    </row>
    <row r="1960" spans="2:5">
      <c r="B1960" s="275">
        <v>43259</v>
      </c>
      <c r="C1960" s="276">
        <v>36.4</v>
      </c>
      <c r="D1960" s="34">
        <f t="shared" si="33"/>
        <v>-2.2365384615384616</v>
      </c>
      <c r="E1960" s="34">
        <v>-2.6373626373626398E-2</v>
      </c>
    </row>
    <row r="1961" spans="2:5">
      <c r="B1961" s="275">
        <v>44606</v>
      </c>
      <c r="C1961" s="276">
        <v>117.81</v>
      </c>
      <c r="D1961" s="34">
        <f t="shared" si="33"/>
        <v>0.73312961548255673</v>
      </c>
      <c r="E1961" s="34">
        <v>-2.639843816314404E-2</v>
      </c>
    </row>
    <row r="1962" spans="2:5">
      <c r="B1962" s="275">
        <v>43137</v>
      </c>
      <c r="C1962" s="276">
        <v>31.44</v>
      </c>
      <c r="D1962" s="34">
        <f t="shared" si="33"/>
        <v>-0.81902035623409652</v>
      </c>
      <c r="E1962" s="34">
        <v>-2.6399491094147642E-2</v>
      </c>
    </row>
    <row r="1963" spans="2:5">
      <c r="B1963" s="275">
        <v>43784</v>
      </c>
      <c r="C1963" s="276">
        <v>57.19</v>
      </c>
      <c r="D1963" s="34">
        <f t="shared" si="33"/>
        <v>-4.6700472110508828</v>
      </c>
      <c r="E1963" s="34">
        <v>-2.6403217345689897E-2</v>
      </c>
    </row>
    <row r="1964" spans="2:5">
      <c r="B1964" s="275">
        <v>45076</v>
      </c>
      <c r="C1964" s="276">
        <v>324.27</v>
      </c>
      <c r="D1964" s="34">
        <f t="shared" si="33"/>
        <v>0.63530391340549541</v>
      </c>
      <c r="E1964" s="34">
        <v>-2.655194745119812E-2</v>
      </c>
    </row>
    <row r="1965" spans="2:5">
      <c r="B1965" s="275">
        <v>44582</v>
      </c>
      <c r="C1965" s="276">
        <v>118.26</v>
      </c>
      <c r="D1965" s="34">
        <f t="shared" si="33"/>
        <v>5.8430576695416965E-2</v>
      </c>
      <c r="E1965" s="34">
        <v>-2.6636225266362178E-2</v>
      </c>
    </row>
    <row r="1966" spans="2:5">
      <c r="B1966" s="275">
        <v>44560</v>
      </c>
      <c r="C1966" s="276">
        <v>111.35</v>
      </c>
      <c r="D1966" s="34">
        <f t="shared" si="33"/>
        <v>-3.6364616075437808</v>
      </c>
      <c r="E1966" s="34">
        <v>-2.6672653794342156E-2</v>
      </c>
    </row>
    <row r="1967" spans="2:5">
      <c r="B1967" s="275">
        <v>45741</v>
      </c>
      <c r="C1967" s="276">
        <v>516.27</v>
      </c>
      <c r="D1967" s="34">
        <f t="shared" si="33"/>
        <v>-6.9924651829469123E-2</v>
      </c>
      <c r="E1967" s="34">
        <v>-2.6788308443256515E-2</v>
      </c>
    </row>
    <row r="1968" spans="2:5">
      <c r="B1968" s="275">
        <v>45394</v>
      </c>
      <c r="C1968" s="276">
        <v>552.37</v>
      </c>
      <c r="D1968" s="34">
        <f t="shared" si="33"/>
        <v>0.75261147419302288</v>
      </c>
      <c r="E1968" s="34">
        <v>-2.6829842315839111E-2</v>
      </c>
    </row>
    <row r="1969" spans="2:5">
      <c r="B1969" s="275">
        <v>44712</v>
      </c>
      <c r="C1969" s="276">
        <v>136.65</v>
      </c>
      <c r="D1969" s="34">
        <f t="shared" si="33"/>
        <v>0.64463959019392614</v>
      </c>
      <c r="E1969" s="34">
        <v>-2.6930113428466934E-2</v>
      </c>
    </row>
    <row r="1970" spans="2:5">
      <c r="B1970" s="275">
        <v>43958</v>
      </c>
      <c r="C1970" s="276">
        <v>48.56</v>
      </c>
      <c r="D1970" s="34">
        <f t="shared" si="33"/>
        <v>4.859967051070839E-2</v>
      </c>
      <c r="E1970" s="34">
        <v>-2.6976935749588038E-2</v>
      </c>
    </row>
    <row r="1971" spans="2:5">
      <c r="B1971" s="275">
        <v>43559</v>
      </c>
      <c r="C1971" s="276">
        <v>46.2</v>
      </c>
      <c r="D1971" s="34">
        <f t="shared" si="33"/>
        <v>-11.341558441558439</v>
      </c>
      <c r="E1971" s="34">
        <v>-2.7056277056277056E-2</v>
      </c>
    </row>
    <row r="1972" spans="2:5">
      <c r="B1972" s="275">
        <v>45441</v>
      </c>
      <c r="C1972" s="276">
        <v>570.17999999999995</v>
      </c>
      <c r="D1972" s="34">
        <f t="shared" si="33"/>
        <v>0.94245676803816325</v>
      </c>
      <c r="E1972" s="34">
        <v>-2.7114244624504607E-2</v>
      </c>
    </row>
    <row r="1973" spans="2:5">
      <c r="B1973" s="275">
        <v>43132</v>
      </c>
      <c r="C1973" s="276">
        <v>32.81</v>
      </c>
      <c r="D1973" s="34">
        <f t="shared" si="33"/>
        <v>-0.47089302042060333</v>
      </c>
      <c r="E1973" s="34">
        <v>-2.7125876257238661E-2</v>
      </c>
    </row>
    <row r="1974" spans="2:5">
      <c r="B1974" s="275">
        <v>43678</v>
      </c>
      <c r="C1974" s="276">
        <v>48.26</v>
      </c>
      <c r="D1974" s="34">
        <f t="shared" si="33"/>
        <v>-1.4185661002900956</v>
      </c>
      <c r="E1974" s="34">
        <v>-2.7144633236634942E-2</v>
      </c>
    </row>
    <row r="1975" spans="2:5">
      <c r="B1975" s="275">
        <v>44466</v>
      </c>
      <c r="C1975" s="276">
        <v>116.72</v>
      </c>
      <c r="D1975" s="34">
        <f t="shared" si="33"/>
        <v>-3.8576079506511309</v>
      </c>
      <c r="E1975" s="34">
        <v>-2.7159013022618247E-2</v>
      </c>
    </row>
    <row r="1976" spans="2:5">
      <c r="B1976" s="275">
        <v>45694</v>
      </c>
      <c r="C1976" s="276">
        <v>566.98</v>
      </c>
      <c r="D1976" s="34">
        <f t="shared" si="33"/>
        <v>0.89373522875586442</v>
      </c>
      <c r="E1976" s="34">
        <v>-2.7373099580232076E-2</v>
      </c>
    </row>
    <row r="1977" spans="2:5">
      <c r="B1977" s="275">
        <v>44147</v>
      </c>
      <c r="C1977" s="276">
        <v>60.25</v>
      </c>
      <c r="D1977" s="34">
        <f t="shared" si="33"/>
        <v>-3.6175933609958504</v>
      </c>
      <c r="E1977" s="34">
        <v>-2.7385892116182548E-2</v>
      </c>
    </row>
    <row r="1978" spans="2:5">
      <c r="B1978" s="275">
        <v>45034</v>
      </c>
      <c r="C1978" s="276">
        <v>278.20999999999998</v>
      </c>
      <c r="D1978" s="34">
        <f t="shared" si="33"/>
        <v>0.70719959742640459</v>
      </c>
      <c r="E1978" s="34">
        <v>-2.7461270263470196E-2</v>
      </c>
    </row>
    <row r="1979" spans="2:5">
      <c r="B1979" s="275">
        <v>44208</v>
      </c>
      <c r="C1979" s="276">
        <v>81.459999999999994</v>
      </c>
      <c r="D1979" s="34">
        <f t="shared" si="33"/>
        <v>0.80898600540142396</v>
      </c>
      <c r="E1979" s="34">
        <v>-2.7498158605450643E-2</v>
      </c>
    </row>
    <row r="1980" spans="2:5">
      <c r="B1980" s="275">
        <v>42808</v>
      </c>
      <c r="C1980" s="276">
        <v>15.56</v>
      </c>
      <c r="D1980" s="34">
        <f t="shared" si="33"/>
        <v>-0.13496143958868892</v>
      </c>
      <c r="E1980" s="34">
        <v>-2.7634961439588671E-2</v>
      </c>
    </row>
    <row r="1981" spans="2:5">
      <c r="B1981" s="275">
        <v>42725</v>
      </c>
      <c r="C1981" s="276">
        <v>17.66</v>
      </c>
      <c r="D1981" s="34">
        <f t="shared" si="33"/>
        <v>-1.1608154020385049</v>
      </c>
      <c r="E1981" s="34">
        <v>-2.7746319365798324E-2</v>
      </c>
    </row>
    <row r="1982" spans="2:5">
      <c r="B1982" s="275">
        <v>43371</v>
      </c>
      <c r="C1982" s="276">
        <v>38.159999999999997</v>
      </c>
      <c r="D1982" s="34">
        <f t="shared" si="33"/>
        <v>0.45387840670859536</v>
      </c>
      <c r="E1982" s="34">
        <v>-2.7777777777777839E-2</v>
      </c>
    </row>
    <row r="1983" spans="2:5">
      <c r="B1983" s="275">
        <v>42879</v>
      </c>
      <c r="C1983" s="276">
        <v>20.84</v>
      </c>
      <c r="D1983" s="34">
        <f t="shared" si="33"/>
        <v>-4.7125719769673697</v>
      </c>
      <c r="E1983" s="34">
        <v>-2.783109404990412E-2</v>
      </c>
    </row>
    <row r="1984" spans="2:5">
      <c r="B1984" s="275">
        <v>44511</v>
      </c>
      <c r="C1984" s="276">
        <v>119.05</v>
      </c>
      <c r="D1984" s="34">
        <f t="shared" si="33"/>
        <v>-3.7699286014279716</v>
      </c>
      <c r="E1984" s="34">
        <v>-2.788744225115504E-2</v>
      </c>
    </row>
    <row r="1985" spans="2:5">
      <c r="B1985" s="275">
        <v>45520</v>
      </c>
      <c r="C1985" s="276">
        <v>567.86</v>
      </c>
      <c r="D1985" s="34">
        <f t="shared" si="33"/>
        <v>0.81150283520586053</v>
      </c>
      <c r="E1985" s="34">
        <v>-2.8017469094495064E-2</v>
      </c>
    </row>
    <row r="1986" spans="2:5">
      <c r="B1986" s="275">
        <v>44490</v>
      </c>
      <c r="C1986" s="276">
        <v>107.04</v>
      </c>
      <c r="D1986" s="34">
        <f t="shared" si="33"/>
        <v>0.45170029895366226</v>
      </c>
      <c r="E1986" s="34">
        <v>-2.8213751868460351E-2</v>
      </c>
    </row>
    <row r="1987" spans="2:5">
      <c r="B1987" s="275">
        <v>44104</v>
      </c>
      <c r="C1987" s="276">
        <v>58.69</v>
      </c>
      <c r="D1987" s="34">
        <f t="shared" si="33"/>
        <v>-9.3612199693303815</v>
      </c>
      <c r="E1987" s="34">
        <v>-2.8454591923666752E-2</v>
      </c>
    </row>
    <row r="1988" spans="2:5">
      <c r="B1988" s="275">
        <v>45562</v>
      </c>
      <c r="C1988" s="276">
        <v>608.1</v>
      </c>
      <c r="D1988" s="34">
        <f t="shared" si="33"/>
        <v>0.91928959052787362</v>
      </c>
      <c r="E1988" s="34">
        <v>-2.8482157539878202E-2</v>
      </c>
    </row>
    <row r="1989" spans="2:5">
      <c r="B1989" s="275">
        <v>43984</v>
      </c>
      <c r="C1989" s="276">
        <v>49.08</v>
      </c>
      <c r="D1989" s="34">
        <f t="shared" si="33"/>
        <v>0.32864710676446612</v>
      </c>
      <c r="E1989" s="34">
        <v>-2.8524857375713093E-2</v>
      </c>
    </row>
    <row r="1990" spans="2:5">
      <c r="B1990" s="275">
        <v>43241</v>
      </c>
      <c r="C1990" s="276">
        <v>32.950000000000003</v>
      </c>
      <c r="D1990" s="34">
        <f t="shared" ref="D1990:D2053" si="34">(C1990-C1991)/C1990</f>
        <v>-0.68072837632776928</v>
      </c>
      <c r="E1990" s="34">
        <v>-2.8528072837632704E-2</v>
      </c>
    </row>
    <row r="1991" spans="2:5">
      <c r="B1991" s="275">
        <v>44113</v>
      </c>
      <c r="C1991" s="276">
        <v>55.38</v>
      </c>
      <c r="D1991" s="34">
        <f t="shared" si="34"/>
        <v>0.59516070783676411</v>
      </c>
      <c r="E1991" s="34">
        <v>-2.8530155290718638E-2</v>
      </c>
    </row>
    <row r="1992" spans="2:5">
      <c r="B1992" s="275">
        <v>42943</v>
      </c>
      <c r="C1992" s="276">
        <v>22.42</v>
      </c>
      <c r="D1992" s="34">
        <f t="shared" si="34"/>
        <v>-0.49776984834968757</v>
      </c>
      <c r="E1992" s="34">
        <v>-2.8545941123996298E-2</v>
      </c>
    </row>
    <row r="1993" spans="2:5">
      <c r="B1993" s="275">
        <v>43104</v>
      </c>
      <c r="C1993" s="276">
        <v>33.58</v>
      </c>
      <c r="D1993" s="34">
        <f t="shared" si="34"/>
        <v>-8.7552114353782157E-2</v>
      </c>
      <c r="E1993" s="34">
        <v>-2.8588445503275786E-2</v>
      </c>
    </row>
    <row r="1994" spans="2:5">
      <c r="B1994" s="275">
        <v>43255</v>
      </c>
      <c r="C1994" s="276">
        <v>36.520000000000003</v>
      </c>
      <c r="D1994" s="34">
        <f t="shared" si="34"/>
        <v>-14.518346111719605</v>
      </c>
      <c r="E1994" s="34">
        <v>-2.8751369112814815E-2</v>
      </c>
    </row>
    <row r="1995" spans="2:5">
      <c r="B1995" s="275">
        <v>45609</v>
      </c>
      <c r="C1995" s="276">
        <v>566.73</v>
      </c>
      <c r="D1995" s="34">
        <f t="shared" si="34"/>
        <v>2.2497485575141602E-2</v>
      </c>
      <c r="E1995" s="34">
        <v>-2.8796781536181138E-2</v>
      </c>
    </row>
    <row r="1996" spans="2:5">
      <c r="B1996" s="275">
        <v>45370</v>
      </c>
      <c r="C1996" s="276">
        <v>553.98</v>
      </c>
      <c r="D1996" s="34">
        <f t="shared" si="34"/>
        <v>0.14518574677786203</v>
      </c>
      <c r="E1996" s="34">
        <v>-2.8881909094191124E-2</v>
      </c>
    </row>
    <row r="1997" spans="2:5">
      <c r="B1997" s="275">
        <v>45705</v>
      </c>
      <c r="C1997" s="276">
        <v>473.55</v>
      </c>
      <c r="D1997" s="34">
        <f t="shared" si="34"/>
        <v>0.54150564882272201</v>
      </c>
      <c r="E1997" s="34">
        <v>-2.8888184985745975E-2</v>
      </c>
    </row>
    <row r="1998" spans="2:5">
      <c r="B1998" s="275">
        <v>44876</v>
      </c>
      <c r="C1998" s="276">
        <v>217.12</v>
      </c>
      <c r="D1998" s="34">
        <f t="shared" si="34"/>
        <v>0.80794030950626383</v>
      </c>
      <c r="E1998" s="34">
        <v>-2.8924097273397203E-2</v>
      </c>
    </row>
    <row r="1999" spans="2:5">
      <c r="B1999" s="275">
        <v>43500</v>
      </c>
      <c r="C1999" s="276">
        <v>41.7</v>
      </c>
      <c r="D1999" s="34">
        <f t="shared" si="34"/>
        <v>0.58848920863309351</v>
      </c>
      <c r="E1999" s="34">
        <v>-2.9016786570743254E-2</v>
      </c>
    </row>
    <row r="2000" spans="2:5">
      <c r="B2000" s="275">
        <v>42726</v>
      </c>
      <c r="C2000" s="276">
        <v>17.16</v>
      </c>
      <c r="D2000" s="34">
        <f t="shared" si="34"/>
        <v>-24.328088578088575</v>
      </c>
      <c r="E2000" s="34">
        <v>-2.9137529137529136E-2</v>
      </c>
    </row>
    <row r="2001" spans="2:5">
      <c r="B2001" s="275">
        <v>45716</v>
      </c>
      <c r="C2001" s="276">
        <v>434.63</v>
      </c>
      <c r="D2001" s="34">
        <f t="shared" si="34"/>
        <v>0.84777857027816772</v>
      </c>
      <c r="E2001" s="34">
        <v>-2.9151232082460982E-2</v>
      </c>
    </row>
    <row r="2002" spans="2:5">
      <c r="B2002" s="275">
        <v>43888</v>
      </c>
      <c r="C2002" s="276">
        <v>66.16</v>
      </c>
      <c r="D2002" s="34">
        <f t="shared" si="34"/>
        <v>0.23518742442563476</v>
      </c>
      <c r="E2002" s="34">
        <v>-2.9171704957678461E-2</v>
      </c>
    </row>
    <row r="2003" spans="2:5">
      <c r="B2003" s="275">
        <v>43738</v>
      </c>
      <c r="C2003" s="276">
        <v>50.6</v>
      </c>
      <c r="D2003" s="34">
        <f t="shared" si="34"/>
        <v>-0.11442687747035571</v>
      </c>
      <c r="E2003" s="34">
        <v>-2.9249011857707449E-2</v>
      </c>
    </row>
    <row r="2004" spans="2:5">
      <c r="B2004" s="275">
        <v>44118</v>
      </c>
      <c r="C2004" s="276">
        <v>56.39</v>
      </c>
      <c r="D2004" s="34">
        <f t="shared" si="34"/>
        <v>-9.3282496896612876</v>
      </c>
      <c r="E2004" s="34">
        <v>-2.9437843589288821E-2</v>
      </c>
    </row>
    <row r="2005" spans="2:5">
      <c r="B2005" s="275">
        <v>45510</v>
      </c>
      <c r="C2005" s="276">
        <v>582.41</v>
      </c>
      <c r="D2005" s="34">
        <f t="shared" si="34"/>
        <v>0.17506567538332099</v>
      </c>
      <c r="E2005" s="34">
        <v>-2.9549629985748935E-2</v>
      </c>
    </row>
    <row r="2006" spans="2:5">
      <c r="B2006" s="275">
        <v>45797</v>
      </c>
      <c r="C2006" s="276">
        <v>480.45</v>
      </c>
      <c r="D2006" s="34">
        <f t="shared" si="34"/>
        <v>0.91920074929753359</v>
      </c>
      <c r="E2006" s="34">
        <v>-2.9555624934956788E-2</v>
      </c>
    </row>
    <row r="2007" spans="2:5">
      <c r="B2007" s="275">
        <v>43395</v>
      </c>
      <c r="C2007" s="276">
        <v>38.82</v>
      </c>
      <c r="D2007" s="34">
        <f t="shared" si="34"/>
        <v>-12.371715610510048</v>
      </c>
      <c r="E2007" s="34">
        <v>-2.962390520350331E-2</v>
      </c>
    </row>
    <row r="2008" spans="2:5">
      <c r="B2008" s="275">
        <v>45754</v>
      </c>
      <c r="C2008" s="276">
        <v>519.09</v>
      </c>
      <c r="D2008" s="34">
        <f t="shared" si="34"/>
        <v>0.95975649694657961</v>
      </c>
      <c r="E2008" s="34">
        <v>-2.9648037912500695E-2</v>
      </c>
    </row>
    <row r="2009" spans="2:5">
      <c r="B2009" s="275">
        <v>42846</v>
      </c>
      <c r="C2009" s="276">
        <v>20.89</v>
      </c>
      <c r="D2009" s="34">
        <f t="shared" si="34"/>
        <v>-10.950215414073719</v>
      </c>
      <c r="E2009" s="34">
        <v>-2.9679272379128818E-2</v>
      </c>
    </row>
    <row r="2010" spans="2:5">
      <c r="B2010" s="275">
        <v>44966</v>
      </c>
      <c r="C2010" s="276">
        <v>249.64</v>
      </c>
      <c r="D2010" s="34">
        <f t="shared" si="34"/>
        <v>0.80215510334882234</v>
      </c>
      <c r="E2010" s="34">
        <v>-2.9883031565454403E-2</v>
      </c>
    </row>
    <row r="2011" spans="2:5">
      <c r="B2011" s="275">
        <v>43763</v>
      </c>
      <c r="C2011" s="276">
        <v>49.39</v>
      </c>
      <c r="D2011" s="34">
        <f t="shared" si="34"/>
        <v>-1.7485320915165012</v>
      </c>
      <c r="E2011" s="34">
        <v>-2.996558007693859E-2</v>
      </c>
    </row>
    <row r="2012" spans="2:5">
      <c r="B2012" s="275">
        <v>44692</v>
      </c>
      <c r="C2012" s="276">
        <v>135.75</v>
      </c>
      <c r="D2012" s="34">
        <f t="shared" si="34"/>
        <v>-3.2546593001841626</v>
      </c>
      <c r="E2012" s="34">
        <v>-3.0055248618784624E-2</v>
      </c>
    </row>
    <row r="2013" spans="2:5">
      <c r="B2013" s="275">
        <v>45390</v>
      </c>
      <c r="C2013" s="276">
        <v>577.57000000000005</v>
      </c>
      <c r="D2013" s="34">
        <f t="shared" si="34"/>
        <v>0.92215662170819113</v>
      </c>
      <c r="E2013" s="34">
        <v>-3.0108904548366407E-2</v>
      </c>
    </row>
    <row r="2014" spans="2:5">
      <c r="B2014" s="275">
        <v>43934</v>
      </c>
      <c r="C2014" s="276">
        <v>44.96</v>
      </c>
      <c r="D2014" s="34">
        <f t="shared" si="34"/>
        <v>0.61276690391459077</v>
      </c>
      <c r="E2014" s="34">
        <v>-3.0249110320284683E-2</v>
      </c>
    </row>
    <row r="2015" spans="2:5">
      <c r="B2015" s="275">
        <v>42788</v>
      </c>
      <c r="C2015" s="276">
        <v>17.41</v>
      </c>
      <c r="D2015" s="34">
        <f t="shared" si="34"/>
        <v>-2.1912693854106839</v>
      </c>
      <c r="E2015" s="34">
        <v>-3.0442274554853599E-2</v>
      </c>
    </row>
    <row r="2016" spans="2:5">
      <c r="B2016" s="275">
        <v>44006</v>
      </c>
      <c r="C2016" s="276">
        <v>55.56</v>
      </c>
      <c r="D2016" s="34">
        <f t="shared" si="34"/>
        <v>-1.0431965442764577</v>
      </c>
      <c r="E2016" s="34">
        <v>-3.0597552195824256E-2</v>
      </c>
    </row>
    <row r="2017" spans="2:5">
      <c r="B2017" s="275">
        <v>44533</v>
      </c>
      <c r="C2017" s="276">
        <v>113.52</v>
      </c>
      <c r="D2017" s="34">
        <f t="shared" si="34"/>
        <v>0.54237138830162079</v>
      </c>
      <c r="E2017" s="34">
        <v>-3.0919661733615267E-2</v>
      </c>
    </row>
    <row r="2018" spans="2:5">
      <c r="B2018" s="275">
        <v>43965</v>
      </c>
      <c r="C2018" s="276">
        <v>51.95</v>
      </c>
      <c r="D2018" s="34">
        <f t="shared" si="34"/>
        <v>-0.82829643888354187</v>
      </c>
      <c r="E2018" s="34">
        <v>-3.0991337824831554E-2</v>
      </c>
    </row>
    <row r="2019" spans="2:5">
      <c r="B2019" s="275">
        <v>44370</v>
      </c>
      <c r="C2019" s="276">
        <v>94.98</v>
      </c>
      <c r="D2019" s="34">
        <f t="shared" si="34"/>
        <v>0.2526847757422615</v>
      </c>
      <c r="E2019" s="34">
        <v>-3.1059170351653009E-2</v>
      </c>
    </row>
    <row r="2020" spans="2:5">
      <c r="B2020" s="275">
        <v>44168</v>
      </c>
      <c r="C2020" s="276">
        <v>70.98</v>
      </c>
      <c r="D2020" s="34">
        <f t="shared" si="34"/>
        <v>0.43153000845308537</v>
      </c>
      <c r="E2020" s="34">
        <v>-3.1135531135531046E-2</v>
      </c>
    </row>
    <row r="2021" spans="2:5">
      <c r="B2021" s="275">
        <v>43423</v>
      </c>
      <c r="C2021" s="276">
        <v>40.35</v>
      </c>
      <c r="D2021" s="34">
        <f t="shared" si="34"/>
        <v>0.23816604708798023</v>
      </c>
      <c r="E2021" s="34">
        <v>-3.1226765799256456E-2</v>
      </c>
    </row>
    <row r="2022" spans="2:5">
      <c r="B2022" s="275">
        <v>43151</v>
      </c>
      <c r="C2022" s="276">
        <v>30.74</v>
      </c>
      <c r="D2022" s="34">
        <f t="shared" si="34"/>
        <v>-7.334417696811971</v>
      </c>
      <c r="E2022" s="34">
        <v>-3.1229668184775565E-2</v>
      </c>
    </row>
    <row r="2023" spans="2:5">
      <c r="B2023" s="275">
        <v>45001</v>
      </c>
      <c r="C2023" s="276">
        <v>256.2</v>
      </c>
      <c r="D2023" s="34">
        <f t="shared" si="34"/>
        <v>-1.0756440281030444</v>
      </c>
      <c r="E2023" s="34">
        <v>-3.1264637002341888E-2</v>
      </c>
    </row>
    <row r="2024" spans="2:5">
      <c r="B2024" s="275">
        <v>45771</v>
      </c>
      <c r="C2024" s="276">
        <v>531.78</v>
      </c>
      <c r="D2024" s="34">
        <f t="shared" si="34"/>
        <v>-4.5357102561209534E-2</v>
      </c>
      <c r="E2024" s="34">
        <v>-3.1291135431945519E-2</v>
      </c>
    </row>
    <row r="2025" spans="2:5">
      <c r="B2025" s="275">
        <v>45674</v>
      </c>
      <c r="C2025" s="276">
        <v>555.9</v>
      </c>
      <c r="D2025" s="34">
        <f t="shared" si="34"/>
        <v>5.745637704623123E-2</v>
      </c>
      <c r="E2025" s="34">
        <v>-3.1318582478863051E-2</v>
      </c>
    </row>
    <row r="2026" spans="2:5">
      <c r="B2026" s="275">
        <v>45684</v>
      </c>
      <c r="C2026" s="276">
        <v>523.96</v>
      </c>
      <c r="D2026" s="34">
        <f t="shared" si="34"/>
        <v>0.57101687151690972</v>
      </c>
      <c r="E2026" s="34">
        <v>-3.1624551492480217E-2</v>
      </c>
    </row>
    <row r="2027" spans="2:5">
      <c r="B2027" s="275">
        <v>44894</v>
      </c>
      <c r="C2027" s="276">
        <v>224.77</v>
      </c>
      <c r="D2027" s="34">
        <f t="shared" si="34"/>
        <v>0.40396850113449306</v>
      </c>
      <c r="E2027" s="34">
        <v>-3.1632335276059909E-2</v>
      </c>
    </row>
    <row r="2028" spans="2:5">
      <c r="B2028" s="275">
        <v>44678</v>
      </c>
      <c r="C2028" s="276">
        <v>133.97</v>
      </c>
      <c r="D2028" s="34">
        <f t="shared" si="34"/>
        <v>0.15607971934015075</v>
      </c>
      <c r="E2028" s="34">
        <v>-3.1648876614167418E-2</v>
      </c>
    </row>
    <row r="2029" spans="2:5">
      <c r="B2029" s="275">
        <v>44546</v>
      </c>
      <c r="C2029" s="276">
        <v>113.06</v>
      </c>
      <c r="D2029" s="34">
        <f t="shared" si="34"/>
        <v>0.8079780647443835</v>
      </c>
      <c r="E2029" s="34">
        <v>-3.1664602865734991E-2</v>
      </c>
    </row>
    <row r="2030" spans="2:5">
      <c r="B2030" s="275">
        <v>42873</v>
      </c>
      <c r="C2030" s="276">
        <v>21.71</v>
      </c>
      <c r="D2030" s="34">
        <f t="shared" si="34"/>
        <v>-9.7305389221556879</v>
      </c>
      <c r="E2030" s="34">
        <v>-3.1782588668816107E-2</v>
      </c>
    </row>
    <row r="2031" spans="2:5">
      <c r="B2031" s="275">
        <v>44938</v>
      </c>
      <c r="C2031" s="276">
        <v>232.96</v>
      </c>
      <c r="D2031" s="34">
        <f t="shared" si="34"/>
        <v>0.83164491758241754</v>
      </c>
      <c r="E2031" s="34">
        <v>-3.1850961538461481E-2</v>
      </c>
    </row>
    <row r="2032" spans="2:5">
      <c r="B2032" s="275">
        <v>43370</v>
      </c>
      <c r="C2032" s="276">
        <v>39.22</v>
      </c>
      <c r="D2032" s="34">
        <f t="shared" si="34"/>
        <v>-1.9107598164201938</v>
      </c>
      <c r="E2032" s="34">
        <v>-3.1871494135645079E-2</v>
      </c>
    </row>
    <row r="2033" spans="2:5">
      <c r="B2033" s="275">
        <v>44526</v>
      </c>
      <c r="C2033" s="276">
        <v>114.16</v>
      </c>
      <c r="D2033" s="34">
        <f t="shared" si="34"/>
        <v>-4.3267344078486341</v>
      </c>
      <c r="E2033" s="34">
        <v>-3.1972669936930674E-2</v>
      </c>
    </row>
    <row r="2034" spans="2:5">
      <c r="B2034" s="275">
        <v>45589</v>
      </c>
      <c r="C2034" s="276">
        <v>608.1</v>
      </c>
      <c r="D2034" s="34">
        <f t="shared" si="34"/>
        <v>0.82859727018582463</v>
      </c>
      <c r="E2034" s="34">
        <v>-3.2083538891629647E-2</v>
      </c>
    </row>
    <row r="2035" spans="2:5">
      <c r="B2035" s="275">
        <v>44432</v>
      </c>
      <c r="C2035" s="276">
        <v>104.23</v>
      </c>
      <c r="D2035" s="34">
        <f t="shared" si="34"/>
        <v>-0.11820013431833438</v>
      </c>
      <c r="E2035" s="34">
        <v>-3.2428283603568982E-2</v>
      </c>
    </row>
    <row r="2036" spans="2:5">
      <c r="B2036" s="275">
        <v>44627</v>
      </c>
      <c r="C2036" s="276">
        <v>116.55</v>
      </c>
      <c r="D2036" s="34">
        <f t="shared" si="34"/>
        <v>0.29575289575289576</v>
      </c>
      <c r="E2036" s="34">
        <v>-3.2861432861432845E-2</v>
      </c>
    </row>
    <row r="2037" spans="2:5">
      <c r="B2037" s="275">
        <v>44291</v>
      </c>
      <c r="C2037" s="276">
        <v>82.08</v>
      </c>
      <c r="D2037" s="34">
        <f t="shared" si="34"/>
        <v>0.10794346978557505</v>
      </c>
      <c r="E2037" s="34">
        <v>-3.2894736842105296E-2</v>
      </c>
    </row>
    <row r="2038" spans="2:5">
      <c r="B2038" s="275">
        <v>44229</v>
      </c>
      <c r="C2038" s="276">
        <v>73.22</v>
      </c>
      <c r="D2038" s="34">
        <f t="shared" si="34"/>
        <v>0.77314941272876259</v>
      </c>
      <c r="E2038" s="34">
        <v>-3.2914504233815853E-2</v>
      </c>
    </row>
    <row r="2039" spans="2:5">
      <c r="B2039" s="275">
        <v>42727</v>
      </c>
      <c r="C2039" s="276">
        <v>16.61</v>
      </c>
      <c r="D2039" s="34">
        <f t="shared" si="34"/>
        <v>-0.10535821794099941</v>
      </c>
      <c r="E2039" s="34">
        <v>-3.3112582781456998E-2</v>
      </c>
    </row>
    <row r="2040" spans="2:5">
      <c r="B2040" s="275">
        <v>42711</v>
      </c>
      <c r="C2040" s="276">
        <v>18.36</v>
      </c>
      <c r="D2040" s="34">
        <f t="shared" si="34"/>
        <v>-1.1710239651416123</v>
      </c>
      <c r="E2040" s="34">
        <v>-3.3224400871459663E-2</v>
      </c>
    </row>
    <row r="2041" spans="2:5">
      <c r="B2041" s="275">
        <v>43508</v>
      </c>
      <c r="C2041" s="276">
        <v>39.86</v>
      </c>
      <c r="D2041" s="34">
        <f t="shared" si="34"/>
        <v>-1.8283993978926241</v>
      </c>
      <c r="E2041" s="34">
        <v>-3.3366783743100814E-2</v>
      </c>
    </row>
    <row r="2042" spans="2:5">
      <c r="B2042" s="275">
        <v>44586</v>
      </c>
      <c r="C2042" s="276">
        <v>112.74</v>
      </c>
      <c r="D2042" s="34">
        <f t="shared" si="34"/>
        <v>0.78357282242327486</v>
      </c>
      <c r="E2042" s="34">
        <v>-3.3528472591804165E-2</v>
      </c>
    </row>
    <row r="2043" spans="2:5">
      <c r="B2043" s="275">
        <v>43047</v>
      </c>
      <c r="C2043" s="276">
        <v>24.4</v>
      </c>
      <c r="D2043" s="34">
        <f t="shared" si="34"/>
        <v>-1.6733606557377052</v>
      </c>
      <c r="E2043" s="34">
        <v>-3.3606557377049193E-2</v>
      </c>
    </row>
    <row r="2044" spans="2:5">
      <c r="B2044" s="275">
        <v>43859</v>
      </c>
      <c r="C2044" s="276">
        <v>65.23</v>
      </c>
      <c r="D2044" s="34">
        <f t="shared" si="34"/>
        <v>0.15100413919975472</v>
      </c>
      <c r="E2044" s="34">
        <v>-3.372681281618891E-2</v>
      </c>
    </row>
    <row r="2045" spans="2:5">
      <c r="B2045" s="275">
        <v>44046</v>
      </c>
      <c r="C2045" s="276">
        <v>55.38</v>
      </c>
      <c r="D2045" s="34">
        <f t="shared" si="34"/>
        <v>-8.8824485373781137</v>
      </c>
      <c r="E2045" s="34">
        <v>-3.3947273383893022E-2</v>
      </c>
    </row>
    <row r="2046" spans="2:5">
      <c r="B2046" s="275">
        <v>45356</v>
      </c>
      <c r="C2046" s="276">
        <v>547.29</v>
      </c>
      <c r="D2046" s="34">
        <f t="shared" si="34"/>
        <v>0.93986734637943325</v>
      </c>
      <c r="E2046" s="34">
        <v>-3.3967366478466689E-2</v>
      </c>
    </row>
    <row r="2047" spans="2:5">
      <c r="B2047" s="275">
        <v>43234</v>
      </c>
      <c r="C2047" s="276">
        <v>32.909999999999997</v>
      </c>
      <c r="D2047" s="34">
        <f t="shared" si="34"/>
        <v>5.2871467639015346E-2</v>
      </c>
      <c r="E2047" s="34">
        <v>-3.4032209054998624E-2</v>
      </c>
    </row>
    <row r="2048" spans="2:5">
      <c r="B2048" s="275">
        <v>43118</v>
      </c>
      <c r="C2048" s="276">
        <v>31.17</v>
      </c>
      <c r="D2048" s="34">
        <f t="shared" si="34"/>
        <v>-19.191209496310556</v>
      </c>
      <c r="E2048" s="34">
        <v>-3.4327879371190258E-2</v>
      </c>
    </row>
    <row r="2049" spans="2:5">
      <c r="B2049" s="275">
        <v>45663</v>
      </c>
      <c r="C2049" s="276">
        <v>629.36</v>
      </c>
      <c r="D2049" s="34">
        <f t="shared" si="34"/>
        <v>0.94999682216855219</v>
      </c>
      <c r="E2049" s="34">
        <v>-3.449536036608624E-2</v>
      </c>
    </row>
    <row r="2050" spans="2:5">
      <c r="B2050" s="275">
        <v>43116</v>
      </c>
      <c r="C2050" s="276">
        <v>31.47</v>
      </c>
      <c r="D2050" s="34">
        <f t="shared" si="34"/>
        <v>-1.6024785510009536</v>
      </c>
      <c r="E2050" s="34">
        <v>-3.4636161423578123E-2</v>
      </c>
    </row>
    <row r="2051" spans="2:5">
      <c r="B2051" s="275">
        <v>44273</v>
      </c>
      <c r="C2051" s="276">
        <v>81.900000000000006</v>
      </c>
      <c r="D2051" s="34">
        <f t="shared" si="34"/>
        <v>-0.77753357753357755</v>
      </c>
      <c r="E2051" s="34">
        <v>-3.4676434676434539E-2</v>
      </c>
    </row>
    <row r="2052" spans="2:5">
      <c r="B2052" s="275">
        <v>44729</v>
      </c>
      <c r="C2052" s="276">
        <v>145.58000000000001</v>
      </c>
      <c r="D2052" s="34">
        <f t="shared" si="34"/>
        <v>-3.0300178595960983</v>
      </c>
      <c r="E2052" s="34">
        <v>-3.51696661629343E-2</v>
      </c>
    </row>
    <row r="2053" spans="2:5">
      <c r="B2053" s="275">
        <v>45582</v>
      </c>
      <c r="C2053" s="276">
        <v>586.69000000000005</v>
      </c>
      <c r="D2053" s="34">
        <f t="shared" si="34"/>
        <v>0.84267671172169289</v>
      </c>
      <c r="E2053" s="34">
        <v>-3.5214508513865865E-2</v>
      </c>
    </row>
    <row r="2054" spans="2:5">
      <c r="B2054" s="275">
        <v>44400</v>
      </c>
      <c r="C2054" s="276">
        <v>92.3</v>
      </c>
      <c r="D2054" s="34">
        <f t="shared" ref="D2054:D2117" si="35">(C2054-C2055)/C2054</f>
        <v>0.47085590465872151</v>
      </c>
      <c r="E2054" s="34">
        <v>-3.586132177681476E-2</v>
      </c>
    </row>
    <row r="2055" spans="2:5">
      <c r="B2055" s="275">
        <v>43739</v>
      </c>
      <c r="C2055" s="276">
        <v>48.84</v>
      </c>
      <c r="D2055" s="34">
        <f t="shared" si="35"/>
        <v>-0.17117117117117114</v>
      </c>
      <c r="E2055" s="34">
        <v>-3.6036036036035994E-2</v>
      </c>
    </row>
    <row r="2056" spans="2:5">
      <c r="B2056" s="275">
        <v>44004</v>
      </c>
      <c r="C2056" s="276">
        <v>57.2</v>
      </c>
      <c r="D2056" s="34">
        <f t="shared" si="35"/>
        <v>0.20437062937062944</v>
      </c>
      <c r="E2056" s="34">
        <v>-3.618881118881119E-2</v>
      </c>
    </row>
    <row r="2057" spans="2:5">
      <c r="B2057" s="275">
        <v>43914</v>
      </c>
      <c r="C2057" s="276">
        <v>45.51</v>
      </c>
      <c r="D2057" s="34">
        <f t="shared" si="35"/>
        <v>-11.361019556141507</v>
      </c>
      <c r="E2057" s="34">
        <v>-3.6255767963085009E-2</v>
      </c>
    </row>
    <row r="2058" spans="2:5">
      <c r="B2058" s="275">
        <v>45447</v>
      </c>
      <c r="C2058" s="276">
        <v>562.54999999999995</v>
      </c>
      <c r="D2058" s="34">
        <f t="shared" si="35"/>
        <v>0.65425295529286287</v>
      </c>
      <c r="E2058" s="34">
        <v>-3.6725624388943355E-2</v>
      </c>
    </row>
    <row r="2059" spans="2:5">
      <c r="B2059" s="275">
        <v>44851</v>
      </c>
      <c r="C2059" s="276">
        <v>194.5</v>
      </c>
      <c r="D2059" s="34">
        <f t="shared" si="35"/>
        <v>-1.9491516709511569</v>
      </c>
      <c r="E2059" s="34">
        <v>-3.6760925449871494E-2</v>
      </c>
    </row>
    <row r="2060" spans="2:5">
      <c r="B2060" s="275">
        <v>45670</v>
      </c>
      <c r="C2060" s="276">
        <v>573.61</v>
      </c>
      <c r="D2060" s="34">
        <f t="shared" si="35"/>
        <v>0.89043078049545854</v>
      </c>
      <c r="E2060" s="34">
        <v>-3.706351005038265E-2</v>
      </c>
    </row>
    <row r="2061" spans="2:5">
      <c r="B2061" s="275">
        <v>43867</v>
      </c>
      <c r="C2061" s="276">
        <v>62.85</v>
      </c>
      <c r="D2061" s="34">
        <f t="shared" si="35"/>
        <v>-3.084964200477327</v>
      </c>
      <c r="E2061" s="34">
        <v>-3.723150357995221E-2</v>
      </c>
    </row>
    <row r="2062" spans="2:5">
      <c r="B2062" s="275">
        <v>44901</v>
      </c>
      <c r="C2062" s="276">
        <v>256.74</v>
      </c>
      <c r="D2062" s="34">
        <f t="shared" si="35"/>
        <v>0.53988470826517099</v>
      </c>
      <c r="E2062" s="34">
        <v>-3.7275064267352158E-2</v>
      </c>
    </row>
    <row r="2063" spans="2:5">
      <c r="B2063" s="275">
        <v>44522</v>
      </c>
      <c r="C2063" s="276">
        <v>118.13</v>
      </c>
      <c r="D2063" s="34">
        <f t="shared" si="35"/>
        <v>0.60077880301362907</v>
      </c>
      <c r="E2063" s="34">
        <v>-3.7501058156268578E-2</v>
      </c>
    </row>
    <row r="2064" spans="2:5">
      <c r="B2064" s="275">
        <v>43913</v>
      </c>
      <c r="C2064" s="276">
        <v>47.16</v>
      </c>
      <c r="D2064" s="34">
        <f t="shared" si="35"/>
        <v>-3.5869380831212894</v>
      </c>
      <c r="E2064" s="34">
        <v>-3.7743850720949983E-2</v>
      </c>
    </row>
    <row r="2065" spans="2:5">
      <c r="B2065" s="275">
        <v>44886</v>
      </c>
      <c r="C2065" s="276">
        <v>216.32</v>
      </c>
      <c r="D2065" s="34">
        <f t="shared" si="35"/>
        <v>0.36469119822485202</v>
      </c>
      <c r="E2065" s="34">
        <v>-3.7953032544378734E-2</v>
      </c>
    </row>
    <row r="2066" spans="2:5">
      <c r="B2066" s="275">
        <v>44700</v>
      </c>
      <c r="C2066" s="276">
        <v>137.43</v>
      </c>
      <c r="D2066" s="34">
        <f t="shared" si="35"/>
        <v>-3.3617114167212428E-2</v>
      </c>
      <c r="E2066" s="34">
        <v>-3.8128501782725609E-2</v>
      </c>
    </row>
    <row r="2067" spans="2:5">
      <c r="B2067" s="275">
        <v>44715</v>
      </c>
      <c r="C2067" s="276">
        <v>142.05000000000001</v>
      </c>
      <c r="D2067" s="34">
        <f t="shared" si="35"/>
        <v>0.4477296726504752</v>
      </c>
      <c r="E2067" s="34">
        <v>-3.8225976768743244E-2</v>
      </c>
    </row>
    <row r="2068" spans="2:5">
      <c r="B2068" s="275">
        <v>44209</v>
      </c>
      <c r="C2068" s="276">
        <v>78.45</v>
      </c>
      <c r="D2068" s="34">
        <f t="shared" si="35"/>
        <v>0.19617590822179731</v>
      </c>
      <c r="E2068" s="34">
        <v>-3.8368387507966742E-2</v>
      </c>
    </row>
    <row r="2069" spans="2:5">
      <c r="B2069" s="275">
        <v>44062</v>
      </c>
      <c r="C2069" s="276">
        <v>63.06</v>
      </c>
      <c r="D2069" s="34">
        <f t="shared" si="35"/>
        <v>0.59625753250872182</v>
      </c>
      <c r="E2069" s="34">
        <v>-3.9486203615604107E-2</v>
      </c>
    </row>
    <row r="2070" spans="2:5">
      <c r="B2070" s="275">
        <v>42976</v>
      </c>
      <c r="C2070" s="276">
        <v>25.46</v>
      </c>
      <c r="D2070" s="34">
        <f t="shared" si="35"/>
        <v>-6.9202670856245083</v>
      </c>
      <c r="E2070" s="34">
        <v>-3.967007069913582E-2</v>
      </c>
    </row>
    <row r="2071" spans="2:5">
      <c r="B2071" s="275">
        <v>44848</v>
      </c>
      <c r="C2071" s="276">
        <v>201.65</v>
      </c>
      <c r="D2071" s="34">
        <f t="shared" si="35"/>
        <v>-0.16171584428465155</v>
      </c>
      <c r="E2071" s="34">
        <v>-3.9821472848995787E-2</v>
      </c>
    </row>
    <row r="2072" spans="2:5">
      <c r="B2072" s="275">
        <v>44956</v>
      </c>
      <c r="C2072" s="276">
        <v>234.26</v>
      </c>
      <c r="D2072" s="34">
        <f t="shared" si="35"/>
        <v>3.8589601297703377E-2</v>
      </c>
      <c r="E2072" s="34">
        <v>-3.9870229659352871E-2</v>
      </c>
    </row>
    <row r="2073" spans="2:5">
      <c r="B2073" s="275">
        <v>44957</v>
      </c>
      <c r="C2073" s="276">
        <v>225.22</v>
      </c>
      <c r="D2073" s="34">
        <f t="shared" si="35"/>
        <v>0.62658733682621437</v>
      </c>
      <c r="E2073" s="34">
        <v>-4.0138531213924127E-2</v>
      </c>
    </row>
    <row r="2074" spans="2:5">
      <c r="B2074" s="275">
        <v>44263</v>
      </c>
      <c r="C2074" s="276">
        <v>84.1</v>
      </c>
      <c r="D2074" s="34">
        <f t="shared" si="35"/>
        <v>0.44161712247324608</v>
      </c>
      <c r="E2074" s="34">
        <v>-4.0190249702734958E-2</v>
      </c>
    </row>
    <row r="2075" spans="2:5">
      <c r="B2075" s="275">
        <v>43972</v>
      </c>
      <c r="C2075" s="276">
        <v>46.96</v>
      </c>
      <c r="D2075" s="34">
        <f t="shared" si="35"/>
        <v>-12.201235093696761</v>
      </c>
      <c r="E2075" s="34">
        <v>-4.0247018739352651E-2</v>
      </c>
    </row>
    <row r="2076" spans="2:5">
      <c r="B2076" s="275">
        <v>45551</v>
      </c>
      <c r="C2076" s="276">
        <v>619.92999999999995</v>
      </c>
      <c r="D2076" s="34">
        <f t="shared" si="35"/>
        <v>0.77802332521413708</v>
      </c>
      <c r="E2076" s="34">
        <v>-4.0569096510896539E-2</v>
      </c>
    </row>
    <row r="2077" spans="2:5">
      <c r="B2077" s="275">
        <v>44706</v>
      </c>
      <c r="C2077" s="276">
        <v>137.61000000000001</v>
      </c>
      <c r="D2077" s="34">
        <f t="shared" si="35"/>
        <v>0.21030448368577873</v>
      </c>
      <c r="E2077" s="34">
        <v>-4.0622047816292237E-2</v>
      </c>
    </row>
    <row r="2078" spans="2:5">
      <c r="B2078" s="275">
        <v>44567</v>
      </c>
      <c r="C2078" s="276">
        <v>108.67</v>
      </c>
      <c r="D2078" s="34">
        <f t="shared" si="35"/>
        <v>-0.1492592251771418</v>
      </c>
      <c r="E2078" s="34">
        <v>-4.0673598969356781E-2</v>
      </c>
    </row>
    <row r="2079" spans="2:5">
      <c r="B2079" s="275">
        <v>44509</v>
      </c>
      <c r="C2079" s="276">
        <v>124.89</v>
      </c>
      <c r="D2079" s="34">
        <f t="shared" si="35"/>
        <v>-1.4946753142765634</v>
      </c>
      <c r="E2079" s="34">
        <v>-4.0755865161341893E-2</v>
      </c>
    </row>
    <row r="2080" spans="2:5">
      <c r="B2080" s="275">
        <v>45085</v>
      </c>
      <c r="C2080" s="276">
        <v>311.56</v>
      </c>
      <c r="D2080" s="34">
        <f t="shared" si="35"/>
        <v>0.75985363974836306</v>
      </c>
      <c r="E2080" s="34">
        <v>-4.0826807035562879E-2</v>
      </c>
    </row>
    <row r="2081" spans="2:5">
      <c r="B2081" s="275">
        <v>44308</v>
      </c>
      <c r="C2081" s="276">
        <v>74.819999999999993</v>
      </c>
      <c r="D2081" s="34">
        <f t="shared" si="35"/>
        <v>-6.6925955626837741</v>
      </c>
      <c r="E2081" s="34">
        <v>-4.1299117882919054E-2</v>
      </c>
    </row>
    <row r="2082" spans="2:5">
      <c r="B2082" s="275">
        <v>45421</v>
      </c>
      <c r="C2082" s="276">
        <v>575.55999999999995</v>
      </c>
      <c r="D2082" s="34">
        <f t="shared" si="35"/>
        <v>0.79974285912850096</v>
      </c>
      <c r="E2082" s="34">
        <v>-4.1316283271943997E-2</v>
      </c>
    </row>
    <row r="2083" spans="2:5">
      <c r="B2083" s="275">
        <v>44602</v>
      </c>
      <c r="C2083" s="276">
        <v>115.26</v>
      </c>
      <c r="D2083" s="34">
        <f t="shared" si="35"/>
        <v>-4.0923130314072536</v>
      </c>
      <c r="E2083" s="34">
        <v>-4.1384695471108762E-2</v>
      </c>
    </row>
    <row r="2084" spans="2:5">
      <c r="B2084" s="275">
        <v>45568</v>
      </c>
      <c r="C2084" s="276">
        <v>586.94000000000005</v>
      </c>
      <c r="D2084" s="34">
        <f t="shared" si="35"/>
        <v>0.12745766177122031</v>
      </c>
      <c r="E2084" s="34">
        <v>-4.1401165366136153E-2</v>
      </c>
    </row>
    <row r="2085" spans="2:5">
      <c r="B2085" s="275">
        <v>45701</v>
      </c>
      <c r="C2085" s="276">
        <v>512.13</v>
      </c>
      <c r="D2085" s="34">
        <f t="shared" si="35"/>
        <v>0.58268408411926653</v>
      </c>
      <c r="E2085" s="34">
        <v>-4.1903422959014384E-2</v>
      </c>
    </row>
    <row r="2086" spans="2:5">
      <c r="B2086" s="275">
        <v>44844</v>
      </c>
      <c r="C2086" s="276">
        <v>213.72</v>
      </c>
      <c r="D2086" s="34">
        <f t="shared" si="35"/>
        <v>0.7847651132322665</v>
      </c>
      <c r="E2086" s="34">
        <v>-4.22515440763616E-2</v>
      </c>
    </row>
    <row r="2087" spans="2:5">
      <c r="B2087" s="275">
        <v>43682</v>
      </c>
      <c r="C2087" s="276">
        <v>46</v>
      </c>
      <c r="D2087" s="34">
        <f t="shared" si="35"/>
        <v>-3.4567391304347823</v>
      </c>
      <c r="E2087" s="34">
        <v>-4.2391304347826148E-2</v>
      </c>
    </row>
    <row r="2088" spans="2:5">
      <c r="B2088" s="275">
        <v>44845</v>
      </c>
      <c r="C2088" s="276">
        <v>205.01</v>
      </c>
      <c r="D2088" s="34">
        <f t="shared" si="35"/>
        <v>0.77362079898541536</v>
      </c>
      <c r="E2088" s="34">
        <v>-4.2485732403297442E-2</v>
      </c>
    </row>
    <row r="2089" spans="2:5">
      <c r="B2089" s="275">
        <v>43670</v>
      </c>
      <c r="C2089" s="276">
        <v>46.41</v>
      </c>
      <c r="D2089" s="34">
        <f t="shared" si="35"/>
        <v>-0.56237879767291554</v>
      </c>
      <c r="E2089" s="34">
        <v>-4.2878689937513516E-2</v>
      </c>
    </row>
    <row r="2090" spans="2:5">
      <c r="B2090" s="275">
        <v>44224</v>
      </c>
      <c r="C2090" s="276">
        <v>72.510000000000005</v>
      </c>
      <c r="D2090" s="34">
        <f t="shared" si="35"/>
        <v>-2.7520342021790096</v>
      </c>
      <c r="E2090" s="34">
        <v>-4.2890635774375935E-2</v>
      </c>
    </row>
    <row r="2091" spans="2:5">
      <c r="B2091" s="275">
        <v>45036</v>
      </c>
      <c r="C2091" s="276">
        <v>272.06</v>
      </c>
      <c r="D2091" s="34">
        <f t="shared" si="35"/>
        <v>0.55745056237594648</v>
      </c>
      <c r="E2091" s="34">
        <v>-4.3078732632507423E-2</v>
      </c>
    </row>
    <row r="2092" spans="2:5">
      <c r="B2092" s="275">
        <v>44515</v>
      </c>
      <c r="C2092" s="276">
        <v>120.4</v>
      </c>
      <c r="D2092" s="34">
        <f t="shared" si="35"/>
        <v>-3.0759966777408638</v>
      </c>
      <c r="E2092" s="34">
        <v>-4.3106312292358784E-2</v>
      </c>
    </row>
    <row r="2093" spans="2:5">
      <c r="B2093" s="275">
        <v>45282</v>
      </c>
      <c r="C2093" s="276">
        <v>490.75</v>
      </c>
      <c r="D2093" s="34">
        <f t="shared" si="35"/>
        <v>-0.17086092715231793</v>
      </c>
      <c r="E2093" s="34">
        <v>-4.3606724401426343E-2</v>
      </c>
    </row>
    <row r="2094" spans="2:5">
      <c r="B2094" s="275">
        <v>45419</v>
      </c>
      <c r="C2094" s="276">
        <v>574.6</v>
      </c>
      <c r="D2094" s="34">
        <f t="shared" si="35"/>
        <v>0.38990602158022974</v>
      </c>
      <c r="E2094" s="34">
        <v>-4.3752175426383544E-2</v>
      </c>
    </row>
    <row r="2095" spans="2:5">
      <c r="B2095" s="275">
        <v>45224</v>
      </c>
      <c r="C2095" s="276">
        <v>350.56</v>
      </c>
      <c r="D2095" s="34">
        <f t="shared" si="35"/>
        <v>0.36290506617982654</v>
      </c>
      <c r="E2095" s="34">
        <v>-4.384413509812872E-2</v>
      </c>
    </row>
    <row r="2096" spans="2:5">
      <c r="B2096" s="275">
        <v>44869</v>
      </c>
      <c r="C2096" s="276">
        <v>223.34</v>
      </c>
      <c r="D2096" s="34">
        <f t="shared" si="35"/>
        <v>-0.22356049073161985</v>
      </c>
      <c r="E2096" s="34">
        <v>-4.4192710665353289E-2</v>
      </c>
    </row>
    <row r="2097" spans="2:5">
      <c r="B2097" s="275">
        <v>45022</v>
      </c>
      <c r="C2097" s="276">
        <v>273.27</v>
      </c>
      <c r="D2097" s="34">
        <f t="shared" si="35"/>
        <v>0.40615508471475092</v>
      </c>
      <c r="E2097" s="34">
        <v>-4.4388333882240991E-2</v>
      </c>
    </row>
    <row r="2098" spans="2:5">
      <c r="B2098" s="275">
        <v>44756</v>
      </c>
      <c r="C2098" s="276">
        <v>162.28</v>
      </c>
      <c r="D2098" s="34">
        <f t="shared" si="35"/>
        <v>-0.25560759181661319</v>
      </c>
      <c r="E2098" s="34">
        <v>-4.4491003204338173E-2</v>
      </c>
    </row>
    <row r="2099" spans="2:5">
      <c r="B2099" s="275">
        <v>44831</v>
      </c>
      <c r="C2099" s="276">
        <v>203.76</v>
      </c>
      <c r="D2099" s="34">
        <f t="shared" si="35"/>
        <v>-1.942775814683942</v>
      </c>
      <c r="E2099" s="34">
        <v>-4.4709462112289038E-2</v>
      </c>
    </row>
    <row r="2100" spans="2:5">
      <c r="B2100" s="275">
        <v>45509</v>
      </c>
      <c r="C2100" s="276">
        <v>599.62</v>
      </c>
      <c r="D2100" s="34">
        <f t="shared" si="35"/>
        <v>0.848437343650979</v>
      </c>
      <c r="E2100" s="34">
        <v>-4.4745005169941031E-2</v>
      </c>
    </row>
    <row r="2101" spans="2:5">
      <c r="B2101" s="275">
        <v>44371</v>
      </c>
      <c r="C2101" s="276">
        <v>90.88</v>
      </c>
      <c r="D2101" s="34">
        <f t="shared" si="35"/>
        <v>0.445862676056338</v>
      </c>
      <c r="E2101" s="34">
        <v>-4.5114436619718409E-2</v>
      </c>
    </row>
    <row r="2102" spans="2:5">
      <c r="B2102" s="275">
        <v>43944</v>
      </c>
      <c r="C2102" s="276">
        <v>50.36</v>
      </c>
      <c r="D2102" s="34">
        <f t="shared" si="35"/>
        <v>-1.2684670373312152</v>
      </c>
      <c r="E2102" s="34">
        <v>-4.5671167593327983E-2</v>
      </c>
    </row>
    <row r="2103" spans="2:5">
      <c r="B2103" s="275">
        <v>44616</v>
      </c>
      <c r="C2103" s="276">
        <v>114.24</v>
      </c>
      <c r="D2103" s="34">
        <f t="shared" si="35"/>
        <v>-0.94905462184873957</v>
      </c>
      <c r="E2103" s="34">
        <v>-4.5780812324930011E-2</v>
      </c>
    </row>
    <row r="2104" spans="2:5">
      <c r="B2104" s="275">
        <v>44939</v>
      </c>
      <c r="C2104" s="276">
        <v>222.66</v>
      </c>
      <c r="D2104" s="34">
        <f t="shared" si="35"/>
        <v>0.5202101859337106</v>
      </c>
      <c r="E2104" s="34">
        <v>-4.6258870026048733E-2</v>
      </c>
    </row>
    <row r="2105" spans="2:5">
      <c r="B2105" s="275">
        <v>44550</v>
      </c>
      <c r="C2105" s="276">
        <v>106.83</v>
      </c>
      <c r="D2105" s="34">
        <f t="shared" si="35"/>
        <v>0.29130394084058792</v>
      </c>
      <c r="E2105" s="34">
        <v>-4.6709725732472104E-2</v>
      </c>
    </row>
    <row r="2106" spans="2:5">
      <c r="B2106" s="275">
        <v>44243</v>
      </c>
      <c r="C2106" s="276">
        <v>75.709999999999994</v>
      </c>
      <c r="D2106" s="34">
        <f t="shared" si="35"/>
        <v>0.19614317791573102</v>
      </c>
      <c r="E2106" s="34">
        <v>-4.6757363624356181E-2</v>
      </c>
    </row>
    <row r="2107" spans="2:5">
      <c r="B2107" s="275">
        <v>43902</v>
      </c>
      <c r="C2107" s="276">
        <v>60.86</v>
      </c>
      <c r="D2107" s="34">
        <f t="shared" si="35"/>
        <v>-6.3660860992441668</v>
      </c>
      <c r="E2107" s="34">
        <v>-4.7157410450213565E-2</v>
      </c>
    </row>
    <row r="2108" spans="2:5">
      <c r="B2108" s="275">
        <v>45827</v>
      </c>
      <c r="C2108" s="276">
        <v>448.3</v>
      </c>
      <c r="D2108" s="34">
        <f t="shared" si="35"/>
        <v>0.91117555208565693</v>
      </c>
      <c r="E2108" s="34">
        <v>-4.7178228864599547E-2</v>
      </c>
    </row>
    <row r="2109" spans="2:5">
      <c r="B2109" s="275">
        <v>43405</v>
      </c>
      <c r="C2109" s="276">
        <v>39.82</v>
      </c>
      <c r="D2109" s="34">
        <f t="shared" si="35"/>
        <v>-0.7584128578603716</v>
      </c>
      <c r="E2109" s="34">
        <v>-4.7212456052235119E-2</v>
      </c>
    </row>
    <row r="2110" spans="2:5">
      <c r="B2110" s="275">
        <v>44166</v>
      </c>
      <c r="C2110" s="276">
        <v>70.02</v>
      </c>
      <c r="D2110" s="34">
        <f t="shared" si="35"/>
        <v>-5.9815766923736087</v>
      </c>
      <c r="E2110" s="34">
        <v>-4.7415024278777598E-2</v>
      </c>
    </row>
    <row r="2111" spans="2:5">
      <c r="B2111" s="275">
        <v>45785</v>
      </c>
      <c r="C2111" s="276">
        <v>488.85</v>
      </c>
      <c r="D2111" s="34">
        <f t="shared" si="35"/>
        <v>-0.18995601922880231</v>
      </c>
      <c r="E2111" s="34">
        <v>-4.7969724864477717E-2</v>
      </c>
    </row>
    <row r="2112" spans="2:5">
      <c r="B2112" s="275">
        <v>45349</v>
      </c>
      <c r="C2112" s="276">
        <v>581.71</v>
      </c>
      <c r="D2112" s="34">
        <f t="shared" si="35"/>
        <v>0.11717178662907647</v>
      </c>
      <c r="E2112" s="34">
        <v>-4.8065187120730123E-2</v>
      </c>
    </row>
    <row r="2113" spans="2:5">
      <c r="B2113" s="275">
        <v>45783</v>
      </c>
      <c r="C2113" s="276">
        <v>513.54999999999995</v>
      </c>
      <c r="D2113" s="34">
        <f t="shared" si="35"/>
        <v>0.41248174471813837</v>
      </c>
      <c r="E2113" s="34">
        <v>-4.883653003602384E-2</v>
      </c>
    </row>
    <row r="2114" spans="2:5">
      <c r="B2114" s="275">
        <v>45100</v>
      </c>
      <c r="C2114" s="276">
        <v>301.72000000000003</v>
      </c>
      <c r="D2114" s="34">
        <f t="shared" si="35"/>
        <v>-0.57596447036987919</v>
      </c>
      <c r="E2114" s="34">
        <v>-4.9151531220999543E-2</v>
      </c>
    </row>
    <row r="2115" spans="2:5">
      <c r="B2115" s="275">
        <v>45713</v>
      </c>
      <c r="C2115" s="276">
        <v>475.5</v>
      </c>
      <c r="D2115" s="34">
        <f t="shared" si="35"/>
        <v>-0.16483701366982123</v>
      </c>
      <c r="E2115" s="34">
        <v>-4.9337539432176614E-2</v>
      </c>
    </row>
    <row r="2116" spans="2:5">
      <c r="B2116" s="275">
        <v>45350</v>
      </c>
      <c r="C2116" s="276">
        <v>553.88</v>
      </c>
      <c r="D2116" s="34">
        <f t="shared" si="35"/>
        <v>0.56600707734527334</v>
      </c>
      <c r="E2116" s="34">
        <v>-5.0245540550299776E-2</v>
      </c>
    </row>
    <row r="2117" spans="2:5">
      <c r="B2117" s="275">
        <v>44937</v>
      </c>
      <c r="C2117" s="276">
        <v>240.38</v>
      </c>
      <c r="D2117" s="34">
        <f t="shared" si="35"/>
        <v>-1.0269157167817624</v>
      </c>
      <c r="E2117" s="34">
        <v>-5.0711373658374234E-2</v>
      </c>
    </row>
    <row r="2118" spans="2:5">
      <c r="B2118" s="275">
        <v>45702</v>
      </c>
      <c r="C2118" s="276">
        <v>487.23</v>
      </c>
      <c r="D2118" s="34">
        <f t="shared" ref="D2118:D2147" si="36">(C2118-C2119)/C2118</f>
        <v>0.96757178334667404</v>
      </c>
      <c r="E2118" s="34">
        <v>-5.1105227510621222E-2</v>
      </c>
    </row>
    <row r="2119" spans="2:5">
      <c r="B2119" s="275">
        <v>42730</v>
      </c>
      <c r="C2119" s="276">
        <v>15.8</v>
      </c>
      <c r="D2119" s="34">
        <f t="shared" si="36"/>
        <v>-3.0082278481012659</v>
      </c>
      <c r="E2119" s="34">
        <v>-5.1265822784810046E-2</v>
      </c>
    </row>
    <row r="2120" spans="2:5">
      <c r="B2120" s="275">
        <v>43894</v>
      </c>
      <c r="C2120" s="276">
        <v>63.33</v>
      </c>
      <c r="D2120" s="34">
        <f t="shared" si="36"/>
        <v>0.23969682614874468</v>
      </c>
      <c r="E2120" s="34">
        <v>-5.1318490446865629E-2</v>
      </c>
    </row>
    <row r="2121" spans="2:5">
      <c r="B2121" s="275">
        <v>43719</v>
      </c>
      <c r="C2121" s="276">
        <v>48.15</v>
      </c>
      <c r="D2121" s="34">
        <f t="shared" si="36"/>
        <v>-3.0288681204569055</v>
      </c>
      <c r="E2121" s="34">
        <v>-5.1921079958463137E-2</v>
      </c>
    </row>
    <row r="2122" spans="2:5">
      <c r="B2122" s="275">
        <v>44792</v>
      </c>
      <c r="C2122" s="276">
        <v>193.99</v>
      </c>
      <c r="D2122" s="34">
        <f t="shared" si="36"/>
        <v>0.68977782359915463</v>
      </c>
      <c r="E2122" s="34">
        <v>-5.3765658023609351E-2</v>
      </c>
    </row>
    <row r="2123" spans="2:5">
      <c r="B2123" s="275">
        <v>43899</v>
      </c>
      <c r="C2123" s="276">
        <v>60.18</v>
      </c>
      <c r="D2123" s="34">
        <f t="shared" si="36"/>
        <v>-0.89963443004320365</v>
      </c>
      <c r="E2123" s="34">
        <v>-5.3838484546360948E-2</v>
      </c>
    </row>
    <row r="2124" spans="2:5">
      <c r="B2124" s="275">
        <v>44456</v>
      </c>
      <c r="C2124" s="276">
        <v>114.32</v>
      </c>
      <c r="D2124" s="34">
        <f t="shared" si="36"/>
        <v>-3.5418124562631217</v>
      </c>
      <c r="E2124" s="34">
        <v>-5.4233729881035718E-2</v>
      </c>
    </row>
    <row r="2125" spans="2:5">
      <c r="B2125" s="275">
        <v>45699</v>
      </c>
      <c r="C2125" s="276">
        <v>519.22</v>
      </c>
      <c r="D2125" s="34">
        <f t="shared" si="36"/>
        <v>0.76815222834251384</v>
      </c>
      <c r="E2125" s="34">
        <v>-5.4485574515619507E-2</v>
      </c>
    </row>
    <row r="2126" spans="2:5">
      <c r="B2126" s="275">
        <v>44624</v>
      </c>
      <c r="C2126" s="276">
        <v>120.38</v>
      </c>
      <c r="D2126" s="34">
        <f t="shared" si="36"/>
        <v>0.34698454892839342</v>
      </c>
      <c r="E2126" s="34">
        <v>-5.665392922412367E-2</v>
      </c>
    </row>
    <row r="2127" spans="2:5">
      <c r="B2127" s="275">
        <v>44305</v>
      </c>
      <c r="C2127" s="276">
        <v>78.61</v>
      </c>
      <c r="D2127" s="34">
        <f t="shared" si="36"/>
        <v>0.41877623711995932</v>
      </c>
      <c r="E2127" s="34">
        <v>-5.6862994529958008E-2</v>
      </c>
    </row>
    <row r="2128" spans="2:5">
      <c r="B2128" s="275">
        <v>43917</v>
      </c>
      <c r="C2128" s="276">
        <v>45.69</v>
      </c>
      <c r="D2128" s="34">
        <f t="shared" si="36"/>
        <v>0.57321076822061723</v>
      </c>
      <c r="E2128" s="34">
        <v>-5.9312759903698858E-2</v>
      </c>
    </row>
    <row r="2129" spans="2:5">
      <c r="B2129" s="275">
        <v>42683</v>
      </c>
      <c r="C2129" s="276">
        <v>19.5</v>
      </c>
      <c r="D2129" s="34">
        <f t="shared" si="36"/>
        <v>-4.6441025641025639</v>
      </c>
      <c r="E2129" s="34">
        <v>-6.0512820512820496E-2</v>
      </c>
    </row>
    <row r="2130" spans="2:5">
      <c r="B2130" s="275">
        <v>44489</v>
      </c>
      <c r="C2130" s="276">
        <v>110.06</v>
      </c>
      <c r="D2130" s="34">
        <f t="shared" si="36"/>
        <v>0.45293476285662365</v>
      </c>
      <c r="E2130" s="34">
        <v>-6.1057604942758484E-2</v>
      </c>
    </row>
    <row r="2131" spans="2:5">
      <c r="B2131" s="275">
        <v>44050</v>
      </c>
      <c r="C2131" s="276">
        <v>60.21</v>
      </c>
      <c r="D2131" s="34">
        <f t="shared" si="36"/>
        <v>0.28516857664839729</v>
      </c>
      <c r="E2131" s="34">
        <v>-6.1451586115263176E-2</v>
      </c>
    </row>
    <row r="2132" spans="2:5">
      <c r="B2132" s="275">
        <v>43920</v>
      </c>
      <c r="C2132" s="276">
        <v>43.04</v>
      </c>
      <c r="D2132" s="34">
        <f t="shared" si="36"/>
        <v>-9.3926579925650557</v>
      </c>
      <c r="E2132" s="34">
        <v>-6.1570631970260192E-2</v>
      </c>
    </row>
    <row r="2133" spans="2:5">
      <c r="B2133" s="275">
        <v>45715</v>
      </c>
      <c r="C2133" s="276">
        <v>447.3</v>
      </c>
      <c r="D2133" s="34">
        <f t="shared" si="36"/>
        <v>0.87965571205007831</v>
      </c>
      <c r="E2133" s="34">
        <v>-6.3044936284372882E-2</v>
      </c>
    </row>
    <row r="2134" spans="2:5">
      <c r="B2134" s="275">
        <v>43908</v>
      </c>
      <c r="C2134" s="276">
        <v>53.83</v>
      </c>
      <c r="D2134" s="34">
        <f t="shared" si="36"/>
        <v>-0.13468326212149359</v>
      </c>
      <c r="E2134" s="34">
        <v>-6.4090655768159074E-2</v>
      </c>
    </row>
    <row r="2135" spans="2:5">
      <c r="B2135" s="275">
        <v>43860</v>
      </c>
      <c r="C2135" s="276">
        <v>61.08</v>
      </c>
      <c r="D2135" s="34">
        <f t="shared" si="36"/>
        <v>-9.2827439423706615</v>
      </c>
      <c r="E2135" s="34">
        <v>-6.7943680419122562E-2</v>
      </c>
    </row>
    <row r="2136" spans="2:5">
      <c r="B2136" s="275">
        <v>45503</v>
      </c>
      <c r="C2136" s="276">
        <v>628.07000000000005</v>
      </c>
      <c r="D2136" s="34">
        <f t="shared" si="36"/>
        <v>0.66107281035553367</v>
      </c>
      <c r="E2136" s="34">
        <v>-6.8081583263012072E-2</v>
      </c>
    </row>
    <row r="2137" spans="2:5">
      <c r="B2137" s="275">
        <v>44830</v>
      </c>
      <c r="C2137" s="276">
        <v>212.87</v>
      </c>
      <c r="D2137" s="34">
        <f t="shared" si="36"/>
        <v>-1.5404237327946633</v>
      </c>
      <c r="E2137" s="34">
        <v>-6.8492507163996727E-2</v>
      </c>
    </row>
    <row r="2138" spans="2:5">
      <c r="B2138" s="275">
        <v>45572</v>
      </c>
      <c r="C2138" s="276">
        <v>540.78</v>
      </c>
      <c r="D2138" s="34">
        <f t="shared" si="36"/>
        <v>0.90905728762158367</v>
      </c>
      <c r="E2138" s="34">
        <v>-6.8567624542327829E-2</v>
      </c>
    </row>
    <row r="2139" spans="2:5">
      <c r="B2139" s="275">
        <v>43942</v>
      </c>
      <c r="C2139" s="276">
        <v>49.18</v>
      </c>
      <c r="D2139" s="34">
        <f t="shared" si="36"/>
        <v>-4.132574217161447</v>
      </c>
      <c r="E2139" s="34">
        <v>-6.872712484749903E-2</v>
      </c>
    </row>
    <row r="2140" spans="2:5">
      <c r="B2140" s="275">
        <v>44918</v>
      </c>
      <c r="C2140" s="276">
        <v>252.42</v>
      </c>
      <c r="D2140" s="34">
        <f t="shared" si="36"/>
        <v>0.6991125901275651</v>
      </c>
      <c r="E2140" s="34">
        <v>-7.1864353062356459E-2</v>
      </c>
    </row>
    <row r="2141" spans="2:5">
      <c r="B2141" s="275">
        <v>44186</v>
      </c>
      <c r="C2141" s="276">
        <v>75.95</v>
      </c>
      <c r="D2141" s="34">
        <f t="shared" si="36"/>
        <v>0.24279131007241611</v>
      </c>
      <c r="E2141" s="34">
        <v>-7.2152732060566216E-2</v>
      </c>
    </row>
    <row r="2142" spans="2:5">
      <c r="B2142" s="275">
        <v>43782</v>
      </c>
      <c r="C2142" s="276">
        <v>57.51</v>
      </c>
      <c r="D2142" s="34">
        <f t="shared" si="36"/>
        <v>-2.1354547035298208</v>
      </c>
      <c r="E2142" s="34">
        <v>-7.3726308468092541E-2</v>
      </c>
    </row>
    <row r="2143" spans="2:5">
      <c r="B2143" s="275">
        <v>44795</v>
      </c>
      <c r="C2143" s="276">
        <v>180.32</v>
      </c>
      <c r="D2143" s="34">
        <f t="shared" si="36"/>
        <v>0.72859361135758649</v>
      </c>
      <c r="E2143" s="34">
        <v>-7.5809671694764949E-2</v>
      </c>
    </row>
    <row r="2144" spans="2:5">
      <c r="B2144" s="275">
        <v>43910</v>
      </c>
      <c r="C2144" s="276">
        <v>48.94</v>
      </c>
      <c r="D2144" s="34">
        <f t="shared" si="36"/>
        <v>9.1744993870044853E-2</v>
      </c>
      <c r="E2144" s="34">
        <v>-8.1528402125051122E-2</v>
      </c>
    </row>
    <row r="2145" spans="2:5">
      <c r="B2145" s="275">
        <v>43633</v>
      </c>
      <c r="C2145" s="276">
        <v>44.45</v>
      </c>
      <c r="D2145" s="34">
        <f t="shared" si="36"/>
        <v>-0.12328458942632163</v>
      </c>
      <c r="E2145" s="34">
        <v>-8.4364454443194598E-2</v>
      </c>
    </row>
    <row r="2146" spans="2:5">
      <c r="B2146" s="275">
        <v>43955</v>
      </c>
      <c r="C2146" s="276">
        <v>49.93</v>
      </c>
      <c r="D2146" s="34">
        <f t="shared" si="36"/>
        <v>-0.1450030042058883</v>
      </c>
      <c r="E2146" s="34">
        <v>-8.7722811936711442E-2</v>
      </c>
    </row>
    <row r="2147" spans="2:5">
      <c r="B2147" s="275">
        <v>43906</v>
      </c>
      <c r="C2147" s="276">
        <v>57.17</v>
      </c>
      <c r="D2147" s="34">
        <f t="shared" si="36"/>
        <v>1</v>
      </c>
      <c r="E2147" s="34">
        <v>-9.795347210075217E-2</v>
      </c>
    </row>
  </sheetData>
  <autoFilter ref="B5:E5">
    <sortState ref="B4:E2146">
      <sortCondition descending="1" ref="E3"/>
    </sortState>
  </autoFilter>
  <pageMargins left="0.7" right="0.7" top="0.75" bottom="0.75" header="0.3" footer="0.3"/>
  <pageSetup orientation="portrait" r:id="rId1"/>
  <rowBreaks count="1" manualBreakCount="1">
    <brk id="18" min="5" max="11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10005"/>
  <sheetViews>
    <sheetView showGridLines="0" topLeftCell="C13" zoomScaleNormal="100" workbookViewId="0">
      <selection activeCell="Q23" sqref="Q23"/>
    </sheetView>
  </sheetViews>
  <sheetFormatPr defaultRowHeight="15"/>
  <cols>
    <col min="2" max="2" width="23.5703125" customWidth="1"/>
    <col min="3" max="3" width="17" customWidth="1"/>
    <col min="4" max="5" width="9.28515625" bestFit="1" customWidth="1"/>
    <col min="6" max="6" width="1.140625" customWidth="1"/>
    <col min="7" max="7" width="9.28515625" bestFit="1" customWidth="1"/>
    <col min="8" max="8" width="14.7109375" bestFit="1" customWidth="1"/>
    <col min="9" max="9" width="1.140625" customWidth="1"/>
    <col min="10" max="13" width="9.28515625" bestFit="1" customWidth="1"/>
    <col min="14" max="14" width="11.28515625" customWidth="1"/>
  </cols>
  <sheetData>
    <row r="1" spans="2:16" ht="28.5">
      <c r="B1" s="269" t="s">
        <v>428</v>
      </c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</row>
    <row r="2" spans="2:16">
      <c r="B2" s="268" t="str">
        <f>CONCATENATE("( ",VLOOKUP(B1,'List of Stocks'!$A$2:$D$5442,3,1)," | ","BSE Code: ",VLOOKUP(B1,'List of Stocks'!$A$2:$D$5442,2,1), ") ")</f>
        <v xml:space="preserve">( VBL | BSE Code: 540180) </v>
      </c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</row>
    <row r="4" spans="2:16">
      <c r="B4" s="176"/>
      <c r="C4" s="177"/>
      <c r="D4" s="30"/>
    </row>
    <row r="5" spans="2:16">
      <c r="B5" s="290" t="s">
        <v>283</v>
      </c>
      <c r="C5" s="291" t="s">
        <v>292</v>
      </c>
      <c r="D5" s="193" t="s">
        <v>284</v>
      </c>
      <c r="E5" s="72" t="s">
        <v>8656</v>
      </c>
      <c r="F5" s="72"/>
      <c r="G5" s="193" t="s">
        <v>8669</v>
      </c>
      <c r="H5" s="72" t="s">
        <v>8670</v>
      </c>
      <c r="I5" s="72"/>
      <c r="J5" s="72" t="s">
        <v>8671</v>
      </c>
      <c r="K5" s="72"/>
      <c r="L5" s="72"/>
      <c r="M5" s="72"/>
      <c r="N5" s="72"/>
    </row>
    <row r="6" spans="2:16">
      <c r="B6" s="179">
        <v>44162</v>
      </c>
      <c r="C6" s="180">
        <v>73.34</v>
      </c>
      <c r="D6">
        <f t="shared" ref="D6:D69" si="0">(C6-C7)/C6</f>
        <v>0.22566130351786207</v>
      </c>
      <c r="E6">
        <v>0.10935369511862571</v>
      </c>
      <c r="G6">
        <v>1</v>
      </c>
      <c r="H6">
        <f ca="1">NORMINV(RAND(),N$8,N$9)</f>
        <v>2.8332549030081488E-2</v>
      </c>
      <c r="J6" s="73"/>
      <c r="K6" s="73"/>
      <c r="L6" s="73"/>
      <c r="M6" s="73"/>
      <c r="N6" s="73"/>
    </row>
    <row r="7" spans="2:16">
      <c r="B7" s="179">
        <v>43774</v>
      </c>
      <c r="C7" s="180">
        <v>56.79</v>
      </c>
      <c r="D7">
        <f t="shared" si="0"/>
        <v>0.18330692023243522</v>
      </c>
      <c r="E7">
        <v>0.10265891882373654</v>
      </c>
      <c r="G7">
        <v>2</v>
      </c>
      <c r="H7">
        <f t="shared" ref="H7:H70" ca="1" si="1">NORMINV(RAND(),N$8,N$9)</f>
        <v>7.6905553698782972E-3</v>
      </c>
      <c r="J7" s="292" t="s">
        <v>8672</v>
      </c>
      <c r="K7" s="293"/>
      <c r="L7" s="293"/>
      <c r="M7" s="293"/>
      <c r="N7" s="293"/>
    </row>
    <row r="8" spans="2:16">
      <c r="B8" s="179">
        <v>43556</v>
      </c>
      <c r="C8" s="180">
        <v>46.38</v>
      </c>
      <c r="D8">
        <f t="shared" si="0"/>
        <v>0.45493747304872789</v>
      </c>
      <c r="E8">
        <v>9.8965071151358414E-2</v>
      </c>
      <c r="G8">
        <v>3</v>
      </c>
      <c r="H8">
        <f t="shared" ca="1" si="1"/>
        <v>3.4070528066130736E-2</v>
      </c>
      <c r="J8" s="294" t="s">
        <v>161</v>
      </c>
      <c r="K8" s="294"/>
      <c r="L8" s="294"/>
      <c r="M8" s="294"/>
      <c r="N8" s="295">
        <f>AVERAGE(E6:E2147)</f>
        <v>1.1906708833452019E-3</v>
      </c>
    </row>
    <row r="9" spans="2:16">
      <c r="B9" s="179">
        <v>42963</v>
      </c>
      <c r="C9" s="180">
        <v>25.28</v>
      </c>
      <c r="D9">
        <f t="shared" si="0"/>
        <v>-0.12658227848101261</v>
      </c>
      <c r="E9">
        <v>8.7816455696202625E-2</v>
      </c>
      <c r="G9">
        <v>4</v>
      </c>
      <c r="H9">
        <f t="shared" ca="1" si="1"/>
        <v>-1.4790100745739524E-2</v>
      </c>
      <c r="J9" s="296" t="s">
        <v>8658</v>
      </c>
      <c r="K9" s="296"/>
      <c r="L9" s="296"/>
      <c r="M9" s="296"/>
      <c r="N9" s="278">
        <f>STDEV(E6:E2147)</f>
        <v>2.2241942277706421E-2</v>
      </c>
    </row>
    <row r="10" spans="2:16">
      <c r="B10" s="179">
        <v>43090</v>
      </c>
      <c r="C10" s="180">
        <v>28.48</v>
      </c>
      <c r="D10">
        <f t="shared" si="0"/>
        <v>-19.67380617977528</v>
      </c>
      <c r="E10">
        <v>8.3567415730337047E-2</v>
      </c>
      <c r="G10">
        <v>5</v>
      </c>
      <c r="H10">
        <f t="shared" ca="1" si="1"/>
        <v>9.3142802067836972E-3</v>
      </c>
      <c r="J10" s="296" t="s">
        <v>8659</v>
      </c>
      <c r="K10" s="296"/>
      <c r="L10" s="296"/>
      <c r="M10" s="296"/>
      <c r="N10" s="278">
        <f>MIN(E6:E2147)</f>
        <v>-9.795347210075217E-2</v>
      </c>
    </row>
    <row r="11" spans="2:16">
      <c r="B11" s="179">
        <v>45573</v>
      </c>
      <c r="C11" s="180">
        <v>588.79</v>
      </c>
      <c r="D11">
        <f t="shared" si="0"/>
        <v>0.94157509468571143</v>
      </c>
      <c r="E11">
        <v>8.1540107678459206E-2</v>
      </c>
      <c r="G11">
        <v>6</v>
      </c>
      <c r="H11">
        <f t="shared" ca="1" si="1"/>
        <v>-2.7634358051242435E-2</v>
      </c>
      <c r="J11" s="296" t="s">
        <v>8660</v>
      </c>
      <c r="K11" s="296"/>
      <c r="L11" s="296"/>
      <c r="M11" s="296"/>
      <c r="N11" s="278">
        <f>MAX(E6:E2147)</f>
        <v>0.10935369511862571</v>
      </c>
      <c r="P11" s="262"/>
    </row>
    <row r="12" spans="2:16">
      <c r="B12" s="179">
        <v>43102</v>
      </c>
      <c r="C12" s="180">
        <v>34.4</v>
      </c>
      <c r="D12">
        <f t="shared" si="0"/>
        <v>-0.98226744186046511</v>
      </c>
      <c r="E12">
        <v>7.8488372093023243E-2</v>
      </c>
      <c r="G12">
        <v>7</v>
      </c>
      <c r="H12">
        <f t="shared" ca="1" si="1"/>
        <v>-7.5920716750908397E-3</v>
      </c>
      <c r="J12" s="296" t="s">
        <v>8661</v>
      </c>
      <c r="K12" s="296"/>
      <c r="L12" s="296"/>
      <c r="M12" s="296"/>
      <c r="N12" s="296">
        <v>452.25</v>
      </c>
    </row>
    <row r="13" spans="2:16">
      <c r="B13" s="179">
        <v>43868</v>
      </c>
      <c r="C13" s="180">
        <v>68.19</v>
      </c>
      <c r="D13">
        <f t="shared" si="0"/>
        <v>-2.572664613579704</v>
      </c>
      <c r="E13">
        <v>7.8310602727672624E-2</v>
      </c>
      <c r="G13">
        <v>8</v>
      </c>
      <c r="H13">
        <f t="shared" ca="1" si="1"/>
        <v>-4.2138419081872748E-2</v>
      </c>
      <c r="J13" s="297"/>
      <c r="K13" s="297"/>
      <c r="L13" s="297"/>
      <c r="M13" s="297"/>
      <c r="N13" s="297"/>
    </row>
    <row r="14" spans="2:16">
      <c r="B14" s="179">
        <v>44895</v>
      </c>
      <c r="C14" s="180">
        <v>243.62</v>
      </c>
      <c r="D14">
        <f t="shared" si="0"/>
        <v>0.51165749938428706</v>
      </c>
      <c r="E14">
        <v>7.7374599786552797E-2</v>
      </c>
      <c r="G14">
        <v>9</v>
      </c>
      <c r="H14">
        <f t="shared" ca="1" si="1"/>
        <v>-1.5307556734955123E-2</v>
      </c>
      <c r="J14" s="292" t="s">
        <v>8673</v>
      </c>
      <c r="K14" s="293"/>
      <c r="L14" s="293"/>
      <c r="M14" s="293"/>
      <c r="N14" s="293"/>
    </row>
    <row r="15" spans="2:16">
      <c r="B15" s="179">
        <v>44501</v>
      </c>
      <c r="C15" s="180">
        <v>118.97</v>
      </c>
      <c r="D15">
        <f t="shared" si="0"/>
        <v>0.69160292510716992</v>
      </c>
      <c r="E15">
        <v>7.6153652181222178E-2</v>
      </c>
      <c r="G15">
        <v>10</v>
      </c>
      <c r="H15">
        <f t="shared" ca="1" si="1"/>
        <v>4.3666701893514182E-4</v>
      </c>
      <c r="J15" s="294" t="s">
        <v>161</v>
      </c>
      <c r="K15" s="294"/>
      <c r="L15" s="294"/>
      <c r="M15" s="294"/>
      <c r="N15" s="295">
        <f ca="1">AVERAGE(H6:H10005)</f>
        <v>1.2183088306725715E-3</v>
      </c>
    </row>
    <row r="16" spans="2:16">
      <c r="B16" s="179">
        <v>43312</v>
      </c>
      <c r="C16" s="180">
        <v>36.69</v>
      </c>
      <c r="D16">
        <f t="shared" si="0"/>
        <v>-0.66639411283728545</v>
      </c>
      <c r="E16">
        <v>7.2499318615426453E-2</v>
      </c>
      <c r="G16">
        <v>11</v>
      </c>
      <c r="H16">
        <f t="shared" ca="1" si="1"/>
        <v>-3.2556802202389407E-2</v>
      </c>
      <c r="J16" s="296" t="s">
        <v>8658</v>
      </c>
      <c r="K16" s="296"/>
      <c r="L16" s="296"/>
      <c r="M16" s="296"/>
      <c r="N16" s="278">
        <f ca="1">STDEV(H6:H10005)</f>
        <v>2.2408528158182121E-2</v>
      </c>
    </row>
    <row r="17" spans="2:14">
      <c r="B17" s="179">
        <v>43775</v>
      </c>
      <c r="C17" s="180">
        <v>61.14</v>
      </c>
      <c r="D17">
        <f t="shared" si="0"/>
        <v>-1.1259404645076871</v>
      </c>
      <c r="E17">
        <v>7.114818449460257E-2</v>
      </c>
      <c r="G17">
        <v>12</v>
      </c>
      <c r="H17">
        <f t="shared" ca="1" si="1"/>
        <v>-5.6110794603739115E-3</v>
      </c>
      <c r="J17" s="296" t="s">
        <v>8659</v>
      </c>
      <c r="K17" s="296"/>
      <c r="L17" s="296"/>
      <c r="M17" s="296"/>
      <c r="N17" s="278">
        <f ca="1">MIN(H6:H10005)</f>
        <v>-7.8743467623141397E-2</v>
      </c>
    </row>
    <row r="18" spans="2:14">
      <c r="B18" s="179">
        <v>44508</v>
      </c>
      <c r="C18" s="180">
        <v>129.97999999999999</v>
      </c>
      <c r="D18">
        <f t="shared" si="0"/>
        <v>0.59563009693799041</v>
      </c>
      <c r="E18">
        <v>6.7933528235112978E-2</v>
      </c>
      <c r="G18">
        <v>13</v>
      </c>
      <c r="H18">
        <f t="shared" ca="1" si="1"/>
        <v>3.1841743800125381E-2</v>
      </c>
      <c r="J18" s="296" t="s">
        <v>8660</v>
      </c>
      <c r="K18" s="296"/>
      <c r="L18" s="296"/>
      <c r="M18" s="296"/>
      <c r="N18" s="278">
        <f ca="1">MAX(H6:H10005)</f>
        <v>9.3259678197986112E-2</v>
      </c>
    </row>
    <row r="19" spans="2:14">
      <c r="B19" s="179">
        <v>43941</v>
      </c>
      <c r="C19" s="180">
        <v>52.56</v>
      </c>
      <c r="D19">
        <f t="shared" si="0"/>
        <v>7.9147640791476473E-2</v>
      </c>
      <c r="E19">
        <v>6.7732115677321195E-2</v>
      </c>
      <c r="G19">
        <v>14</v>
      </c>
      <c r="H19">
        <f t="shared" ca="1" si="1"/>
        <v>1.3781743091115465E-2</v>
      </c>
      <c r="J19" s="296" t="s">
        <v>8661</v>
      </c>
      <c r="K19" s="296"/>
      <c r="L19" s="296"/>
      <c r="M19" s="296"/>
      <c r="N19" s="296">
        <v>452.25</v>
      </c>
    </row>
    <row r="20" spans="2:14">
      <c r="B20" s="179">
        <v>43916</v>
      </c>
      <c r="C20" s="180">
        <v>48.4</v>
      </c>
      <c r="D20">
        <f t="shared" si="0"/>
        <v>-3.1791322314049588</v>
      </c>
      <c r="E20">
        <v>6.7561983471074297E-2</v>
      </c>
      <c r="G20">
        <v>15</v>
      </c>
      <c r="H20">
        <f t="shared" ca="1" si="1"/>
        <v>-2.3717884265341119E-2</v>
      </c>
    </row>
    <row r="21" spans="2:14">
      <c r="B21" s="179">
        <v>44797</v>
      </c>
      <c r="C21" s="180">
        <v>202.27</v>
      </c>
      <c r="D21">
        <f t="shared" si="0"/>
        <v>0.73965491669550598</v>
      </c>
      <c r="E21">
        <v>6.6445839719187216E-2</v>
      </c>
      <c r="G21">
        <v>16</v>
      </c>
      <c r="H21">
        <f t="shared" ca="1" si="1"/>
        <v>-4.1145849716972931E-2</v>
      </c>
      <c r="J21" s="279" t="s">
        <v>8663</v>
      </c>
      <c r="K21" s="280" t="s">
        <v>8664</v>
      </c>
      <c r="L21" s="281" t="s">
        <v>8665</v>
      </c>
      <c r="M21" s="280" t="s">
        <v>8666</v>
      </c>
      <c r="N21" s="280" t="s">
        <v>8667</v>
      </c>
    </row>
    <row r="22" spans="2:14">
      <c r="B22" s="179">
        <v>43943</v>
      </c>
      <c r="C22" s="180">
        <v>52.66</v>
      </c>
      <c r="D22">
        <f t="shared" si="0"/>
        <v>-8.4502468666919874</v>
      </c>
      <c r="E22">
        <v>6.6084314470186048E-2</v>
      </c>
      <c r="G22">
        <v>17</v>
      </c>
      <c r="H22">
        <f t="shared" ca="1" si="1"/>
        <v>1.0863653015342555E-2</v>
      </c>
      <c r="J22" s="298">
        <v>0.05</v>
      </c>
      <c r="K22" s="299">
        <f>100%-J22</f>
        <v>0.95</v>
      </c>
      <c r="L22" s="284">
        <f ca="1">PERCENTILE($H$6:$H$10005,J22)</f>
        <v>-3.5707527098531824E-2</v>
      </c>
      <c r="M22" s="300">
        <f ca="1">$N$12*(1-L22)</f>
        <v>468.39872913031104</v>
      </c>
      <c r="N22" s="300">
        <f ca="1">$N$12-M22</f>
        <v>-16.14872913031104</v>
      </c>
    </row>
    <row r="23" spans="2:14">
      <c r="B23" s="179">
        <v>45280</v>
      </c>
      <c r="C23" s="180">
        <v>497.65</v>
      </c>
      <c r="D23">
        <f t="shared" si="0"/>
        <v>0.48499949763890277</v>
      </c>
      <c r="E23">
        <v>6.580930372751935E-2</v>
      </c>
      <c r="G23">
        <v>18</v>
      </c>
      <c r="H23">
        <f t="shared" ca="1" si="1"/>
        <v>-5.4700620297952113E-2</v>
      </c>
      <c r="J23" s="301">
        <v>0.01</v>
      </c>
      <c r="K23" s="302">
        <f t="shared" ref="K23:K25" si="2">100%-J23</f>
        <v>0.99</v>
      </c>
      <c r="L23" s="284">
        <f t="shared" ref="L23:L25" ca="1" si="3">PERCENTILE($H$6:$H$10005,J23)</f>
        <v>-5.1306664306163173E-2</v>
      </c>
      <c r="M23" s="303">
        <f t="shared" ref="M23:M25" ca="1" si="4">$N$12*(1-L23)</f>
        <v>475.45343893246235</v>
      </c>
      <c r="N23" s="303">
        <f t="shared" ref="N23:N25" ca="1" si="5">$N$12-M23</f>
        <v>-23.203438932462348</v>
      </c>
    </row>
    <row r="24" spans="2:14">
      <c r="B24" s="179">
        <v>44964</v>
      </c>
      <c r="C24" s="180">
        <v>256.29000000000002</v>
      </c>
      <c r="D24">
        <f t="shared" si="0"/>
        <v>0.12450739396777097</v>
      </c>
      <c r="E24">
        <v>6.5316633501112054E-2</v>
      </c>
      <c r="G24">
        <v>19</v>
      </c>
      <c r="H24">
        <f t="shared" ca="1" si="1"/>
        <v>-1.901312978505422E-2</v>
      </c>
      <c r="J24" s="301">
        <v>5.0000000000000001E-3</v>
      </c>
      <c r="K24" s="302">
        <f t="shared" si="2"/>
        <v>0.995</v>
      </c>
      <c r="L24" s="284">
        <f t="shared" ca="1" si="3"/>
        <v>-5.6185173720882567E-2</v>
      </c>
      <c r="M24" s="303">
        <f t="shared" ca="1" si="4"/>
        <v>477.65974481526911</v>
      </c>
      <c r="N24" s="303">
        <f t="shared" ca="1" si="5"/>
        <v>-25.409744815269107</v>
      </c>
    </row>
    <row r="25" spans="2:14">
      <c r="B25" s="179">
        <v>44838</v>
      </c>
      <c r="C25" s="180">
        <v>224.38</v>
      </c>
      <c r="D25">
        <f t="shared" si="0"/>
        <v>0.74503075140386843</v>
      </c>
      <c r="E25">
        <v>6.457794812371874E-2</v>
      </c>
      <c r="G25">
        <v>20</v>
      </c>
      <c r="H25">
        <f t="shared" ca="1" si="1"/>
        <v>5.4620238671890135E-2</v>
      </c>
      <c r="J25" s="304">
        <v>0.1</v>
      </c>
      <c r="K25" s="302">
        <f t="shared" si="2"/>
        <v>0.9</v>
      </c>
      <c r="L25" s="284">
        <f t="shared" ca="1" si="3"/>
        <v>-2.7407604650301884E-2</v>
      </c>
      <c r="M25" s="303">
        <f t="shared" ca="1" si="4"/>
        <v>464.64508920309896</v>
      </c>
      <c r="N25" s="303">
        <f t="shared" ca="1" si="5"/>
        <v>-12.395089203098962</v>
      </c>
    </row>
    <row r="26" spans="2:14">
      <c r="B26" s="179">
        <v>44000</v>
      </c>
      <c r="C26" s="180">
        <v>57.21</v>
      </c>
      <c r="D26">
        <f t="shared" si="0"/>
        <v>-4.5325991959447647</v>
      </c>
      <c r="E26">
        <v>6.4324418807900713E-2</v>
      </c>
      <c r="G26">
        <v>21</v>
      </c>
      <c r="H26">
        <f t="shared" ca="1" si="1"/>
        <v>9.2996154900125486E-3</v>
      </c>
    </row>
    <row r="27" spans="2:14">
      <c r="B27" s="179">
        <v>45056</v>
      </c>
      <c r="C27" s="180">
        <v>316.52</v>
      </c>
      <c r="D27">
        <f t="shared" si="0"/>
        <v>0.86866548717300651</v>
      </c>
      <c r="E27">
        <v>6.3755844812334164E-2</v>
      </c>
      <c r="G27">
        <v>22</v>
      </c>
      <c r="H27">
        <f t="shared" ca="1" si="1"/>
        <v>1.667750105587288E-2</v>
      </c>
    </row>
    <row r="28" spans="2:14">
      <c r="B28" s="179">
        <v>43403</v>
      </c>
      <c r="C28" s="180">
        <v>41.57</v>
      </c>
      <c r="D28">
        <f t="shared" si="0"/>
        <v>-3.6827038729853259</v>
      </c>
      <c r="E28">
        <v>6.2785662737551109E-2</v>
      </c>
      <c r="G28">
        <v>23</v>
      </c>
      <c r="H28">
        <f t="shared" ca="1" si="1"/>
        <v>-2.2485421155559987E-2</v>
      </c>
    </row>
    <row r="29" spans="2:14">
      <c r="B29" s="179">
        <v>44777</v>
      </c>
      <c r="C29" s="180">
        <v>194.66</v>
      </c>
      <c r="D29">
        <f t="shared" si="0"/>
        <v>0.88965375526559132</v>
      </c>
      <c r="E29">
        <v>6.2365149491420871E-2</v>
      </c>
      <c r="G29">
        <v>24</v>
      </c>
      <c r="H29">
        <f t="shared" ca="1" si="1"/>
        <v>1.0965638860793946E-2</v>
      </c>
    </row>
    <row r="30" spans="2:14">
      <c r="B30" s="179">
        <v>42838</v>
      </c>
      <c r="C30" s="180">
        <v>21.48</v>
      </c>
      <c r="D30">
        <f t="shared" si="0"/>
        <v>-10.025605214152701</v>
      </c>
      <c r="E30">
        <v>6.1452513966480458E-2</v>
      </c>
      <c r="G30">
        <v>25</v>
      </c>
      <c r="H30">
        <f t="shared" ca="1" si="1"/>
        <v>-6.762756349652177E-3</v>
      </c>
    </row>
    <row r="31" spans="2:14">
      <c r="B31" s="179">
        <v>44942</v>
      </c>
      <c r="C31" s="180">
        <v>236.83</v>
      </c>
      <c r="D31">
        <f t="shared" si="0"/>
        <v>0.78575349406747452</v>
      </c>
      <c r="E31">
        <v>5.9831946966178336E-2</v>
      </c>
      <c r="G31">
        <v>26</v>
      </c>
      <c r="H31">
        <f t="shared" ca="1" si="1"/>
        <v>-3.4830393009385216E-2</v>
      </c>
    </row>
    <row r="32" spans="2:14">
      <c r="B32" s="179">
        <v>43721</v>
      </c>
      <c r="C32" s="180">
        <v>50.74</v>
      </c>
      <c r="D32">
        <f t="shared" si="0"/>
        <v>0.20969649191959008</v>
      </c>
      <c r="E32">
        <v>5.9124950729207724E-2</v>
      </c>
      <c r="G32">
        <v>27</v>
      </c>
      <c r="H32">
        <f t="shared" ca="1" si="1"/>
        <v>4.4611050313448871E-4</v>
      </c>
    </row>
    <row r="33" spans="2:8">
      <c r="B33" s="179">
        <v>43332</v>
      </c>
      <c r="C33" s="180">
        <v>40.1</v>
      </c>
      <c r="D33">
        <f t="shared" si="0"/>
        <v>-1.3551122194513714</v>
      </c>
      <c r="E33">
        <v>5.8852867830423927E-2</v>
      </c>
      <c r="G33">
        <v>28</v>
      </c>
      <c r="H33">
        <f t="shared" ca="1" si="1"/>
        <v>-2.2820271170926713E-3</v>
      </c>
    </row>
    <row r="34" spans="2:8">
      <c r="B34" s="179">
        <v>44354</v>
      </c>
      <c r="C34" s="180">
        <v>94.44</v>
      </c>
      <c r="D34">
        <f t="shared" si="0"/>
        <v>-5.3786531130876742</v>
      </c>
      <c r="E34">
        <v>5.8661584074544602E-2</v>
      </c>
      <c r="G34">
        <v>29</v>
      </c>
      <c r="H34">
        <f t="shared" ca="1" si="1"/>
        <v>-1.1789915087358248E-3</v>
      </c>
    </row>
    <row r="35" spans="2:8">
      <c r="B35" s="179">
        <v>45523</v>
      </c>
      <c r="C35" s="180">
        <v>602.4</v>
      </c>
      <c r="D35">
        <f t="shared" si="0"/>
        <v>0.9721613545816733</v>
      </c>
      <c r="E35">
        <v>5.7337317397078293E-2</v>
      </c>
      <c r="G35">
        <v>30</v>
      </c>
      <c r="H35">
        <f t="shared" ca="1" si="1"/>
        <v>-7.7938955836129118E-3</v>
      </c>
    </row>
    <row r="36" spans="2:8">
      <c r="B36" s="179">
        <v>42814</v>
      </c>
      <c r="C36" s="180">
        <v>16.77</v>
      </c>
      <c r="D36">
        <f t="shared" si="0"/>
        <v>-2.1937984496124034</v>
      </c>
      <c r="E36">
        <v>5.6648777579010094E-2</v>
      </c>
      <c r="G36">
        <v>31</v>
      </c>
      <c r="H36">
        <f t="shared" ca="1" si="1"/>
        <v>-2.5412776642878155E-3</v>
      </c>
    </row>
    <row r="37" spans="2:8">
      <c r="B37" s="179">
        <v>43964</v>
      </c>
      <c r="C37" s="180">
        <v>53.56</v>
      </c>
      <c r="D37">
        <f t="shared" si="0"/>
        <v>-0.52781926811053015</v>
      </c>
      <c r="E37">
        <v>5.6385362210604986E-2</v>
      </c>
      <c r="G37">
        <v>32</v>
      </c>
      <c r="H37">
        <f t="shared" ca="1" si="1"/>
        <v>6.0120850317461763E-3</v>
      </c>
    </row>
    <row r="38" spans="2:8">
      <c r="B38" s="179">
        <v>44181</v>
      </c>
      <c r="C38" s="180">
        <v>81.83</v>
      </c>
      <c r="D38">
        <f t="shared" si="0"/>
        <v>-6.4447024318709518</v>
      </c>
      <c r="E38">
        <v>5.6336306977880966E-2</v>
      </c>
      <c r="G38">
        <v>33</v>
      </c>
      <c r="H38">
        <f t="shared" ca="1" si="1"/>
        <v>2.8556048529860375E-2</v>
      </c>
    </row>
    <row r="39" spans="2:8">
      <c r="B39" s="179">
        <v>45614</v>
      </c>
      <c r="C39" s="180">
        <v>609.20000000000005</v>
      </c>
      <c r="D39">
        <f t="shared" si="0"/>
        <v>0.89538739330269201</v>
      </c>
      <c r="E39">
        <v>5.5876559422193162E-2</v>
      </c>
      <c r="G39">
        <v>34</v>
      </c>
      <c r="H39">
        <f t="shared" ca="1" si="1"/>
        <v>-1.7998932305796786E-2</v>
      </c>
    </row>
    <row r="40" spans="2:8">
      <c r="B40" s="179">
        <v>43901</v>
      </c>
      <c r="C40" s="180">
        <v>63.73</v>
      </c>
      <c r="D40">
        <f t="shared" si="0"/>
        <v>-8.8479522987603954</v>
      </c>
      <c r="E40">
        <v>5.5703750196139927E-2</v>
      </c>
      <c r="G40">
        <v>35</v>
      </c>
      <c r="H40">
        <f t="shared" ca="1" si="1"/>
        <v>-3.3158005287549988E-3</v>
      </c>
    </row>
    <row r="41" spans="2:8">
      <c r="B41" s="179">
        <v>45588</v>
      </c>
      <c r="C41" s="180">
        <v>627.61</v>
      </c>
      <c r="D41">
        <f t="shared" si="0"/>
        <v>0.91920141489141338</v>
      </c>
      <c r="E41">
        <v>5.4858909195200943E-2</v>
      </c>
      <c r="G41">
        <v>36</v>
      </c>
      <c r="H41">
        <f t="shared" ca="1" si="1"/>
        <v>5.7498931568332381E-3</v>
      </c>
    </row>
    <row r="42" spans="2:8">
      <c r="B42" s="179">
        <v>43672</v>
      </c>
      <c r="C42" s="180">
        <v>50.71</v>
      </c>
      <c r="D42">
        <f t="shared" si="0"/>
        <v>0.34983238020114377</v>
      </c>
      <c r="E42">
        <v>5.4821534214158966E-2</v>
      </c>
      <c r="G42">
        <v>37</v>
      </c>
      <c r="H42">
        <f t="shared" ca="1" si="1"/>
        <v>-1.7814243050455418E-2</v>
      </c>
    </row>
    <row r="43" spans="2:8">
      <c r="B43" s="179">
        <v>43119</v>
      </c>
      <c r="C43" s="180">
        <v>32.97</v>
      </c>
      <c r="D43">
        <f t="shared" si="0"/>
        <v>-1.059751289050652</v>
      </c>
      <c r="E43">
        <v>5.4595086442220116E-2</v>
      </c>
      <c r="G43">
        <v>38</v>
      </c>
      <c r="H43">
        <f t="shared" ca="1" si="1"/>
        <v>-8.4833476904563822E-4</v>
      </c>
    </row>
    <row r="44" spans="2:8">
      <c r="B44" s="179">
        <v>43853</v>
      </c>
      <c r="C44" s="180">
        <v>67.91</v>
      </c>
      <c r="D44">
        <f t="shared" si="0"/>
        <v>-7.7589456633780021</v>
      </c>
      <c r="E44">
        <v>5.4483875717861924E-2</v>
      </c>
      <c r="G44">
        <v>39</v>
      </c>
      <c r="H44">
        <f t="shared" ca="1" si="1"/>
        <v>2.2520846324570756E-2</v>
      </c>
    </row>
    <row r="45" spans="2:8">
      <c r="B45" s="179">
        <v>45448</v>
      </c>
      <c r="C45" s="180">
        <v>594.82000000000005</v>
      </c>
      <c r="D45">
        <f t="shared" si="0"/>
        <v>0.63973975320264964</v>
      </c>
      <c r="E45">
        <v>5.4251706398574517E-2</v>
      </c>
      <c r="G45">
        <v>40</v>
      </c>
      <c r="H45">
        <f t="shared" ca="1" si="1"/>
        <v>-1.4503088515673735E-2</v>
      </c>
    </row>
    <row r="46" spans="2:8">
      <c r="B46" s="179">
        <v>44810</v>
      </c>
      <c r="C46" s="180">
        <v>214.29</v>
      </c>
      <c r="D46">
        <f t="shared" si="0"/>
        <v>0.75561155443557793</v>
      </c>
      <c r="E46">
        <v>5.3572261888095524E-2</v>
      </c>
      <c r="G46">
        <v>41</v>
      </c>
      <c r="H46">
        <f t="shared" ca="1" si="1"/>
        <v>3.2276608668391889E-2</v>
      </c>
    </row>
    <row r="47" spans="2:8">
      <c r="B47" s="179">
        <v>43703</v>
      </c>
      <c r="C47" s="180">
        <v>52.37</v>
      </c>
      <c r="D47">
        <f t="shared" si="0"/>
        <v>0.11552415505060144</v>
      </c>
      <c r="E47">
        <v>5.3083826618292806E-2</v>
      </c>
      <c r="G47">
        <v>42</v>
      </c>
      <c r="H47">
        <f t="shared" ca="1" si="1"/>
        <v>2.0438907400421879E-2</v>
      </c>
    </row>
    <row r="48" spans="2:8">
      <c r="B48" s="179">
        <v>43930</v>
      </c>
      <c r="C48" s="180">
        <v>46.32</v>
      </c>
      <c r="D48">
        <f t="shared" si="0"/>
        <v>-6.8942141623488782</v>
      </c>
      <c r="E48">
        <v>5.2892918825561373E-2</v>
      </c>
      <c r="G48">
        <v>43</v>
      </c>
      <c r="H48">
        <f t="shared" ca="1" si="1"/>
        <v>-2.9833375261556602E-2</v>
      </c>
    </row>
    <row r="49" spans="2:8">
      <c r="B49" s="179">
        <v>45226</v>
      </c>
      <c r="C49" s="180">
        <v>365.66</v>
      </c>
      <c r="D49">
        <f t="shared" si="0"/>
        <v>0.82522014986599568</v>
      </c>
      <c r="E49">
        <v>5.2781272220095196E-2</v>
      </c>
      <c r="G49">
        <v>44</v>
      </c>
      <c r="H49">
        <f t="shared" ca="1" si="1"/>
        <v>-2.8505149985363652E-2</v>
      </c>
    </row>
    <row r="50" spans="2:8">
      <c r="B50" s="179">
        <v>44049</v>
      </c>
      <c r="C50" s="180">
        <v>63.91</v>
      </c>
      <c r="D50">
        <f t="shared" si="0"/>
        <v>-0.31888593334376486</v>
      </c>
      <c r="E50">
        <v>5.2730402127992453E-2</v>
      </c>
      <c r="G50">
        <v>45</v>
      </c>
      <c r="H50">
        <f t="shared" ca="1" si="1"/>
        <v>3.8126557563862087E-2</v>
      </c>
    </row>
    <row r="51" spans="2:8">
      <c r="B51" s="179">
        <v>44319</v>
      </c>
      <c r="C51" s="180">
        <v>84.29</v>
      </c>
      <c r="D51">
        <f t="shared" si="0"/>
        <v>-0.68110096096808614</v>
      </c>
      <c r="E51">
        <v>5.2200735555819257E-2</v>
      </c>
      <c r="G51">
        <v>46</v>
      </c>
      <c r="H51">
        <f t="shared" ca="1" si="1"/>
        <v>1.9721634586300697E-2</v>
      </c>
    </row>
    <row r="52" spans="2:8">
      <c r="B52" s="179">
        <v>44676</v>
      </c>
      <c r="C52" s="180">
        <v>141.69999999999999</v>
      </c>
      <c r="D52">
        <f t="shared" si="0"/>
        <v>0.11369089625970351</v>
      </c>
      <c r="E52">
        <v>5.2152434721241966E-2</v>
      </c>
      <c r="G52">
        <v>47</v>
      </c>
      <c r="H52">
        <f t="shared" ca="1" si="1"/>
        <v>-1.5877419075783782E-2</v>
      </c>
    </row>
    <row r="53" spans="2:8">
      <c r="B53" s="179">
        <v>44512</v>
      </c>
      <c r="C53" s="180">
        <v>125.59</v>
      </c>
      <c r="D53">
        <f t="shared" si="0"/>
        <v>4.0767577036388281E-2</v>
      </c>
      <c r="E53">
        <v>5.2074209730074102E-2</v>
      </c>
      <c r="G53">
        <v>48</v>
      </c>
      <c r="H53">
        <f t="shared" ca="1" si="1"/>
        <v>1.0842645574328281E-2</v>
      </c>
    </row>
    <row r="54" spans="2:8">
      <c r="B54" s="179">
        <v>44617</v>
      </c>
      <c r="C54" s="180">
        <v>120.47</v>
      </c>
      <c r="D54">
        <f t="shared" si="0"/>
        <v>0.74674192745081758</v>
      </c>
      <c r="E54">
        <v>5.1714119697850121E-2</v>
      </c>
      <c r="G54">
        <v>49</v>
      </c>
      <c r="H54">
        <f t="shared" ca="1" si="1"/>
        <v>-9.9014293238992752E-3</v>
      </c>
    </row>
    <row r="55" spans="2:8">
      <c r="B55" s="179">
        <v>43097</v>
      </c>
      <c r="C55" s="180">
        <v>30.51</v>
      </c>
      <c r="D55">
        <f t="shared" si="0"/>
        <v>0.40609636184857423</v>
      </c>
      <c r="E55">
        <v>5.1458538184201909E-2</v>
      </c>
      <c r="G55">
        <v>50</v>
      </c>
      <c r="H55">
        <f t="shared" ca="1" si="1"/>
        <v>2.8356787207936333E-2</v>
      </c>
    </row>
    <row r="56" spans="2:8">
      <c r="B56" s="179">
        <v>42825</v>
      </c>
      <c r="C56" s="180">
        <v>18.12</v>
      </c>
      <c r="D56">
        <f t="shared" si="0"/>
        <v>-10.984547461368653</v>
      </c>
      <c r="E56">
        <v>5.1324503311258263E-2</v>
      </c>
      <c r="G56">
        <v>51</v>
      </c>
      <c r="H56">
        <f t="shared" ca="1" si="1"/>
        <v>-7.4549214375431664E-3</v>
      </c>
    </row>
    <row r="57" spans="2:8">
      <c r="B57" s="179">
        <v>44866</v>
      </c>
      <c r="C57" s="180">
        <v>217.16</v>
      </c>
      <c r="D57">
        <f t="shared" si="0"/>
        <v>0.60379443728126725</v>
      </c>
      <c r="E57">
        <v>5.1160434702523419E-2</v>
      </c>
      <c r="G57">
        <v>52</v>
      </c>
      <c r="H57">
        <f t="shared" ca="1" si="1"/>
        <v>4.2717507909642953E-3</v>
      </c>
    </row>
    <row r="58" spans="2:8">
      <c r="B58" s="179">
        <v>44249</v>
      </c>
      <c r="C58" s="180">
        <v>86.04</v>
      </c>
      <c r="D58">
        <f t="shared" si="0"/>
        <v>0.59205020920502094</v>
      </c>
      <c r="E58">
        <v>5.0906555090655621E-2</v>
      </c>
      <c r="G58">
        <v>53</v>
      </c>
      <c r="H58">
        <f t="shared" ca="1" si="1"/>
        <v>3.661181113882192E-2</v>
      </c>
    </row>
    <row r="59" spans="2:8">
      <c r="B59" s="179">
        <v>43224</v>
      </c>
      <c r="C59" s="180">
        <v>35.1</v>
      </c>
      <c r="D59">
        <f t="shared" si="0"/>
        <v>-5.6441595441595442</v>
      </c>
      <c r="E59">
        <v>5.0712250712250745E-2</v>
      </c>
      <c r="G59">
        <v>54</v>
      </c>
      <c r="H59">
        <f t="shared" ca="1" si="1"/>
        <v>6.534442721486817E-3</v>
      </c>
    </row>
    <row r="60" spans="2:8">
      <c r="B60" s="179">
        <v>44868</v>
      </c>
      <c r="C60" s="180">
        <v>233.21</v>
      </c>
      <c r="D60">
        <f t="shared" si="0"/>
        <v>-2.7185798207624044E-2</v>
      </c>
      <c r="E60">
        <v>5.0426654088589762E-2</v>
      </c>
      <c r="G60">
        <v>55</v>
      </c>
      <c r="H60">
        <f t="shared" ca="1" si="1"/>
        <v>3.1260839157534831E-2</v>
      </c>
    </row>
    <row r="61" spans="2:8">
      <c r="B61" s="179">
        <v>44963</v>
      </c>
      <c r="C61" s="180">
        <v>239.55</v>
      </c>
      <c r="D61">
        <f t="shared" si="0"/>
        <v>0.81143811312878311</v>
      </c>
      <c r="E61">
        <v>4.9008557712377408E-2</v>
      </c>
      <c r="G61">
        <v>56</v>
      </c>
      <c r="H61">
        <f t="shared" ca="1" si="1"/>
        <v>1.0455242559423645E-2</v>
      </c>
    </row>
    <row r="62" spans="2:8">
      <c r="B62" s="179">
        <v>43585</v>
      </c>
      <c r="C62" s="180">
        <v>45.17</v>
      </c>
      <c r="D62">
        <f t="shared" si="0"/>
        <v>0.40934248394952405</v>
      </c>
      <c r="E62">
        <v>4.8262120876688061E-2</v>
      </c>
      <c r="G62">
        <v>57</v>
      </c>
      <c r="H62">
        <f t="shared" ca="1" si="1"/>
        <v>3.4673368411417558E-3</v>
      </c>
    </row>
    <row r="63" spans="2:8">
      <c r="B63" s="179">
        <v>42965</v>
      </c>
      <c r="C63" s="180">
        <v>26.68</v>
      </c>
      <c r="D63">
        <f t="shared" si="0"/>
        <v>-13.754872563718141</v>
      </c>
      <c r="E63">
        <v>4.7976011994003039E-2</v>
      </c>
      <c r="G63">
        <v>58</v>
      </c>
      <c r="H63">
        <f t="shared" ca="1" si="1"/>
        <v>2.8881414851176197E-2</v>
      </c>
    </row>
    <row r="64" spans="2:8">
      <c r="B64" s="179">
        <v>45237</v>
      </c>
      <c r="C64" s="180">
        <v>393.66</v>
      </c>
      <c r="D64">
        <f t="shared" si="0"/>
        <v>0.65132347711222882</v>
      </c>
      <c r="E64">
        <v>4.7655337092922946E-2</v>
      </c>
      <c r="G64">
        <v>59</v>
      </c>
      <c r="H64">
        <f t="shared" ca="1" si="1"/>
        <v>-6.9746738997104301E-3</v>
      </c>
    </row>
    <row r="65" spans="2:8">
      <c r="B65" s="179">
        <v>44669</v>
      </c>
      <c r="C65" s="180">
        <v>137.26</v>
      </c>
      <c r="D65">
        <f t="shared" si="0"/>
        <v>-3.2758268978580798</v>
      </c>
      <c r="E65">
        <v>4.7646801690222881E-2</v>
      </c>
      <c r="G65">
        <v>60</v>
      </c>
      <c r="H65">
        <f t="shared" ca="1" si="1"/>
        <v>-3.1234672818228518E-2</v>
      </c>
    </row>
    <row r="66" spans="2:8">
      <c r="B66" s="179">
        <v>45385</v>
      </c>
      <c r="C66" s="180">
        <v>586.9</v>
      </c>
      <c r="D66">
        <f t="shared" si="0"/>
        <v>0.86348611347759407</v>
      </c>
      <c r="E66">
        <v>4.7554949735900444E-2</v>
      </c>
      <c r="G66">
        <v>61</v>
      </c>
      <c r="H66">
        <f t="shared" ca="1" si="1"/>
        <v>2.3736434234337009E-2</v>
      </c>
    </row>
    <row r="67" spans="2:8">
      <c r="B67" s="179">
        <v>44200</v>
      </c>
      <c r="C67" s="180">
        <v>80.12</v>
      </c>
      <c r="D67">
        <f t="shared" si="0"/>
        <v>0.2196704942586121</v>
      </c>
      <c r="E67">
        <v>4.7553669495756394E-2</v>
      </c>
      <c r="G67">
        <v>62</v>
      </c>
      <c r="H67">
        <f t="shared" ca="1" si="1"/>
        <v>-1.660739290449862E-2</v>
      </c>
    </row>
    <row r="68" spans="2:8">
      <c r="B68" s="179">
        <v>44056</v>
      </c>
      <c r="C68" s="180">
        <v>62.52</v>
      </c>
      <c r="D68">
        <f t="shared" si="0"/>
        <v>-7.5011196417146513</v>
      </c>
      <c r="E68">
        <v>4.7504798464491453E-2</v>
      </c>
      <c r="G68">
        <v>63</v>
      </c>
      <c r="H68">
        <f t="shared" ca="1" si="1"/>
        <v>-1.7762077273648252E-4</v>
      </c>
    </row>
    <row r="69" spans="2:8">
      <c r="B69" s="179">
        <v>45734</v>
      </c>
      <c r="C69" s="180">
        <v>531.49</v>
      </c>
      <c r="D69">
        <f t="shared" si="0"/>
        <v>0.50160868501759204</v>
      </c>
      <c r="E69">
        <v>4.7131648761030334E-2</v>
      </c>
      <c r="G69">
        <v>64</v>
      </c>
      <c r="H69">
        <f t="shared" ca="1" si="1"/>
        <v>-1.605801128771505E-2</v>
      </c>
    </row>
    <row r="70" spans="2:8">
      <c r="B70" s="179">
        <v>44921</v>
      </c>
      <c r="C70" s="180">
        <v>264.89</v>
      </c>
      <c r="D70">
        <f t="shared" ref="D70:D133" si="6">(C70-C71)/C70</f>
        <v>-0.7218090528143758</v>
      </c>
      <c r="E70">
        <v>4.7076144814828795E-2</v>
      </c>
      <c r="G70">
        <v>65</v>
      </c>
      <c r="H70">
        <f t="shared" ca="1" si="1"/>
        <v>-5.4579801293599219E-2</v>
      </c>
    </row>
    <row r="71" spans="2:8">
      <c r="B71" s="179">
        <v>45719</v>
      </c>
      <c r="C71" s="180">
        <v>456.09</v>
      </c>
      <c r="D71">
        <f t="shared" si="6"/>
        <v>0.73487688833344289</v>
      </c>
      <c r="E71">
        <v>4.7052116906750818E-2</v>
      </c>
      <c r="G71">
        <v>66</v>
      </c>
      <c r="H71">
        <f t="shared" ref="H71:H134" ca="1" si="7">NORMINV(RAND(),N$8,N$9)</f>
        <v>-3.8983671423664143E-2</v>
      </c>
    </row>
    <row r="72" spans="2:8">
      <c r="B72" s="179">
        <v>44603</v>
      </c>
      <c r="C72" s="180">
        <v>120.92</v>
      </c>
      <c r="D72">
        <f t="shared" si="6"/>
        <v>-0.48445253059874294</v>
      </c>
      <c r="E72">
        <v>4.6807806814422731E-2</v>
      </c>
      <c r="G72">
        <v>67</v>
      </c>
      <c r="H72">
        <f t="shared" ca="1" si="7"/>
        <v>-1.0126581926194362E-2</v>
      </c>
    </row>
    <row r="73" spans="2:8">
      <c r="B73" s="179">
        <v>44774</v>
      </c>
      <c r="C73" s="180">
        <v>179.5</v>
      </c>
      <c r="D73">
        <f t="shared" si="6"/>
        <v>0.74027855153203337</v>
      </c>
      <c r="E73">
        <v>4.6629526462395571E-2</v>
      </c>
      <c r="G73">
        <v>68</v>
      </c>
      <c r="H73">
        <f t="shared" ca="1" si="7"/>
        <v>2.2074260399380621E-2</v>
      </c>
    </row>
    <row r="74" spans="2:8">
      <c r="B74" s="179">
        <v>43634</v>
      </c>
      <c r="C74" s="180">
        <v>46.62</v>
      </c>
      <c r="D74">
        <f t="shared" si="6"/>
        <v>-2.0733590733590734</v>
      </c>
      <c r="E74">
        <v>4.6546546546546434E-2</v>
      </c>
      <c r="G74">
        <v>69</v>
      </c>
      <c r="H74">
        <f t="shared" ca="1" si="7"/>
        <v>9.6086142418493579E-3</v>
      </c>
    </row>
    <row r="75" spans="2:8">
      <c r="B75" s="179">
        <v>44713</v>
      </c>
      <c r="C75" s="180">
        <v>143.28</v>
      </c>
      <c r="D75">
        <f t="shared" si="6"/>
        <v>0.44611948632049137</v>
      </c>
      <c r="E75">
        <v>4.6273031825795612E-2</v>
      </c>
      <c r="G75">
        <v>70</v>
      </c>
      <c r="H75">
        <f t="shared" ca="1" si="7"/>
        <v>-1.3039430383933771E-2</v>
      </c>
    </row>
    <row r="76" spans="2:8">
      <c r="B76" s="179">
        <v>44244</v>
      </c>
      <c r="C76" s="180">
        <v>79.36</v>
      </c>
      <c r="D76">
        <f t="shared" si="6"/>
        <v>0.47038810483870969</v>
      </c>
      <c r="E76">
        <v>4.599294354838717E-2</v>
      </c>
      <c r="G76">
        <v>71</v>
      </c>
      <c r="H76">
        <f t="shared" ca="1" si="7"/>
        <v>-1.5474645394702362E-3</v>
      </c>
    </row>
    <row r="77" spans="2:8">
      <c r="B77" s="179">
        <v>43333</v>
      </c>
      <c r="C77" s="180">
        <v>42.03</v>
      </c>
      <c r="D77">
        <f t="shared" si="6"/>
        <v>-1.8206043302403043</v>
      </c>
      <c r="E77">
        <v>4.5919581251487027E-2</v>
      </c>
      <c r="G77">
        <v>72</v>
      </c>
      <c r="H77">
        <f t="shared" ca="1" si="7"/>
        <v>2.2018250955194666E-2</v>
      </c>
    </row>
    <row r="78" spans="2:8">
      <c r="B78" s="179">
        <v>44460</v>
      </c>
      <c r="C78" s="180">
        <v>118.55</v>
      </c>
      <c r="D78">
        <f t="shared" si="6"/>
        <v>0.50248840151834673</v>
      </c>
      <c r="E78">
        <v>4.5887811050189777E-2</v>
      </c>
      <c r="G78">
        <v>73</v>
      </c>
      <c r="H78">
        <f t="shared" ca="1" si="7"/>
        <v>2.3541927011745217E-2</v>
      </c>
    </row>
    <row r="79" spans="2:8">
      <c r="B79" s="179">
        <v>43789</v>
      </c>
      <c r="C79" s="180">
        <v>58.98</v>
      </c>
      <c r="D79">
        <f t="shared" si="6"/>
        <v>-2.8419803323160395</v>
      </c>
      <c r="E79">
        <v>4.577822990844347E-2</v>
      </c>
      <c r="G79">
        <v>74</v>
      </c>
      <c r="H79">
        <f t="shared" ca="1" si="7"/>
        <v>-1.210100763923239E-2</v>
      </c>
    </row>
    <row r="80" spans="2:8">
      <c r="B80" s="179">
        <v>44887</v>
      </c>
      <c r="C80" s="180">
        <v>226.6</v>
      </c>
      <c r="D80">
        <f t="shared" si="6"/>
        <v>0.48128861429832298</v>
      </c>
      <c r="E80">
        <v>4.5366284201235667E-2</v>
      </c>
      <c r="G80">
        <v>75</v>
      </c>
      <c r="H80">
        <f t="shared" ca="1" si="7"/>
        <v>3.2154833175371975E-2</v>
      </c>
    </row>
    <row r="81" spans="2:8">
      <c r="B81" s="179">
        <v>44573</v>
      </c>
      <c r="C81" s="180">
        <v>117.54</v>
      </c>
      <c r="D81">
        <f t="shared" si="6"/>
        <v>-1.8501786625829502</v>
      </c>
      <c r="E81">
        <v>4.5346265101242234E-2</v>
      </c>
      <c r="G81">
        <v>76</v>
      </c>
      <c r="H81">
        <f t="shared" ca="1" si="7"/>
        <v>-2.5723741105053287E-2</v>
      </c>
    </row>
    <row r="82" spans="2:8">
      <c r="B82" s="179">
        <v>45072</v>
      </c>
      <c r="C82" s="180">
        <v>335.01</v>
      </c>
      <c r="D82">
        <f t="shared" si="6"/>
        <v>0.85373570938180954</v>
      </c>
      <c r="E82">
        <v>4.5192680815498008E-2</v>
      </c>
      <c r="G82">
        <v>77</v>
      </c>
      <c r="H82">
        <f t="shared" ca="1" si="7"/>
        <v>-7.3149547911687766E-3</v>
      </c>
    </row>
    <row r="83" spans="2:8">
      <c r="B83" s="179">
        <v>43938</v>
      </c>
      <c r="C83" s="180">
        <v>49</v>
      </c>
      <c r="D83">
        <f t="shared" si="6"/>
        <v>-2.8536734693877555</v>
      </c>
      <c r="E83">
        <v>4.5102040816326551E-2</v>
      </c>
      <c r="G83">
        <v>78</v>
      </c>
      <c r="H83">
        <f t="shared" ca="1" si="7"/>
        <v>1.539857967252758E-2</v>
      </c>
    </row>
    <row r="84" spans="2:8">
      <c r="B84" s="179">
        <v>44796</v>
      </c>
      <c r="C84" s="180">
        <v>188.83</v>
      </c>
      <c r="D84">
        <f t="shared" si="6"/>
        <v>0.77154053910925169</v>
      </c>
      <c r="E84">
        <v>4.5066991473812525E-2</v>
      </c>
      <c r="G84">
        <v>79</v>
      </c>
      <c r="H84">
        <f t="shared" ca="1" si="7"/>
        <v>-3.7795444313415465E-2</v>
      </c>
    </row>
    <row r="85" spans="2:8">
      <c r="B85" s="179">
        <v>43502</v>
      </c>
      <c r="C85" s="180">
        <v>43.14</v>
      </c>
      <c r="D85">
        <f t="shared" si="6"/>
        <v>-0.22229949003245239</v>
      </c>
      <c r="E85">
        <v>4.4969865554010148E-2</v>
      </c>
      <c r="G85">
        <v>80</v>
      </c>
      <c r="H85">
        <f t="shared" ca="1" si="7"/>
        <v>-1.046614330939091E-3</v>
      </c>
    </row>
    <row r="86" spans="2:8">
      <c r="B86" s="179">
        <v>43945</v>
      </c>
      <c r="C86" s="180">
        <v>52.73</v>
      </c>
      <c r="D86">
        <f t="shared" si="6"/>
        <v>-0.89057462545040778</v>
      </c>
      <c r="E86">
        <v>4.4945951071496258E-2</v>
      </c>
      <c r="G86">
        <v>81</v>
      </c>
      <c r="H86">
        <f t="shared" ca="1" si="7"/>
        <v>1.3882352519528379E-2</v>
      </c>
    </row>
    <row r="87" spans="2:8">
      <c r="B87" s="179">
        <v>44419</v>
      </c>
      <c r="C87" s="180">
        <v>99.69</v>
      </c>
      <c r="D87">
        <f t="shared" si="6"/>
        <v>0.75865182064399639</v>
      </c>
      <c r="E87">
        <v>4.4939311866787082E-2</v>
      </c>
      <c r="G87">
        <v>82</v>
      </c>
      <c r="H87">
        <f t="shared" ca="1" si="7"/>
        <v>1.9841263510104821E-2</v>
      </c>
    </row>
    <row r="88" spans="2:8">
      <c r="B88" s="179">
        <v>42898</v>
      </c>
      <c r="C88" s="180">
        <v>24.06</v>
      </c>
      <c r="D88">
        <f t="shared" si="6"/>
        <v>-19.738154613466335</v>
      </c>
      <c r="E88">
        <v>4.488778054862836E-2</v>
      </c>
      <c r="G88">
        <v>83</v>
      </c>
      <c r="H88">
        <f t="shared" ca="1" si="7"/>
        <v>7.8891829987094118E-3</v>
      </c>
    </row>
    <row r="89" spans="2:8">
      <c r="B89" s="179">
        <v>45712</v>
      </c>
      <c r="C89" s="180">
        <v>498.96</v>
      </c>
      <c r="D89">
        <f t="shared" si="6"/>
        <v>0.23114077280743944</v>
      </c>
      <c r="E89">
        <v>4.4713003046336387E-2</v>
      </c>
      <c r="G89">
        <v>84</v>
      </c>
      <c r="H89">
        <f t="shared" ca="1" si="7"/>
        <v>-1.6609537707613583E-3</v>
      </c>
    </row>
    <row r="90" spans="2:8">
      <c r="B90" s="179">
        <v>45195</v>
      </c>
      <c r="C90" s="180">
        <v>383.63</v>
      </c>
      <c r="D90">
        <f t="shared" si="6"/>
        <v>-0.14295023851106545</v>
      </c>
      <c r="E90">
        <v>4.4313531267106326E-2</v>
      </c>
      <c r="G90">
        <v>85</v>
      </c>
      <c r="H90">
        <f t="shared" ca="1" si="7"/>
        <v>2.5908159201617764E-2</v>
      </c>
    </row>
    <row r="91" spans="2:8">
      <c r="B91" s="179">
        <v>45260</v>
      </c>
      <c r="C91" s="180">
        <v>438.47</v>
      </c>
      <c r="D91">
        <f t="shared" si="6"/>
        <v>-0.27760166031883599</v>
      </c>
      <c r="E91">
        <v>4.4290373343672348E-2</v>
      </c>
      <c r="G91">
        <v>86</v>
      </c>
      <c r="H91">
        <f t="shared" ca="1" si="7"/>
        <v>1.1195879526711736E-2</v>
      </c>
    </row>
    <row r="92" spans="2:8">
      <c r="B92" s="179">
        <v>45689</v>
      </c>
      <c r="C92" s="180">
        <v>560.19000000000005</v>
      </c>
      <c r="D92">
        <f t="shared" si="6"/>
        <v>0.89662435959228126</v>
      </c>
      <c r="E92">
        <v>4.3735161284564159E-2</v>
      </c>
      <c r="G92">
        <v>87</v>
      </c>
      <c r="H92">
        <f t="shared" ca="1" si="7"/>
        <v>9.8481528004215786E-3</v>
      </c>
    </row>
    <row r="93" spans="2:8">
      <c r="B93" s="179">
        <v>44047</v>
      </c>
      <c r="C93" s="180">
        <v>57.91</v>
      </c>
      <c r="D93">
        <f t="shared" si="6"/>
        <v>-0.32913141080987746</v>
      </c>
      <c r="E93">
        <v>4.3688482127439032E-2</v>
      </c>
      <c r="G93">
        <v>88</v>
      </c>
      <c r="H93">
        <f t="shared" ca="1" si="7"/>
        <v>3.2183209639742881E-2</v>
      </c>
    </row>
    <row r="94" spans="2:8">
      <c r="B94" s="179">
        <v>44216</v>
      </c>
      <c r="C94" s="180">
        <v>76.97</v>
      </c>
      <c r="D94">
        <f t="shared" si="6"/>
        <v>-7.4210731453813166</v>
      </c>
      <c r="E94">
        <v>4.3653371443419506E-2</v>
      </c>
      <c r="G94">
        <v>89</v>
      </c>
      <c r="H94">
        <f t="shared" ca="1" si="7"/>
        <v>1.772532148839296E-2</v>
      </c>
    </row>
    <row r="95" spans="2:8">
      <c r="B95" s="179">
        <v>45552</v>
      </c>
      <c r="C95" s="180">
        <v>648.16999999999996</v>
      </c>
      <c r="D95">
        <f t="shared" si="6"/>
        <v>0.90659857753367179</v>
      </c>
      <c r="E95">
        <v>4.3568816822747138E-2</v>
      </c>
      <c r="G95">
        <v>90</v>
      </c>
      <c r="H95">
        <f t="shared" ca="1" si="7"/>
        <v>2.0360625108102753E-2</v>
      </c>
    </row>
    <row r="96" spans="2:8">
      <c r="B96" s="179">
        <v>44048</v>
      </c>
      <c r="C96" s="180">
        <v>60.54</v>
      </c>
      <c r="D96">
        <f t="shared" si="6"/>
        <v>-0.20895275850677236</v>
      </c>
      <c r="E96">
        <v>4.3442352163858645E-2</v>
      </c>
      <c r="G96">
        <v>91</v>
      </c>
      <c r="H96">
        <f t="shared" ca="1" si="7"/>
        <v>-1.5964940264285105E-2</v>
      </c>
    </row>
    <row r="97" spans="2:8">
      <c r="B97" s="179">
        <v>44167</v>
      </c>
      <c r="C97" s="180">
        <v>73.19</v>
      </c>
      <c r="D97">
        <f t="shared" si="6"/>
        <v>0.57767454570296495</v>
      </c>
      <c r="E97">
        <v>4.3311927858997158E-2</v>
      </c>
      <c r="G97">
        <v>92</v>
      </c>
      <c r="H97">
        <f t="shared" ca="1" si="7"/>
        <v>-4.250545842105654E-3</v>
      </c>
    </row>
    <row r="98" spans="2:8">
      <c r="B98" s="179">
        <v>43174</v>
      </c>
      <c r="C98" s="180">
        <v>30.91</v>
      </c>
      <c r="D98">
        <f t="shared" si="6"/>
        <v>-0.96603041087026864</v>
      </c>
      <c r="E98">
        <v>4.2704626334519581E-2</v>
      </c>
      <c r="G98">
        <v>93</v>
      </c>
      <c r="H98">
        <f t="shared" ca="1" si="7"/>
        <v>6.4968350090284848E-3</v>
      </c>
    </row>
    <row r="99" spans="2:8">
      <c r="B99" s="179">
        <v>44145</v>
      </c>
      <c r="C99" s="180">
        <v>60.77</v>
      </c>
      <c r="D99">
        <f t="shared" si="6"/>
        <v>-3.4186276123087045</v>
      </c>
      <c r="E99">
        <v>4.2619713674510507E-2</v>
      </c>
      <c r="G99">
        <v>94</v>
      </c>
      <c r="H99">
        <f t="shared" ca="1" si="7"/>
        <v>3.179340932810381E-2</v>
      </c>
    </row>
    <row r="100" spans="2:8">
      <c r="B100" s="179">
        <v>44903</v>
      </c>
      <c r="C100" s="180">
        <v>268.52</v>
      </c>
      <c r="D100">
        <f t="shared" si="6"/>
        <v>-0.77342469834649197</v>
      </c>
      <c r="E100">
        <v>4.2529420527334875E-2</v>
      </c>
      <c r="G100">
        <v>95</v>
      </c>
      <c r="H100">
        <f t="shared" ca="1" si="7"/>
        <v>-2.43885207110346E-2</v>
      </c>
    </row>
    <row r="101" spans="2:8">
      <c r="B101" s="179">
        <v>45720</v>
      </c>
      <c r="C101" s="180">
        <v>476.2</v>
      </c>
      <c r="D101">
        <f t="shared" si="6"/>
        <v>0.91409071818563625</v>
      </c>
      <c r="E101">
        <v>4.2230155396892094E-2</v>
      </c>
      <c r="G101">
        <v>96</v>
      </c>
      <c r="H101">
        <f t="shared" ca="1" si="7"/>
        <v>1.2916974686451154E-2</v>
      </c>
    </row>
    <row r="102" spans="2:8">
      <c r="B102" s="179">
        <v>43416</v>
      </c>
      <c r="C102" s="180">
        <v>40.909999999999997</v>
      </c>
      <c r="D102">
        <f t="shared" si="6"/>
        <v>-6.6949401124419463</v>
      </c>
      <c r="E102">
        <v>4.204351014421899E-2</v>
      </c>
      <c r="G102">
        <v>97</v>
      </c>
      <c r="H102">
        <f t="shared" ca="1" si="7"/>
        <v>-3.1741608959655547E-2</v>
      </c>
    </row>
    <row r="103" spans="2:8">
      <c r="B103" s="179">
        <v>45103</v>
      </c>
      <c r="C103" s="180">
        <v>314.8</v>
      </c>
      <c r="D103">
        <f t="shared" si="6"/>
        <v>-0.90387547649301148</v>
      </c>
      <c r="E103">
        <v>4.1550190597204523E-2</v>
      </c>
      <c r="G103">
        <v>98</v>
      </c>
      <c r="H103">
        <f t="shared" ca="1" si="7"/>
        <v>3.6552323724580706E-2</v>
      </c>
    </row>
    <row r="104" spans="2:8">
      <c r="B104" s="179">
        <v>45420</v>
      </c>
      <c r="C104" s="180">
        <v>599.34</v>
      </c>
      <c r="D104">
        <f t="shared" si="6"/>
        <v>0.87389461741248697</v>
      </c>
      <c r="E104">
        <v>4.127873994727535E-2</v>
      </c>
      <c r="G104">
        <v>99</v>
      </c>
      <c r="H104">
        <f t="shared" ca="1" si="7"/>
        <v>1.7491620150076315E-2</v>
      </c>
    </row>
    <row r="105" spans="2:8">
      <c r="B105" s="179">
        <v>44225</v>
      </c>
      <c r="C105" s="180">
        <v>75.58</v>
      </c>
      <c r="D105">
        <f t="shared" si="6"/>
        <v>-0.50767398782746764</v>
      </c>
      <c r="E105">
        <v>4.0619211431595574E-2</v>
      </c>
      <c r="G105">
        <v>100</v>
      </c>
      <c r="H105">
        <f t="shared" ca="1" si="7"/>
        <v>5.5382006274602498E-2</v>
      </c>
    </row>
    <row r="106" spans="2:8">
      <c r="B106" s="179">
        <v>44441</v>
      </c>
      <c r="C106" s="180">
        <v>113.95</v>
      </c>
      <c r="D106">
        <f t="shared" si="6"/>
        <v>0.63598069328652918</v>
      </c>
      <c r="E106">
        <v>4.0456340500219387E-2</v>
      </c>
      <c r="G106">
        <v>101</v>
      </c>
      <c r="H106">
        <f t="shared" ca="1" si="7"/>
        <v>-6.7968104850660484E-3</v>
      </c>
    </row>
    <row r="107" spans="2:8">
      <c r="B107" s="179">
        <v>43354</v>
      </c>
      <c r="C107" s="180">
        <v>41.48</v>
      </c>
      <c r="D107">
        <f t="shared" si="6"/>
        <v>0.23408871745419474</v>
      </c>
      <c r="E107">
        <v>3.9778206364512986E-2</v>
      </c>
      <c r="G107">
        <v>102</v>
      </c>
      <c r="H107">
        <f t="shared" ca="1" si="7"/>
        <v>-3.1799439959113052E-2</v>
      </c>
    </row>
    <row r="108" spans="2:8">
      <c r="B108" s="179">
        <v>43098</v>
      </c>
      <c r="C108" s="180">
        <v>31.77</v>
      </c>
      <c r="D108">
        <f t="shared" si="6"/>
        <v>-7.1271639911866531</v>
      </c>
      <c r="E108">
        <v>3.9660056657223733E-2</v>
      </c>
      <c r="G108">
        <v>103</v>
      </c>
      <c r="H108">
        <f t="shared" ca="1" si="7"/>
        <v>1.4045806891538283E-3</v>
      </c>
    </row>
    <row r="109" spans="2:8">
      <c r="B109" s="179">
        <v>44897</v>
      </c>
      <c r="C109" s="180">
        <v>258.2</v>
      </c>
      <c r="D109">
        <f t="shared" si="6"/>
        <v>0.11006971340046472</v>
      </c>
      <c r="E109">
        <v>3.965917893106112E-2</v>
      </c>
      <c r="G109">
        <v>104</v>
      </c>
      <c r="H109">
        <f t="shared" ca="1" si="7"/>
        <v>-1.9568459101721017E-2</v>
      </c>
    </row>
    <row r="110" spans="2:8">
      <c r="B110" s="179">
        <v>44826</v>
      </c>
      <c r="C110" s="180">
        <v>229.78</v>
      </c>
      <c r="D110">
        <f t="shared" si="6"/>
        <v>-1.7962834015144922</v>
      </c>
      <c r="E110">
        <v>3.960309861606752E-2</v>
      </c>
      <c r="G110">
        <v>105</v>
      </c>
      <c r="H110">
        <f t="shared" ca="1" si="7"/>
        <v>2.4611603041918711E-2</v>
      </c>
    </row>
    <row r="111" spans="2:8">
      <c r="B111" s="179">
        <v>45497</v>
      </c>
      <c r="C111" s="180">
        <v>642.53</v>
      </c>
      <c r="D111">
        <f t="shared" si="6"/>
        <v>0.94982335455153843</v>
      </c>
      <c r="E111">
        <v>3.9593482016403815E-2</v>
      </c>
      <c r="G111">
        <v>106</v>
      </c>
      <c r="H111">
        <f t="shared" ca="1" si="7"/>
        <v>3.7659041896321237E-2</v>
      </c>
    </row>
    <row r="112" spans="2:8">
      <c r="B112" s="179">
        <v>43154</v>
      </c>
      <c r="C112" s="180">
        <v>32.24</v>
      </c>
      <c r="D112">
        <f t="shared" si="6"/>
        <v>-0.50124069478908173</v>
      </c>
      <c r="E112">
        <v>3.9081885856079447E-2</v>
      </c>
      <c r="G112">
        <v>107</v>
      </c>
      <c r="H112">
        <f t="shared" ca="1" si="7"/>
        <v>-6.9089154674634536E-4</v>
      </c>
    </row>
    <row r="113" spans="2:8">
      <c r="B113" s="179">
        <v>43669</v>
      </c>
      <c r="C113" s="180">
        <v>48.4</v>
      </c>
      <c r="D113">
        <f t="shared" si="6"/>
        <v>-10.157438016528927</v>
      </c>
      <c r="E113">
        <v>3.884297520661148E-2</v>
      </c>
      <c r="G113">
        <v>108</v>
      </c>
      <c r="H113">
        <f t="shared" ca="1" si="7"/>
        <v>9.063972184673216E-3</v>
      </c>
    </row>
    <row r="114" spans="2:8">
      <c r="B114" s="179">
        <v>45755</v>
      </c>
      <c r="C114" s="180">
        <v>540.02</v>
      </c>
      <c r="D114">
        <f t="shared" si="6"/>
        <v>0.96266804933150629</v>
      </c>
      <c r="E114">
        <v>3.8757823784304195E-2</v>
      </c>
      <c r="G114">
        <v>109</v>
      </c>
      <c r="H114">
        <f t="shared" ca="1" si="7"/>
        <v>2.3392817130848034E-3</v>
      </c>
    </row>
    <row r="115" spans="2:8">
      <c r="B115" s="179">
        <v>42837</v>
      </c>
      <c r="C115" s="180">
        <v>20.16</v>
      </c>
      <c r="D115">
        <f t="shared" si="6"/>
        <v>-24.121031746031743</v>
      </c>
      <c r="E115">
        <v>3.8690476190476247E-2</v>
      </c>
      <c r="G115">
        <v>110</v>
      </c>
      <c r="H115">
        <f t="shared" ca="1" si="7"/>
        <v>1.6589778777090766E-2</v>
      </c>
    </row>
    <row r="116" spans="2:8">
      <c r="B116" s="179">
        <v>45733</v>
      </c>
      <c r="C116" s="180">
        <v>506.44</v>
      </c>
      <c r="D116">
        <f t="shared" si="6"/>
        <v>0.91983255667008923</v>
      </c>
      <c r="E116">
        <v>3.8425084906405456E-2</v>
      </c>
      <c r="G116">
        <v>111</v>
      </c>
      <c r="H116">
        <f t="shared" ca="1" si="7"/>
        <v>4.4444070905990517E-3</v>
      </c>
    </row>
    <row r="117" spans="2:8">
      <c r="B117" s="179">
        <v>43465</v>
      </c>
      <c r="C117" s="180">
        <v>40.6</v>
      </c>
      <c r="D117">
        <f t="shared" si="6"/>
        <v>-4.4285714285714288</v>
      </c>
      <c r="E117">
        <v>3.8423645320197097E-2</v>
      </c>
      <c r="G117">
        <v>112</v>
      </c>
      <c r="H117">
        <f t="shared" ca="1" si="7"/>
        <v>-2.319588934416938E-3</v>
      </c>
    </row>
    <row r="118" spans="2:8">
      <c r="B118" s="179">
        <v>44824</v>
      </c>
      <c r="C118" s="180">
        <v>220.4</v>
      </c>
      <c r="D118">
        <f t="shared" si="6"/>
        <v>-1.5801724137931032</v>
      </c>
      <c r="E118">
        <v>3.7885662431941899E-2</v>
      </c>
      <c r="G118">
        <v>113</v>
      </c>
      <c r="H118">
        <f t="shared" ca="1" si="7"/>
        <v>-3.4725504525915898E-2</v>
      </c>
    </row>
    <row r="119" spans="2:8">
      <c r="B119" s="179">
        <v>45357</v>
      </c>
      <c r="C119" s="180">
        <v>568.66999999999996</v>
      </c>
      <c r="D119">
        <f t="shared" si="6"/>
        <v>0.14071429827492216</v>
      </c>
      <c r="E119">
        <v>3.7596497089700524E-2</v>
      </c>
      <c r="G119">
        <v>114</v>
      </c>
      <c r="H119">
        <f t="shared" ca="1" si="7"/>
        <v>1.0713170030328914E-3</v>
      </c>
    </row>
    <row r="120" spans="2:8">
      <c r="B120" s="179">
        <v>45800</v>
      </c>
      <c r="C120" s="180">
        <v>488.65</v>
      </c>
      <c r="D120">
        <f t="shared" si="6"/>
        <v>-0.23814591220710121</v>
      </c>
      <c r="E120">
        <v>3.7450117671134667E-2</v>
      </c>
      <c r="G120">
        <v>115</v>
      </c>
      <c r="H120">
        <f t="shared" ca="1" si="7"/>
        <v>1.9958337887051709E-2</v>
      </c>
    </row>
    <row r="121" spans="2:8">
      <c r="B121" s="179">
        <v>45511</v>
      </c>
      <c r="C121" s="180">
        <v>605.02</v>
      </c>
      <c r="D121">
        <f t="shared" si="6"/>
        <v>0.44724141350699148</v>
      </c>
      <c r="E121">
        <v>3.737066543254771E-2</v>
      </c>
      <c r="G121">
        <v>116</v>
      </c>
      <c r="H121">
        <f t="shared" ca="1" si="7"/>
        <v>-1.4567557703483407E-2</v>
      </c>
    </row>
    <row r="122" spans="2:8">
      <c r="B122" s="179">
        <v>45149</v>
      </c>
      <c r="C122" s="180">
        <v>334.43</v>
      </c>
      <c r="D122">
        <f t="shared" si="6"/>
        <v>0.94695451963041588</v>
      </c>
      <c r="E122">
        <v>3.7287324701731385E-2</v>
      </c>
      <c r="G122">
        <v>117</v>
      </c>
      <c r="H122">
        <f t="shared" ca="1" si="7"/>
        <v>-1.1943973055386881E-2</v>
      </c>
    </row>
    <row r="123" spans="2:8">
      <c r="B123" s="179">
        <v>42737</v>
      </c>
      <c r="C123" s="180">
        <v>17.739999999999998</v>
      </c>
      <c r="D123">
        <f t="shared" si="6"/>
        <v>-31.793122886133034</v>
      </c>
      <c r="E123">
        <v>3.7204058624577235E-2</v>
      </c>
      <c r="G123">
        <v>118</v>
      </c>
      <c r="H123">
        <f t="shared" ca="1" si="7"/>
        <v>1.9685759528751096E-2</v>
      </c>
    </row>
    <row r="124" spans="2:8">
      <c r="B124" s="179">
        <v>45691</v>
      </c>
      <c r="C124" s="180">
        <v>581.75</v>
      </c>
      <c r="D124">
        <f t="shared" si="6"/>
        <v>0.88850880962612799</v>
      </c>
      <c r="E124">
        <v>3.7060593038246575E-2</v>
      </c>
      <c r="G124">
        <v>119</v>
      </c>
      <c r="H124">
        <f t="shared" ca="1" si="7"/>
        <v>-8.2039555424160103E-3</v>
      </c>
    </row>
    <row r="125" spans="2:8">
      <c r="B125" s="179">
        <v>44153</v>
      </c>
      <c r="C125" s="180">
        <v>64.86</v>
      </c>
      <c r="D125">
        <f t="shared" si="6"/>
        <v>0.19765649090348444</v>
      </c>
      <c r="E125">
        <v>3.700277520814059E-2</v>
      </c>
      <c r="G125">
        <v>120</v>
      </c>
      <c r="H125">
        <f t="shared" ca="1" si="7"/>
        <v>-1.0574068222518124E-2</v>
      </c>
    </row>
    <row r="126" spans="2:8">
      <c r="B126" s="179">
        <v>43731</v>
      </c>
      <c r="C126" s="180">
        <v>52.04</v>
      </c>
      <c r="D126">
        <f t="shared" si="6"/>
        <v>-4.4853958493466566</v>
      </c>
      <c r="E126">
        <v>3.6894696387394343E-2</v>
      </c>
      <c r="G126">
        <v>121</v>
      </c>
      <c r="H126">
        <f t="shared" ca="1" si="7"/>
        <v>2.1225423014818404E-2</v>
      </c>
    </row>
    <row r="127" spans="2:8">
      <c r="B127" s="179">
        <v>45040</v>
      </c>
      <c r="C127" s="180">
        <v>285.45999999999998</v>
      </c>
      <c r="D127">
        <f t="shared" si="6"/>
        <v>0.44258389967070688</v>
      </c>
      <c r="E127">
        <v>3.6397393680375492E-2</v>
      </c>
      <c r="G127">
        <v>122</v>
      </c>
      <c r="H127">
        <f t="shared" ca="1" si="7"/>
        <v>3.8219096933204112E-2</v>
      </c>
    </row>
    <row r="128" spans="2:8">
      <c r="B128" s="179">
        <v>44748</v>
      </c>
      <c r="C128" s="180">
        <v>159.12</v>
      </c>
      <c r="D128">
        <f t="shared" si="6"/>
        <v>0.57208396178984411</v>
      </c>
      <c r="E128">
        <v>3.6387631975867217E-2</v>
      </c>
      <c r="G128">
        <v>123</v>
      </c>
      <c r="H128">
        <f t="shared" ca="1" si="7"/>
        <v>-3.520762317131805E-2</v>
      </c>
    </row>
    <row r="129" spans="2:8">
      <c r="B129" s="179">
        <v>43887</v>
      </c>
      <c r="C129" s="180">
        <v>68.09</v>
      </c>
      <c r="D129">
        <f t="shared" si="6"/>
        <v>-3.6686738140696131</v>
      </c>
      <c r="E129">
        <v>3.6275517697165499E-2</v>
      </c>
      <c r="G129">
        <v>124</v>
      </c>
      <c r="H129">
        <f t="shared" ca="1" si="7"/>
        <v>1.5607008694025549E-2</v>
      </c>
    </row>
    <row r="130" spans="2:8">
      <c r="B130" s="179">
        <v>45070</v>
      </c>
      <c r="C130" s="180">
        <v>317.89</v>
      </c>
      <c r="D130">
        <f t="shared" si="6"/>
        <v>0.8330869168580326</v>
      </c>
      <c r="E130">
        <v>3.6238950580389388E-2</v>
      </c>
      <c r="G130">
        <v>125</v>
      </c>
      <c r="H130">
        <f t="shared" ca="1" si="7"/>
        <v>2.6259346470091597E-2</v>
      </c>
    </row>
    <row r="131" spans="2:8">
      <c r="B131" s="179">
        <v>43997</v>
      </c>
      <c r="C131" s="180">
        <v>53.06</v>
      </c>
      <c r="D131">
        <f t="shared" si="6"/>
        <v>-11.299095363739163</v>
      </c>
      <c r="E131">
        <v>3.6185450433471572E-2</v>
      </c>
      <c r="G131">
        <v>126</v>
      </c>
      <c r="H131">
        <f t="shared" ca="1" si="7"/>
        <v>-1.6941989816686522E-2</v>
      </c>
    </row>
    <row r="132" spans="2:8">
      <c r="B132" s="179">
        <v>45457</v>
      </c>
      <c r="C132" s="180">
        <v>652.59</v>
      </c>
      <c r="D132">
        <f t="shared" si="6"/>
        <v>0.74541442559646953</v>
      </c>
      <c r="E132">
        <v>3.6148270736603427E-2</v>
      </c>
      <c r="G132">
        <v>127</v>
      </c>
      <c r="H132">
        <f t="shared" ca="1" si="7"/>
        <v>3.200709598805334E-2</v>
      </c>
    </row>
    <row r="133" spans="2:8">
      <c r="B133" s="179">
        <v>44760</v>
      </c>
      <c r="C133" s="180">
        <v>166.14</v>
      </c>
      <c r="D133">
        <f t="shared" si="6"/>
        <v>0.60984711688937043</v>
      </c>
      <c r="E133">
        <v>3.5933550018057057E-2</v>
      </c>
      <c r="G133">
        <v>128</v>
      </c>
      <c r="H133">
        <f t="shared" ca="1" si="7"/>
        <v>5.2708986053280199E-3</v>
      </c>
    </row>
    <row r="134" spans="2:8">
      <c r="B134" s="179">
        <v>43864</v>
      </c>
      <c r="C134" s="180">
        <v>64.819999999999993</v>
      </c>
      <c r="D134">
        <f t="shared" ref="D134:D197" si="8">(C134-C135)/C134</f>
        <v>0.53162604134526381</v>
      </c>
      <c r="E134">
        <v>3.5791422400493572E-2</v>
      </c>
      <c r="G134">
        <v>129</v>
      </c>
      <c r="H134">
        <f t="shared" ca="1" si="7"/>
        <v>1.046354812283698E-2</v>
      </c>
    </row>
    <row r="135" spans="2:8">
      <c r="B135" s="179">
        <v>43185</v>
      </c>
      <c r="C135" s="180">
        <v>30.36</v>
      </c>
      <c r="D135">
        <f t="shared" si="8"/>
        <v>-1.1110013175230569</v>
      </c>
      <c r="E135">
        <v>3.5573122529644216E-2</v>
      </c>
      <c r="G135">
        <v>130</v>
      </c>
      <c r="H135">
        <f t="shared" ref="H135:H198" ca="1" si="9">NORMINV(RAND(),N$8,N$9)</f>
        <v>-1.3388733430416562E-2</v>
      </c>
    </row>
    <row r="136" spans="2:8">
      <c r="B136" s="179">
        <v>44075</v>
      </c>
      <c r="C136" s="180">
        <v>64.09</v>
      </c>
      <c r="D136">
        <f t="shared" si="8"/>
        <v>8.5348728350756839E-2</v>
      </c>
      <c r="E136">
        <v>3.5418942112654124E-2</v>
      </c>
      <c r="G136">
        <v>131</v>
      </c>
      <c r="H136">
        <f t="shared" ca="1" si="9"/>
        <v>-8.9388429002847341E-4</v>
      </c>
    </row>
    <row r="137" spans="2:8">
      <c r="B137" s="179">
        <v>44140</v>
      </c>
      <c r="C137" s="180">
        <v>58.62</v>
      </c>
      <c r="D137">
        <f t="shared" si="8"/>
        <v>-2.7935858068918455</v>
      </c>
      <c r="E137">
        <v>3.5312180143295811E-2</v>
      </c>
      <c r="G137">
        <v>132</v>
      </c>
      <c r="H137">
        <f t="shared" ca="1" si="9"/>
        <v>-3.3548015330839578E-2</v>
      </c>
    </row>
    <row r="138" spans="2:8">
      <c r="B138" s="179">
        <v>44881</v>
      </c>
      <c r="C138" s="180">
        <v>222.38</v>
      </c>
      <c r="D138">
        <f t="shared" si="8"/>
        <v>0.8596546452019066</v>
      </c>
      <c r="E138">
        <v>3.5299937044698242E-2</v>
      </c>
      <c r="G138">
        <v>133</v>
      </c>
      <c r="H138">
        <f t="shared" ca="1" si="9"/>
        <v>9.2660315878520458E-3</v>
      </c>
    </row>
    <row r="139" spans="2:8">
      <c r="B139" s="179">
        <v>43192</v>
      </c>
      <c r="C139" s="180">
        <v>31.21</v>
      </c>
      <c r="D139">
        <f t="shared" si="8"/>
        <v>-0.62159564242230048</v>
      </c>
      <c r="E139">
        <v>3.5245113745594407E-2</v>
      </c>
      <c r="G139">
        <v>134</v>
      </c>
      <c r="H139">
        <f t="shared" ca="1" si="9"/>
        <v>-2.2990003375021623E-3</v>
      </c>
    </row>
    <row r="140" spans="2:8">
      <c r="B140" s="179">
        <v>43693</v>
      </c>
      <c r="C140" s="180">
        <v>50.61</v>
      </c>
      <c r="D140">
        <f t="shared" si="8"/>
        <v>-0.96443390634262005</v>
      </c>
      <c r="E140">
        <v>3.5170914838964652E-2</v>
      </c>
      <c r="G140">
        <v>135</v>
      </c>
      <c r="H140">
        <f t="shared" ca="1" si="9"/>
        <v>6.6018157601566889E-3</v>
      </c>
    </row>
    <row r="141" spans="2:8">
      <c r="B141" s="179">
        <v>44410</v>
      </c>
      <c r="C141" s="180">
        <v>99.42</v>
      </c>
      <c r="D141">
        <f t="shared" si="8"/>
        <v>0.48491249245624624</v>
      </c>
      <c r="E141">
        <v>3.500301750150879E-2</v>
      </c>
      <c r="G141">
        <v>136</v>
      </c>
      <c r="H141">
        <f t="shared" ca="1" si="9"/>
        <v>-5.4630430404558825E-3</v>
      </c>
    </row>
    <row r="142" spans="2:8">
      <c r="B142" s="179">
        <v>43987</v>
      </c>
      <c r="C142" s="180">
        <v>51.21</v>
      </c>
      <c r="D142">
        <f t="shared" si="8"/>
        <v>-1.7807068931849248</v>
      </c>
      <c r="E142">
        <v>3.4954110525288011E-2</v>
      </c>
      <c r="G142">
        <v>137</v>
      </c>
      <c r="H142">
        <f t="shared" ca="1" si="9"/>
        <v>-3.2621169976892296E-3</v>
      </c>
    </row>
    <row r="143" spans="2:8">
      <c r="B143" s="179">
        <v>44701</v>
      </c>
      <c r="C143" s="180">
        <v>142.4</v>
      </c>
      <c r="D143">
        <f t="shared" si="8"/>
        <v>0.81671348314606751</v>
      </c>
      <c r="E143">
        <v>3.4901685393258421E-2</v>
      </c>
      <c r="G143">
        <v>138</v>
      </c>
      <c r="H143">
        <f t="shared" ca="1" si="9"/>
        <v>5.7768041806878136E-3</v>
      </c>
    </row>
    <row r="144" spans="2:8">
      <c r="B144" s="179">
        <v>43089</v>
      </c>
      <c r="C144" s="180">
        <v>26.1</v>
      </c>
      <c r="D144">
        <f t="shared" si="8"/>
        <v>-1.2708812260536397</v>
      </c>
      <c r="E144">
        <v>3.4865900383141767E-2</v>
      </c>
      <c r="G144">
        <v>139</v>
      </c>
      <c r="H144">
        <f t="shared" ca="1" si="9"/>
        <v>-1.6369309004804416E-2</v>
      </c>
    </row>
    <row r="145" spans="2:8">
      <c r="B145" s="179">
        <v>44001</v>
      </c>
      <c r="C145" s="180">
        <v>59.27</v>
      </c>
      <c r="D145">
        <f t="shared" si="8"/>
        <v>-7.667116585118948</v>
      </c>
      <c r="E145">
        <v>3.4756200438670524E-2</v>
      </c>
      <c r="G145">
        <v>140</v>
      </c>
      <c r="H145">
        <f t="shared" ca="1" si="9"/>
        <v>2.4498969547364743E-2</v>
      </c>
    </row>
    <row r="146" spans="2:8">
      <c r="B146" s="179">
        <v>45789</v>
      </c>
      <c r="C146" s="180">
        <v>513.70000000000005</v>
      </c>
      <c r="D146">
        <f t="shared" si="8"/>
        <v>-0.20040879890986943</v>
      </c>
      <c r="E146">
        <v>3.3871909674907594E-2</v>
      </c>
      <c r="G146">
        <v>141</v>
      </c>
      <c r="H146">
        <f t="shared" ca="1" si="9"/>
        <v>-1.8146401268703839E-3</v>
      </c>
    </row>
    <row r="147" spans="2:8">
      <c r="B147" s="179">
        <v>45525</v>
      </c>
      <c r="C147" s="180">
        <v>616.65</v>
      </c>
      <c r="D147">
        <f t="shared" si="8"/>
        <v>0.13321981675180408</v>
      </c>
      <c r="E147">
        <v>3.3763074677693891E-2</v>
      </c>
      <c r="G147">
        <v>142</v>
      </c>
      <c r="H147">
        <f t="shared" ca="1" si="9"/>
        <v>1.7786303184467776E-3</v>
      </c>
    </row>
    <row r="148" spans="2:8">
      <c r="B148" s="179">
        <v>45328</v>
      </c>
      <c r="C148" s="180">
        <v>534.5</v>
      </c>
      <c r="D148">
        <f t="shared" si="8"/>
        <v>-0.20716557530402249</v>
      </c>
      <c r="E148">
        <v>3.3620205799812959E-2</v>
      </c>
      <c r="G148">
        <v>143</v>
      </c>
      <c r="H148">
        <f t="shared" ca="1" si="9"/>
        <v>-1.7026381175610898E-3</v>
      </c>
    </row>
    <row r="149" spans="2:8">
      <c r="B149" s="179">
        <v>45656</v>
      </c>
      <c r="C149" s="180">
        <v>645.23</v>
      </c>
      <c r="D149">
        <f t="shared" si="8"/>
        <v>0.87717558080064473</v>
      </c>
      <c r="E149">
        <v>3.3491933109123899E-2</v>
      </c>
      <c r="G149">
        <v>144</v>
      </c>
      <c r="H149">
        <f t="shared" ca="1" si="9"/>
        <v>2.0633784957882199E-2</v>
      </c>
    </row>
    <row r="150" spans="2:8">
      <c r="B150" s="179">
        <v>44242</v>
      </c>
      <c r="C150" s="180">
        <v>79.25</v>
      </c>
      <c r="D150">
        <f t="shared" si="8"/>
        <v>-4.8662460567823338</v>
      </c>
      <c r="E150">
        <v>3.3438485804416475E-2</v>
      </c>
      <c r="G150">
        <v>145</v>
      </c>
      <c r="H150">
        <f t="shared" ca="1" si="9"/>
        <v>-2.1215019156420489E-2</v>
      </c>
    </row>
    <row r="151" spans="2:8">
      <c r="B151" s="179">
        <v>45279</v>
      </c>
      <c r="C151" s="180">
        <v>464.9</v>
      </c>
      <c r="D151">
        <f t="shared" si="8"/>
        <v>0.76358356635835667</v>
      </c>
      <c r="E151">
        <v>3.3362013336201313E-2</v>
      </c>
      <c r="G151">
        <v>146</v>
      </c>
      <c r="H151">
        <f t="shared" ca="1" si="9"/>
        <v>2.9264100709166783E-3</v>
      </c>
    </row>
    <row r="152" spans="2:8">
      <c r="B152" s="179">
        <v>44498</v>
      </c>
      <c r="C152" s="180">
        <v>109.91</v>
      </c>
      <c r="D152">
        <f t="shared" si="8"/>
        <v>0.41979801655900278</v>
      </c>
      <c r="E152">
        <v>3.3299972704940374E-2</v>
      </c>
      <c r="G152">
        <v>147</v>
      </c>
      <c r="H152">
        <f t="shared" ca="1" si="9"/>
        <v>8.9934073855547341E-3</v>
      </c>
    </row>
    <row r="153" spans="2:8">
      <c r="B153" s="179">
        <v>43851</v>
      </c>
      <c r="C153" s="180">
        <v>63.77</v>
      </c>
      <c r="D153">
        <f t="shared" si="8"/>
        <v>0.24431550885996559</v>
      </c>
      <c r="E153">
        <v>3.3244472322408729E-2</v>
      </c>
      <c r="G153">
        <v>148</v>
      </c>
      <c r="H153">
        <f t="shared" ca="1" si="9"/>
        <v>3.0786519843112606E-2</v>
      </c>
    </row>
    <row r="154" spans="2:8">
      <c r="B154" s="179">
        <v>43601</v>
      </c>
      <c r="C154" s="180">
        <v>48.19</v>
      </c>
      <c r="D154">
        <f t="shared" si="8"/>
        <v>0.23116829217680018</v>
      </c>
      <c r="E154">
        <v>3.3201909109773699E-2</v>
      </c>
      <c r="G154">
        <v>149</v>
      </c>
      <c r="H154">
        <f t="shared" ca="1" si="9"/>
        <v>-4.2806020635388388E-2</v>
      </c>
    </row>
    <row r="155" spans="2:8">
      <c r="B155" s="179">
        <v>43264</v>
      </c>
      <c r="C155" s="180">
        <v>37.049999999999997</v>
      </c>
      <c r="D155">
        <f t="shared" si="8"/>
        <v>-0.54547908232118769</v>
      </c>
      <c r="E155">
        <v>3.3198380566801536E-2</v>
      </c>
      <c r="G155">
        <v>150</v>
      </c>
      <c r="H155">
        <f t="shared" ca="1" si="9"/>
        <v>-1.475777346698909E-2</v>
      </c>
    </row>
    <row r="156" spans="2:8">
      <c r="B156" s="179">
        <v>44043</v>
      </c>
      <c r="C156" s="180">
        <v>57.26</v>
      </c>
      <c r="D156">
        <f t="shared" si="8"/>
        <v>-0.87932238910234028</v>
      </c>
      <c r="E156">
        <v>3.31819769472581E-2</v>
      </c>
      <c r="G156">
        <v>151</v>
      </c>
      <c r="H156">
        <f t="shared" ca="1" si="9"/>
        <v>-1.0768715600801044E-2</v>
      </c>
    </row>
    <row r="157" spans="2:8">
      <c r="B157" s="179">
        <v>44431</v>
      </c>
      <c r="C157" s="180">
        <v>107.61</v>
      </c>
      <c r="D157">
        <f t="shared" si="8"/>
        <v>0.77576433416968682</v>
      </c>
      <c r="E157">
        <v>3.3175355450236907E-2</v>
      </c>
      <c r="G157">
        <v>152</v>
      </c>
      <c r="H157">
        <f t="shared" ca="1" si="9"/>
        <v>-1.6765741199168069E-3</v>
      </c>
    </row>
    <row r="158" spans="2:8">
      <c r="B158" s="179">
        <v>42928</v>
      </c>
      <c r="C158" s="180">
        <v>24.13</v>
      </c>
      <c r="D158">
        <f t="shared" si="8"/>
        <v>-0.74015748031496076</v>
      </c>
      <c r="E158">
        <v>3.3153750518027381E-2</v>
      </c>
      <c r="G158">
        <v>153</v>
      </c>
      <c r="H158">
        <f t="shared" ca="1" si="9"/>
        <v>1.1324106218853202E-2</v>
      </c>
    </row>
    <row r="159" spans="2:8">
      <c r="B159" s="179">
        <v>43466</v>
      </c>
      <c r="C159" s="180">
        <v>41.99</v>
      </c>
      <c r="D159">
        <f t="shared" si="8"/>
        <v>-9.4331983805668003</v>
      </c>
      <c r="E159">
        <v>3.3103119790426301E-2</v>
      </c>
      <c r="G159">
        <v>154</v>
      </c>
      <c r="H159">
        <f t="shared" ca="1" si="9"/>
        <v>-9.2937264526599152E-3</v>
      </c>
    </row>
    <row r="160" spans="2:8">
      <c r="B160" s="179">
        <v>45271</v>
      </c>
      <c r="C160" s="180">
        <v>438.09</v>
      </c>
      <c r="D160">
        <f t="shared" si="8"/>
        <v>0.80898902052089749</v>
      </c>
      <c r="E160">
        <v>3.3006916387043714E-2</v>
      </c>
      <c r="G160">
        <v>155</v>
      </c>
      <c r="H160">
        <f t="shared" ca="1" si="9"/>
        <v>2.3344520038901057E-2</v>
      </c>
    </row>
    <row r="161" spans="2:8">
      <c r="B161" s="179">
        <v>44271</v>
      </c>
      <c r="C161" s="180">
        <v>83.68</v>
      </c>
      <c r="D161">
        <f t="shared" si="8"/>
        <v>0.74259082217973238</v>
      </c>
      <c r="E161">
        <v>3.2863288718929254E-2</v>
      </c>
      <c r="G161">
        <v>156</v>
      </c>
      <c r="H161">
        <f t="shared" ca="1" si="9"/>
        <v>-5.3217821070459144E-3</v>
      </c>
    </row>
    <row r="162" spans="2:8">
      <c r="B162" s="179">
        <v>42880</v>
      </c>
      <c r="C162" s="180">
        <v>21.54</v>
      </c>
      <c r="D162">
        <f t="shared" si="8"/>
        <v>-3.3695450324976797</v>
      </c>
      <c r="E162">
        <v>3.249767873723302E-2</v>
      </c>
      <c r="G162">
        <v>157</v>
      </c>
      <c r="H162">
        <f t="shared" ca="1" si="9"/>
        <v>3.2764928331053093E-2</v>
      </c>
    </row>
    <row r="163" spans="2:8">
      <c r="B163" s="179">
        <v>44384</v>
      </c>
      <c r="C163" s="180">
        <v>94.12</v>
      </c>
      <c r="D163">
        <f t="shared" si="8"/>
        <v>-2.1485337866553333</v>
      </c>
      <c r="E163">
        <v>3.2405439864003516E-2</v>
      </c>
      <c r="G163">
        <v>158</v>
      </c>
      <c r="H163">
        <f t="shared" ca="1" si="9"/>
        <v>-3.2976195257799913E-2</v>
      </c>
    </row>
    <row r="164" spans="2:8">
      <c r="B164" s="179">
        <v>45055</v>
      </c>
      <c r="C164" s="180">
        <v>296.33999999999997</v>
      </c>
      <c r="D164">
        <f t="shared" si="8"/>
        <v>-0.65542957413781477</v>
      </c>
      <c r="E164">
        <v>3.2361476682189298E-2</v>
      </c>
      <c r="G164">
        <v>159</v>
      </c>
      <c r="H164">
        <f t="shared" ca="1" si="9"/>
        <v>-2.0626945745979449E-2</v>
      </c>
    </row>
    <row r="165" spans="2:8">
      <c r="B165" s="179">
        <v>45722</v>
      </c>
      <c r="C165" s="180">
        <v>490.57</v>
      </c>
      <c r="D165">
        <f t="shared" si="8"/>
        <v>0.75277738141345774</v>
      </c>
      <c r="E165">
        <v>3.2350123325926995E-2</v>
      </c>
      <c r="G165">
        <v>160</v>
      </c>
      <c r="H165">
        <f t="shared" ca="1" si="9"/>
        <v>-7.8127461712409699E-3</v>
      </c>
    </row>
    <row r="166" spans="2:8">
      <c r="B166" s="179">
        <v>44445</v>
      </c>
      <c r="C166" s="180">
        <v>121.28</v>
      </c>
      <c r="D166">
        <f t="shared" si="8"/>
        <v>0.52135554089709768</v>
      </c>
      <c r="E166">
        <v>3.2321899736147769E-2</v>
      </c>
      <c r="G166">
        <v>161</v>
      </c>
      <c r="H166">
        <f t="shared" ca="1" si="9"/>
        <v>-1.2301257355750826E-2</v>
      </c>
    </row>
    <row r="167" spans="2:8">
      <c r="B167" s="179">
        <v>44117</v>
      </c>
      <c r="C167" s="180">
        <v>58.05</v>
      </c>
      <c r="D167">
        <f t="shared" si="8"/>
        <v>-1.4437553832902674</v>
      </c>
      <c r="E167">
        <v>3.2213608957794959E-2</v>
      </c>
      <c r="G167">
        <v>162</v>
      </c>
      <c r="H167">
        <f t="shared" ca="1" si="9"/>
        <v>-5.3554890414268929E-3</v>
      </c>
    </row>
    <row r="168" spans="2:8">
      <c r="B168" s="179">
        <v>44694</v>
      </c>
      <c r="C168" s="180">
        <v>141.86000000000001</v>
      </c>
      <c r="D168">
        <f t="shared" si="8"/>
        <v>-0.86148315240377815</v>
      </c>
      <c r="E168">
        <v>3.2144367686451444E-2</v>
      </c>
      <c r="G168">
        <v>163</v>
      </c>
      <c r="H168">
        <f t="shared" ca="1" si="9"/>
        <v>-3.604099109484607E-2</v>
      </c>
    </row>
    <row r="169" spans="2:8">
      <c r="B169" s="179">
        <v>44986</v>
      </c>
      <c r="C169" s="180">
        <v>264.07</v>
      </c>
      <c r="D169">
        <f t="shared" si="8"/>
        <v>-1.3831181126216532</v>
      </c>
      <c r="E169">
        <v>3.1999091150073801E-2</v>
      </c>
      <c r="G169">
        <v>164</v>
      </c>
      <c r="H169">
        <f t="shared" ca="1" si="9"/>
        <v>-1.0767136727488176E-2</v>
      </c>
    </row>
    <row r="170" spans="2:8">
      <c r="B170" s="179">
        <v>45615</v>
      </c>
      <c r="C170" s="180">
        <v>629.30999999999995</v>
      </c>
      <c r="D170">
        <f t="shared" si="8"/>
        <v>0.94478079166070772</v>
      </c>
      <c r="E170">
        <v>3.1955633948292421E-2</v>
      </c>
      <c r="G170">
        <v>165</v>
      </c>
      <c r="H170">
        <f t="shared" ca="1" si="9"/>
        <v>7.7127737279153426E-3</v>
      </c>
    </row>
    <row r="171" spans="2:8">
      <c r="B171" s="179">
        <v>43123</v>
      </c>
      <c r="C171" s="180">
        <v>34.75</v>
      </c>
      <c r="D171">
        <f t="shared" si="8"/>
        <v>-17.026187050359713</v>
      </c>
      <c r="E171">
        <v>3.194244604316545E-2</v>
      </c>
      <c r="G171">
        <v>166</v>
      </c>
      <c r="H171">
        <f t="shared" ca="1" si="9"/>
        <v>3.9517133847403619E-3</v>
      </c>
    </row>
    <row r="172" spans="2:8">
      <c r="B172" s="179">
        <v>45546</v>
      </c>
      <c r="C172" s="180">
        <v>626.41</v>
      </c>
      <c r="D172">
        <f t="shared" si="8"/>
        <v>0.87562459092287803</v>
      </c>
      <c r="E172">
        <v>3.1896042528056737E-2</v>
      </c>
      <c r="G172">
        <v>167</v>
      </c>
      <c r="H172">
        <f t="shared" ca="1" si="9"/>
        <v>-4.8730996919066939E-3</v>
      </c>
    </row>
    <row r="173" spans="2:8">
      <c r="B173" s="179">
        <v>44313</v>
      </c>
      <c r="C173" s="180">
        <v>77.91</v>
      </c>
      <c r="D173">
        <f t="shared" si="8"/>
        <v>0.6933641381080734</v>
      </c>
      <c r="E173">
        <v>3.1831600564754071E-2</v>
      </c>
      <c r="G173">
        <v>168</v>
      </c>
      <c r="H173">
        <f t="shared" ca="1" si="9"/>
        <v>6.5365074572177597E-3</v>
      </c>
    </row>
    <row r="174" spans="2:8">
      <c r="B174" s="179">
        <v>42916</v>
      </c>
      <c r="C174" s="180">
        <v>23.89</v>
      </c>
      <c r="D174">
        <f t="shared" si="8"/>
        <v>-1.0062787777312683</v>
      </c>
      <c r="E174">
        <v>3.1812473838426183E-2</v>
      </c>
      <c r="G174">
        <v>169</v>
      </c>
      <c r="H174">
        <f t="shared" ca="1" si="9"/>
        <v>7.476684841592504E-3</v>
      </c>
    </row>
    <row r="175" spans="2:8">
      <c r="B175" s="179">
        <v>43671</v>
      </c>
      <c r="C175" s="180">
        <v>47.93</v>
      </c>
      <c r="D175">
        <f t="shared" si="8"/>
        <v>-6.7598581264343871E-2</v>
      </c>
      <c r="E175">
        <v>3.1712914667223098E-2</v>
      </c>
      <c r="G175">
        <v>170</v>
      </c>
      <c r="H175">
        <f t="shared" ca="1" si="9"/>
        <v>-2.8709317562478354E-2</v>
      </c>
    </row>
    <row r="176" spans="2:8">
      <c r="B176" s="179">
        <v>43980</v>
      </c>
      <c r="C176" s="180">
        <v>51.17</v>
      </c>
      <c r="D176">
        <f t="shared" si="8"/>
        <v>2.0128981825288276E-2</v>
      </c>
      <c r="E176">
        <v>3.1659175298026275E-2</v>
      </c>
      <c r="G176">
        <v>171</v>
      </c>
      <c r="H176">
        <f t="shared" ca="1" si="9"/>
        <v>-5.349625336675305E-3</v>
      </c>
    </row>
    <row r="177" spans="2:8">
      <c r="B177" s="179">
        <v>43959</v>
      </c>
      <c r="C177" s="180">
        <v>50.14</v>
      </c>
      <c r="D177">
        <f t="shared" si="8"/>
        <v>-0.24072596729158358</v>
      </c>
      <c r="E177">
        <v>3.1511767052253656E-2</v>
      </c>
      <c r="G177">
        <v>172</v>
      </c>
      <c r="H177">
        <f t="shared" ca="1" si="9"/>
        <v>3.0112590555006643E-2</v>
      </c>
    </row>
    <row r="178" spans="2:8">
      <c r="B178" s="179">
        <v>44148</v>
      </c>
      <c r="C178" s="180">
        <v>62.21</v>
      </c>
      <c r="D178">
        <f t="shared" si="8"/>
        <v>0.22440122166854204</v>
      </c>
      <c r="E178">
        <v>3.1506188715640586E-2</v>
      </c>
      <c r="G178">
        <v>173</v>
      </c>
      <c r="H178">
        <f t="shared" ca="1" si="9"/>
        <v>4.203708192836701E-3</v>
      </c>
    </row>
    <row r="179" spans="2:8">
      <c r="B179" s="179">
        <v>43637</v>
      </c>
      <c r="C179" s="180">
        <v>48.25</v>
      </c>
      <c r="D179">
        <f t="shared" si="8"/>
        <v>-1.6344041450777202</v>
      </c>
      <c r="E179">
        <v>3.1088082901554404E-2</v>
      </c>
      <c r="G179">
        <v>174</v>
      </c>
      <c r="H179">
        <f t="shared" ca="1" si="9"/>
        <v>-1.9480007836251492E-2</v>
      </c>
    </row>
    <row r="180" spans="2:8">
      <c r="B180" s="179">
        <v>44663</v>
      </c>
      <c r="C180" s="180">
        <v>127.11</v>
      </c>
      <c r="D180">
        <f t="shared" si="8"/>
        <v>-2.5354417433718823</v>
      </c>
      <c r="E180">
        <v>3.1075446463692886E-2</v>
      </c>
      <c r="G180">
        <v>175</v>
      </c>
      <c r="H180">
        <f t="shared" ca="1" si="9"/>
        <v>3.0958223561139531E-2</v>
      </c>
    </row>
    <row r="181" spans="2:8">
      <c r="B181" s="179">
        <v>45278</v>
      </c>
      <c r="C181" s="180">
        <v>449.39</v>
      </c>
      <c r="D181">
        <f t="shared" si="8"/>
        <v>-0.41591935735107582</v>
      </c>
      <c r="E181">
        <v>3.1064331649569371E-2</v>
      </c>
      <c r="G181">
        <v>176</v>
      </c>
      <c r="H181">
        <f t="shared" ca="1" si="9"/>
        <v>2.6086631231261842E-2</v>
      </c>
    </row>
    <row r="182" spans="2:8">
      <c r="B182" s="179">
        <v>45526</v>
      </c>
      <c r="C182" s="180">
        <v>636.29999999999995</v>
      </c>
      <c r="D182">
        <f t="shared" si="8"/>
        <v>0.9416313059877417</v>
      </c>
      <c r="E182">
        <v>3.0881659594530847E-2</v>
      </c>
      <c r="G182">
        <v>177</v>
      </c>
      <c r="H182">
        <f t="shared" ca="1" si="9"/>
        <v>1.9769938171312916E-2</v>
      </c>
    </row>
    <row r="183" spans="2:8">
      <c r="B183" s="179">
        <v>43320</v>
      </c>
      <c r="C183" s="180">
        <v>37.14</v>
      </c>
      <c r="D183">
        <f t="shared" si="8"/>
        <v>0.36537425955842756</v>
      </c>
      <c r="E183">
        <v>3.069466882067853E-2</v>
      </c>
      <c r="G183">
        <v>178</v>
      </c>
      <c r="H183">
        <f t="shared" ca="1" si="9"/>
        <v>1.5660124336525427E-2</v>
      </c>
    </row>
    <row r="184" spans="2:8">
      <c r="B184" s="179">
        <v>42891</v>
      </c>
      <c r="C184" s="180">
        <v>23.57</v>
      </c>
      <c r="D184">
        <f t="shared" si="8"/>
        <v>-10.750530335171828</v>
      </c>
      <c r="E184">
        <v>3.0547305897327064E-2</v>
      </c>
      <c r="G184">
        <v>179</v>
      </c>
      <c r="H184">
        <f t="shared" ca="1" si="9"/>
        <v>1.8630602577208225E-2</v>
      </c>
    </row>
    <row r="185" spans="2:8">
      <c r="B185" s="179">
        <v>44904</v>
      </c>
      <c r="C185" s="180">
        <v>276.95999999999998</v>
      </c>
      <c r="D185">
        <f t="shared" si="8"/>
        <v>-1.2008593298671288</v>
      </c>
      <c r="E185">
        <v>3.0473714615828994E-2</v>
      </c>
      <c r="G185">
        <v>180</v>
      </c>
      <c r="H185">
        <f t="shared" ca="1" si="9"/>
        <v>2.9106988647011996E-2</v>
      </c>
    </row>
    <row r="186" spans="2:8">
      <c r="B186" s="179">
        <v>45580</v>
      </c>
      <c r="C186" s="180">
        <v>609.54999999999995</v>
      </c>
      <c r="D186">
        <f t="shared" si="8"/>
        <v>0.56310392912804519</v>
      </c>
      <c r="E186">
        <v>3.0465097202854462E-2</v>
      </c>
      <c r="G186">
        <v>181</v>
      </c>
      <c r="H186">
        <f t="shared" ca="1" si="9"/>
        <v>3.2877338052855233E-2</v>
      </c>
    </row>
    <row r="187" spans="2:8">
      <c r="B187" s="179">
        <v>44900</v>
      </c>
      <c r="C187" s="180">
        <v>266.31</v>
      </c>
      <c r="D187">
        <f t="shared" si="8"/>
        <v>0.76429724756862305</v>
      </c>
      <c r="E187">
        <v>3.0453231196725671E-2</v>
      </c>
      <c r="G187">
        <v>182</v>
      </c>
      <c r="H187">
        <f t="shared" ca="1" si="9"/>
        <v>-6.5711371253891065E-2</v>
      </c>
    </row>
    <row r="188" spans="2:8">
      <c r="B188" s="179">
        <v>43903</v>
      </c>
      <c r="C188" s="180">
        <v>62.77</v>
      </c>
      <c r="D188">
        <f t="shared" si="8"/>
        <v>0.40624502150708935</v>
      </c>
      <c r="E188">
        <v>3.0428548669746751E-2</v>
      </c>
      <c r="G188">
        <v>183</v>
      </c>
      <c r="H188">
        <f t="shared" ca="1" si="9"/>
        <v>2.0878814722486788E-2</v>
      </c>
    </row>
    <row r="189" spans="2:8">
      <c r="B189" s="179">
        <v>43454</v>
      </c>
      <c r="C189" s="180">
        <v>37.270000000000003</v>
      </c>
      <c r="D189">
        <f t="shared" si="8"/>
        <v>-1.6042393345854573</v>
      </c>
      <c r="E189">
        <v>3.0319291655487052E-2</v>
      </c>
      <c r="G189">
        <v>184</v>
      </c>
      <c r="H189">
        <f t="shared" ca="1" si="9"/>
        <v>4.2972909205156746E-3</v>
      </c>
    </row>
    <row r="190" spans="2:8">
      <c r="B190" s="179">
        <v>44385</v>
      </c>
      <c r="C190" s="180">
        <v>97.06</v>
      </c>
      <c r="D190">
        <f t="shared" si="8"/>
        <v>0.76457861116834958</v>
      </c>
      <c r="E190">
        <v>3.0290541932825033E-2</v>
      </c>
      <c r="G190">
        <v>185</v>
      </c>
      <c r="H190">
        <f t="shared" ca="1" si="9"/>
        <v>4.2728675629293339E-3</v>
      </c>
    </row>
    <row r="191" spans="2:8">
      <c r="B191" s="179">
        <v>42888</v>
      </c>
      <c r="C191" s="180">
        <v>22.85</v>
      </c>
      <c r="D191">
        <f t="shared" si="8"/>
        <v>-1.925601750547036E-2</v>
      </c>
      <c r="E191">
        <v>3.0196936542669639E-2</v>
      </c>
      <c r="G191">
        <v>186</v>
      </c>
      <c r="H191">
        <f t="shared" ca="1" si="9"/>
        <v>-2.3357702227174815E-2</v>
      </c>
    </row>
    <row r="192" spans="2:8">
      <c r="B192" s="179">
        <v>42954</v>
      </c>
      <c r="C192" s="180">
        <v>23.29</v>
      </c>
      <c r="D192">
        <f t="shared" si="8"/>
        <v>-3.2662086732503219</v>
      </c>
      <c r="E192">
        <v>3.0055817947616973E-2</v>
      </c>
      <c r="G192">
        <v>187</v>
      </c>
      <c r="H192">
        <f t="shared" ca="1" si="9"/>
        <v>8.2458104857302582E-4</v>
      </c>
    </row>
    <row r="193" spans="2:8">
      <c r="B193" s="179">
        <v>44357</v>
      </c>
      <c r="C193" s="180">
        <v>99.36</v>
      </c>
      <c r="D193">
        <f t="shared" si="8"/>
        <v>-1.652173913043478</v>
      </c>
      <c r="E193">
        <v>2.9991948470209379E-2</v>
      </c>
      <c r="G193">
        <v>188</v>
      </c>
      <c r="H193">
        <f t="shared" ca="1" si="9"/>
        <v>1.8249755034317833E-2</v>
      </c>
    </row>
    <row r="194" spans="2:8">
      <c r="B194" s="179">
        <v>45006</v>
      </c>
      <c r="C194" s="180">
        <v>263.52</v>
      </c>
      <c r="D194">
        <f t="shared" si="8"/>
        <v>0.23022920461445048</v>
      </c>
      <c r="E194">
        <v>2.9864905889495964E-2</v>
      </c>
      <c r="G194">
        <v>189</v>
      </c>
      <c r="H194">
        <f t="shared" ca="1" si="9"/>
        <v>1.2202492211477497E-3</v>
      </c>
    </row>
    <row r="195" spans="2:8">
      <c r="B195" s="179">
        <v>44803</v>
      </c>
      <c r="C195" s="180">
        <v>202.85</v>
      </c>
      <c r="D195">
        <f t="shared" si="8"/>
        <v>0.26374168104510726</v>
      </c>
      <c r="E195">
        <v>2.967710130638394E-2</v>
      </c>
      <c r="G195">
        <v>190</v>
      </c>
      <c r="H195">
        <f t="shared" ca="1" si="9"/>
        <v>-2.3389803369237008E-3</v>
      </c>
    </row>
    <row r="196" spans="2:8">
      <c r="B196" s="179">
        <v>44726</v>
      </c>
      <c r="C196" s="180">
        <v>149.35</v>
      </c>
      <c r="D196">
        <f t="shared" si="8"/>
        <v>0.87760294609976564</v>
      </c>
      <c r="E196">
        <v>2.966186809507872E-2</v>
      </c>
      <c r="G196">
        <v>191</v>
      </c>
      <c r="H196">
        <f t="shared" ca="1" si="9"/>
        <v>-3.1104995844501828E-3</v>
      </c>
    </row>
    <row r="197" spans="2:8">
      <c r="B197" s="179">
        <v>42738</v>
      </c>
      <c r="C197" s="180">
        <v>18.28</v>
      </c>
      <c r="D197">
        <f t="shared" si="8"/>
        <v>-1.0776805251641135</v>
      </c>
      <c r="E197">
        <v>2.9540481400437784E-2</v>
      </c>
      <c r="G197">
        <v>192</v>
      </c>
      <c r="H197">
        <f t="shared" ca="1" si="9"/>
        <v>-5.1306196172827251E-2</v>
      </c>
    </row>
    <row r="198" spans="2:8">
      <c r="B198" s="179">
        <v>43325</v>
      </c>
      <c r="C198" s="180">
        <v>37.979999999999997</v>
      </c>
      <c r="D198">
        <f t="shared" ref="D198:D261" si="10">(C198-C199)/C198</f>
        <v>-2.0181674565560823</v>
      </c>
      <c r="E198">
        <v>2.9489204844655018E-2</v>
      </c>
      <c r="G198">
        <v>193</v>
      </c>
      <c r="H198">
        <f t="shared" ca="1" si="9"/>
        <v>6.3542303943670709E-3</v>
      </c>
    </row>
    <row r="199" spans="2:8">
      <c r="B199" s="179">
        <v>44589</v>
      </c>
      <c r="C199" s="180">
        <v>114.63</v>
      </c>
      <c r="D199">
        <f t="shared" si="10"/>
        <v>-2.0813923056791421</v>
      </c>
      <c r="E199">
        <v>2.9398935706185035E-2</v>
      </c>
      <c r="G199">
        <v>194</v>
      </c>
      <c r="H199">
        <f t="shared" ref="H199:H262" ca="1" si="11">NORMINV(RAND(),N$8,N$9)</f>
        <v>8.0854531257407158E-3</v>
      </c>
    </row>
    <row r="200" spans="2:8">
      <c r="B200" s="179">
        <v>45154</v>
      </c>
      <c r="C200" s="180">
        <v>353.22</v>
      </c>
      <c r="D200">
        <f t="shared" si="10"/>
        <v>0.74831549742370207</v>
      </c>
      <c r="E200">
        <v>2.9386784440292316E-2</v>
      </c>
      <c r="G200">
        <v>195</v>
      </c>
      <c r="H200">
        <f t="shared" ca="1" si="11"/>
        <v>5.3188126606409647E-2</v>
      </c>
    </row>
    <row r="201" spans="2:8">
      <c r="B201" s="179">
        <v>44351</v>
      </c>
      <c r="C201" s="180">
        <v>88.9</v>
      </c>
      <c r="D201">
        <f t="shared" si="10"/>
        <v>0.26524184476940393</v>
      </c>
      <c r="E201">
        <v>2.9246344206974223E-2</v>
      </c>
      <c r="G201">
        <v>196</v>
      </c>
      <c r="H201">
        <f t="shared" ca="1" si="11"/>
        <v>-2.0505433246671419E-2</v>
      </c>
    </row>
    <row r="202" spans="2:8">
      <c r="B202" s="179">
        <v>44161</v>
      </c>
      <c r="C202" s="180">
        <v>65.319999999999993</v>
      </c>
      <c r="D202">
        <f t="shared" si="10"/>
        <v>-6.7000918554807116</v>
      </c>
      <c r="E202">
        <v>2.9240661359461066E-2</v>
      </c>
      <c r="G202">
        <v>197</v>
      </c>
      <c r="H202">
        <f t="shared" ca="1" si="11"/>
        <v>2.1807713902462347E-2</v>
      </c>
    </row>
    <row r="203" spans="2:8">
      <c r="B203" s="179">
        <v>45310</v>
      </c>
      <c r="C203" s="180">
        <v>502.97</v>
      </c>
      <c r="D203">
        <f t="shared" si="10"/>
        <v>0.76666600393661644</v>
      </c>
      <c r="E203">
        <v>2.9226395212438205E-2</v>
      </c>
      <c r="G203">
        <v>198</v>
      </c>
      <c r="H203">
        <f t="shared" ca="1" si="11"/>
        <v>8.4617887738069573E-3</v>
      </c>
    </row>
    <row r="204" spans="2:8">
      <c r="B204" s="179">
        <v>44442</v>
      </c>
      <c r="C204" s="180">
        <v>117.36</v>
      </c>
      <c r="D204">
        <f t="shared" si="10"/>
        <v>-3.3316291751874547E-2</v>
      </c>
      <c r="E204">
        <v>2.9055896387184702E-2</v>
      </c>
      <c r="G204">
        <v>199</v>
      </c>
      <c r="H204">
        <f t="shared" ca="1" si="11"/>
        <v>2.3600024099111674E-2</v>
      </c>
    </row>
    <row r="205" spans="2:8">
      <c r="B205" s="179">
        <v>44608</v>
      </c>
      <c r="C205" s="180">
        <v>121.27</v>
      </c>
      <c r="D205">
        <f t="shared" si="10"/>
        <v>-3.6530056897831342E-2</v>
      </c>
      <c r="E205">
        <v>2.9026140018141307E-2</v>
      </c>
      <c r="G205">
        <v>200</v>
      </c>
      <c r="H205">
        <f t="shared" ca="1" si="11"/>
        <v>-6.5419001827078053E-3</v>
      </c>
    </row>
    <row r="206" spans="2:8">
      <c r="B206" s="179">
        <v>44622</v>
      </c>
      <c r="C206" s="180">
        <v>125.7</v>
      </c>
      <c r="D206">
        <f t="shared" si="10"/>
        <v>0.50875099443118532</v>
      </c>
      <c r="E206">
        <v>2.8878281622911769E-2</v>
      </c>
      <c r="G206">
        <v>201</v>
      </c>
      <c r="H206">
        <f t="shared" ca="1" si="11"/>
        <v>2.3641193972803842E-2</v>
      </c>
    </row>
    <row r="207" spans="2:8">
      <c r="B207" s="179">
        <v>43780</v>
      </c>
      <c r="C207" s="180">
        <v>61.75</v>
      </c>
      <c r="D207">
        <f t="shared" si="10"/>
        <v>-0.93554655870445336</v>
      </c>
      <c r="E207">
        <v>2.8825910931174106E-2</v>
      </c>
      <c r="G207">
        <v>202</v>
      </c>
      <c r="H207">
        <f t="shared" ca="1" si="11"/>
        <v>-1.4748982197916231E-2</v>
      </c>
    </row>
    <row r="208" spans="2:8">
      <c r="B208" s="179">
        <v>44635</v>
      </c>
      <c r="C208" s="180">
        <v>119.52</v>
      </c>
      <c r="D208">
        <f t="shared" si="10"/>
        <v>-2.4659471218206162</v>
      </c>
      <c r="E208">
        <v>2.8781793842034789E-2</v>
      </c>
      <c r="G208">
        <v>203</v>
      </c>
      <c r="H208">
        <f t="shared" ca="1" si="11"/>
        <v>-1.1064711013684378E-2</v>
      </c>
    </row>
    <row r="209" spans="2:8">
      <c r="B209" s="179">
        <v>45246</v>
      </c>
      <c r="C209" s="180">
        <v>414.25</v>
      </c>
      <c r="D209">
        <f t="shared" si="10"/>
        <v>0.95876885938442968</v>
      </c>
      <c r="E209">
        <v>2.8774894387447233E-2</v>
      </c>
      <c r="G209">
        <v>204</v>
      </c>
      <c r="H209">
        <f t="shared" ca="1" si="11"/>
        <v>-1.7779758684954936E-2</v>
      </c>
    </row>
    <row r="210" spans="2:8">
      <c r="B210" s="179">
        <v>42734</v>
      </c>
      <c r="C210" s="180">
        <v>17.079999999999998</v>
      </c>
      <c r="D210">
        <f t="shared" si="10"/>
        <v>-7.634660421545667</v>
      </c>
      <c r="E210">
        <v>2.8688524590163845E-2</v>
      </c>
      <c r="G210">
        <v>205</v>
      </c>
      <c r="H210">
        <f t="shared" ca="1" si="11"/>
        <v>3.7078148634321906E-2</v>
      </c>
    </row>
    <row r="211" spans="2:8">
      <c r="B211" s="179">
        <v>44714</v>
      </c>
      <c r="C211" s="180">
        <v>147.47999999999999</v>
      </c>
      <c r="D211">
        <f t="shared" si="10"/>
        <v>0.66402224030376999</v>
      </c>
      <c r="E211">
        <v>2.8478437754271689E-2</v>
      </c>
      <c r="G211">
        <v>206</v>
      </c>
      <c r="H211">
        <f t="shared" ca="1" si="11"/>
        <v>-1.2848760716437686E-2</v>
      </c>
    </row>
    <row r="212" spans="2:8">
      <c r="B212" s="179">
        <v>43979</v>
      </c>
      <c r="C212" s="180">
        <v>49.55</v>
      </c>
      <c r="D212">
        <f t="shared" si="10"/>
        <v>-9.3360242179616542</v>
      </c>
      <c r="E212">
        <v>2.8456104944500436E-2</v>
      </c>
      <c r="G212">
        <v>207</v>
      </c>
      <c r="H212">
        <f t="shared" ca="1" si="11"/>
        <v>-9.7164380373547087E-3</v>
      </c>
    </row>
    <row r="213" spans="2:8">
      <c r="B213" s="179">
        <v>45281</v>
      </c>
      <c r="C213" s="180">
        <v>512.15</v>
      </c>
      <c r="D213">
        <f t="shared" si="10"/>
        <v>0.8528751342380162</v>
      </c>
      <c r="E213">
        <v>2.8312017963487261E-2</v>
      </c>
      <c r="G213">
        <v>208</v>
      </c>
      <c r="H213">
        <f t="shared" ca="1" si="11"/>
        <v>1.0692935720245397E-2</v>
      </c>
    </row>
    <row r="214" spans="2:8">
      <c r="B214" s="179">
        <v>44230</v>
      </c>
      <c r="C214" s="180">
        <v>75.349999999999994</v>
      </c>
      <c r="D214">
        <f t="shared" si="10"/>
        <v>-1.4222959522229599</v>
      </c>
      <c r="E214">
        <v>2.8268082282680764E-2</v>
      </c>
      <c r="G214">
        <v>209</v>
      </c>
      <c r="H214">
        <f t="shared" ca="1" si="11"/>
        <v>-3.3093910359360164E-3</v>
      </c>
    </row>
    <row r="215" spans="2:8">
      <c r="B215" s="179">
        <v>44776</v>
      </c>
      <c r="C215" s="180">
        <v>182.52</v>
      </c>
      <c r="D215">
        <f t="shared" si="10"/>
        <v>0.77213456059609908</v>
      </c>
      <c r="E215">
        <v>2.8161297392066704E-2</v>
      </c>
      <c r="G215">
        <v>210</v>
      </c>
      <c r="H215">
        <f t="shared" ca="1" si="11"/>
        <v>1.0429230876189398E-2</v>
      </c>
    </row>
    <row r="216" spans="2:8">
      <c r="B216" s="179">
        <v>43517</v>
      </c>
      <c r="C216" s="180">
        <v>41.59</v>
      </c>
      <c r="D216">
        <f t="shared" si="10"/>
        <v>-1.5785044481846595</v>
      </c>
      <c r="E216">
        <v>2.8131762442894965E-2</v>
      </c>
      <c r="G216">
        <v>211</v>
      </c>
      <c r="H216">
        <f t="shared" ca="1" si="11"/>
        <v>3.0179418796695369E-2</v>
      </c>
    </row>
    <row r="217" spans="2:8">
      <c r="B217" s="179">
        <v>44433</v>
      </c>
      <c r="C217" s="180">
        <v>107.24</v>
      </c>
      <c r="D217">
        <f t="shared" si="10"/>
        <v>0.8238530399104812</v>
      </c>
      <c r="E217">
        <v>2.8067885117493391E-2</v>
      </c>
      <c r="G217">
        <v>212</v>
      </c>
      <c r="H217">
        <f t="shared" ca="1" si="11"/>
        <v>-7.6873992072646821E-3</v>
      </c>
    </row>
    <row r="218" spans="2:8">
      <c r="B218" s="179">
        <v>42831</v>
      </c>
      <c r="C218" s="180">
        <v>18.89</v>
      </c>
      <c r="D218">
        <f t="shared" si="10"/>
        <v>-0.79248279512969821</v>
      </c>
      <c r="E218">
        <v>2.8057173107464327E-2</v>
      </c>
      <c r="G218">
        <v>213</v>
      </c>
      <c r="H218">
        <f t="shared" ca="1" si="11"/>
        <v>-4.278840722646568E-2</v>
      </c>
    </row>
    <row r="219" spans="2:8">
      <c r="B219" s="179">
        <v>43235</v>
      </c>
      <c r="C219" s="180">
        <v>33.86</v>
      </c>
      <c r="D219">
        <f t="shared" si="10"/>
        <v>-18.033668044890728</v>
      </c>
      <c r="E219">
        <v>2.805670407560552E-2</v>
      </c>
      <c r="G219">
        <v>214</v>
      </c>
      <c r="H219">
        <f t="shared" ca="1" si="11"/>
        <v>2.0998203915988924E-2</v>
      </c>
    </row>
    <row r="220" spans="2:8">
      <c r="B220" s="179">
        <v>45547</v>
      </c>
      <c r="C220" s="180">
        <v>644.48</v>
      </c>
      <c r="D220">
        <f t="shared" si="10"/>
        <v>6.3120655412115284E-2</v>
      </c>
      <c r="E220">
        <v>2.803810824230395E-2</v>
      </c>
      <c r="G220">
        <v>215</v>
      </c>
      <c r="H220">
        <f t="shared" ca="1" si="11"/>
        <v>-1.510111550661814E-2</v>
      </c>
    </row>
    <row r="221" spans="2:8">
      <c r="B221" s="179">
        <v>45386</v>
      </c>
      <c r="C221" s="180">
        <v>603.79999999999995</v>
      </c>
      <c r="D221">
        <f t="shared" si="10"/>
        <v>0.88034117257369993</v>
      </c>
      <c r="E221">
        <v>2.7989400463729677E-2</v>
      </c>
      <c r="G221">
        <v>216</v>
      </c>
      <c r="H221">
        <f t="shared" ca="1" si="11"/>
        <v>2.8936070847968795E-3</v>
      </c>
    </row>
    <row r="222" spans="2:8">
      <c r="B222" s="179">
        <v>44172</v>
      </c>
      <c r="C222" s="180">
        <v>72.25</v>
      </c>
      <c r="D222">
        <f t="shared" si="10"/>
        <v>0.50934256055363314</v>
      </c>
      <c r="E222">
        <v>2.7958477508650464E-2</v>
      </c>
      <c r="G222">
        <v>217</v>
      </c>
      <c r="H222">
        <f t="shared" ca="1" si="11"/>
        <v>5.1111658192976042E-2</v>
      </c>
    </row>
    <row r="223" spans="2:8">
      <c r="B223" s="179">
        <v>43244</v>
      </c>
      <c r="C223" s="180">
        <v>35.450000000000003</v>
      </c>
      <c r="D223">
        <f t="shared" si="10"/>
        <v>-14.194076163610719</v>
      </c>
      <c r="E223">
        <v>2.7926657263751816E-2</v>
      </c>
      <c r="G223">
        <v>218</v>
      </c>
      <c r="H223">
        <f t="shared" ca="1" si="11"/>
        <v>9.5905486370693755E-3</v>
      </c>
    </row>
    <row r="224" spans="2:8">
      <c r="B224" s="179">
        <v>45782</v>
      </c>
      <c r="C224" s="180">
        <v>538.63</v>
      </c>
      <c r="D224">
        <f t="shared" si="10"/>
        <v>0.69472550730557148</v>
      </c>
      <c r="E224">
        <v>2.7829864656628872E-2</v>
      </c>
      <c r="G224">
        <v>219</v>
      </c>
      <c r="H224">
        <f t="shared" ca="1" si="11"/>
        <v>-2.6231094664331423E-2</v>
      </c>
    </row>
    <row r="225" spans="2:8">
      <c r="B225" s="179">
        <v>44750</v>
      </c>
      <c r="C225" s="180">
        <v>164.43</v>
      </c>
      <c r="D225">
        <f t="shared" si="10"/>
        <v>0.41385391960104612</v>
      </c>
      <c r="E225">
        <v>2.7732165663200158E-2</v>
      </c>
      <c r="G225">
        <v>220</v>
      </c>
      <c r="H225">
        <f t="shared" ca="1" si="11"/>
        <v>-1.066944009956145E-2</v>
      </c>
    </row>
    <row r="226" spans="2:8">
      <c r="B226" s="179">
        <v>44356</v>
      </c>
      <c r="C226" s="180">
        <v>96.38</v>
      </c>
      <c r="D226">
        <f t="shared" si="10"/>
        <v>-0.18821332226603033</v>
      </c>
      <c r="E226">
        <v>2.7702842913467543E-2</v>
      </c>
      <c r="G226">
        <v>221</v>
      </c>
      <c r="H226">
        <f t="shared" ca="1" si="11"/>
        <v>5.0805507923100349E-3</v>
      </c>
    </row>
    <row r="227" spans="2:8">
      <c r="B227" s="179">
        <v>44561</v>
      </c>
      <c r="C227" s="180">
        <v>114.52</v>
      </c>
      <c r="D227">
        <f t="shared" si="10"/>
        <v>-0.1414600069856794</v>
      </c>
      <c r="E227">
        <v>2.7680754453370607E-2</v>
      </c>
      <c r="G227">
        <v>222</v>
      </c>
      <c r="H227">
        <f t="shared" ca="1" si="11"/>
        <v>-3.8162447566760143E-3</v>
      </c>
    </row>
    <row r="228" spans="2:8">
      <c r="B228" s="179">
        <v>44664</v>
      </c>
      <c r="C228" s="180">
        <v>130.72</v>
      </c>
      <c r="D228">
        <f t="shared" si="10"/>
        <v>-1.5508720930232558</v>
      </c>
      <c r="E228">
        <v>2.7616279069767439E-2</v>
      </c>
      <c r="G228">
        <v>223</v>
      </c>
      <c r="H228">
        <f t="shared" ca="1" si="11"/>
        <v>-8.0447841086882365E-3</v>
      </c>
    </row>
    <row r="229" spans="2:8">
      <c r="B229" s="179">
        <v>45077</v>
      </c>
      <c r="C229" s="180">
        <v>333.45</v>
      </c>
      <c r="D229">
        <f t="shared" si="10"/>
        <v>0.62774029089818562</v>
      </c>
      <c r="E229">
        <v>2.7530364372469657E-2</v>
      </c>
      <c r="G229">
        <v>224</v>
      </c>
      <c r="H229">
        <f t="shared" ca="1" si="11"/>
        <v>-3.0825491269544848E-2</v>
      </c>
    </row>
    <row r="230" spans="2:8">
      <c r="B230" s="179">
        <v>44650</v>
      </c>
      <c r="C230" s="180">
        <v>124.13</v>
      </c>
      <c r="D230">
        <f t="shared" si="10"/>
        <v>0.76685732699589138</v>
      </c>
      <c r="E230">
        <v>2.7310078143881419E-2</v>
      </c>
      <c r="G230">
        <v>225</v>
      </c>
      <c r="H230">
        <f t="shared" ca="1" si="11"/>
        <v>-3.5064458380922479E-3</v>
      </c>
    </row>
    <row r="231" spans="2:8">
      <c r="B231" s="179">
        <v>43096</v>
      </c>
      <c r="C231" s="180">
        <v>28.94</v>
      </c>
      <c r="D231">
        <f t="shared" si="10"/>
        <v>-16.268486523842434</v>
      </c>
      <c r="E231">
        <v>2.729785763648938E-2</v>
      </c>
      <c r="G231">
        <v>226</v>
      </c>
      <c r="H231">
        <f t="shared" ca="1" si="11"/>
        <v>8.6643906817337555E-3</v>
      </c>
    </row>
    <row r="232" spans="2:8">
      <c r="B232" s="179">
        <v>45295</v>
      </c>
      <c r="C232" s="180">
        <v>499.75</v>
      </c>
      <c r="D232">
        <f t="shared" si="10"/>
        <v>-0.1869534767383691</v>
      </c>
      <c r="E232">
        <v>2.7213606803401746E-2</v>
      </c>
      <c r="G232">
        <v>227</v>
      </c>
      <c r="H232">
        <f t="shared" ca="1" si="11"/>
        <v>2.4849874703444616E-2</v>
      </c>
    </row>
    <row r="233" spans="2:8">
      <c r="B233" s="179">
        <v>45587</v>
      </c>
      <c r="C233" s="180">
        <v>593.17999999999995</v>
      </c>
      <c r="D233">
        <f t="shared" si="10"/>
        <v>-9.3158906234195538E-2</v>
      </c>
      <c r="E233">
        <v>2.7091270777841358E-2</v>
      </c>
      <c r="G233">
        <v>228</v>
      </c>
      <c r="H233">
        <f t="shared" ca="1" si="11"/>
        <v>1.4984194219324639E-2</v>
      </c>
    </row>
    <row r="234" spans="2:8">
      <c r="B234" s="179">
        <v>45488</v>
      </c>
      <c r="C234" s="180">
        <v>648.44000000000005</v>
      </c>
      <c r="D234">
        <f t="shared" si="10"/>
        <v>0.94346431435445077</v>
      </c>
      <c r="E234">
        <v>2.7034112639565858E-2</v>
      </c>
      <c r="G234">
        <v>229</v>
      </c>
      <c r="H234">
        <f t="shared" ca="1" si="11"/>
        <v>2.4257250849911888E-2</v>
      </c>
    </row>
    <row r="235" spans="2:8">
      <c r="B235" s="179">
        <v>43248</v>
      </c>
      <c r="C235" s="180">
        <v>36.659999999999997</v>
      </c>
      <c r="D235">
        <f t="shared" si="10"/>
        <v>-16.157937806873978</v>
      </c>
      <c r="E235">
        <v>2.7004909983633252E-2</v>
      </c>
      <c r="G235">
        <v>230</v>
      </c>
      <c r="H235">
        <f t="shared" ca="1" si="11"/>
        <v>6.1131458534227828E-2</v>
      </c>
    </row>
    <row r="236" spans="2:8">
      <c r="B236" s="179">
        <v>45624</v>
      </c>
      <c r="C236" s="180">
        <v>629.01</v>
      </c>
      <c r="D236">
        <f t="shared" si="10"/>
        <v>0.39981876281776124</v>
      </c>
      <c r="E236">
        <v>2.6978903356067514E-2</v>
      </c>
      <c r="G236">
        <v>231</v>
      </c>
      <c r="H236">
        <f t="shared" ca="1" si="11"/>
        <v>-1.3197270440725524E-3</v>
      </c>
    </row>
    <row r="237" spans="2:8">
      <c r="B237" s="179">
        <v>45233</v>
      </c>
      <c r="C237" s="180">
        <v>377.52</v>
      </c>
      <c r="D237">
        <f t="shared" si="10"/>
        <v>0.62068234795507526</v>
      </c>
      <c r="E237">
        <v>2.6965458783640622E-2</v>
      </c>
      <c r="G237">
        <v>232</v>
      </c>
      <c r="H237">
        <f t="shared" ca="1" si="11"/>
        <v>-1.7517810874907617E-2</v>
      </c>
    </row>
    <row r="238" spans="2:8">
      <c r="B238" s="179">
        <v>44705</v>
      </c>
      <c r="C238" s="180">
        <v>143.19999999999999</v>
      </c>
      <c r="D238">
        <f t="shared" si="10"/>
        <v>-2.7261871508379891</v>
      </c>
      <c r="E238">
        <v>2.6955307262569731E-2</v>
      </c>
      <c r="G238">
        <v>233</v>
      </c>
      <c r="H238">
        <f t="shared" ca="1" si="11"/>
        <v>-3.87314689663526E-2</v>
      </c>
    </row>
    <row r="239" spans="2:8">
      <c r="B239" s="179">
        <v>45700</v>
      </c>
      <c r="C239" s="180">
        <v>533.59</v>
      </c>
      <c r="D239">
        <f t="shared" si="10"/>
        <v>0.46513240503007935</v>
      </c>
      <c r="E239">
        <v>2.6930789557525446E-2</v>
      </c>
      <c r="G239">
        <v>234</v>
      </c>
      <c r="H239">
        <f t="shared" ca="1" si="11"/>
        <v>-3.4360449829486293E-2</v>
      </c>
    </row>
    <row r="240" spans="2:8">
      <c r="B240" s="179">
        <v>45021</v>
      </c>
      <c r="C240" s="180">
        <v>285.39999999999998</v>
      </c>
      <c r="D240">
        <f t="shared" si="10"/>
        <v>0.80203223545900493</v>
      </c>
      <c r="E240">
        <v>2.6909600560616507E-2</v>
      </c>
      <c r="G240">
        <v>235</v>
      </c>
      <c r="H240">
        <f t="shared" ca="1" si="11"/>
        <v>1.750705234432685E-2</v>
      </c>
    </row>
    <row r="241" spans="2:8">
      <c r="B241" s="179">
        <v>44137</v>
      </c>
      <c r="C241" s="180">
        <v>56.5</v>
      </c>
      <c r="D241">
        <f t="shared" si="10"/>
        <v>0.40070796460176994</v>
      </c>
      <c r="E241">
        <v>2.6902654867256692E-2</v>
      </c>
      <c r="G241">
        <v>236</v>
      </c>
      <c r="H241">
        <f t="shared" ca="1" si="11"/>
        <v>2.0930223189362877E-2</v>
      </c>
    </row>
    <row r="242" spans="2:8">
      <c r="B242" s="179">
        <v>43242</v>
      </c>
      <c r="C242" s="180">
        <v>33.86</v>
      </c>
      <c r="D242">
        <f t="shared" si="10"/>
        <v>-14.900177200236266</v>
      </c>
      <c r="E242">
        <v>2.687536916715879E-2</v>
      </c>
      <c r="G242">
        <v>237</v>
      </c>
      <c r="H242">
        <f t="shared" ca="1" si="11"/>
        <v>-3.5535156276910625E-2</v>
      </c>
    </row>
    <row r="243" spans="2:8">
      <c r="B243" s="179">
        <v>45685</v>
      </c>
      <c r="C243" s="180">
        <v>538.38</v>
      </c>
      <c r="D243">
        <f t="shared" si="10"/>
        <v>0.56930049407481709</v>
      </c>
      <c r="E243">
        <v>2.6784055871317582E-2</v>
      </c>
      <c r="G243">
        <v>238</v>
      </c>
      <c r="H243">
        <f t="shared" ca="1" si="11"/>
        <v>-3.2520650362164909E-3</v>
      </c>
    </row>
    <row r="244" spans="2:8">
      <c r="B244" s="179">
        <v>44893</v>
      </c>
      <c r="C244" s="180">
        <v>231.88</v>
      </c>
      <c r="D244">
        <f t="shared" si="10"/>
        <v>0.74340175953079179</v>
      </c>
      <c r="E244">
        <v>2.6781093669139246E-2</v>
      </c>
      <c r="G244">
        <v>239</v>
      </c>
      <c r="H244">
        <f t="shared" ca="1" si="11"/>
        <v>2.5674253939959656E-2</v>
      </c>
    </row>
    <row r="245" spans="2:8">
      <c r="B245" s="179">
        <v>43840</v>
      </c>
      <c r="C245" s="180">
        <v>59.5</v>
      </c>
      <c r="D245">
        <f t="shared" si="10"/>
        <v>0.16924369747899159</v>
      </c>
      <c r="E245">
        <v>2.6722689075630308E-2</v>
      </c>
      <c r="G245">
        <v>240</v>
      </c>
      <c r="H245">
        <f t="shared" ca="1" si="11"/>
        <v>6.7635718112308035E-2</v>
      </c>
    </row>
    <row r="246" spans="2:8">
      <c r="B246" s="179">
        <v>43648</v>
      </c>
      <c r="C246" s="180">
        <v>49.43</v>
      </c>
      <c r="D246">
        <f t="shared" si="10"/>
        <v>-2.4290916447501516</v>
      </c>
      <c r="E246">
        <v>2.6704430507788798E-2</v>
      </c>
      <c r="G246">
        <v>241</v>
      </c>
      <c r="H246">
        <f t="shared" ca="1" si="11"/>
        <v>-2.0963654123034581E-2</v>
      </c>
    </row>
    <row r="247" spans="2:8">
      <c r="B247" s="179">
        <v>44755</v>
      </c>
      <c r="C247" s="180">
        <v>169.5</v>
      </c>
      <c r="D247">
        <f t="shared" si="10"/>
        <v>0.85457227138643066</v>
      </c>
      <c r="E247">
        <v>2.6489675516224241E-2</v>
      </c>
      <c r="G247">
        <v>242</v>
      </c>
      <c r="H247">
        <f t="shared" ca="1" si="11"/>
        <v>-2.3407659260311662E-2</v>
      </c>
    </row>
    <row r="248" spans="2:8">
      <c r="B248" s="179">
        <v>43035</v>
      </c>
      <c r="C248" s="180">
        <v>24.65</v>
      </c>
      <c r="D248">
        <f t="shared" si="10"/>
        <v>0.12008113590263682</v>
      </c>
      <c r="E248">
        <v>2.6369168356997916E-2</v>
      </c>
      <c r="G248">
        <v>243</v>
      </c>
      <c r="H248">
        <f t="shared" ca="1" si="11"/>
        <v>-1.2875450061386256E-2</v>
      </c>
    </row>
    <row r="249" spans="2:8">
      <c r="B249" s="179">
        <v>42860</v>
      </c>
      <c r="C249" s="180">
        <v>21.69</v>
      </c>
      <c r="D249">
        <f t="shared" si="10"/>
        <v>-25.888427846934068</v>
      </c>
      <c r="E249">
        <v>2.6279391424619651E-2</v>
      </c>
      <c r="G249">
        <v>244</v>
      </c>
      <c r="H249">
        <f t="shared" ca="1" si="11"/>
        <v>-2.4969117373865053E-3</v>
      </c>
    </row>
    <row r="250" spans="2:8">
      <c r="B250" s="179">
        <v>45446</v>
      </c>
      <c r="C250" s="180">
        <v>583.21</v>
      </c>
      <c r="D250">
        <f t="shared" si="10"/>
        <v>0.78162240016460627</v>
      </c>
      <c r="E250">
        <v>2.6165532141081239E-2</v>
      </c>
      <c r="G250">
        <v>245</v>
      </c>
      <c r="H250">
        <f t="shared" ca="1" si="11"/>
        <v>8.1419232023754295E-3</v>
      </c>
    </row>
    <row r="251" spans="2:8">
      <c r="B251" s="179">
        <v>44643</v>
      </c>
      <c r="C251" s="180">
        <v>127.36</v>
      </c>
      <c r="D251">
        <f t="shared" si="10"/>
        <v>0.67132537688442206</v>
      </c>
      <c r="E251">
        <v>2.6146356783919585E-2</v>
      </c>
      <c r="G251">
        <v>246</v>
      </c>
      <c r="H251">
        <f t="shared" ca="1" si="11"/>
        <v>2.4406742439736246E-3</v>
      </c>
    </row>
    <row r="252" spans="2:8">
      <c r="B252" s="179">
        <v>43495</v>
      </c>
      <c r="C252" s="180">
        <v>41.86</v>
      </c>
      <c r="D252">
        <f t="shared" si="10"/>
        <v>0.5496894409937888</v>
      </c>
      <c r="E252">
        <v>2.6039178213091169E-2</v>
      </c>
      <c r="G252">
        <v>247</v>
      </c>
      <c r="H252">
        <f t="shared" ca="1" si="11"/>
        <v>-4.3451025688494792E-4</v>
      </c>
    </row>
    <row r="253" spans="2:8">
      <c r="B253" s="179">
        <v>42712</v>
      </c>
      <c r="C253" s="180">
        <v>18.850000000000001</v>
      </c>
      <c r="D253">
        <f t="shared" si="10"/>
        <v>-13.126259946949601</v>
      </c>
      <c r="E253">
        <v>2.5994694960212304E-2</v>
      </c>
      <c r="G253">
        <v>248</v>
      </c>
      <c r="H253">
        <f t="shared" ca="1" si="11"/>
        <v>7.759679690060934E-3</v>
      </c>
    </row>
    <row r="254" spans="2:8">
      <c r="B254" s="179">
        <v>44924</v>
      </c>
      <c r="C254" s="180">
        <v>266.27999999999997</v>
      </c>
      <c r="D254">
        <f t="shared" si="10"/>
        <v>-1.1330929848280009</v>
      </c>
      <c r="E254">
        <v>2.5950127685143341E-2</v>
      </c>
      <c r="G254">
        <v>249</v>
      </c>
      <c r="H254">
        <f t="shared" ca="1" si="11"/>
        <v>-2.7765211299117014E-2</v>
      </c>
    </row>
    <row r="255" spans="2:8">
      <c r="B255" s="179">
        <v>45336</v>
      </c>
      <c r="C255" s="180">
        <v>568</v>
      </c>
      <c r="D255">
        <f t="shared" si="10"/>
        <v>0.86941901408450706</v>
      </c>
      <c r="E255">
        <v>2.5915492957746526E-2</v>
      </c>
      <c r="G255">
        <v>250</v>
      </c>
      <c r="H255">
        <f t="shared" ca="1" si="11"/>
        <v>8.821041316597058E-4</v>
      </c>
    </row>
    <row r="256" spans="2:8">
      <c r="B256" s="179">
        <v>44173</v>
      </c>
      <c r="C256" s="180">
        <v>74.17</v>
      </c>
      <c r="D256">
        <f t="shared" si="10"/>
        <v>-2.6560604017796936E-2</v>
      </c>
      <c r="E256">
        <v>2.5886477012269135E-2</v>
      </c>
      <c r="G256">
        <v>251</v>
      </c>
      <c r="H256">
        <f t="shared" ca="1" si="11"/>
        <v>-3.1529380349690278E-3</v>
      </c>
    </row>
    <row r="257" spans="2:8">
      <c r="B257" s="179">
        <v>44174</v>
      </c>
      <c r="C257" s="180">
        <v>76.14</v>
      </c>
      <c r="D257">
        <f t="shared" si="10"/>
        <v>0.48726030995534542</v>
      </c>
      <c r="E257">
        <v>2.5873391121618058E-2</v>
      </c>
      <c r="G257">
        <v>252</v>
      </c>
      <c r="H257">
        <f t="shared" ca="1" si="11"/>
        <v>-1.7984528280216624E-2</v>
      </c>
    </row>
    <row r="258" spans="2:8">
      <c r="B258" s="179">
        <v>43462</v>
      </c>
      <c r="C258" s="180">
        <v>39.04</v>
      </c>
      <c r="D258">
        <f t="shared" si="10"/>
        <v>-7.3286372950819665</v>
      </c>
      <c r="E258">
        <v>2.5614754098360656E-2</v>
      </c>
      <c r="G258">
        <v>253</v>
      </c>
      <c r="H258">
        <f t="shared" ca="1" si="11"/>
        <v>4.4810981508243575E-3</v>
      </c>
    </row>
    <row r="259" spans="2:8">
      <c r="B259" s="179">
        <v>45112</v>
      </c>
      <c r="C259" s="180">
        <v>325.14999999999998</v>
      </c>
      <c r="D259">
        <f t="shared" si="10"/>
        <v>0.84413347685683526</v>
      </c>
      <c r="E259">
        <v>2.5526679993848854E-2</v>
      </c>
      <c r="G259">
        <v>254</v>
      </c>
      <c r="H259">
        <f t="shared" ca="1" si="11"/>
        <v>1.1563587347933004E-2</v>
      </c>
    </row>
    <row r="260" spans="2:8">
      <c r="B260" s="179">
        <v>43765</v>
      </c>
      <c r="C260" s="180">
        <v>50.68</v>
      </c>
      <c r="D260">
        <f t="shared" si="10"/>
        <v>-0.65627466456195738</v>
      </c>
      <c r="E260">
        <v>2.5453827940015768E-2</v>
      </c>
      <c r="G260">
        <v>255</v>
      </c>
      <c r="H260">
        <f t="shared" ca="1" si="11"/>
        <v>5.9441135867313016E-3</v>
      </c>
    </row>
    <row r="261" spans="2:8">
      <c r="B261" s="179">
        <v>44277</v>
      </c>
      <c r="C261" s="180">
        <v>83.94</v>
      </c>
      <c r="D261">
        <f t="shared" si="10"/>
        <v>0.23588277340957825</v>
      </c>
      <c r="E261">
        <v>2.5375268048606094E-2</v>
      </c>
      <c r="G261">
        <v>256</v>
      </c>
      <c r="H261">
        <f t="shared" ca="1" si="11"/>
        <v>5.1994237297188814E-2</v>
      </c>
    </row>
    <row r="262" spans="2:8">
      <c r="B262" s="179">
        <v>44057</v>
      </c>
      <c r="C262" s="180">
        <v>64.14</v>
      </c>
      <c r="D262">
        <f t="shared" ref="D262:D325" si="12">(C262-C263)/C262</f>
        <v>0.66339257873401924</v>
      </c>
      <c r="E262">
        <v>2.5257249766136535E-2</v>
      </c>
      <c r="G262">
        <v>257</v>
      </c>
      <c r="H262">
        <f t="shared" ca="1" si="11"/>
        <v>5.6953566681189251E-3</v>
      </c>
    </row>
    <row r="263" spans="2:8">
      <c r="B263" s="179">
        <v>42858</v>
      </c>
      <c r="C263" s="180">
        <v>21.59</v>
      </c>
      <c r="D263">
        <f t="shared" si="12"/>
        <v>-2.0708661417322833</v>
      </c>
      <c r="E263">
        <v>2.5011579434923537E-2</v>
      </c>
      <c r="G263">
        <v>258</v>
      </c>
      <c r="H263">
        <f t="shared" ref="H263:H326" ca="1" si="13">NORMINV(RAND(),N$8,N$9)</f>
        <v>-2.5531878324469614E-3</v>
      </c>
    </row>
    <row r="264" spans="2:8">
      <c r="B264" s="179">
        <v>43881</v>
      </c>
      <c r="C264" s="180">
        <v>66.3</v>
      </c>
      <c r="D264">
        <f t="shared" si="12"/>
        <v>-3.9158371040723985</v>
      </c>
      <c r="E264">
        <v>2.4736048265460039E-2</v>
      </c>
      <c r="G264">
        <v>259</v>
      </c>
      <c r="H264">
        <f t="shared" ca="1" si="13"/>
        <v>1.413239133021109E-2</v>
      </c>
    </row>
    <row r="265" spans="2:8">
      <c r="B265" s="179">
        <v>45092</v>
      </c>
      <c r="C265" s="180">
        <v>325.92</v>
      </c>
      <c r="D265">
        <f t="shared" si="12"/>
        <v>-0.74907952871870376</v>
      </c>
      <c r="E265">
        <v>2.4668630338733493E-2</v>
      </c>
      <c r="G265">
        <v>260</v>
      </c>
      <c r="H265">
        <f t="shared" ca="1" si="13"/>
        <v>-1.8939000670806637E-2</v>
      </c>
    </row>
    <row r="266" spans="2:8">
      <c r="B266" s="179">
        <v>45404</v>
      </c>
      <c r="C266" s="180">
        <v>570.05999999999995</v>
      </c>
      <c r="D266">
        <f t="shared" si="12"/>
        <v>0.39858962214503735</v>
      </c>
      <c r="E266">
        <v>2.4646528435603193E-2</v>
      </c>
      <c r="G266">
        <v>261</v>
      </c>
      <c r="H266">
        <f t="shared" ca="1" si="13"/>
        <v>6.56472104344351E-3</v>
      </c>
    </row>
    <row r="267" spans="2:8">
      <c r="B267" s="179">
        <v>45152</v>
      </c>
      <c r="C267" s="180">
        <v>342.84</v>
      </c>
      <c r="D267">
        <f t="shared" si="12"/>
        <v>0.80617780889044455</v>
      </c>
      <c r="E267">
        <v>2.4530393186325893E-2</v>
      </c>
      <c r="G267">
        <v>262</v>
      </c>
      <c r="H267">
        <f t="shared" ca="1" si="13"/>
        <v>-2.0020473227359593E-2</v>
      </c>
    </row>
    <row r="268" spans="2:8">
      <c r="B268" s="179">
        <v>43865</v>
      </c>
      <c r="C268" s="180">
        <v>66.45</v>
      </c>
      <c r="D268">
        <f t="shared" si="12"/>
        <v>0.12881866064710312</v>
      </c>
      <c r="E268">
        <v>2.4529721595184493E-2</v>
      </c>
      <c r="G268">
        <v>263</v>
      </c>
      <c r="H268">
        <f t="shared" ca="1" si="13"/>
        <v>-1.3419757603783248E-3</v>
      </c>
    </row>
    <row r="269" spans="2:8">
      <c r="B269" s="179">
        <v>43829</v>
      </c>
      <c r="C269" s="180">
        <v>57.89</v>
      </c>
      <c r="D269">
        <f t="shared" si="12"/>
        <v>-0.43047158403869412</v>
      </c>
      <c r="E269">
        <v>2.452927966833653E-2</v>
      </c>
      <c r="G269">
        <v>264</v>
      </c>
      <c r="H269">
        <f t="shared" ca="1" si="13"/>
        <v>6.1204586745683418E-3</v>
      </c>
    </row>
    <row r="270" spans="2:8">
      <c r="B270" s="179">
        <v>44203</v>
      </c>
      <c r="C270" s="180">
        <v>82.81</v>
      </c>
      <c r="D270">
        <f t="shared" si="12"/>
        <v>-0.44789276657408528</v>
      </c>
      <c r="E270">
        <v>2.4393189228354015E-2</v>
      </c>
      <c r="G270">
        <v>265</v>
      </c>
      <c r="H270">
        <f t="shared" ca="1" si="13"/>
        <v>1.9433094163674846E-2</v>
      </c>
    </row>
    <row r="271" spans="2:8">
      <c r="B271" s="179">
        <v>44575</v>
      </c>
      <c r="C271" s="180">
        <v>119.9</v>
      </c>
      <c r="D271">
        <f t="shared" si="12"/>
        <v>0.46188490408673899</v>
      </c>
      <c r="E271">
        <v>2.4353628023352808E-2</v>
      </c>
      <c r="G271">
        <v>266</v>
      </c>
      <c r="H271">
        <f t="shared" ca="1" si="13"/>
        <v>-7.0143803728194912E-3</v>
      </c>
    </row>
    <row r="272" spans="2:8">
      <c r="B272" s="179">
        <v>44067</v>
      </c>
      <c r="C272" s="180">
        <v>64.52</v>
      </c>
      <c r="D272">
        <f t="shared" si="12"/>
        <v>-0.46621202727836331</v>
      </c>
      <c r="E272">
        <v>2.4333539987600641E-2</v>
      </c>
      <c r="G272">
        <v>267</v>
      </c>
      <c r="H272">
        <f t="shared" ca="1" si="13"/>
        <v>1.1414076036465068E-2</v>
      </c>
    </row>
    <row r="273" spans="2:8">
      <c r="B273" s="179">
        <v>44403</v>
      </c>
      <c r="C273" s="180">
        <v>94.6</v>
      </c>
      <c r="D273">
        <f t="shared" si="12"/>
        <v>0.57346723044397463</v>
      </c>
      <c r="E273">
        <v>2.4312896405919632E-2</v>
      </c>
      <c r="G273">
        <v>268</v>
      </c>
      <c r="H273">
        <f t="shared" ca="1" si="13"/>
        <v>1.4958841946214461E-2</v>
      </c>
    </row>
    <row r="274" spans="2:8">
      <c r="B274" s="179">
        <v>43434</v>
      </c>
      <c r="C274" s="180">
        <v>40.35</v>
      </c>
      <c r="D274">
        <f t="shared" si="12"/>
        <v>0.42850061957868657</v>
      </c>
      <c r="E274">
        <v>2.4287484510532937E-2</v>
      </c>
      <c r="G274">
        <v>269</v>
      </c>
      <c r="H274">
        <f t="shared" ca="1" si="13"/>
        <v>-4.7600883874569858E-3</v>
      </c>
    </row>
    <row r="275" spans="2:8">
      <c r="B275" s="179">
        <v>42942</v>
      </c>
      <c r="C275" s="180">
        <v>23.06</v>
      </c>
      <c r="D275">
        <f t="shared" si="12"/>
        <v>-25.18820468343452</v>
      </c>
      <c r="E275">
        <v>2.428447528187332E-2</v>
      </c>
      <c r="G275">
        <v>270</v>
      </c>
      <c r="H275">
        <f t="shared" ca="1" si="13"/>
        <v>-1.1943235825660229E-2</v>
      </c>
    </row>
    <row r="276" spans="2:8">
      <c r="B276" s="179">
        <v>45414</v>
      </c>
      <c r="C276" s="180">
        <v>603.9</v>
      </c>
      <c r="D276">
        <f t="shared" si="12"/>
        <v>5.0654081801622841E-2</v>
      </c>
      <c r="E276">
        <v>2.4275542308329141E-2</v>
      </c>
      <c r="G276">
        <v>271</v>
      </c>
      <c r="H276">
        <f t="shared" ca="1" si="13"/>
        <v>-7.5749517685650084E-3</v>
      </c>
    </row>
    <row r="277" spans="2:8">
      <c r="B277" s="179">
        <v>45673</v>
      </c>
      <c r="C277" s="180">
        <v>573.30999999999995</v>
      </c>
      <c r="D277">
        <f t="shared" si="12"/>
        <v>0.79873018087945435</v>
      </c>
      <c r="E277">
        <v>2.4192845057647506E-2</v>
      </c>
      <c r="G277">
        <v>272</v>
      </c>
      <c r="H277">
        <f t="shared" ca="1" si="13"/>
        <v>1.1257208662519053E-3</v>
      </c>
    </row>
    <row r="278" spans="2:8">
      <c r="B278" s="179">
        <v>44530</v>
      </c>
      <c r="C278" s="180">
        <v>115.39</v>
      </c>
      <c r="D278">
        <f t="shared" si="12"/>
        <v>0.45038564866972874</v>
      </c>
      <c r="E278">
        <v>2.4178871652656263E-2</v>
      </c>
      <c r="G278">
        <v>273</v>
      </c>
      <c r="H278">
        <f t="shared" ca="1" si="13"/>
        <v>2.6100033403945913E-2</v>
      </c>
    </row>
    <row r="279" spans="2:8">
      <c r="B279" s="179">
        <v>43896</v>
      </c>
      <c r="C279" s="180">
        <v>63.42</v>
      </c>
      <c r="D279">
        <f t="shared" si="12"/>
        <v>-0.28760643330179747</v>
      </c>
      <c r="E279">
        <v>2.4124881740775799E-2</v>
      </c>
      <c r="G279">
        <v>274</v>
      </c>
      <c r="H279">
        <f t="shared" ca="1" si="13"/>
        <v>4.9135993818115606E-2</v>
      </c>
    </row>
    <row r="280" spans="2:8">
      <c r="B280" s="179">
        <v>44246</v>
      </c>
      <c r="C280" s="180">
        <v>81.66</v>
      </c>
      <c r="D280">
        <f t="shared" si="12"/>
        <v>-1.5702914523634581</v>
      </c>
      <c r="E280">
        <v>2.4124418319862832E-2</v>
      </c>
      <c r="G280">
        <v>275</v>
      </c>
      <c r="H280">
        <f t="shared" ca="1" si="13"/>
        <v>3.0652043980481736E-3</v>
      </c>
    </row>
    <row r="281" spans="2:8">
      <c r="B281" s="179">
        <v>44837</v>
      </c>
      <c r="C281" s="180">
        <v>209.89</v>
      </c>
      <c r="D281">
        <f t="shared" si="12"/>
        <v>0.80718471580351614</v>
      </c>
      <c r="E281">
        <v>2.4012578017056516E-2</v>
      </c>
      <c r="G281">
        <v>276</v>
      </c>
      <c r="H281">
        <f t="shared" ca="1" si="13"/>
        <v>-5.6778439873086321E-4</v>
      </c>
    </row>
    <row r="282" spans="2:8">
      <c r="B282" s="179">
        <v>43369</v>
      </c>
      <c r="C282" s="180">
        <v>40.47</v>
      </c>
      <c r="D282">
        <f t="shared" si="12"/>
        <v>-0.5401531999011614</v>
      </c>
      <c r="E282">
        <v>2.3968371633308595E-2</v>
      </c>
      <c r="G282">
        <v>277</v>
      </c>
      <c r="H282">
        <f t="shared" ca="1" si="13"/>
        <v>-5.1648162424314361E-3</v>
      </c>
    </row>
    <row r="283" spans="2:8">
      <c r="B283" s="179">
        <v>44088</v>
      </c>
      <c r="C283" s="180">
        <v>62.33</v>
      </c>
      <c r="D283">
        <f t="shared" si="12"/>
        <v>0.48275308840044917</v>
      </c>
      <c r="E283">
        <v>2.3905021658912159E-2</v>
      </c>
      <c r="G283">
        <v>278</v>
      </c>
      <c r="H283">
        <f t="shared" ca="1" si="13"/>
        <v>2.2103307227075909E-2</v>
      </c>
    </row>
    <row r="284" spans="2:8">
      <c r="B284" s="179">
        <v>43117</v>
      </c>
      <c r="C284" s="180">
        <v>32.24</v>
      </c>
      <c r="D284">
        <f t="shared" si="12"/>
        <v>-3.3498759305210866E-2</v>
      </c>
      <c r="E284">
        <v>2.38833746898264E-2</v>
      </c>
      <c r="G284">
        <v>279</v>
      </c>
      <c r="H284">
        <f t="shared" ca="1" si="13"/>
        <v>-1.1060128119362944E-2</v>
      </c>
    </row>
    <row r="285" spans="2:8">
      <c r="B285" s="179">
        <v>43223</v>
      </c>
      <c r="C285" s="180">
        <v>33.32</v>
      </c>
      <c r="D285">
        <f t="shared" si="12"/>
        <v>-3.1506602641056429</v>
      </c>
      <c r="E285">
        <v>2.370948379351738E-2</v>
      </c>
      <c r="G285">
        <v>280</v>
      </c>
      <c r="H285">
        <f t="shared" ca="1" si="13"/>
        <v>-6.7244503983232649E-3</v>
      </c>
    </row>
    <row r="286" spans="2:8">
      <c r="B286" s="179">
        <v>44671</v>
      </c>
      <c r="C286" s="180">
        <v>138.30000000000001</v>
      </c>
      <c r="D286">
        <f t="shared" si="12"/>
        <v>-2.9428054953000715</v>
      </c>
      <c r="E286">
        <v>2.3571945046999415E-2</v>
      </c>
      <c r="G286">
        <v>281</v>
      </c>
      <c r="H286">
        <f t="shared" ca="1" si="13"/>
        <v>-1.7118911795057921E-3</v>
      </c>
    </row>
    <row r="287" spans="2:8">
      <c r="B287" s="179">
        <v>45330</v>
      </c>
      <c r="C287" s="180">
        <v>545.29</v>
      </c>
      <c r="D287">
        <f t="shared" si="12"/>
        <v>-0.15947477489042536</v>
      </c>
      <c r="E287">
        <v>2.356544224174276E-2</v>
      </c>
      <c r="G287">
        <v>282</v>
      </c>
      <c r="H287">
        <f t="shared" ca="1" si="13"/>
        <v>-1.2476813048006411E-2</v>
      </c>
    </row>
    <row r="288" spans="2:8">
      <c r="B288" s="179">
        <v>45631</v>
      </c>
      <c r="C288" s="180">
        <v>632.25</v>
      </c>
      <c r="D288">
        <f t="shared" si="12"/>
        <v>0.82630288651640971</v>
      </c>
      <c r="E288">
        <v>2.3519177540529859E-2</v>
      </c>
      <c r="G288">
        <v>283</v>
      </c>
      <c r="H288">
        <f t="shared" ca="1" si="13"/>
        <v>-1.6672234768711491E-2</v>
      </c>
    </row>
    <row r="289" spans="2:8">
      <c r="B289" s="179">
        <v>44434</v>
      </c>
      <c r="C289" s="180">
        <v>109.82</v>
      </c>
      <c r="D289">
        <f t="shared" si="12"/>
        <v>0.85266800218539418</v>
      </c>
      <c r="E289">
        <v>2.3492988526680008E-2</v>
      </c>
      <c r="G289">
        <v>284</v>
      </c>
      <c r="H289">
        <f t="shared" ca="1" si="13"/>
        <v>4.1583530145916767E-4</v>
      </c>
    </row>
    <row r="290" spans="2:8">
      <c r="B290" s="179">
        <v>42731</v>
      </c>
      <c r="C290" s="180">
        <v>16.18</v>
      </c>
      <c r="D290">
        <f t="shared" si="12"/>
        <v>-4.2218788627935728</v>
      </c>
      <c r="E290">
        <v>2.3485784919653831E-2</v>
      </c>
      <c r="G290">
        <v>285</v>
      </c>
      <c r="H290">
        <f t="shared" ca="1" si="13"/>
        <v>6.4241908473239703E-3</v>
      </c>
    </row>
    <row r="291" spans="2:8">
      <c r="B291" s="179">
        <v>44293</v>
      </c>
      <c r="C291" s="180">
        <v>84.49</v>
      </c>
      <c r="D291">
        <f t="shared" si="12"/>
        <v>0.40809563261924486</v>
      </c>
      <c r="E291">
        <v>2.3434726003077166E-2</v>
      </c>
      <c r="G291">
        <v>286</v>
      </c>
      <c r="H291">
        <f t="shared" ca="1" si="13"/>
        <v>1.4393636475389091E-2</v>
      </c>
    </row>
    <row r="292" spans="2:8">
      <c r="B292" s="179">
        <v>43741</v>
      </c>
      <c r="C292" s="180">
        <v>50.01</v>
      </c>
      <c r="D292">
        <f t="shared" si="12"/>
        <v>-12.155168966206759</v>
      </c>
      <c r="E292">
        <v>2.339532093581273E-2</v>
      </c>
      <c r="G292">
        <v>287</v>
      </c>
      <c r="H292">
        <f t="shared" ca="1" si="13"/>
        <v>4.0306297143030672E-3</v>
      </c>
    </row>
    <row r="293" spans="2:8">
      <c r="B293" s="179">
        <v>45498</v>
      </c>
      <c r="C293" s="180">
        <v>657.89</v>
      </c>
      <c r="D293">
        <f t="shared" si="12"/>
        <v>0.78707686695344203</v>
      </c>
      <c r="E293">
        <v>2.3347368101050349E-2</v>
      </c>
      <c r="G293">
        <v>288</v>
      </c>
      <c r="H293">
        <f t="shared" ca="1" si="13"/>
        <v>5.9357640159229657E-3</v>
      </c>
    </row>
    <row r="294" spans="2:8">
      <c r="B294" s="179">
        <v>44680</v>
      </c>
      <c r="C294" s="180">
        <v>140.08000000000001</v>
      </c>
      <c r="D294">
        <f t="shared" si="12"/>
        <v>0.85922330097087385</v>
      </c>
      <c r="E294">
        <v>2.3343803540833881E-2</v>
      </c>
      <c r="G294">
        <v>289</v>
      </c>
      <c r="H294">
        <f t="shared" ca="1" si="13"/>
        <v>2.8669527931769537E-2</v>
      </c>
    </row>
    <row r="295" spans="2:8">
      <c r="B295" s="179">
        <v>42691</v>
      </c>
      <c r="C295" s="180">
        <v>19.72</v>
      </c>
      <c r="D295">
        <f t="shared" si="12"/>
        <v>-1.6323529411764706</v>
      </c>
      <c r="E295">
        <v>2.3326572008113455E-2</v>
      </c>
      <c r="G295">
        <v>290</v>
      </c>
      <c r="H295">
        <f t="shared" ca="1" si="13"/>
        <v>-4.5186684230208392E-2</v>
      </c>
    </row>
    <row r="296" spans="2:8">
      <c r="B296" s="179">
        <v>43756</v>
      </c>
      <c r="C296" s="180">
        <v>51.91</v>
      </c>
      <c r="D296">
        <f t="shared" si="12"/>
        <v>-8.7844345983432909E-2</v>
      </c>
      <c r="E296">
        <v>2.3309574263147635E-2</v>
      </c>
      <c r="G296">
        <v>291</v>
      </c>
      <c r="H296">
        <f t="shared" ca="1" si="13"/>
        <v>1.19735002644751E-2</v>
      </c>
    </row>
    <row r="297" spans="2:8">
      <c r="B297" s="179">
        <v>44015</v>
      </c>
      <c r="C297" s="180">
        <v>56.47</v>
      </c>
      <c r="D297">
        <f t="shared" si="12"/>
        <v>-0.80272711174074729</v>
      </c>
      <c r="E297">
        <v>2.3198158314149148E-2</v>
      </c>
      <c r="G297">
        <v>292</v>
      </c>
      <c r="H297">
        <f t="shared" ca="1" si="13"/>
        <v>5.3468193302971022E-3</v>
      </c>
    </row>
    <row r="298" spans="2:8">
      <c r="B298" s="179">
        <v>44425</v>
      </c>
      <c r="C298" s="180">
        <v>101.8</v>
      </c>
      <c r="D298">
        <f t="shared" si="12"/>
        <v>-0.19125736738703339</v>
      </c>
      <c r="E298">
        <v>2.3182711198428286E-2</v>
      </c>
      <c r="G298">
        <v>293</v>
      </c>
      <c r="H298">
        <f t="shared" ca="1" si="13"/>
        <v>1.5178266735610315E-2</v>
      </c>
    </row>
    <row r="299" spans="2:8">
      <c r="B299" s="179">
        <v>44594</v>
      </c>
      <c r="C299" s="180">
        <v>121.27</v>
      </c>
      <c r="D299">
        <f t="shared" si="12"/>
        <v>-0.40249031087655657</v>
      </c>
      <c r="E299">
        <v>2.3171435639482166E-2</v>
      </c>
      <c r="G299">
        <v>294</v>
      </c>
      <c r="H299">
        <f t="shared" ca="1" si="13"/>
        <v>1.2396846241765423E-2</v>
      </c>
    </row>
    <row r="300" spans="2:8">
      <c r="B300" s="179">
        <v>44761</v>
      </c>
      <c r="C300" s="180">
        <v>170.08</v>
      </c>
      <c r="D300">
        <f t="shared" si="12"/>
        <v>0.50476246472248354</v>
      </c>
      <c r="E300">
        <v>2.3165569143932419E-2</v>
      </c>
      <c r="G300">
        <v>295</v>
      </c>
      <c r="H300">
        <f t="shared" ca="1" si="13"/>
        <v>-5.6978839828020454E-3</v>
      </c>
    </row>
    <row r="301" spans="2:8">
      <c r="B301" s="179">
        <v>44335</v>
      </c>
      <c r="C301" s="180">
        <v>84.23</v>
      </c>
      <c r="D301">
        <f t="shared" si="12"/>
        <v>-4.448177608927935</v>
      </c>
      <c r="E301">
        <v>2.3150896355217887E-2</v>
      </c>
      <c r="G301">
        <v>296</v>
      </c>
      <c r="H301">
        <f t="shared" ca="1" si="13"/>
        <v>1.712497348961424E-2</v>
      </c>
    </row>
    <row r="302" spans="2:8">
      <c r="B302" s="179">
        <v>45828</v>
      </c>
      <c r="C302" s="180">
        <v>458.9</v>
      </c>
      <c r="D302">
        <f t="shared" si="12"/>
        <v>0.73181521028546526</v>
      </c>
      <c r="E302">
        <v>2.3098714316844557E-2</v>
      </c>
      <c r="G302">
        <v>297</v>
      </c>
      <c r="H302">
        <f t="shared" ca="1" si="13"/>
        <v>3.2289968655444756E-2</v>
      </c>
    </row>
    <row r="303" spans="2:8">
      <c r="B303" s="179">
        <v>44610</v>
      </c>
      <c r="C303" s="180">
        <v>123.07</v>
      </c>
      <c r="D303">
        <f t="shared" si="12"/>
        <v>-1.1468270090192574</v>
      </c>
      <c r="E303">
        <v>2.3076298041764764E-2</v>
      </c>
      <c r="G303">
        <v>298</v>
      </c>
      <c r="H303">
        <f t="shared" ca="1" si="13"/>
        <v>2.2953509565592559E-2</v>
      </c>
    </row>
    <row r="304" spans="2:8">
      <c r="B304" s="179">
        <v>45000</v>
      </c>
      <c r="C304" s="180">
        <v>264.20999999999998</v>
      </c>
      <c r="D304">
        <f t="shared" si="12"/>
        <v>-0.92191817115173558</v>
      </c>
      <c r="E304">
        <v>2.3011998031868531E-2</v>
      </c>
      <c r="G304">
        <v>299</v>
      </c>
      <c r="H304">
        <f t="shared" ca="1" si="13"/>
        <v>-6.6749909287514061E-3</v>
      </c>
    </row>
    <row r="305" spans="2:8">
      <c r="B305" s="179">
        <v>45322</v>
      </c>
      <c r="C305" s="180">
        <v>507.79</v>
      </c>
      <c r="D305">
        <f t="shared" si="12"/>
        <v>0.89460209929301482</v>
      </c>
      <c r="E305">
        <v>2.2863782272199162E-2</v>
      </c>
      <c r="G305">
        <v>300</v>
      </c>
      <c r="H305">
        <f t="shared" ca="1" si="13"/>
        <v>1.3063238105243378E-2</v>
      </c>
    </row>
    <row r="306" spans="2:8">
      <c r="B306" s="179">
        <v>43949</v>
      </c>
      <c r="C306" s="180">
        <v>53.52</v>
      </c>
      <c r="D306">
        <f t="shared" si="12"/>
        <v>-0.16778774289985046</v>
      </c>
      <c r="E306">
        <v>2.2795216741405191E-2</v>
      </c>
      <c r="G306">
        <v>301</v>
      </c>
      <c r="H306">
        <f t="shared" ca="1" si="13"/>
        <v>-1.364932587208798E-2</v>
      </c>
    </row>
    <row r="307" spans="2:8">
      <c r="B307" s="179">
        <v>43861</v>
      </c>
      <c r="C307" s="180">
        <v>62.5</v>
      </c>
      <c r="D307">
        <f t="shared" si="12"/>
        <v>-2.3559999999999999</v>
      </c>
      <c r="E307">
        <v>2.2720000000000028E-2</v>
      </c>
      <c r="G307">
        <v>302</v>
      </c>
      <c r="H307">
        <f t="shared" ca="1" si="13"/>
        <v>-1.5160966520589491E-2</v>
      </c>
    </row>
    <row r="308" spans="2:8">
      <c r="B308" s="179">
        <v>44846</v>
      </c>
      <c r="C308" s="180">
        <v>209.75</v>
      </c>
      <c r="D308">
        <f t="shared" si="12"/>
        <v>4.0333730631704451E-2</v>
      </c>
      <c r="E308">
        <v>2.259833134684152E-2</v>
      </c>
      <c r="G308">
        <v>303</v>
      </c>
      <c r="H308">
        <f t="shared" ca="1" si="13"/>
        <v>1.464172906875172E-2</v>
      </c>
    </row>
    <row r="309" spans="2:8">
      <c r="B309" s="179">
        <v>44785</v>
      </c>
      <c r="C309" s="180">
        <v>201.29</v>
      </c>
      <c r="D309">
        <f t="shared" si="12"/>
        <v>-2.1050722837696858</v>
      </c>
      <c r="E309">
        <v>2.250484375776244E-2</v>
      </c>
      <c r="G309">
        <v>304</v>
      </c>
      <c r="H309">
        <f t="shared" ca="1" si="13"/>
        <v>-3.6686167384871501E-2</v>
      </c>
    </row>
    <row r="310" spans="2:8">
      <c r="B310" s="179">
        <v>45649</v>
      </c>
      <c r="C310" s="180">
        <v>625.02</v>
      </c>
      <c r="D310">
        <f t="shared" si="12"/>
        <v>0.92560238072381684</v>
      </c>
      <c r="E310">
        <v>2.236728424690413E-2</v>
      </c>
      <c r="G310">
        <v>305</v>
      </c>
      <c r="H310">
        <f t="shared" ca="1" si="13"/>
        <v>3.4246417247120312E-4</v>
      </c>
    </row>
    <row r="311" spans="2:8">
      <c r="B311" s="179">
        <v>43588</v>
      </c>
      <c r="C311" s="180">
        <v>46.5</v>
      </c>
      <c r="D311">
        <f t="shared" si="12"/>
        <v>-11.771612903225806</v>
      </c>
      <c r="E311">
        <v>2.2365591397849445E-2</v>
      </c>
      <c r="G311">
        <v>306</v>
      </c>
      <c r="H311">
        <f t="shared" ca="1" si="13"/>
        <v>1.3655976474848302E-2</v>
      </c>
    </row>
    <row r="312" spans="2:8">
      <c r="B312" s="179">
        <v>45344</v>
      </c>
      <c r="C312" s="180">
        <v>593.88</v>
      </c>
      <c r="D312">
        <f t="shared" si="12"/>
        <v>0.89955883343436394</v>
      </c>
      <c r="E312">
        <v>2.234458139691517E-2</v>
      </c>
      <c r="G312">
        <v>307</v>
      </c>
      <c r="H312">
        <f t="shared" ca="1" si="13"/>
        <v>-1.7454605202004113E-2</v>
      </c>
    </row>
    <row r="313" spans="2:8">
      <c r="B313" s="179">
        <v>44102</v>
      </c>
      <c r="C313" s="180">
        <v>59.65</v>
      </c>
      <c r="D313">
        <f t="shared" si="12"/>
        <v>4.1072925398155838E-2</v>
      </c>
      <c r="E313">
        <v>2.2296730930427465E-2</v>
      </c>
      <c r="G313">
        <v>308</v>
      </c>
      <c r="H313">
        <f t="shared" ca="1" si="13"/>
        <v>1.7180383518102322E-2</v>
      </c>
    </row>
    <row r="314" spans="2:8">
      <c r="B314" s="179">
        <v>44032</v>
      </c>
      <c r="C314" s="180">
        <v>57.2</v>
      </c>
      <c r="D314">
        <f t="shared" si="12"/>
        <v>-0.96171328671328649</v>
      </c>
      <c r="E314">
        <v>2.2202797202797258E-2</v>
      </c>
      <c r="G314">
        <v>309</v>
      </c>
      <c r="H314">
        <f t="shared" ca="1" si="13"/>
        <v>4.3485870825118518E-2</v>
      </c>
    </row>
    <row r="315" spans="2:8">
      <c r="B315" s="179">
        <v>44572</v>
      </c>
      <c r="C315" s="180">
        <v>112.21</v>
      </c>
      <c r="D315">
        <f t="shared" si="12"/>
        <v>0.71009713929239815</v>
      </c>
      <c r="E315">
        <v>2.2190535602887401E-2</v>
      </c>
      <c r="G315">
        <v>310</v>
      </c>
      <c r="H315">
        <f t="shared" ca="1" si="13"/>
        <v>9.9082927525872746E-3</v>
      </c>
    </row>
    <row r="316" spans="2:8">
      <c r="B316" s="179">
        <v>43222</v>
      </c>
      <c r="C316" s="180">
        <v>32.53</v>
      </c>
      <c r="D316">
        <f t="shared" si="12"/>
        <v>-6.0796188134030125</v>
      </c>
      <c r="E316">
        <v>2.2133415308945661E-2</v>
      </c>
      <c r="G316">
        <v>311</v>
      </c>
      <c r="H316">
        <f t="shared" ca="1" si="13"/>
        <v>2.270930998782E-2</v>
      </c>
    </row>
    <row r="317" spans="2:8">
      <c r="B317" s="179">
        <v>44958</v>
      </c>
      <c r="C317" s="180">
        <v>230.3</v>
      </c>
      <c r="D317">
        <f t="shared" si="12"/>
        <v>0.56617455492835433</v>
      </c>
      <c r="E317">
        <v>2.205818497611816E-2</v>
      </c>
      <c r="G317">
        <v>312</v>
      </c>
      <c r="H317">
        <f t="shared" ca="1" si="13"/>
        <v>1.2679616933279588E-2</v>
      </c>
    </row>
    <row r="318" spans="2:8">
      <c r="B318" s="179">
        <v>44362</v>
      </c>
      <c r="C318" s="180">
        <v>99.91</v>
      </c>
      <c r="D318">
        <f t="shared" si="12"/>
        <v>0.4311880692623361</v>
      </c>
      <c r="E318">
        <v>2.2019817836052478E-2</v>
      </c>
      <c r="G318">
        <v>313</v>
      </c>
      <c r="H318">
        <f t="shared" ca="1" si="13"/>
        <v>-6.8870358893574849E-3</v>
      </c>
    </row>
    <row r="319" spans="2:8">
      <c r="B319" s="179">
        <v>44040</v>
      </c>
      <c r="C319" s="180">
        <v>56.83</v>
      </c>
      <c r="D319">
        <f t="shared" si="12"/>
        <v>0.44694703501671651</v>
      </c>
      <c r="E319">
        <v>2.1995424951610065E-2</v>
      </c>
      <c r="G319">
        <v>314</v>
      </c>
      <c r="H319">
        <f t="shared" ca="1" si="13"/>
        <v>-4.1627115739103311E-3</v>
      </c>
    </row>
    <row r="320" spans="2:8">
      <c r="B320" s="179">
        <v>43152</v>
      </c>
      <c r="C320" s="180">
        <v>31.43</v>
      </c>
      <c r="D320">
        <f t="shared" si="12"/>
        <v>0.28730512249443213</v>
      </c>
      <c r="E320">
        <v>2.1953547566019766E-2</v>
      </c>
      <c r="G320">
        <v>315</v>
      </c>
      <c r="H320">
        <f t="shared" ca="1" si="13"/>
        <v>-5.5697801915650914E-4</v>
      </c>
    </row>
    <row r="321" spans="2:8">
      <c r="B321" s="179">
        <v>42872</v>
      </c>
      <c r="C321" s="180">
        <v>22.4</v>
      </c>
      <c r="D321">
        <f t="shared" si="12"/>
        <v>-27.685267857142858</v>
      </c>
      <c r="E321">
        <v>2.1874999999999933E-2</v>
      </c>
      <c r="G321">
        <v>316</v>
      </c>
      <c r="H321">
        <f t="shared" ca="1" si="13"/>
        <v>-3.1980007494351932E-2</v>
      </c>
    </row>
    <row r="322" spans="2:8">
      <c r="B322" s="179">
        <v>45476</v>
      </c>
      <c r="C322" s="180">
        <v>642.54999999999995</v>
      </c>
      <c r="D322">
        <f t="shared" si="12"/>
        <v>0.89638160454439331</v>
      </c>
      <c r="E322">
        <v>2.1866002645708437E-2</v>
      </c>
      <c r="G322">
        <v>317</v>
      </c>
      <c r="H322">
        <f t="shared" ca="1" si="13"/>
        <v>-7.2903230027405539E-3</v>
      </c>
    </row>
    <row r="323" spans="2:8">
      <c r="B323" s="179">
        <v>43893</v>
      </c>
      <c r="C323" s="180">
        <v>66.58</v>
      </c>
      <c r="D323">
        <f t="shared" si="12"/>
        <v>-0.43661760288374901</v>
      </c>
      <c r="E323">
        <v>2.1778311805346996E-2</v>
      </c>
      <c r="G323">
        <v>318</v>
      </c>
      <c r="H323">
        <f t="shared" ca="1" si="13"/>
        <v>1.3514379685922314E-2</v>
      </c>
    </row>
    <row r="324" spans="2:8">
      <c r="B324" s="179">
        <v>44405</v>
      </c>
      <c r="C324" s="180">
        <v>95.65</v>
      </c>
      <c r="D324">
        <f t="shared" si="12"/>
        <v>-4.8928384736016649E-2</v>
      </c>
      <c r="E324">
        <v>2.164140094093055E-2</v>
      </c>
      <c r="G324">
        <v>319</v>
      </c>
      <c r="H324">
        <f t="shared" ca="1" si="13"/>
        <v>-2.956494207246118E-2</v>
      </c>
    </row>
    <row r="325" spans="2:8">
      <c r="B325" s="179">
        <v>44392</v>
      </c>
      <c r="C325" s="180">
        <v>100.33</v>
      </c>
      <c r="D325">
        <f t="shared" si="12"/>
        <v>-2.211203030000997</v>
      </c>
      <c r="E325">
        <v>2.1628625535732103E-2</v>
      </c>
      <c r="G325">
        <v>320</v>
      </c>
      <c r="H325">
        <f t="shared" ca="1" si="13"/>
        <v>-2.7630756351193841E-2</v>
      </c>
    </row>
    <row r="326" spans="2:8">
      <c r="B326" s="179">
        <v>45110</v>
      </c>
      <c r="C326" s="180">
        <v>322.18</v>
      </c>
      <c r="D326">
        <f t="shared" ref="D326:D389" si="14">(C326-C327)/C326</f>
        <v>0.88056366006580167</v>
      </c>
      <c r="E326">
        <v>2.1571792165869973E-2</v>
      </c>
      <c r="G326">
        <v>321</v>
      </c>
      <c r="H326">
        <f t="shared" ca="1" si="13"/>
        <v>-2.9939434103213817E-2</v>
      </c>
    </row>
    <row r="327" spans="2:8">
      <c r="B327" s="179">
        <v>43376</v>
      </c>
      <c r="C327" s="180">
        <v>38.479999999999997</v>
      </c>
      <c r="D327">
        <f t="shared" si="14"/>
        <v>-2.1476091476091481</v>
      </c>
      <c r="E327">
        <v>2.1569646569646526E-2</v>
      </c>
      <c r="G327">
        <v>322</v>
      </c>
      <c r="H327">
        <f t="shared" ref="H327:H390" ca="1" si="15">NORMINV(RAND(),N$8,N$9)</f>
        <v>-1.3481130164349585E-2</v>
      </c>
    </row>
    <row r="328" spans="2:8">
      <c r="B328" s="179">
        <v>44503</v>
      </c>
      <c r="C328" s="180">
        <v>121.12</v>
      </c>
      <c r="D328">
        <f t="shared" si="14"/>
        <v>-4.0296400264200791</v>
      </c>
      <c r="E328">
        <v>2.1548877146631434E-2</v>
      </c>
      <c r="G328">
        <v>323</v>
      </c>
      <c r="H328">
        <f t="shared" ca="1" si="15"/>
        <v>3.7126146746368882E-2</v>
      </c>
    </row>
    <row r="329" spans="2:8">
      <c r="B329" s="179">
        <v>45544</v>
      </c>
      <c r="C329" s="180">
        <v>609.19000000000005</v>
      </c>
      <c r="D329">
        <f t="shared" si="14"/>
        <v>0.77046570035621065</v>
      </c>
      <c r="E329">
        <v>2.1503964280437993E-2</v>
      </c>
      <c r="G329">
        <v>324</v>
      </c>
      <c r="H329">
        <f t="shared" ca="1" si="15"/>
        <v>1.8308712293369254E-2</v>
      </c>
    </row>
    <row r="330" spans="2:8">
      <c r="B330" s="179">
        <v>44691</v>
      </c>
      <c r="C330" s="180">
        <v>139.83000000000001</v>
      </c>
      <c r="D330">
        <f t="shared" si="14"/>
        <v>0.65114782235571766</v>
      </c>
      <c r="E330">
        <v>2.1383108059786948E-2</v>
      </c>
      <c r="G330">
        <v>325</v>
      </c>
      <c r="H330">
        <f t="shared" ca="1" si="15"/>
        <v>-2.9851058934243342E-2</v>
      </c>
    </row>
    <row r="331" spans="2:8">
      <c r="B331" s="179">
        <v>43690</v>
      </c>
      <c r="C331" s="180">
        <v>48.78</v>
      </c>
      <c r="D331">
        <f t="shared" si="14"/>
        <v>-4.8380483804838038E-2</v>
      </c>
      <c r="E331">
        <v>2.1320213202132003E-2</v>
      </c>
      <c r="G331">
        <v>326</v>
      </c>
      <c r="H331">
        <f t="shared" ca="1" si="15"/>
        <v>3.9868264185678522E-2</v>
      </c>
    </row>
    <row r="332" spans="2:8">
      <c r="B332" s="179">
        <v>43994</v>
      </c>
      <c r="C332" s="180">
        <v>51.14</v>
      </c>
      <c r="D332">
        <f t="shared" si="14"/>
        <v>8.8971450919045694E-2</v>
      </c>
      <c r="E332">
        <v>2.1314039890496742E-2</v>
      </c>
      <c r="G332">
        <v>327</v>
      </c>
      <c r="H332">
        <f t="shared" ca="1" si="15"/>
        <v>-5.8434810036110075E-3</v>
      </c>
    </row>
    <row r="333" spans="2:8">
      <c r="B333" s="179">
        <v>43600</v>
      </c>
      <c r="C333" s="180">
        <v>46.59</v>
      </c>
      <c r="D333">
        <f t="shared" si="14"/>
        <v>0.46683837733419192</v>
      </c>
      <c r="E333">
        <v>2.1034556771839536E-2</v>
      </c>
      <c r="G333">
        <v>328</v>
      </c>
      <c r="H333">
        <f t="shared" ca="1" si="15"/>
        <v>-9.0656319484480174E-3</v>
      </c>
    </row>
    <row r="334" spans="2:8">
      <c r="B334" s="179">
        <v>43073</v>
      </c>
      <c r="C334" s="180">
        <v>24.84</v>
      </c>
      <c r="D334">
        <f t="shared" si="14"/>
        <v>-15.83011272141707</v>
      </c>
      <c r="E334">
        <v>2.0933977455716568E-2</v>
      </c>
      <c r="G334">
        <v>329</v>
      </c>
      <c r="H334">
        <f t="shared" ca="1" si="15"/>
        <v>1.3177117894489652E-3</v>
      </c>
    </row>
    <row r="335" spans="2:8">
      <c r="B335" s="179">
        <v>45253</v>
      </c>
      <c r="C335" s="180">
        <v>418.06</v>
      </c>
      <c r="D335">
        <f t="shared" si="14"/>
        <v>0.91073051715064823</v>
      </c>
      <c r="E335">
        <v>2.0930010046404823E-2</v>
      </c>
      <c r="G335">
        <v>330</v>
      </c>
      <c r="H335">
        <f t="shared" ca="1" si="15"/>
        <v>-3.0749176874124758E-3</v>
      </c>
    </row>
    <row r="336" spans="2:8">
      <c r="B336" s="179">
        <v>43279</v>
      </c>
      <c r="C336" s="180">
        <v>37.32</v>
      </c>
      <c r="D336">
        <f t="shared" si="14"/>
        <v>-3.087084673097535</v>
      </c>
      <c r="E336">
        <v>2.0900321543408391E-2</v>
      </c>
      <c r="G336">
        <v>331</v>
      </c>
      <c r="H336">
        <f t="shared" ca="1" si="15"/>
        <v>-5.9714159507703105E-3</v>
      </c>
    </row>
    <row r="337" spans="2:8">
      <c r="B337" s="179">
        <v>44727</v>
      </c>
      <c r="C337" s="180">
        <v>152.53</v>
      </c>
      <c r="D337">
        <f t="shared" si="14"/>
        <v>0.8362944994427326</v>
      </c>
      <c r="E337">
        <v>2.0848357700124609E-2</v>
      </c>
      <c r="G337">
        <v>332</v>
      </c>
      <c r="H337">
        <f t="shared" ca="1" si="15"/>
        <v>-6.2179024285881944E-3</v>
      </c>
    </row>
    <row r="338" spans="2:8">
      <c r="B338" s="179">
        <v>43040</v>
      </c>
      <c r="C338" s="180">
        <v>24.97</v>
      </c>
      <c r="D338">
        <f t="shared" si="14"/>
        <v>-11.893472166599921</v>
      </c>
      <c r="E338">
        <v>2.0824989987985567E-2</v>
      </c>
      <c r="G338">
        <v>333</v>
      </c>
      <c r="H338">
        <f t="shared" ca="1" si="15"/>
        <v>2.3996658307467496E-2</v>
      </c>
    </row>
    <row r="339" spans="2:8">
      <c r="B339" s="179">
        <v>45131</v>
      </c>
      <c r="C339" s="180">
        <v>321.95</v>
      </c>
      <c r="D339">
        <f t="shared" si="14"/>
        <v>0.57505823885696539</v>
      </c>
      <c r="E339">
        <v>2.0810684888957879E-2</v>
      </c>
      <c r="G339">
        <v>334</v>
      </c>
      <c r="H339">
        <f t="shared" ca="1" si="15"/>
        <v>-1.409823003868391E-2</v>
      </c>
    </row>
    <row r="340" spans="2:8">
      <c r="B340" s="179">
        <v>44679</v>
      </c>
      <c r="C340" s="180">
        <v>136.81</v>
      </c>
      <c r="D340">
        <f t="shared" si="14"/>
        <v>0.37658065930853002</v>
      </c>
      <c r="E340">
        <v>2.0758716468094462E-2</v>
      </c>
      <c r="G340">
        <v>335</v>
      </c>
      <c r="H340">
        <f t="shared" ca="1" si="15"/>
        <v>-9.6909423702154236E-3</v>
      </c>
    </row>
    <row r="341" spans="2:8">
      <c r="B341" s="179">
        <v>44285</v>
      </c>
      <c r="C341" s="180">
        <v>85.29</v>
      </c>
      <c r="D341">
        <f t="shared" si="14"/>
        <v>0.3723765974909134</v>
      </c>
      <c r="E341">
        <v>2.0752725993668779E-2</v>
      </c>
      <c r="G341">
        <v>336</v>
      </c>
      <c r="H341">
        <f t="shared" ca="1" si="15"/>
        <v>-1.3987441835572559E-2</v>
      </c>
    </row>
    <row r="342" spans="2:8">
      <c r="B342" s="179">
        <v>43999</v>
      </c>
      <c r="C342" s="180">
        <v>53.53</v>
      </c>
      <c r="D342">
        <f t="shared" si="14"/>
        <v>-8.182327666728928E-2</v>
      </c>
      <c r="E342">
        <v>2.0736035867737704E-2</v>
      </c>
      <c r="G342">
        <v>337</v>
      </c>
      <c r="H342">
        <f t="shared" ca="1" si="15"/>
        <v>-1.6345154493794072E-2</v>
      </c>
    </row>
    <row r="343" spans="2:8">
      <c r="B343" s="179">
        <v>43839</v>
      </c>
      <c r="C343" s="180">
        <v>57.91</v>
      </c>
      <c r="D343">
        <f t="shared" si="14"/>
        <v>0.17440856501467786</v>
      </c>
      <c r="E343">
        <v>2.0721809704714138E-2</v>
      </c>
      <c r="G343">
        <v>338</v>
      </c>
      <c r="H343">
        <f t="shared" ca="1" si="15"/>
        <v>1.0156319423673418E-2</v>
      </c>
    </row>
    <row r="344" spans="2:8">
      <c r="B344" s="179">
        <v>43684</v>
      </c>
      <c r="C344" s="180">
        <v>47.81</v>
      </c>
      <c r="D344">
        <f t="shared" si="14"/>
        <v>0.12068604894373568</v>
      </c>
      <c r="E344">
        <v>2.0706965070069062E-2</v>
      </c>
      <c r="G344">
        <v>339</v>
      </c>
      <c r="H344">
        <f t="shared" ca="1" si="15"/>
        <v>-5.4415707982902656E-2</v>
      </c>
    </row>
    <row r="345" spans="2:8">
      <c r="B345" s="179">
        <v>43339</v>
      </c>
      <c r="C345" s="180">
        <v>42.04</v>
      </c>
      <c r="D345">
        <f t="shared" si="14"/>
        <v>-2.5470980019029499</v>
      </c>
      <c r="E345">
        <v>2.0694576593720208E-2</v>
      </c>
      <c r="G345">
        <v>340</v>
      </c>
      <c r="H345">
        <f t="shared" ca="1" si="15"/>
        <v>2.7388354077205933E-2</v>
      </c>
    </row>
    <row r="346" spans="2:8">
      <c r="B346" s="179">
        <v>44736</v>
      </c>
      <c r="C346" s="180">
        <v>149.12</v>
      </c>
      <c r="D346">
        <f t="shared" si="14"/>
        <v>0.56082349785407726</v>
      </c>
      <c r="E346">
        <v>2.0654506437768325E-2</v>
      </c>
      <c r="G346">
        <v>341</v>
      </c>
      <c r="H346">
        <f t="shared" ca="1" si="15"/>
        <v>2.1458925094246916E-2</v>
      </c>
    </row>
    <row r="347" spans="2:8">
      <c r="B347" s="179">
        <v>44060</v>
      </c>
      <c r="C347" s="180">
        <v>65.489999999999995</v>
      </c>
      <c r="D347">
        <f t="shared" si="14"/>
        <v>-8.9720568025652785</v>
      </c>
      <c r="E347">
        <v>2.0613834173156122E-2</v>
      </c>
      <c r="G347">
        <v>342</v>
      </c>
      <c r="H347">
        <f t="shared" ca="1" si="15"/>
        <v>-1.7892334570697443E-2</v>
      </c>
    </row>
    <row r="348" spans="2:8">
      <c r="B348" s="179">
        <v>45470</v>
      </c>
      <c r="C348" s="180">
        <v>653.07000000000005</v>
      </c>
      <c r="D348">
        <f t="shared" si="14"/>
        <v>0.18457439478157023</v>
      </c>
      <c r="E348">
        <v>2.0595035754207121E-2</v>
      </c>
      <c r="G348">
        <v>343</v>
      </c>
      <c r="H348">
        <f t="shared" ca="1" si="15"/>
        <v>3.213332015390072E-4</v>
      </c>
    </row>
    <row r="349" spans="2:8">
      <c r="B349" s="179">
        <v>45775</v>
      </c>
      <c r="C349" s="180">
        <v>532.53</v>
      </c>
      <c r="D349">
        <f t="shared" si="14"/>
        <v>0.93138414737197905</v>
      </c>
      <c r="E349">
        <v>2.0543443561864948E-2</v>
      </c>
      <c r="G349">
        <v>344</v>
      </c>
      <c r="H349">
        <f t="shared" ca="1" si="15"/>
        <v>7.6520193509503464E-3</v>
      </c>
    </row>
    <row r="350" spans="2:8">
      <c r="B350" s="179">
        <v>43278</v>
      </c>
      <c r="C350" s="180">
        <v>36.54</v>
      </c>
      <c r="D350">
        <f t="shared" si="14"/>
        <v>-4.876847290640395</v>
      </c>
      <c r="E350">
        <v>2.0525451559934318E-2</v>
      </c>
      <c r="G350">
        <v>345</v>
      </c>
      <c r="H350">
        <f t="shared" ca="1" si="15"/>
        <v>2.3202281608078145E-2</v>
      </c>
    </row>
    <row r="351" spans="2:8">
      <c r="B351" s="179">
        <v>44819</v>
      </c>
      <c r="C351" s="180">
        <v>214.74</v>
      </c>
      <c r="D351">
        <f t="shared" si="14"/>
        <v>0.72664617677191023</v>
      </c>
      <c r="E351">
        <v>2.0489894756449686E-2</v>
      </c>
      <c r="G351">
        <v>346</v>
      </c>
      <c r="H351">
        <f t="shared" ca="1" si="15"/>
        <v>-2.6231194770415505E-3</v>
      </c>
    </row>
    <row r="352" spans="2:8">
      <c r="B352" s="179">
        <v>43783</v>
      </c>
      <c r="C352" s="180">
        <v>58.7</v>
      </c>
      <c r="D352">
        <f t="shared" si="14"/>
        <v>0.14275979557069851</v>
      </c>
      <c r="E352">
        <v>2.0272572402044376E-2</v>
      </c>
      <c r="G352">
        <v>347</v>
      </c>
      <c r="H352">
        <f t="shared" ca="1" si="15"/>
        <v>-4.9660631134019681E-3</v>
      </c>
    </row>
    <row r="353" spans="2:8">
      <c r="B353" s="179">
        <v>43749</v>
      </c>
      <c r="C353" s="180">
        <v>50.32</v>
      </c>
      <c r="D353">
        <f t="shared" si="14"/>
        <v>-9.4719793322734507</v>
      </c>
      <c r="E353">
        <v>2.0270270270270334E-2</v>
      </c>
      <c r="G353">
        <v>348</v>
      </c>
      <c r="H353">
        <f t="shared" ca="1" si="15"/>
        <v>-3.6719334387224953E-2</v>
      </c>
    </row>
    <row r="354" spans="2:8">
      <c r="B354" s="179">
        <v>45742</v>
      </c>
      <c r="C354" s="180">
        <v>526.95000000000005</v>
      </c>
      <c r="D354">
        <f t="shared" si="14"/>
        <v>0.83654995730145176</v>
      </c>
      <c r="E354">
        <v>2.026757756902944E-2</v>
      </c>
      <c r="G354">
        <v>349</v>
      </c>
      <c r="H354">
        <f t="shared" ca="1" si="15"/>
        <v>3.4406671703763768E-3</v>
      </c>
    </row>
    <row r="355" spans="2:8">
      <c r="B355" s="179">
        <v>44341</v>
      </c>
      <c r="C355" s="180">
        <v>86.13</v>
      </c>
      <c r="D355">
        <f t="shared" si="14"/>
        <v>-4.966910484151863</v>
      </c>
      <c r="E355">
        <v>2.0202020202020145E-2</v>
      </c>
      <c r="G355">
        <v>350</v>
      </c>
      <c r="H355">
        <f t="shared" ca="1" si="15"/>
        <v>-5.1957382925859972E-3</v>
      </c>
    </row>
    <row r="356" spans="2:8">
      <c r="B356" s="179">
        <v>45300</v>
      </c>
      <c r="C356" s="180">
        <v>513.92999999999995</v>
      </c>
      <c r="D356">
        <f t="shared" si="14"/>
        <v>0.93454361488918725</v>
      </c>
      <c r="E356">
        <v>2.0061097814877409E-2</v>
      </c>
      <c r="G356">
        <v>351</v>
      </c>
      <c r="H356">
        <f t="shared" ca="1" si="15"/>
        <v>-1.28028126754526E-2</v>
      </c>
    </row>
    <row r="357" spans="2:8">
      <c r="B357" s="179">
        <v>43122</v>
      </c>
      <c r="C357" s="180">
        <v>33.64</v>
      </c>
      <c r="D357">
        <f t="shared" si="14"/>
        <v>-7.2556480380499417</v>
      </c>
      <c r="E357">
        <v>1.9916765755053557E-2</v>
      </c>
      <c r="G357">
        <v>352</v>
      </c>
      <c r="H357">
        <f t="shared" ca="1" si="15"/>
        <v>4.3489267495167051E-3</v>
      </c>
    </row>
    <row r="358" spans="2:8">
      <c r="B358" s="179">
        <v>45019</v>
      </c>
      <c r="C358" s="180">
        <v>277.72000000000003</v>
      </c>
      <c r="D358">
        <f t="shared" si="14"/>
        <v>-0.19350424888376763</v>
      </c>
      <c r="E358">
        <v>1.987613423592121E-2</v>
      </c>
      <c r="G358">
        <v>353</v>
      </c>
      <c r="H358">
        <f t="shared" ca="1" si="15"/>
        <v>-3.8306696268270712E-3</v>
      </c>
    </row>
    <row r="359" spans="2:8">
      <c r="B359" s="179">
        <v>45119</v>
      </c>
      <c r="C359" s="180">
        <v>331.46</v>
      </c>
      <c r="D359">
        <f t="shared" si="14"/>
        <v>0.86161226090629339</v>
      </c>
      <c r="E359">
        <v>1.9851565799794801E-2</v>
      </c>
      <c r="G359">
        <v>354</v>
      </c>
      <c r="H359">
        <f t="shared" ca="1" si="15"/>
        <v>7.1879978498323761E-3</v>
      </c>
    </row>
    <row r="360" spans="2:8">
      <c r="B360" s="179">
        <v>43936</v>
      </c>
      <c r="C360" s="180">
        <v>45.87</v>
      </c>
      <c r="D360">
        <f t="shared" si="14"/>
        <v>-4.9341617614998912</v>
      </c>
      <c r="E360">
        <v>1.9838674514933433E-2</v>
      </c>
      <c r="G360">
        <v>355</v>
      </c>
      <c r="H360">
        <f t="shared" ca="1" si="15"/>
        <v>2.7961120649063701E-2</v>
      </c>
    </row>
    <row r="361" spans="2:8">
      <c r="B361" s="179">
        <v>45016</v>
      </c>
      <c r="C361" s="180">
        <v>272.2</v>
      </c>
      <c r="D361">
        <f t="shared" si="14"/>
        <v>0.55822924320352685</v>
      </c>
      <c r="E361">
        <v>1.9728141072740648E-2</v>
      </c>
      <c r="G361">
        <v>356</v>
      </c>
      <c r="H361">
        <f t="shared" ca="1" si="15"/>
        <v>4.8885228964275374E-3</v>
      </c>
    </row>
    <row r="362" spans="2:8">
      <c r="B362" s="179">
        <v>44517</v>
      </c>
      <c r="C362" s="180">
        <v>120.25</v>
      </c>
      <c r="D362">
        <f t="shared" si="14"/>
        <v>0.5483575883575883</v>
      </c>
      <c r="E362">
        <v>1.9708939708939745E-2</v>
      </c>
      <c r="G362">
        <v>357</v>
      </c>
      <c r="H362">
        <f t="shared" ca="1" si="15"/>
        <v>-2.4637441083791223E-2</v>
      </c>
    </row>
    <row r="363" spans="2:8">
      <c r="B363" s="179">
        <v>43951</v>
      </c>
      <c r="C363" s="180">
        <v>54.31</v>
      </c>
      <c r="D363">
        <f t="shared" si="14"/>
        <v>-0.18744245995212655</v>
      </c>
      <c r="E363">
        <v>1.9701712391824715E-2</v>
      </c>
      <c r="G363">
        <v>358</v>
      </c>
      <c r="H363">
        <f t="shared" ca="1" si="15"/>
        <v>-2.3968554253919763E-2</v>
      </c>
    </row>
    <row r="364" spans="2:8">
      <c r="B364" s="179">
        <v>44159</v>
      </c>
      <c r="C364" s="180">
        <v>64.489999999999995</v>
      </c>
      <c r="D364">
        <f t="shared" si="14"/>
        <v>0.2744611567684912</v>
      </c>
      <c r="E364">
        <v>1.9692975655140273E-2</v>
      </c>
      <c r="G364">
        <v>359</v>
      </c>
      <c r="H364">
        <f t="shared" ca="1" si="15"/>
        <v>1.7790302307302056E-2</v>
      </c>
    </row>
    <row r="365" spans="2:8">
      <c r="B365" s="179">
        <v>43937</v>
      </c>
      <c r="C365" s="180">
        <v>46.79</v>
      </c>
      <c r="D365">
        <f t="shared" si="14"/>
        <v>-3.2436418038042318</v>
      </c>
      <c r="E365">
        <v>1.9662321008762591E-2</v>
      </c>
      <c r="G365">
        <v>360</v>
      </c>
      <c r="H365">
        <f t="shared" ca="1" si="15"/>
        <v>3.3332331234227359E-2</v>
      </c>
    </row>
    <row r="366" spans="2:8">
      <c r="B366" s="179">
        <v>44778</v>
      </c>
      <c r="C366" s="180">
        <v>198.56</v>
      </c>
      <c r="D366">
        <f t="shared" si="14"/>
        <v>-0.42919016921837211</v>
      </c>
      <c r="E366">
        <v>1.9641418211120094E-2</v>
      </c>
      <c r="G366">
        <v>361</v>
      </c>
      <c r="H366">
        <f t="shared" ca="1" si="15"/>
        <v>-1.3872069032264924E-2</v>
      </c>
    </row>
    <row r="367" spans="2:8">
      <c r="B367" s="179">
        <v>45035</v>
      </c>
      <c r="C367" s="180">
        <v>283.77999999999997</v>
      </c>
      <c r="D367">
        <f t="shared" si="14"/>
        <v>0.59405173021354574</v>
      </c>
      <c r="E367">
        <v>1.9627880752695729E-2</v>
      </c>
      <c r="G367">
        <v>362</v>
      </c>
      <c r="H367">
        <f t="shared" ca="1" si="15"/>
        <v>3.4049401869807892E-2</v>
      </c>
    </row>
    <row r="368" spans="2:8">
      <c r="B368" s="179">
        <v>44538</v>
      </c>
      <c r="C368" s="180">
        <v>115.2</v>
      </c>
      <c r="D368">
        <f t="shared" si="14"/>
        <v>-3.2272569444444446</v>
      </c>
      <c r="E368">
        <v>1.96180555555556E-2</v>
      </c>
      <c r="G368">
        <v>363</v>
      </c>
      <c r="H368">
        <f t="shared" ca="1" si="15"/>
        <v>2.5938804361311852E-3</v>
      </c>
    </row>
    <row r="369" spans="2:8">
      <c r="B369" s="179">
        <v>45729</v>
      </c>
      <c r="C369" s="180">
        <v>486.98</v>
      </c>
      <c r="D369">
        <f t="shared" si="14"/>
        <v>0.84143085958355579</v>
      </c>
      <c r="E369">
        <v>1.9569592180377078E-2</v>
      </c>
      <c r="G369">
        <v>364</v>
      </c>
      <c r="H369">
        <f t="shared" ca="1" si="15"/>
        <v>-1.4381977406182189E-2</v>
      </c>
    </row>
    <row r="370" spans="2:8">
      <c r="B370" s="179">
        <v>44180</v>
      </c>
      <c r="C370" s="180">
        <v>77.22</v>
      </c>
      <c r="D370">
        <f t="shared" si="14"/>
        <v>-6.9362859362859366</v>
      </c>
      <c r="E370">
        <v>1.9554519554519621E-2</v>
      </c>
      <c r="G370">
        <v>365</v>
      </c>
      <c r="H370">
        <f t="shared" ca="1" si="15"/>
        <v>-1.3209362740732469E-2</v>
      </c>
    </row>
    <row r="371" spans="2:8">
      <c r="B371" s="179">
        <v>45622</v>
      </c>
      <c r="C371" s="180">
        <v>612.84</v>
      </c>
      <c r="D371">
        <f t="shared" si="14"/>
        <v>0.92149663860061348</v>
      </c>
      <c r="E371">
        <v>1.9548332354284995E-2</v>
      </c>
      <c r="G371">
        <v>366</v>
      </c>
      <c r="H371">
        <f t="shared" ca="1" si="15"/>
        <v>1.2467829312562968E-2</v>
      </c>
    </row>
    <row r="372" spans="2:8">
      <c r="B372" s="179">
        <v>43977</v>
      </c>
      <c r="C372" s="180">
        <v>48.11</v>
      </c>
      <c r="D372">
        <f t="shared" si="14"/>
        <v>-0.56786530866763685</v>
      </c>
      <c r="E372">
        <v>1.95385574724589E-2</v>
      </c>
      <c r="G372">
        <v>367</v>
      </c>
      <c r="H372">
        <f t="shared" ca="1" si="15"/>
        <v>-1.0131746894840706E-2</v>
      </c>
    </row>
    <row r="373" spans="2:8">
      <c r="B373" s="179">
        <v>44312</v>
      </c>
      <c r="C373" s="180">
        <v>75.430000000000007</v>
      </c>
      <c r="D373">
        <f t="shared" si="14"/>
        <v>-1.9358345485880946</v>
      </c>
      <c r="E373">
        <v>1.9488267267665556E-2</v>
      </c>
      <c r="G373">
        <v>368</v>
      </c>
      <c r="H373">
        <f t="shared" ca="1" si="15"/>
        <v>-1.315875020013922E-2</v>
      </c>
    </row>
    <row r="374" spans="2:8">
      <c r="B374" s="179">
        <v>44867</v>
      </c>
      <c r="C374" s="180">
        <v>221.45</v>
      </c>
      <c r="D374">
        <f t="shared" si="14"/>
        <v>0.8525174983066155</v>
      </c>
      <c r="E374">
        <v>1.937231880785727E-2</v>
      </c>
      <c r="G374">
        <v>369</v>
      </c>
      <c r="H374">
        <f t="shared" ca="1" si="15"/>
        <v>-1.0282015733813162E-2</v>
      </c>
    </row>
    <row r="375" spans="2:8">
      <c r="B375" s="179">
        <v>43139</v>
      </c>
      <c r="C375" s="180">
        <v>32.659999999999997</v>
      </c>
      <c r="D375">
        <f t="shared" si="14"/>
        <v>-1.8162890385793022</v>
      </c>
      <c r="E375">
        <v>1.9289650949173162E-2</v>
      </c>
      <c r="G375">
        <v>370</v>
      </c>
      <c r="H375">
        <f t="shared" ca="1" si="15"/>
        <v>-3.7989020262919761E-2</v>
      </c>
    </row>
    <row r="376" spans="2:8">
      <c r="B376" s="179">
        <v>44375</v>
      </c>
      <c r="C376" s="180">
        <v>91.98</v>
      </c>
      <c r="D376">
        <f t="shared" si="14"/>
        <v>0.66438356164383561</v>
      </c>
      <c r="E376">
        <v>1.9134594477060285E-2</v>
      </c>
      <c r="G376">
        <v>371</v>
      </c>
      <c r="H376">
        <f t="shared" ca="1" si="15"/>
        <v>5.6469652350925959E-3</v>
      </c>
    </row>
    <row r="377" spans="2:8">
      <c r="B377" s="179">
        <v>43167</v>
      </c>
      <c r="C377" s="180">
        <v>30.87</v>
      </c>
      <c r="D377">
        <f t="shared" si="14"/>
        <v>-3.0178166504697117</v>
      </c>
      <c r="E377">
        <v>1.9112406867508903E-2</v>
      </c>
      <c r="G377">
        <v>372</v>
      </c>
      <c r="H377">
        <f t="shared" ca="1" si="15"/>
        <v>6.2998351605418187E-3</v>
      </c>
    </row>
    <row r="378" spans="2:8">
      <c r="B378" s="179">
        <v>44642</v>
      </c>
      <c r="C378" s="180">
        <v>124.03</v>
      </c>
      <c r="D378">
        <f t="shared" si="14"/>
        <v>-0.17890832863017009</v>
      </c>
      <c r="E378">
        <v>1.9027654599693619E-2</v>
      </c>
      <c r="G378">
        <v>373</v>
      </c>
      <c r="H378">
        <f t="shared" ca="1" si="15"/>
        <v>-2.5728377327774839E-2</v>
      </c>
    </row>
    <row r="379" spans="2:8">
      <c r="B379" s="179">
        <v>44722</v>
      </c>
      <c r="C379" s="180">
        <v>146.22</v>
      </c>
      <c r="D379">
        <f t="shared" si="14"/>
        <v>2.3457803310080749E-2</v>
      </c>
      <c r="E379">
        <v>1.9012446997674744E-2</v>
      </c>
      <c r="G379">
        <v>374</v>
      </c>
      <c r="H379">
        <f t="shared" ca="1" si="15"/>
        <v>-5.941064848439424E-3</v>
      </c>
    </row>
    <row r="380" spans="2:8">
      <c r="B380" s="179">
        <v>44683</v>
      </c>
      <c r="C380" s="180">
        <v>142.79</v>
      </c>
      <c r="D380">
        <f t="shared" si="14"/>
        <v>0.7339449541284403</v>
      </c>
      <c r="E380">
        <v>1.8978920092443306E-2</v>
      </c>
      <c r="G380">
        <v>375</v>
      </c>
      <c r="H380">
        <f t="shared" ca="1" si="15"/>
        <v>-2.7258814930533554E-3</v>
      </c>
    </row>
    <row r="381" spans="2:8">
      <c r="B381" s="179">
        <v>43455</v>
      </c>
      <c r="C381" s="180">
        <v>37.99</v>
      </c>
      <c r="D381">
        <f t="shared" si="14"/>
        <v>-7.3177151882074257E-2</v>
      </c>
      <c r="E381">
        <v>1.8952355883127107E-2</v>
      </c>
      <c r="G381">
        <v>376</v>
      </c>
      <c r="H381">
        <f t="shared" ca="1" si="15"/>
        <v>-2.2939812220825147E-2</v>
      </c>
    </row>
    <row r="382" spans="2:8">
      <c r="B382" s="179">
        <v>43494</v>
      </c>
      <c r="C382" s="180">
        <v>40.770000000000003</v>
      </c>
      <c r="D382">
        <f t="shared" si="14"/>
        <v>-2.0061319597743434</v>
      </c>
      <c r="E382">
        <v>1.8886436104979226E-2</v>
      </c>
      <c r="G382">
        <v>377</v>
      </c>
      <c r="H382">
        <f t="shared" ca="1" si="15"/>
        <v>2.1891549199219287E-2</v>
      </c>
    </row>
    <row r="383" spans="2:8">
      <c r="B383" s="179">
        <v>44518</v>
      </c>
      <c r="C383" s="180">
        <v>122.56</v>
      </c>
      <c r="D383">
        <f t="shared" si="14"/>
        <v>-3.829716057441253</v>
      </c>
      <c r="E383">
        <v>1.8847911227154065E-2</v>
      </c>
      <c r="G383">
        <v>378</v>
      </c>
      <c r="H383">
        <f t="shared" ca="1" si="15"/>
        <v>1.6559562631044782E-2</v>
      </c>
    </row>
    <row r="384" spans="2:8">
      <c r="B384" s="179">
        <v>45411</v>
      </c>
      <c r="C384" s="180">
        <v>591.92999999999995</v>
      </c>
      <c r="D384">
        <f t="shared" si="14"/>
        <v>0.56646900815974854</v>
      </c>
      <c r="E384">
        <v>1.880289899143479E-2</v>
      </c>
      <c r="G384">
        <v>379</v>
      </c>
      <c r="H384">
        <f t="shared" ca="1" si="15"/>
        <v>9.3564003078240865E-3</v>
      </c>
    </row>
    <row r="385" spans="2:8">
      <c r="B385" s="179">
        <v>44977</v>
      </c>
      <c r="C385" s="180">
        <v>256.62</v>
      </c>
      <c r="D385">
        <f t="shared" si="14"/>
        <v>-1.4612267165458654</v>
      </c>
      <c r="E385">
        <v>1.8782635803912373E-2</v>
      </c>
      <c r="G385">
        <v>380</v>
      </c>
      <c r="H385">
        <f t="shared" ca="1" si="15"/>
        <v>9.0083312242446884E-3</v>
      </c>
    </row>
    <row r="386" spans="2:8">
      <c r="B386" s="179">
        <v>45628</v>
      </c>
      <c r="C386" s="180">
        <v>631.6</v>
      </c>
      <c r="D386">
        <f t="shared" si="14"/>
        <v>0.80099746675110828</v>
      </c>
      <c r="E386">
        <v>1.8635212159594652E-2</v>
      </c>
      <c r="G386">
        <v>381</v>
      </c>
      <c r="H386">
        <f t="shared" ca="1" si="15"/>
        <v>4.9134990060750366E-2</v>
      </c>
    </row>
    <row r="387" spans="2:8">
      <c r="B387" s="179">
        <v>44657</v>
      </c>
      <c r="C387" s="180">
        <v>125.69</v>
      </c>
      <c r="D387">
        <f t="shared" si="14"/>
        <v>-4.1660434402100419</v>
      </c>
      <c r="E387">
        <v>1.8617232874532607E-2</v>
      </c>
      <c r="G387">
        <v>382</v>
      </c>
      <c r="H387">
        <f t="shared" ca="1" si="15"/>
        <v>1.1710280891723469E-2</v>
      </c>
    </row>
    <row r="388" spans="2:8">
      <c r="B388" s="179">
        <v>45658</v>
      </c>
      <c r="C388" s="180">
        <v>649.32000000000005</v>
      </c>
      <c r="D388">
        <f t="shared" si="14"/>
        <v>0.96520975790057284</v>
      </c>
      <c r="E388">
        <v>1.8604078112486971E-2</v>
      </c>
      <c r="G388">
        <v>383</v>
      </c>
      <c r="H388">
        <f t="shared" ca="1" si="15"/>
        <v>-1.3264849540060018E-2</v>
      </c>
    </row>
    <row r="389" spans="2:8">
      <c r="B389" s="179">
        <v>42951</v>
      </c>
      <c r="C389" s="180">
        <v>22.59</v>
      </c>
      <c r="D389">
        <f t="shared" si="14"/>
        <v>-3.6055776892430282</v>
      </c>
      <c r="E389">
        <v>1.8592297476759546E-2</v>
      </c>
      <c r="G389">
        <v>384</v>
      </c>
      <c r="H389">
        <f t="shared" ca="1" si="15"/>
        <v>2.8737570141204934E-2</v>
      </c>
    </row>
    <row r="390" spans="2:8">
      <c r="B390" s="179">
        <v>44428</v>
      </c>
      <c r="C390" s="180">
        <v>104.04</v>
      </c>
      <c r="D390">
        <f t="shared" ref="D390:D453" si="16">(C390-C391)/C390</f>
        <v>0.75</v>
      </c>
      <c r="E390">
        <v>1.8454440599769334E-2</v>
      </c>
      <c r="G390">
        <v>385</v>
      </c>
      <c r="H390">
        <f t="shared" ca="1" si="15"/>
        <v>-1.6047517636869433E-2</v>
      </c>
    </row>
    <row r="391" spans="2:8">
      <c r="B391" s="179">
        <v>42991</v>
      </c>
      <c r="C391" s="180">
        <v>26.01</v>
      </c>
      <c r="D391">
        <f t="shared" si="16"/>
        <v>-0.23144944252210686</v>
      </c>
      <c r="E391">
        <v>1.8454440599769334E-2</v>
      </c>
      <c r="G391">
        <v>386</v>
      </c>
      <c r="H391">
        <f t="shared" ref="H391:H454" ca="1" si="17">NORMINV(RAND(),N$8,N$9)</f>
        <v>-1.0832257871592497E-2</v>
      </c>
    </row>
    <row r="392" spans="2:8">
      <c r="B392" s="179">
        <v>43138</v>
      </c>
      <c r="C392" s="180">
        <v>32.03</v>
      </c>
      <c r="D392">
        <f t="shared" si="16"/>
        <v>-2.5082734935997504</v>
      </c>
      <c r="E392">
        <v>1.8420231033406176E-2</v>
      </c>
      <c r="G392">
        <v>387</v>
      </c>
      <c r="H392">
        <f t="shared" ca="1" si="17"/>
        <v>1.88067444841994E-2</v>
      </c>
    </row>
    <row r="393" spans="2:8">
      <c r="B393" s="179">
        <v>44558</v>
      </c>
      <c r="C393" s="180">
        <v>112.37</v>
      </c>
      <c r="D393">
        <f t="shared" si="16"/>
        <v>0.85921509299635146</v>
      </c>
      <c r="E393">
        <v>1.8332295096556039E-2</v>
      </c>
      <c r="G393">
        <v>388</v>
      </c>
      <c r="H393">
        <f t="shared" ca="1" si="17"/>
        <v>-1.1649266373541559E-3</v>
      </c>
    </row>
    <row r="394" spans="2:8">
      <c r="B394" s="179">
        <v>42811</v>
      </c>
      <c r="C394" s="180">
        <v>15.82</v>
      </c>
      <c r="D394">
        <f t="shared" si="16"/>
        <v>-0.58786346396965872</v>
      </c>
      <c r="E394">
        <v>1.8331226295828125E-2</v>
      </c>
      <c r="G394">
        <v>389</v>
      </c>
      <c r="H394">
        <f t="shared" ca="1" si="17"/>
        <v>-7.1216530893617541E-2</v>
      </c>
    </row>
    <row r="395" spans="2:8">
      <c r="B395" s="179">
        <v>43080</v>
      </c>
      <c r="C395" s="180">
        <v>25.12</v>
      </c>
      <c r="D395">
        <f t="shared" si="16"/>
        <v>8.5987261146496824E-2</v>
      </c>
      <c r="E395">
        <v>1.831210191082806E-2</v>
      </c>
      <c r="G395">
        <v>390</v>
      </c>
      <c r="H395">
        <f t="shared" ca="1" si="17"/>
        <v>3.4511393358239127E-4</v>
      </c>
    </row>
    <row r="396" spans="2:8">
      <c r="B396" s="179">
        <v>42935</v>
      </c>
      <c r="C396" s="180">
        <v>22.96</v>
      </c>
      <c r="D396">
        <f t="shared" si="16"/>
        <v>-7.3606271777003379E-2</v>
      </c>
      <c r="E396">
        <v>1.8292682926829344E-2</v>
      </c>
      <c r="G396">
        <v>391</v>
      </c>
      <c r="H396">
        <f t="shared" ca="1" si="17"/>
        <v>-1.1279862410011894E-2</v>
      </c>
    </row>
    <row r="397" spans="2:8">
      <c r="B397" s="179">
        <v>43025</v>
      </c>
      <c r="C397" s="180">
        <v>24.65</v>
      </c>
      <c r="D397">
        <f t="shared" si="16"/>
        <v>-1.5111561866125762</v>
      </c>
      <c r="E397">
        <v>1.825557809330626E-2</v>
      </c>
      <c r="G397">
        <v>392</v>
      </c>
      <c r="H397">
        <f t="shared" ca="1" si="17"/>
        <v>3.5640635358079535E-2</v>
      </c>
    </row>
    <row r="398" spans="2:8">
      <c r="B398" s="179">
        <v>44146</v>
      </c>
      <c r="C398" s="180">
        <v>61.9</v>
      </c>
      <c r="D398">
        <f t="shared" si="16"/>
        <v>-1.2767366720516964</v>
      </c>
      <c r="E398">
        <v>1.8255250403877148E-2</v>
      </c>
      <c r="G398">
        <v>393</v>
      </c>
      <c r="H398">
        <f t="shared" ca="1" si="17"/>
        <v>2.3418900980747143E-2</v>
      </c>
    </row>
    <row r="399" spans="2:8">
      <c r="B399" s="179">
        <v>44708</v>
      </c>
      <c r="C399" s="180">
        <v>140.93</v>
      </c>
      <c r="D399">
        <f t="shared" si="16"/>
        <v>-2.3853686227204993</v>
      </c>
      <c r="E399">
        <v>1.8236003689775016E-2</v>
      </c>
      <c r="G399">
        <v>394</v>
      </c>
      <c r="H399">
        <f t="shared" ca="1" si="17"/>
        <v>9.7379891237974366E-3</v>
      </c>
    </row>
    <row r="400" spans="2:8">
      <c r="B400" s="179">
        <v>45814</v>
      </c>
      <c r="C400" s="180">
        <v>477.1</v>
      </c>
      <c r="D400">
        <f t="shared" si="16"/>
        <v>0.56713477258436396</v>
      </c>
      <c r="E400">
        <v>1.8130370991406485E-2</v>
      </c>
      <c r="G400">
        <v>395</v>
      </c>
      <c r="H400">
        <f t="shared" ca="1" si="17"/>
        <v>4.2084816855193628E-2</v>
      </c>
    </row>
    <row r="401" spans="2:8">
      <c r="B401" s="179">
        <v>44861</v>
      </c>
      <c r="C401" s="180">
        <v>206.52</v>
      </c>
      <c r="D401">
        <f t="shared" si="16"/>
        <v>0.87918845632384279</v>
      </c>
      <c r="E401">
        <v>1.8109626186325823E-2</v>
      </c>
      <c r="G401">
        <v>396</v>
      </c>
      <c r="H401">
        <f t="shared" ca="1" si="17"/>
        <v>-3.3851584216954356E-3</v>
      </c>
    </row>
    <row r="402" spans="2:8">
      <c r="B402" s="179">
        <v>43066</v>
      </c>
      <c r="C402" s="180">
        <v>24.95</v>
      </c>
      <c r="D402">
        <f t="shared" si="16"/>
        <v>0.30981963927855716</v>
      </c>
      <c r="E402">
        <v>1.803607214428855E-2</v>
      </c>
      <c r="G402">
        <v>397</v>
      </c>
      <c r="H402">
        <f t="shared" ca="1" si="17"/>
        <v>1.3694666730366217E-2</v>
      </c>
    </row>
    <row r="403" spans="2:8">
      <c r="B403" s="179">
        <v>42821</v>
      </c>
      <c r="C403" s="180">
        <v>17.22</v>
      </c>
      <c r="D403">
        <f t="shared" si="16"/>
        <v>-6.0679442508710801</v>
      </c>
      <c r="E403">
        <v>1.8002322880371589E-2</v>
      </c>
      <c r="G403">
        <v>398</v>
      </c>
      <c r="H403">
        <f t="shared" ca="1" si="17"/>
        <v>1.0032514635138438E-2</v>
      </c>
    </row>
    <row r="404" spans="2:8">
      <c r="B404" s="179">
        <v>44636</v>
      </c>
      <c r="C404" s="180">
        <v>121.71</v>
      </c>
      <c r="D404">
        <f t="shared" si="16"/>
        <v>4.0916933694848327E-2</v>
      </c>
      <c r="E404">
        <v>1.7993591323638137E-2</v>
      </c>
      <c r="G404">
        <v>399</v>
      </c>
      <c r="H404">
        <f t="shared" ca="1" si="17"/>
        <v>2.5990013113358405E-2</v>
      </c>
    </row>
    <row r="405" spans="2:8">
      <c r="B405" s="179">
        <v>44592</v>
      </c>
      <c r="C405" s="180">
        <v>116.73</v>
      </c>
      <c r="D405">
        <f t="shared" si="16"/>
        <v>0.58930866101259316</v>
      </c>
      <c r="E405">
        <v>1.7990233873040423E-2</v>
      </c>
      <c r="G405">
        <v>400</v>
      </c>
      <c r="H405">
        <f t="shared" ca="1" si="17"/>
        <v>-3.0828195171171718E-2</v>
      </c>
    </row>
    <row r="406" spans="2:8">
      <c r="B406" s="179">
        <v>43607</v>
      </c>
      <c r="C406" s="180">
        <v>47.94</v>
      </c>
      <c r="D406">
        <f t="shared" si="16"/>
        <v>0.47601168126825194</v>
      </c>
      <c r="E406">
        <v>1.7939090529828942E-2</v>
      </c>
      <c r="G406">
        <v>401</v>
      </c>
      <c r="H406">
        <f t="shared" ca="1" si="17"/>
        <v>-1.9499816383072462E-2</v>
      </c>
    </row>
    <row r="407" spans="2:8">
      <c r="B407" s="179">
        <v>43011</v>
      </c>
      <c r="C407" s="180">
        <v>25.12</v>
      </c>
      <c r="D407">
        <f t="shared" si="16"/>
        <v>0.12699044585987265</v>
      </c>
      <c r="E407">
        <v>1.7914012738853475E-2</v>
      </c>
      <c r="G407">
        <v>402</v>
      </c>
      <c r="H407">
        <f t="shared" ca="1" si="17"/>
        <v>1.7376260415440977E-3</v>
      </c>
    </row>
    <row r="408" spans="2:8">
      <c r="B408" s="179">
        <v>42885</v>
      </c>
      <c r="C408" s="180">
        <v>21.93</v>
      </c>
      <c r="D408">
        <f t="shared" si="16"/>
        <v>-8.2179662562699498</v>
      </c>
      <c r="E408">
        <v>1.7783857729138194E-2</v>
      </c>
      <c r="G408">
        <v>403</v>
      </c>
      <c r="H408">
        <f t="shared" ca="1" si="17"/>
        <v>-1.1831111255932529E-2</v>
      </c>
    </row>
    <row r="409" spans="2:8">
      <c r="B409" s="179">
        <v>44858</v>
      </c>
      <c r="C409" s="180">
        <v>202.15</v>
      </c>
      <c r="D409">
        <f t="shared" si="16"/>
        <v>-0.39678456591639877</v>
      </c>
      <c r="E409">
        <v>1.7759089784813272E-2</v>
      </c>
      <c r="G409">
        <v>404</v>
      </c>
      <c r="H409">
        <f t="shared" ca="1" si="17"/>
        <v>-9.1959107025818485E-3</v>
      </c>
    </row>
    <row r="410" spans="2:8">
      <c r="B410" s="179">
        <v>45027</v>
      </c>
      <c r="C410" s="180">
        <v>282.36</v>
      </c>
      <c r="D410">
        <f t="shared" si="16"/>
        <v>0.9081668791613543</v>
      </c>
      <c r="E410">
        <v>1.7743306417339535E-2</v>
      </c>
      <c r="G410">
        <v>405</v>
      </c>
      <c r="H410">
        <f t="shared" ca="1" si="17"/>
        <v>2.0182472324532913E-3</v>
      </c>
    </row>
    <row r="411" spans="2:8">
      <c r="B411" s="179">
        <v>42986</v>
      </c>
      <c r="C411" s="180">
        <v>25.93</v>
      </c>
      <c r="D411">
        <f t="shared" si="16"/>
        <v>-22.746239876590824</v>
      </c>
      <c r="E411">
        <v>1.7740069417662971E-2</v>
      </c>
      <c r="G411">
        <v>406</v>
      </c>
      <c r="H411">
        <f t="shared" ca="1" si="17"/>
        <v>1.6575153655668098E-2</v>
      </c>
    </row>
    <row r="412" spans="2:8">
      <c r="B412" s="179">
        <v>45453</v>
      </c>
      <c r="C412" s="180">
        <v>615.74</v>
      </c>
      <c r="D412">
        <f t="shared" si="16"/>
        <v>5.7053301718257697E-2</v>
      </c>
      <c r="E412">
        <v>1.7734758177152629E-2</v>
      </c>
      <c r="G412">
        <v>407</v>
      </c>
      <c r="H412">
        <f t="shared" ca="1" si="17"/>
        <v>-1.0962638947502785E-2</v>
      </c>
    </row>
    <row r="413" spans="2:8">
      <c r="B413" s="179">
        <v>45343</v>
      </c>
      <c r="C413" s="180">
        <v>580.61</v>
      </c>
      <c r="D413">
        <f t="shared" si="16"/>
        <v>0.17905306488004002</v>
      </c>
      <c r="E413">
        <v>1.7722739877025825E-2</v>
      </c>
      <c r="G413">
        <v>408</v>
      </c>
      <c r="H413">
        <f t="shared" ca="1" si="17"/>
        <v>2.2453413797461498E-2</v>
      </c>
    </row>
    <row r="414" spans="2:8">
      <c r="B414" s="179">
        <v>45709</v>
      </c>
      <c r="C414" s="180">
        <v>476.65</v>
      </c>
      <c r="D414">
        <f t="shared" si="16"/>
        <v>0.84026014895625722</v>
      </c>
      <c r="E414">
        <v>1.7602014056435512E-2</v>
      </c>
      <c r="G414">
        <v>409</v>
      </c>
      <c r="H414">
        <f t="shared" ca="1" si="17"/>
        <v>-4.0490320867799454E-2</v>
      </c>
    </row>
    <row r="415" spans="2:8">
      <c r="B415" s="179">
        <v>44238</v>
      </c>
      <c r="C415" s="180">
        <v>76.14</v>
      </c>
      <c r="D415">
        <f t="shared" si="16"/>
        <v>0.66403992645127397</v>
      </c>
      <c r="E415">
        <v>1.7599159443131118E-2</v>
      </c>
      <c r="G415">
        <v>410</v>
      </c>
      <c r="H415">
        <f t="shared" ca="1" si="17"/>
        <v>-2.7944556113233127E-2</v>
      </c>
    </row>
    <row r="416" spans="2:8">
      <c r="B416" s="179">
        <v>42984</v>
      </c>
      <c r="C416" s="180">
        <v>25.58</v>
      </c>
      <c r="D416">
        <f t="shared" si="16"/>
        <v>-0.83033620015637233</v>
      </c>
      <c r="E416">
        <v>1.7591868647380739E-2</v>
      </c>
      <c r="G416">
        <v>411</v>
      </c>
      <c r="H416">
        <f t="shared" ca="1" si="17"/>
        <v>-2.4720726244532611E-2</v>
      </c>
    </row>
    <row r="417" spans="2:8">
      <c r="B417" s="179">
        <v>43683</v>
      </c>
      <c r="C417" s="180">
        <v>46.82</v>
      </c>
      <c r="D417">
        <f t="shared" si="16"/>
        <v>-4.2960273387441266</v>
      </c>
      <c r="E417">
        <v>1.7513882956001713E-2</v>
      </c>
      <c r="G417">
        <v>412</v>
      </c>
      <c r="H417">
        <f t="shared" ca="1" si="17"/>
        <v>2.3461512946733296E-2</v>
      </c>
    </row>
    <row r="418" spans="2:8">
      <c r="B418" s="179">
        <v>44896</v>
      </c>
      <c r="C418" s="180">
        <v>247.96</v>
      </c>
      <c r="D418">
        <f t="shared" si="16"/>
        <v>0.92389901597031776</v>
      </c>
      <c r="E418">
        <v>1.7502823035973558E-2</v>
      </c>
      <c r="G418">
        <v>413</v>
      </c>
      <c r="H418">
        <f t="shared" ca="1" si="17"/>
        <v>2.4804215019177997E-2</v>
      </c>
    </row>
    <row r="419" spans="2:8">
      <c r="B419" s="179">
        <v>42716</v>
      </c>
      <c r="C419" s="180">
        <v>18.87</v>
      </c>
      <c r="D419">
        <f t="shared" si="16"/>
        <v>-2.0339162692103865</v>
      </c>
      <c r="E419">
        <v>1.7488076311605819E-2</v>
      </c>
      <c r="G419">
        <v>414</v>
      </c>
      <c r="H419">
        <f t="shared" ca="1" si="17"/>
        <v>1.8450785943457615E-2</v>
      </c>
    </row>
    <row r="420" spans="2:8">
      <c r="B420" s="179">
        <v>44120</v>
      </c>
      <c r="C420" s="180">
        <v>57.25</v>
      </c>
      <c r="D420">
        <f t="shared" si="16"/>
        <v>0.5594759825327511</v>
      </c>
      <c r="E420">
        <v>1.7467248908296942E-2</v>
      </c>
      <c r="G420">
        <v>415</v>
      </c>
      <c r="H420">
        <f t="shared" ca="1" si="17"/>
        <v>4.9928747930158925E-2</v>
      </c>
    </row>
    <row r="421" spans="2:8">
      <c r="B421" s="179">
        <v>43045</v>
      </c>
      <c r="C421" s="180">
        <v>25.22</v>
      </c>
      <c r="D421">
        <f t="shared" si="16"/>
        <v>-3.6403647898493263</v>
      </c>
      <c r="E421">
        <v>1.7446471054718388E-2</v>
      </c>
      <c r="G421">
        <v>416</v>
      </c>
      <c r="H421">
        <f t="shared" ca="1" si="17"/>
        <v>2.2025449432830104E-2</v>
      </c>
    </row>
    <row r="422" spans="2:8">
      <c r="B422" s="179">
        <v>44532</v>
      </c>
      <c r="C422" s="180">
        <v>117.03</v>
      </c>
      <c r="D422">
        <f t="shared" si="16"/>
        <v>0.70554558660172595</v>
      </c>
      <c r="E422">
        <v>1.743142783901569E-2</v>
      </c>
      <c r="G422">
        <v>417</v>
      </c>
      <c r="H422">
        <f t="shared" ca="1" si="17"/>
        <v>2.8883182474264798E-2</v>
      </c>
    </row>
    <row r="423" spans="2:8">
      <c r="B423" s="179">
        <v>43243</v>
      </c>
      <c r="C423" s="180">
        <v>34.46</v>
      </c>
      <c r="D423">
        <f t="shared" si="16"/>
        <v>-0.17759721416134641</v>
      </c>
      <c r="E423">
        <v>1.7411491584445774E-2</v>
      </c>
      <c r="G423">
        <v>418</v>
      </c>
      <c r="H423">
        <f t="shared" ca="1" si="17"/>
        <v>2.1330624037967589E-3</v>
      </c>
    </row>
    <row r="424" spans="2:8">
      <c r="B424" s="179">
        <v>43515</v>
      </c>
      <c r="C424" s="180">
        <v>40.58</v>
      </c>
      <c r="D424">
        <f t="shared" si="16"/>
        <v>0.45564317397732873</v>
      </c>
      <c r="E424">
        <v>1.7249876786594277E-2</v>
      </c>
      <c r="G424">
        <v>419</v>
      </c>
      <c r="H424">
        <f t="shared" ca="1" si="17"/>
        <v>1.4860500441683716E-2</v>
      </c>
    </row>
    <row r="425" spans="2:8">
      <c r="B425" s="179">
        <v>42874</v>
      </c>
      <c r="C425" s="180">
        <v>22.09</v>
      </c>
      <c r="D425">
        <f t="shared" si="16"/>
        <v>-0.13490267089180627</v>
      </c>
      <c r="E425">
        <v>1.7202354006337666E-2</v>
      </c>
      <c r="G425">
        <v>420</v>
      </c>
      <c r="H425">
        <f t="shared" ca="1" si="17"/>
        <v>7.7739431593585023E-3</v>
      </c>
    </row>
    <row r="426" spans="2:8">
      <c r="B426" s="179">
        <v>43087</v>
      </c>
      <c r="C426" s="180">
        <v>25.07</v>
      </c>
      <c r="D426">
        <f t="shared" si="16"/>
        <v>-3.8404467491025129</v>
      </c>
      <c r="E426">
        <v>1.7151974471479845E-2</v>
      </c>
      <c r="G426">
        <v>421</v>
      </c>
      <c r="H426">
        <f t="shared" ca="1" si="17"/>
        <v>3.2524344929826865E-2</v>
      </c>
    </row>
    <row r="427" spans="2:8">
      <c r="B427" s="179">
        <v>44580</v>
      </c>
      <c r="C427" s="180">
        <v>121.35</v>
      </c>
      <c r="D427">
        <f t="shared" si="16"/>
        <v>9.0976514215080281E-2</v>
      </c>
      <c r="E427">
        <v>1.714050267820353E-2</v>
      </c>
      <c r="G427">
        <v>422</v>
      </c>
      <c r="H427">
        <f t="shared" ca="1" si="17"/>
        <v>-2.0112009547175888E-2</v>
      </c>
    </row>
    <row r="428" spans="2:8">
      <c r="B428" s="179">
        <v>44557</v>
      </c>
      <c r="C428" s="180">
        <v>110.31</v>
      </c>
      <c r="D428">
        <f t="shared" si="16"/>
        <v>0.66113679630133271</v>
      </c>
      <c r="E428">
        <v>1.7133532771280942E-2</v>
      </c>
      <c r="G428">
        <v>423</v>
      </c>
      <c r="H428">
        <f t="shared" ca="1" si="17"/>
        <v>4.3548157192302234E-2</v>
      </c>
    </row>
    <row r="429" spans="2:8">
      <c r="B429" s="179">
        <v>43251</v>
      </c>
      <c r="C429" s="180">
        <v>37.380000000000003</v>
      </c>
      <c r="D429">
        <f t="shared" si="16"/>
        <v>-0.37533440342429086</v>
      </c>
      <c r="E429">
        <v>1.7121455323702527E-2</v>
      </c>
      <c r="G429">
        <v>424</v>
      </c>
      <c r="H429">
        <f t="shared" ca="1" si="17"/>
        <v>1.6817976013298059E-2</v>
      </c>
    </row>
    <row r="430" spans="2:8">
      <c r="B430" s="179">
        <v>43734</v>
      </c>
      <c r="C430" s="180">
        <v>51.41</v>
      </c>
      <c r="D430">
        <f t="shared" si="16"/>
        <v>-1.2236918887375996</v>
      </c>
      <c r="E430">
        <v>1.7117292355572758E-2</v>
      </c>
      <c r="G430">
        <v>425</v>
      </c>
      <c r="H430">
        <f t="shared" ca="1" si="17"/>
        <v>8.5889010500124225E-3</v>
      </c>
    </row>
    <row r="431" spans="2:8">
      <c r="B431" s="179">
        <v>44559</v>
      </c>
      <c r="C431" s="180">
        <v>114.32</v>
      </c>
      <c r="D431">
        <f t="shared" si="16"/>
        <v>-1.8317004898530445</v>
      </c>
      <c r="E431">
        <v>1.7057382785164353E-2</v>
      </c>
      <c r="G431">
        <v>426</v>
      </c>
      <c r="H431">
        <f t="shared" ca="1" si="17"/>
        <v>-1.7746449384460974E-2</v>
      </c>
    </row>
    <row r="432" spans="2:8">
      <c r="B432" s="179">
        <v>45141</v>
      </c>
      <c r="C432" s="180">
        <v>323.72000000000003</v>
      </c>
      <c r="D432">
        <f t="shared" si="16"/>
        <v>0.84576176943037196</v>
      </c>
      <c r="E432">
        <v>1.705177313727925E-2</v>
      </c>
      <c r="G432">
        <v>427</v>
      </c>
      <c r="H432">
        <f t="shared" ca="1" si="17"/>
        <v>5.8640386097070412E-3</v>
      </c>
    </row>
    <row r="433" spans="2:8">
      <c r="B433" s="179">
        <v>43985</v>
      </c>
      <c r="C433" s="180">
        <v>49.93</v>
      </c>
      <c r="D433">
        <f t="shared" si="16"/>
        <v>0.31584217905067102</v>
      </c>
      <c r="E433">
        <v>1.7023833366713426E-2</v>
      </c>
      <c r="G433">
        <v>428</v>
      </c>
      <c r="H433">
        <f t="shared" ca="1" si="17"/>
        <v>1.8263232827561465E-2</v>
      </c>
    </row>
    <row r="434" spans="2:8">
      <c r="B434" s="179">
        <v>43105</v>
      </c>
      <c r="C434" s="180">
        <v>34.159999999999997</v>
      </c>
      <c r="D434">
        <f t="shared" si="16"/>
        <v>-12.5846018735363</v>
      </c>
      <c r="E434">
        <v>1.6978922716627588E-2</v>
      </c>
      <c r="G434">
        <v>429</v>
      </c>
      <c r="H434">
        <f t="shared" ca="1" si="17"/>
        <v>-3.9448826860759408E-2</v>
      </c>
    </row>
    <row r="435" spans="2:8">
      <c r="B435" s="179">
        <v>45845</v>
      </c>
      <c r="C435" s="180">
        <v>464.05</v>
      </c>
      <c r="D435">
        <f t="shared" si="16"/>
        <v>0.89925654563085877</v>
      </c>
      <c r="E435">
        <v>1.6916280573214142E-2</v>
      </c>
      <c r="G435">
        <v>430</v>
      </c>
      <c r="H435">
        <f t="shared" ca="1" si="17"/>
        <v>4.2735605913726306E-2</v>
      </c>
    </row>
    <row r="436" spans="2:8">
      <c r="B436" s="179">
        <v>43636</v>
      </c>
      <c r="C436" s="180">
        <v>46.75</v>
      </c>
      <c r="D436">
        <f t="shared" si="16"/>
        <v>0.17711229946524065</v>
      </c>
      <c r="E436">
        <v>1.6898395721925117E-2</v>
      </c>
      <c r="G436">
        <v>431</v>
      </c>
      <c r="H436">
        <f t="shared" ca="1" si="17"/>
        <v>5.4076744007747757E-3</v>
      </c>
    </row>
    <row r="437" spans="2:8">
      <c r="B437" s="179">
        <v>43378</v>
      </c>
      <c r="C437" s="180">
        <v>38.47</v>
      </c>
      <c r="D437">
        <f t="shared" si="16"/>
        <v>-0.14036911879386532</v>
      </c>
      <c r="E437">
        <v>1.6896282817780051E-2</v>
      </c>
      <c r="G437">
        <v>432</v>
      </c>
      <c r="H437">
        <f t="shared" ca="1" si="17"/>
        <v>4.0238550123944949E-3</v>
      </c>
    </row>
    <row r="438" spans="2:8">
      <c r="B438" s="179">
        <v>43929</v>
      </c>
      <c r="C438" s="180">
        <v>43.87</v>
      </c>
      <c r="D438">
        <f t="shared" si="16"/>
        <v>0.10553909277410521</v>
      </c>
      <c r="E438">
        <v>1.6868019147481077E-2</v>
      </c>
      <c r="G438">
        <v>433</v>
      </c>
      <c r="H438">
        <f t="shared" ca="1" si="17"/>
        <v>1.3076134216076995E-2</v>
      </c>
    </row>
    <row r="439" spans="2:8">
      <c r="B439" s="179">
        <v>43388</v>
      </c>
      <c r="C439" s="180">
        <v>39.24</v>
      </c>
      <c r="D439">
        <f t="shared" si="16"/>
        <v>-13.265035677879714</v>
      </c>
      <c r="E439">
        <v>1.6819571865443517E-2</v>
      </c>
      <c r="G439">
        <v>434</v>
      </c>
      <c r="H439">
        <f t="shared" ca="1" si="17"/>
        <v>-1.5723825520771728E-2</v>
      </c>
    </row>
    <row r="440" spans="2:8">
      <c r="B440" s="179">
        <v>45398</v>
      </c>
      <c r="C440" s="180">
        <v>559.76</v>
      </c>
      <c r="D440">
        <f t="shared" si="16"/>
        <v>0.95619551236244105</v>
      </c>
      <c r="E440">
        <v>1.6792911247677535E-2</v>
      </c>
      <c r="G440">
        <v>435</v>
      </c>
      <c r="H440">
        <f t="shared" ca="1" si="17"/>
        <v>1.3837523773442509E-2</v>
      </c>
    </row>
    <row r="441" spans="2:8">
      <c r="B441" s="179">
        <v>42901</v>
      </c>
      <c r="C441" s="180">
        <v>24.52</v>
      </c>
      <c r="D441">
        <f t="shared" si="16"/>
        <v>-6.0530179445350729</v>
      </c>
      <c r="E441">
        <v>1.6721044045677005E-2</v>
      </c>
      <c r="G441">
        <v>436</v>
      </c>
      <c r="H441">
        <f t="shared" ca="1" si="17"/>
        <v>6.4998393816725715E-3</v>
      </c>
    </row>
    <row r="442" spans="2:8">
      <c r="B442" s="179">
        <v>44762</v>
      </c>
      <c r="C442" s="180">
        <v>172.94</v>
      </c>
      <c r="D442">
        <f t="shared" si="16"/>
        <v>-2.7170695038741761</v>
      </c>
      <c r="E442">
        <v>1.6537527466173155E-2</v>
      </c>
      <c r="G442">
        <v>437</v>
      </c>
      <c r="H442">
        <f t="shared" ca="1" si="17"/>
        <v>2.396768909879192E-3</v>
      </c>
    </row>
    <row r="443" spans="2:8">
      <c r="B443" s="179">
        <v>45632</v>
      </c>
      <c r="C443" s="180">
        <v>642.83000000000004</v>
      </c>
      <c r="D443">
        <f t="shared" si="16"/>
        <v>0.16659147830686188</v>
      </c>
      <c r="E443">
        <v>1.6458472691069242E-2</v>
      </c>
      <c r="G443">
        <v>438</v>
      </c>
      <c r="H443">
        <f t="shared" ca="1" si="17"/>
        <v>1.5512660952201747E-2</v>
      </c>
    </row>
    <row r="444" spans="2:8">
      <c r="B444" s="179">
        <v>45743</v>
      </c>
      <c r="C444" s="180">
        <v>535.74</v>
      </c>
      <c r="D444">
        <f t="shared" si="16"/>
        <v>0.6279725239855154</v>
      </c>
      <c r="E444">
        <v>1.640721245380215E-2</v>
      </c>
      <c r="G444">
        <v>439</v>
      </c>
      <c r="H444">
        <f t="shared" ca="1" si="17"/>
        <v>-1.3583206319749795E-2</v>
      </c>
    </row>
    <row r="445" spans="2:8">
      <c r="B445" s="179">
        <v>44853</v>
      </c>
      <c r="C445" s="180">
        <v>199.31</v>
      </c>
      <c r="D445">
        <f t="shared" si="16"/>
        <v>-1.007977522452461</v>
      </c>
      <c r="E445">
        <v>1.6406602779589635E-2</v>
      </c>
      <c r="G445">
        <v>440</v>
      </c>
      <c r="H445">
        <f t="shared" ca="1" si="17"/>
        <v>3.093107813560475E-2</v>
      </c>
    </row>
    <row r="446" spans="2:8">
      <c r="B446" s="179">
        <v>45238</v>
      </c>
      <c r="C446" s="180">
        <v>400.21</v>
      </c>
      <c r="D446">
        <f t="shared" si="16"/>
        <v>0.80735114065115821</v>
      </c>
      <c r="E446">
        <v>1.6366407635990992E-2</v>
      </c>
      <c r="G446">
        <v>441</v>
      </c>
      <c r="H446">
        <f t="shared" ca="1" si="17"/>
        <v>-9.1414396096371441E-3</v>
      </c>
    </row>
    <row r="447" spans="2:8">
      <c r="B447" s="179">
        <v>44189</v>
      </c>
      <c r="C447" s="180">
        <v>77.099999999999994</v>
      </c>
      <c r="D447">
        <f t="shared" si="16"/>
        <v>0.49053177691309979</v>
      </c>
      <c r="E447">
        <v>1.6342412451361751E-2</v>
      </c>
      <c r="G447">
        <v>442</v>
      </c>
      <c r="H447">
        <f t="shared" ca="1" si="17"/>
        <v>4.4738525275303592E-3</v>
      </c>
    </row>
    <row r="448" spans="2:8">
      <c r="B448" s="179">
        <v>43398</v>
      </c>
      <c r="C448" s="180">
        <v>39.28</v>
      </c>
      <c r="D448">
        <f t="shared" si="16"/>
        <v>-14.45061099796334</v>
      </c>
      <c r="E448">
        <v>1.6293279022403271E-2</v>
      </c>
      <c r="G448">
        <v>443</v>
      </c>
      <c r="H448">
        <f t="shared" ca="1" si="17"/>
        <v>-3.3883301304001495E-2</v>
      </c>
    </row>
    <row r="449" spans="2:8">
      <c r="B449" s="179">
        <v>45597</v>
      </c>
      <c r="C449" s="180">
        <v>606.9</v>
      </c>
      <c r="D449">
        <f t="shared" si="16"/>
        <v>0.95849398582962586</v>
      </c>
      <c r="E449">
        <v>1.6279452957653644E-2</v>
      </c>
      <c r="G449">
        <v>444</v>
      </c>
      <c r="H449">
        <f t="shared" ca="1" si="17"/>
        <v>-2.9178639874630558E-2</v>
      </c>
    </row>
    <row r="450" spans="2:8">
      <c r="B450" s="179">
        <v>43006</v>
      </c>
      <c r="C450" s="180">
        <v>25.19</v>
      </c>
      <c r="D450">
        <f t="shared" si="16"/>
        <v>-7.6617705438666125E-2</v>
      </c>
      <c r="E450">
        <v>1.6276300119094884E-2</v>
      </c>
      <c r="G450">
        <v>445</v>
      </c>
      <c r="H450">
        <f t="shared" ca="1" si="17"/>
        <v>2.6293672635883818E-2</v>
      </c>
    </row>
    <row r="451" spans="2:8">
      <c r="B451" s="179">
        <v>42968</v>
      </c>
      <c r="C451" s="180">
        <v>27.12</v>
      </c>
      <c r="D451">
        <f t="shared" si="16"/>
        <v>-2.1117256637168138</v>
      </c>
      <c r="E451">
        <v>1.6224188790560517E-2</v>
      </c>
      <c r="G451">
        <v>446</v>
      </c>
      <c r="H451">
        <f t="shared" ca="1" si="17"/>
        <v>5.3955995046786352E-2</v>
      </c>
    </row>
    <row r="452" spans="2:8">
      <c r="B452" s="179">
        <v>44299</v>
      </c>
      <c r="C452" s="180">
        <v>84.39</v>
      </c>
      <c r="D452">
        <f t="shared" si="16"/>
        <v>-4.5178338665718689</v>
      </c>
      <c r="E452">
        <v>1.6115653513449454E-2</v>
      </c>
      <c r="G452">
        <v>447</v>
      </c>
      <c r="H452">
        <f t="shared" ca="1" si="17"/>
        <v>7.987582512855626E-3</v>
      </c>
    </row>
    <row r="453" spans="2:8">
      <c r="B453" s="179">
        <v>45847</v>
      </c>
      <c r="C453" s="180">
        <v>465.65</v>
      </c>
      <c r="D453">
        <f t="shared" si="16"/>
        <v>0.94517341350799966</v>
      </c>
      <c r="E453">
        <v>1.6106517770857941E-2</v>
      </c>
      <c r="G453">
        <v>448</v>
      </c>
      <c r="H453">
        <f t="shared" ca="1" si="17"/>
        <v>-2.0856907332687011E-2</v>
      </c>
    </row>
    <row r="454" spans="2:8">
      <c r="B454" s="179">
        <v>43017</v>
      </c>
      <c r="C454" s="180">
        <v>25.53</v>
      </c>
      <c r="D454">
        <f t="shared" ref="D454:D517" si="18">(C454-C455)/C454</f>
        <v>-11.72542107324716</v>
      </c>
      <c r="E454">
        <v>1.6059537798668238E-2</v>
      </c>
      <c r="G454">
        <v>449</v>
      </c>
      <c r="H454">
        <f t="shared" ca="1" si="17"/>
        <v>4.3455114000227708E-3</v>
      </c>
    </row>
    <row r="455" spans="2:8">
      <c r="B455" s="179">
        <v>45118</v>
      </c>
      <c r="C455" s="180">
        <v>324.88</v>
      </c>
      <c r="D455">
        <f t="shared" si="18"/>
        <v>0.88411105639005183</v>
      </c>
      <c r="E455">
        <v>1.5944348682590516E-2</v>
      </c>
      <c r="G455">
        <v>450</v>
      </c>
      <c r="H455">
        <f t="shared" ref="H455:H518" ca="1" si="19">NORMINV(RAND(),N$8,N$9)</f>
        <v>-3.726886390765069E-2</v>
      </c>
    </row>
    <row r="456" spans="2:8">
      <c r="B456" s="179">
        <v>43265</v>
      </c>
      <c r="C456" s="180">
        <v>37.65</v>
      </c>
      <c r="D456">
        <f t="shared" si="18"/>
        <v>0.39495351925630806</v>
      </c>
      <c r="E456">
        <v>1.5936254980079719E-2</v>
      </c>
      <c r="G456">
        <v>451</v>
      </c>
      <c r="H456">
        <f t="shared" ca="1" si="19"/>
        <v>-3.1997640489800491E-4</v>
      </c>
    </row>
    <row r="457" spans="2:8">
      <c r="B457" s="179">
        <v>42944</v>
      </c>
      <c r="C457" s="180">
        <v>22.78</v>
      </c>
      <c r="D457">
        <f t="shared" si="18"/>
        <v>-0.53072870939420524</v>
      </c>
      <c r="E457">
        <v>1.5803336259877059E-2</v>
      </c>
      <c r="G457">
        <v>452</v>
      </c>
      <c r="H457">
        <f t="shared" ca="1" si="19"/>
        <v>1.4495614231802817E-2</v>
      </c>
    </row>
    <row r="458" spans="2:8">
      <c r="B458" s="179">
        <v>43230</v>
      </c>
      <c r="C458" s="180">
        <v>34.869999999999997</v>
      </c>
      <c r="D458">
        <f t="shared" si="18"/>
        <v>-0.43733868655004304</v>
      </c>
      <c r="E458">
        <v>1.5772870662460487E-2</v>
      </c>
      <c r="G458">
        <v>453</v>
      </c>
      <c r="H458">
        <f t="shared" ca="1" si="19"/>
        <v>-3.3660183795764916E-2</v>
      </c>
    </row>
    <row r="459" spans="2:8">
      <c r="B459" s="179">
        <v>43728</v>
      </c>
      <c r="C459" s="180">
        <v>50.12</v>
      </c>
      <c r="D459">
        <f t="shared" si="18"/>
        <v>-4.5333200319233837</v>
      </c>
      <c r="E459">
        <v>1.5762170790103735E-2</v>
      </c>
      <c r="G459">
        <v>454</v>
      </c>
      <c r="H459">
        <f t="shared" ca="1" si="19"/>
        <v>9.2739339360616933E-3</v>
      </c>
    </row>
    <row r="460" spans="2:8">
      <c r="B460" s="179">
        <v>44914</v>
      </c>
      <c r="C460" s="180">
        <v>277.33</v>
      </c>
      <c r="D460">
        <f t="shared" si="18"/>
        <v>0.91966249594346083</v>
      </c>
      <c r="E460">
        <v>1.5757400930299661E-2</v>
      </c>
      <c r="G460">
        <v>455</v>
      </c>
      <c r="H460">
        <f t="shared" ca="1" si="19"/>
        <v>-2.116092517479572E-2</v>
      </c>
    </row>
    <row r="461" spans="2:8">
      <c r="B461" s="179">
        <v>42886</v>
      </c>
      <c r="C461" s="180">
        <v>22.28</v>
      </c>
      <c r="D461">
        <f t="shared" si="18"/>
        <v>-6.1938958707360811E-2</v>
      </c>
      <c r="E461">
        <v>1.5709156193895932E-2</v>
      </c>
      <c r="G461">
        <v>456</v>
      </c>
      <c r="H461">
        <f t="shared" ca="1" si="19"/>
        <v>-8.5590811419168841E-3</v>
      </c>
    </row>
    <row r="462" spans="2:8">
      <c r="B462" s="179">
        <v>42956</v>
      </c>
      <c r="C462" s="180">
        <v>23.66</v>
      </c>
      <c r="D462">
        <f t="shared" si="18"/>
        <v>0.24302620456466612</v>
      </c>
      <c r="E462">
        <v>1.5638207945900297E-2</v>
      </c>
      <c r="G462">
        <v>457</v>
      </c>
      <c r="H462">
        <f t="shared" ca="1" si="19"/>
        <v>-3.1748008539883833E-2</v>
      </c>
    </row>
    <row r="463" spans="2:8">
      <c r="B463" s="179">
        <v>42772</v>
      </c>
      <c r="C463" s="180">
        <v>17.91</v>
      </c>
      <c r="D463">
        <f t="shared" si="18"/>
        <v>-18.676716917922949</v>
      </c>
      <c r="E463">
        <v>1.5633724176437807E-2</v>
      </c>
      <c r="G463">
        <v>458</v>
      </c>
      <c r="H463">
        <f t="shared" ca="1" si="19"/>
        <v>3.0186630434224416E-2</v>
      </c>
    </row>
    <row r="464" spans="2:8">
      <c r="B464" s="179">
        <v>45167</v>
      </c>
      <c r="C464" s="180">
        <v>352.41</v>
      </c>
      <c r="D464">
        <f t="shared" si="18"/>
        <v>-0.53196560824040173</v>
      </c>
      <c r="E464">
        <v>1.5550069521296268E-2</v>
      </c>
      <c r="G464">
        <v>459</v>
      </c>
      <c r="H464">
        <f t="shared" ca="1" si="19"/>
        <v>-3.8035206031091562E-2</v>
      </c>
    </row>
    <row r="465" spans="2:8">
      <c r="B465" s="179">
        <v>45735</v>
      </c>
      <c r="C465" s="180">
        <v>539.88</v>
      </c>
      <c r="D465">
        <f t="shared" si="18"/>
        <v>0.95461954508409275</v>
      </c>
      <c r="E465">
        <v>1.5540490479365759E-2</v>
      </c>
      <c r="G465">
        <v>460</v>
      </c>
      <c r="H465">
        <f t="shared" ca="1" si="19"/>
        <v>-2.1472674209386707E-2</v>
      </c>
    </row>
    <row r="466" spans="2:8">
      <c r="B466" s="179">
        <v>43053</v>
      </c>
      <c r="C466" s="180">
        <v>24.5</v>
      </c>
      <c r="D466">
        <f t="shared" si="18"/>
        <v>-23.569795918367348</v>
      </c>
      <c r="E466">
        <v>1.5510204081632612E-2</v>
      </c>
      <c r="G466">
        <v>461</v>
      </c>
      <c r="H466">
        <f t="shared" ca="1" si="19"/>
        <v>1.3382983257860689E-2</v>
      </c>
    </row>
    <row r="467" spans="2:8">
      <c r="B467" s="179">
        <v>45513</v>
      </c>
      <c r="C467" s="180">
        <v>601.96</v>
      </c>
      <c r="D467">
        <f t="shared" si="18"/>
        <v>6.7944713934480844E-2</v>
      </c>
      <c r="E467">
        <v>1.5499368728819258E-2</v>
      </c>
      <c r="G467">
        <v>462</v>
      </c>
      <c r="H467">
        <f t="shared" ca="1" si="19"/>
        <v>3.9617993484468553E-2</v>
      </c>
    </row>
    <row r="468" spans="2:8">
      <c r="B468" s="179">
        <v>45365</v>
      </c>
      <c r="C468" s="180">
        <v>561.05999999999995</v>
      </c>
      <c r="D468">
        <f t="shared" si="18"/>
        <v>0.96073503725091791</v>
      </c>
      <c r="E468">
        <v>1.5488539550137136E-2</v>
      </c>
      <c r="G468">
        <v>463</v>
      </c>
      <c r="H468">
        <f t="shared" ca="1" si="19"/>
        <v>4.3333341597581445E-3</v>
      </c>
    </row>
    <row r="469" spans="2:8">
      <c r="B469" s="179">
        <v>42863</v>
      </c>
      <c r="C469" s="180">
        <v>22.03</v>
      </c>
      <c r="D469">
        <f t="shared" si="18"/>
        <v>-1.6472991375397183</v>
      </c>
      <c r="E469">
        <v>1.5433499773036761E-2</v>
      </c>
      <c r="G469">
        <v>464</v>
      </c>
      <c r="H469">
        <f t="shared" ca="1" si="19"/>
        <v>3.1361325070071435E-3</v>
      </c>
    </row>
    <row r="470" spans="2:8">
      <c r="B470" s="179">
        <v>44099</v>
      </c>
      <c r="C470" s="180">
        <v>58.32</v>
      </c>
      <c r="D470">
        <f t="shared" si="18"/>
        <v>0.41546639231824412</v>
      </c>
      <c r="E470">
        <v>1.5260631001371752E-2</v>
      </c>
      <c r="G470">
        <v>465</v>
      </c>
      <c r="H470">
        <f t="shared" ca="1" si="19"/>
        <v>3.0430936162740729E-2</v>
      </c>
    </row>
    <row r="471" spans="2:8">
      <c r="B471" s="179">
        <v>43308</v>
      </c>
      <c r="C471" s="180">
        <v>34.090000000000003</v>
      </c>
      <c r="D471">
        <f t="shared" si="18"/>
        <v>-0.25872689938398336</v>
      </c>
      <c r="E471">
        <v>1.5253740099736084E-2</v>
      </c>
      <c r="G471">
        <v>466</v>
      </c>
      <c r="H471">
        <f t="shared" ca="1" si="19"/>
        <v>-1.6970536775550403E-2</v>
      </c>
    </row>
    <row r="472" spans="2:8">
      <c r="B472" s="179">
        <v>43497</v>
      </c>
      <c r="C472" s="180">
        <v>42.91</v>
      </c>
      <c r="D472">
        <f t="shared" si="18"/>
        <v>-1.7676532276858545</v>
      </c>
      <c r="E472">
        <v>1.5147984152878085E-2</v>
      </c>
      <c r="G472">
        <v>467</v>
      </c>
      <c r="H472">
        <f t="shared" ca="1" si="19"/>
        <v>2.6365708015383064E-2</v>
      </c>
    </row>
    <row r="473" spans="2:8">
      <c r="B473" s="179">
        <v>44630</v>
      </c>
      <c r="C473" s="180">
        <v>118.76</v>
      </c>
      <c r="D473">
        <f t="shared" si="18"/>
        <v>-3.179016503873358</v>
      </c>
      <c r="E473">
        <v>1.5072414954530197E-2</v>
      </c>
      <c r="G473">
        <v>468</v>
      </c>
      <c r="H473">
        <f t="shared" ca="1" si="19"/>
        <v>-1.2122769750718149E-2</v>
      </c>
    </row>
    <row r="474" spans="2:8">
      <c r="B474" s="179">
        <v>45786</v>
      </c>
      <c r="C474" s="180">
        <v>496.3</v>
      </c>
      <c r="D474">
        <f t="shared" si="18"/>
        <v>0.92482369534555708</v>
      </c>
      <c r="E474">
        <v>1.5011082006850671E-2</v>
      </c>
      <c r="G474">
        <v>469</v>
      </c>
      <c r="H474">
        <f t="shared" ca="1" si="19"/>
        <v>-2.3436866961598139E-2</v>
      </c>
    </row>
    <row r="475" spans="2:8">
      <c r="B475" s="179">
        <v>43285</v>
      </c>
      <c r="C475" s="180">
        <v>37.31</v>
      </c>
      <c r="D475">
        <f t="shared" si="18"/>
        <v>3.5111230233181509E-2</v>
      </c>
      <c r="E475">
        <v>1.500938086303946E-2</v>
      </c>
      <c r="G475">
        <v>470</v>
      </c>
      <c r="H475">
        <f t="shared" ca="1" si="19"/>
        <v>-1.8927281585284169E-2</v>
      </c>
    </row>
    <row r="476" spans="2:8">
      <c r="B476" s="179">
        <v>43319</v>
      </c>
      <c r="C476" s="180">
        <v>36</v>
      </c>
      <c r="D476">
        <f t="shared" si="18"/>
        <v>0.31166666666666665</v>
      </c>
      <c r="E476">
        <v>1.4999999999999977E-2</v>
      </c>
      <c r="G476">
        <v>471</v>
      </c>
      <c r="H476">
        <f t="shared" ca="1" si="19"/>
        <v>-4.4980154019053807E-3</v>
      </c>
    </row>
    <row r="477" spans="2:8">
      <c r="B477" s="179">
        <v>43042</v>
      </c>
      <c r="C477" s="180">
        <v>24.78</v>
      </c>
      <c r="D477">
        <f t="shared" si="18"/>
        <v>-18.168684422921711</v>
      </c>
      <c r="E477">
        <v>1.493139628732853E-2</v>
      </c>
      <c r="G477">
        <v>472</v>
      </c>
      <c r="H477">
        <f t="shared" ca="1" si="19"/>
        <v>-1.5392622277593306E-2</v>
      </c>
    </row>
    <row r="478" spans="2:8">
      <c r="B478" s="179">
        <v>45707</v>
      </c>
      <c r="C478" s="180">
        <v>475</v>
      </c>
      <c r="D478">
        <f t="shared" si="18"/>
        <v>0.95894736842105266</v>
      </c>
      <c r="E478">
        <v>1.4926315789473631E-2</v>
      </c>
      <c r="G478">
        <v>473</v>
      </c>
      <c r="H478">
        <f t="shared" ca="1" si="19"/>
        <v>4.6194621472078973E-3</v>
      </c>
    </row>
    <row r="479" spans="2:8">
      <c r="B479" s="179">
        <v>42703</v>
      </c>
      <c r="C479" s="180">
        <v>19.5</v>
      </c>
      <c r="D479">
        <f t="shared" si="18"/>
        <v>-15.431282051282052</v>
      </c>
      <c r="E479">
        <v>1.4871794871794828E-2</v>
      </c>
      <c r="G479">
        <v>474</v>
      </c>
      <c r="H479">
        <f t="shared" ca="1" si="19"/>
        <v>-4.8702259348539154E-3</v>
      </c>
    </row>
    <row r="480" spans="2:8">
      <c r="B480" s="179">
        <v>45097</v>
      </c>
      <c r="C480" s="180">
        <v>320.41000000000003</v>
      </c>
      <c r="D480">
        <f t="shared" si="18"/>
        <v>0.92837302206547867</v>
      </c>
      <c r="E480">
        <v>1.4824755781654753E-2</v>
      </c>
      <c r="G480">
        <v>475</v>
      </c>
      <c r="H480">
        <f t="shared" ca="1" si="19"/>
        <v>-6.7334076716548102E-3</v>
      </c>
    </row>
    <row r="481" spans="2:8">
      <c r="B481" s="179">
        <v>42914</v>
      </c>
      <c r="C481" s="180">
        <v>22.95</v>
      </c>
      <c r="D481">
        <f t="shared" si="18"/>
        <v>-2.4457516339869279</v>
      </c>
      <c r="E481">
        <v>1.4814814814814808E-2</v>
      </c>
      <c r="G481">
        <v>476</v>
      </c>
      <c r="H481">
        <f t="shared" ca="1" si="19"/>
        <v>1.5638451237650869E-2</v>
      </c>
    </row>
    <row r="482" spans="2:8">
      <c r="B482" s="179">
        <v>44314</v>
      </c>
      <c r="C482" s="180">
        <v>79.08</v>
      </c>
      <c r="D482">
        <f t="shared" si="18"/>
        <v>-0.37114314618108257</v>
      </c>
      <c r="E482">
        <v>1.4795144157814893E-2</v>
      </c>
      <c r="G482">
        <v>477</v>
      </c>
      <c r="H482">
        <f t="shared" ca="1" si="19"/>
        <v>-4.4566096529504731E-2</v>
      </c>
    </row>
    <row r="483" spans="2:8">
      <c r="B483" s="179">
        <v>44551</v>
      </c>
      <c r="C483" s="180">
        <v>108.43</v>
      </c>
      <c r="D483">
        <f t="shared" si="18"/>
        <v>0.7562482707737711</v>
      </c>
      <c r="E483">
        <v>1.4756063819976099E-2</v>
      </c>
      <c r="G483">
        <v>478</v>
      </c>
      <c r="H483">
        <f t="shared" ca="1" si="19"/>
        <v>1.7717269614443323E-2</v>
      </c>
    </row>
    <row r="484" spans="2:8">
      <c r="B484" s="179">
        <v>42971</v>
      </c>
      <c r="C484" s="180">
        <v>26.43</v>
      </c>
      <c r="D484">
        <f t="shared" si="18"/>
        <v>0.17858494135452133</v>
      </c>
      <c r="E484">
        <v>1.4755959137343949E-2</v>
      </c>
      <c r="G484">
        <v>479</v>
      </c>
      <c r="H484">
        <f t="shared" ca="1" si="19"/>
        <v>-9.6703334376142848E-3</v>
      </c>
    </row>
    <row r="485" spans="2:8">
      <c r="B485" s="179">
        <v>42843</v>
      </c>
      <c r="C485" s="180">
        <v>21.71</v>
      </c>
      <c r="D485">
        <f t="shared" si="18"/>
        <v>-1.6582220175034545</v>
      </c>
      <c r="E485">
        <v>1.4739751266697387E-2</v>
      </c>
      <c r="G485">
        <v>480</v>
      </c>
      <c r="H485">
        <f t="shared" ca="1" si="19"/>
        <v>1.5930635505797371E-2</v>
      </c>
    </row>
    <row r="486" spans="2:8">
      <c r="B486" s="179">
        <v>43816</v>
      </c>
      <c r="C486" s="180">
        <v>57.71</v>
      </c>
      <c r="D486">
        <f t="shared" si="18"/>
        <v>-3.9532143476000696</v>
      </c>
      <c r="E486">
        <v>1.4728816496274499E-2</v>
      </c>
      <c r="G486">
        <v>481</v>
      </c>
      <c r="H486">
        <f t="shared" ca="1" si="19"/>
        <v>-7.9062040125096582E-3</v>
      </c>
    </row>
    <row r="487" spans="2:8">
      <c r="B487" s="179">
        <v>45033</v>
      </c>
      <c r="C487" s="180">
        <v>285.85000000000002</v>
      </c>
      <c r="D487">
        <f t="shared" si="18"/>
        <v>2.9735875459156898E-2</v>
      </c>
      <c r="E487">
        <v>1.4728004198006073E-2</v>
      </c>
      <c r="G487">
        <v>482</v>
      </c>
      <c r="H487">
        <f t="shared" ca="1" si="19"/>
        <v>1.4357945475505679E-2</v>
      </c>
    </row>
    <row r="488" spans="2:8">
      <c r="B488" s="179">
        <v>45026</v>
      </c>
      <c r="C488" s="180">
        <v>277.35000000000002</v>
      </c>
      <c r="D488">
        <f t="shared" si="18"/>
        <v>-0.8287001983053901</v>
      </c>
      <c r="E488">
        <v>1.471065440778814E-2</v>
      </c>
      <c r="G488">
        <v>483</v>
      </c>
      <c r="H488">
        <f t="shared" ca="1" si="19"/>
        <v>8.0631227964020086E-4</v>
      </c>
    </row>
    <row r="489" spans="2:8">
      <c r="B489" s="179">
        <v>45296</v>
      </c>
      <c r="C489" s="180">
        <v>507.19</v>
      </c>
      <c r="D489">
        <f t="shared" si="18"/>
        <v>-0.1340128945759971</v>
      </c>
      <c r="E489">
        <v>1.4669058932549928E-2</v>
      </c>
      <c r="G489">
        <v>484</v>
      </c>
      <c r="H489">
        <f t="shared" ca="1" si="19"/>
        <v>-3.3325124642979327E-2</v>
      </c>
    </row>
    <row r="490" spans="2:8">
      <c r="B490" s="179">
        <v>45610</v>
      </c>
      <c r="C490" s="180">
        <v>575.16</v>
      </c>
      <c r="D490">
        <f t="shared" si="18"/>
        <v>-0.16084220043118436</v>
      </c>
      <c r="E490">
        <v>1.4656791153765822E-2</v>
      </c>
      <c r="G490">
        <v>485</v>
      </c>
      <c r="H490">
        <f t="shared" ca="1" si="19"/>
        <v>8.543383986396081E-3</v>
      </c>
    </row>
    <row r="491" spans="2:8">
      <c r="B491" s="179">
        <v>45499</v>
      </c>
      <c r="C491" s="180">
        <v>667.67</v>
      </c>
      <c r="D491">
        <f t="shared" si="18"/>
        <v>0.82257702158251822</v>
      </c>
      <c r="E491">
        <v>1.4647954827983844E-2</v>
      </c>
      <c r="G491">
        <v>486</v>
      </c>
      <c r="H491">
        <f t="shared" ca="1" si="19"/>
        <v>-2.9363974638823599E-2</v>
      </c>
    </row>
    <row r="492" spans="2:8">
      <c r="B492" s="179">
        <v>44593</v>
      </c>
      <c r="C492" s="180">
        <v>118.46</v>
      </c>
      <c r="D492">
        <f t="shared" si="18"/>
        <v>-3.6080533513422255</v>
      </c>
      <c r="E492">
        <v>1.4604085767347542E-2</v>
      </c>
      <c r="G492">
        <v>487</v>
      </c>
      <c r="H492">
        <f t="shared" ca="1" si="19"/>
        <v>1.4713925359064109E-2</v>
      </c>
    </row>
    <row r="493" spans="2:8">
      <c r="B493" s="179">
        <v>45749</v>
      </c>
      <c r="C493" s="180">
        <v>545.87</v>
      </c>
      <c r="D493">
        <f t="shared" si="18"/>
        <v>0.31978309853994541</v>
      </c>
      <c r="E493">
        <v>1.4545587777309715E-2</v>
      </c>
      <c r="G493">
        <v>488</v>
      </c>
      <c r="H493">
        <f t="shared" ca="1" si="19"/>
        <v>2.3603022499351527E-2</v>
      </c>
    </row>
    <row r="494" spans="2:8">
      <c r="B494" s="179">
        <v>45174</v>
      </c>
      <c r="C494" s="180">
        <v>371.31</v>
      </c>
      <c r="D494">
        <f t="shared" si="18"/>
        <v>0.86283698257520669</v>
      </c>
      <c r="E494">
        <v>1.4543104144784619E-2</v>
      </c>
      <c r="G494">
        <v>489</v>
      </c>
      <c r="H494">
        <f t="shared" ca="1" si="19"/>
        <v>-9.7353919879439852E-4</v>
      </c>
    </row>
    <row r="495" spans="2:8">
      <c r="B495" s="179">
        <v>43753</v>
      </c>
      <c r="C495" s="180">
        <v>50.93</v>
      </c>
      <c r="D495">
        <f t="shared" si="18"/>
        <v>-5.8904378558808442E-4</v>
      </c>
      <c r="E495">
        <v>1.4529746711172237E-2</v>
      </c>
      <c r="G495">
        <v>490</v>
      </c>
      <c r="H495">
        <f t="shared" ca="1" si="19"/>
        <v>7.9253911042515626E-3</v>
      </c>
    </row>
    <row r="496" spans="2:8">
      <c r="B496" s="179">
        <v>43773</v>
      </c>
      <c r="C496" s="180">
        <v>50.96</v>
      </c>
      <c r="D496">
        <f t="shared" si="18"/>
        <v>-10.926805337519621</v>
      </c>
      <c r="E496">
        <v>1.4521193092621704E-2</v>
      </c>
      <c r="G496">
        <v>491</v>
      </c>
      <c r="H496">
        <f t="shared" ca="1" si="19"/>
        <v>-2.5122020344522988E-2</v>
      </c>
    </row>
    <row r="497" spans="2:8">
      <c r="B497" s="179">
        <v>45539</v>
      </c>
      <c r="C497" s="180">
        <v>607.79</v>
      </c>
      <c r="D497">
        <f t="shared" si="18"/>
        <v>0.89001135260534059</v>
      </c>
      <c r="E497">
        <v>1.4511591174583222E-2</v>
      </c>
      <c r="G497">
        <v>492</v>
      </c>
      <c r="H497">
        <f t="shared" ca="1" si="19"/>
        <v>9.9065896480016076E-3</v>
      </c>
    </row>
    <row r="498" spans="2:8">
      <c r="B498" s="179">
        <v>43874</v>
      </c>
      <c r="C498" s="180">
        <v>66.849999999999994</v>
      </c>
      <c r="D498">
        <f t="shared" si="18"/>
        <v>-8.1199700822737473</v>
      </c>
      <c r="E498">
        <v>1.4510097232610306E-2</v>
      </c>
      <c r="G498">
        <v>493</v>
      </c>
      <c r="H498">
        <f t="shared" ca="1" si="19"/>
        <v>1.2493014954608656E-2</v>
      </c>
    </row>
    <row r="499" spans="2:8">
      <c r="B499" s="179">
        <v>45348</v>
      </c>
      <c r="C499" s="180">
        <v>609.66999999999996</v>
      </c>
      <c r="D499">
        <f t="shared" si="18"/>
        <v>0.8988797218167206</v>
      </c>
      <c r="E499">
        <v>1.4466842718191705E-2</v>
      </c>
      <c r="G499">
        <v>494</v>
      </c>
      <c r="H499">
        <f t="shared" ca="1" si="19"/>
        <v>-1.7511495792072167E-2</v>
      </c>
    </row>
    <row r="500" spans="2:8">
      <c r="B500" s="179">
        <v>43850</v>
      </c>
      <c r="C500" s="180">
        <v>61.65</v>
      </c>
      <c r="D500">
        <f t="shared" si="18"/>
        <v>0.70689375506893759</v>
      </c>
      <c r="E500">
        <v>1.4436334144363351E-2</v>
      </c>
      <c r="G500">
        <v>495</v>
      </c>
      <c r="H500">
        <f t="shared" ca="1" si="19"/>
        <v>-1.334944548556205E-2</v>
      </c>
    </row>
    <row r="501" spans="2:8">
      <c r="B501" s="179">
        <v>42781</v>
      </c>
      <c r="C501" s="180">
        <v>18.07</v>
      </c>
      <c r="D501">
        <f t="shared" si="18"/>
        <v>-2.0863309352517985</v>
      </c>
      <c r="E501">
        <v>1.4388489208633179E-2</v>
      </c>
      <c r="G501">
        <v>496</v>
      </c>
      <c r="H501">
        <f t="shared" ca="1" si="19"/>
        <v>1.1705249383805854E-2</v>
      </c>
    </row>
    <row r="502" spans="2:8">
      <c r="B502" s="179">
        <v>44021</v>
      </c>
      <c r="C502" s="180">
        <v>55.77</v>
      </c>
      <c r="D502">
        <f t="shared" si="18"/>
        <v>-0.43249058633674009</v>
      </c>
      <c r="E502">
        <v>1.434462972924519E-2</v>
      </c>
      <c r="G502">
        <v>497</v>
      </c>
      <c r="H502">
        <f t="shared" ca="1" si="19"/>
        <v>-1.1636484871619121E-2</v>
      </c>
    </row>
    <row r="503" spans="2:8">
      <c r="B503" s="179">
        <v>44316</v>
      </c>
      <c r="C503" s="180">
        <v>79.89</v>
      </c>
      <c r="D503">
        <f t="shared" si="18"/>
        <v>0.53498560520715988</v>
      </c>
      <c r="E503">
        <v>1.4269620728501697E-2</v>
      </c>
      <c r="G503">
        <v>498</v>
      </c>
      <c r="H503">
        <f t="shared" ca="1" si="19"/>
        <v>3.7635894265203029E-2</v>
      </c>
    </row>
    <row r="504" spans="2:8">
      <c r="B504" s="179">
        <v>43257</v>
      </c>
      <c r="C504" s="180">
        <v>37.15</v>
      </c>
      <c r="D504">
        <f t="shared" si="18"/>
        <v>-0.51224764468371475</v>
      </c>
      <c r="E504">
        <v>1.4266487213997339E-2</v>
      </c>
      <c r="G504">
        <v>499</v>
      </c>
      <c r="H504">
        <f t="shared" ca="1" si="19"/>
        <v>1.8421457496793126E-2</v>
      </c>
    </row>
    <row r="505" spans="2:8">
      <c r="B505" s="179">
        <v>44116</v>
      </c>
      <c r="C505" s="180">
        <v>56.18</v>
      </c>
      <c r="D505">
        <f t="shared" si="18"/>
        <v>-0.7513349946600214</v>
      </c>
      <c r="E505">
        <v>1.4239943040227788E-2</v>
      </c>
      <c r="G505">
        <v>500</v>
      </c>
      <c r="H505">
        <f t="shared" ca="1" si="19"/>
        <v>-3.1963825818669647E-2</v>
      </c>
    </row>
    <row r="506" spans="2:8">
      <c r="B506" s="179">
        <v>44389</v>
      </c>
      <c r="C506" s="180">
        <v>98.39</v>
      </c>
      <c r="D506">
        <f t="shared" si="18"/>
        <v>-4.5662160788698039</v>
      </c>
      <c r="E506">
        <v>1.4229088321983999E-2</v>
      </c>
      <c r="G506">
        <v>501</v>
      </c>
      <c r="H506">
        <f t="shared" ca="1" si="19"/>
        <v>-1.7434507881211876E-2</v>
      </c>
    </row>
    <row r="507" spans="2:8">
      <c r="B507" s="179">
        <v>45736</v>
      </c>
      <c r="C507" s="180">
        <v>547.66</v>
      </c>
      <c r="D507">
        <f t="shared" si="18"/>
        <v>0.77529854289157507</v>
      </c>
      <c r="E507">
        <v>1.4205894167914351E-2</v>
      </c>
      <c r="G507">
        <v>502</v>
      </c>
      <c r="H507">
        <f t="shared" ca="1" si="19"/>
        <v>1.0790019860474131E-2</v>
      </c>
    </row>
    <row r="508" spans="2:8">
      <c r="B508" s="179">
        <v>44655</v>
      </c>
      <c r="C508" s="180">
        <v>123.06</v>
      </c>
      <c r="D508">
        <f t="shared" si="18"/>
        <v>0.28595806923451972</v>
      </c>
      <c r="E508">
        <v>1.4139444173573939E-2</v>
      </c>
      <c r="G508">
        <v>503</v>
      </c>
      <c r="H508">
        <f t="shared" ca="1" si="19"/>
        <v>9.4956375495993534E-3</v>
      </c>
    </row>
    <row r="509" spans="2:8">
      <c r="B509" s="179">
        <v>44251</v>
      </c>
      <c r="C509" s="180">
        <v>87.87</v>
      </c>
      <c r="D509">
        <f t="shared" si="18"/>
        <v>-5.8669625583247971</v>
      </c>
      <c r="E509">
        <v>1.4111756003186628E-2</v>
      </c>
      <c r="G509">
        <v>504</v>
      </c>
      <c r="H509">
        <f t="shared" ca="1" si="19"/>
        <v>-5.4396833875239381E-3</v>
      </c>
    </row>
    <row r="510" spans="2:8">
      <c r="B510" s="179">
        <v>45429</v>
      </c>
      <c r="C510" s="180">
        <v>603.4</v>
      </c>
      <c r="D510">
        <f t="shared" si="18"/>
        <v>0.96799801126947305</v>
      </c>
      <c r="E510">
        <v>1.3987404706662149E-2</v>
      </c>
      <c r="G510">
        <v>505</v>
      </c>
      <c r="H510">
        <f t="shared" ca="1" si="19"/>
        <v>2.2951394079091064E-2</v>
      </c>
    </row>
    <row r="511" spans="2:8">
      <c r="B511" s="179">
        <v>42835</v>
      </c>
      <c r="C511" s="180">
        <v>19.309999999999999</v>
      </c>
      <c r="D511">
        <f t="shared" si="18"/>
        <v>0.10978767477990665</v>
      </c>
      <c r="E511">
        <v>1.3982392542723956E-2</v>
      </c>
      <c r="G511">
        <v>506</v>
      </c>
      <c r="H511">
        <f t="shared" ca="1" si="19"/>
        <v>3.4610318307940393E-3</v>
      </c>
    </row>
    <row r="512" spans="2:8">
      <c r="B512" s="179">
        <v>42824</v>
      </c>
      <c r="C512" s="180">
        <v>17.190000000000001</v>
      </c>
      <c r="D512">
        <f t="shared" si="18"/>
        <v>-34.353694008144267</v>
      </c>
      <c r="E512">
        <v>1.3961605584642349E-2</v>
      </c>
      <c r="G512">
        <v>507</v>
      </c>
      <c r="H512">
        <f t="shared" ca="1" si="19"/>
        <v>-1.1419966676546006E-4</v>
      </c>
    </row>
    <row r="513" spans="2:8">
      <c r="B513" s="179">
        <v>45537</v>
      </c>
      <c r="C513" s="180">
        <v>607.73</v>
      </c>
      <c r="D513">
        <f t="shared" si="18"/>
        <v>0.80827011995458509</v>
      </c>
      <c r="E513">
        <v>1.3953564905467918E-2</v>
      </c>
      <c r="G513">
        <v>508</v>
      </c>
      <c r="H513">
        <f t="shared" ca="1" si="19"/>
        <v>2.6270302812724635E-3</v>
      </c>
    </row>
    <row r="514" spans="2:8">
      <c r="B514" s="179">
        <v>44543</v>
      </c>
      <c r="C514" s="180">
        <v>116.52</v>
      </c>
      <c r="D514">
        <f t="shared" si="18"/>
        <v>-0.84835221421215257</v>
      </c>
      <c r="E514">
        <v>1.3903192584963872E-2</v>
      </c>
      <c r="G514">
        <v>509</v>
      </c>
      <c r="H514">
        <f t="shared" ca="1" si="19"/>
        <v>-2.7385962956413854E-2</v>
      </c>
    </row>
    <row r="515" spans="2:8">
      <c r="B515" s="179">
        <v>44812</v>
      </c>
      <c r="C515" s="180">
        <v>215.37</v>
      </c>
      <c r="D515">
        <f t="shared" si="18"/>
        <v>0.92296977294887861</v>
      </c>
      <c r="E515">
        <v>1.388308492361986E-2</v>
      </c>
      <c r="G515">
        <v>510</v>
      </c>
      <c r="H515">
        <f t="shared" ca="1" si="19"/>
        <v>-8.9097178137012845E-3</v>
      </c>
    </row>
    <row r="516" spans="2:8">
      <c r="B516" s="179">
        <v>42733</v>
      </c>
      <c r="C516" s="180">
        <v>16.59</v>
      </c>
      <c r="D516">
        <f t="shared" si="18"/>
        <v>-1.5003013863773356</v>
      </c>
      <c r="E516">
        <v>1.386377335744427E-2</v>
      </c>
      <c r="G516">
        <v>511</v>
      </c>
      <c r="H516">
        <f t="shared" ca="1" si="19"/>
        <v>4.5707215321818149E-3</v>
      </c>
    </row>
    <row r="517" spans="2:8">
      <c r="B517" s="179">
        <v>43524</v>
      </c>
      <c r="C517" s="180">
        <v>41.48</v>
      </c>
      <c r="D517">
        <f t="shared" si="18"/>
        <v>-12.412729026036645</v>
      </c>
      <c r="E517">
        <v>1.374156219864996E-2</v>
      </c>
      <c r="G517">
        <v>512</v>
      </c>
      <c r="H517">
        <f t="shared" ca="1" si="19"/>
        <v>-3.3984858512555019E-2</v>
      </c>
    </row>
    <row r="518" spans="2:8">
      <c r="B518" s="179">
        <v>45764</v>
      </c>
      <c r="C518" s="180">
        <v>556.36</v>
      </c>
      <c r="D518">
        <f t="shared" ref="D518:D581" si="20">(C518-C519)/C518</f>
        <v>0.93831332230929609</v>
      </c>
      <c r="E518">
        <v>1.3732115896182303E-2</v>
      </c>
      <c r="G518">
        <v>513</v>
      </c>
      <c r="H518">
        <f t="shared" ca="1" si="19"/>
        <v>-1.3095102610427761E-2</v>
      </c>
    </row>
    <row r="519" spans="2:8">
      <c r="B519" s="179">
        <v>43229</v>
      </c>
      <c r="C519" s="180">
        <v>34.32</v>
      </c>
      <c r="D519">
        <f t="shared" si="20"/>
        <v>-0.64131701631701621</v>
      </c>
      <c r="E519">
        <v>1.3694638694638661E-2</v>
      </c>
      <c r="G519">
        <v>514</v>
      </c>
      <c r="H519">
        <f t="shared" ref="H519:H582" ca="1" si="21">NORMINV(RAND(),N$8,N$9)</f>
        <v>-1.9642097695249518E-2</v>
      </c>
    </row>
    <row r="520" spans="2:8">
      <c r="B520" s="179">
        <v>44007</v>
      </c>
      <c r="C520" s="180">
        <v>56.33</v>
      </c>
      <c r="D520">
        <f t="shared" si="20"/>
        <v>-0.4981359843777739</v>
      </c>
      <c r="E520">
        <v>1.3669447896325156E-2</v>
      </c>
      <c r="G520">
        <v>515</v>
      </c>
      <c r="H520">
        <f t="shared" ca="1" si="21"/>
        <v>-1.6813748872131409E-2</v>
      </c>
    </row>
    <row r="521" spans="2:8">
      <c r="B521" s="179">
        <v>44340</v>
      </c>
      <c r="C521" s="180">
        <v>84.39</v>
      </c>
      <c r="D521">
        <f t="shared" si="20"/>
        <v>0.78243867756843233</v>
      </c>
      <c r="E521">
        <v>1.3627207015049244E-2</v>
      </c>
      <c r="G521">
        <v>516</v>
      </c>
      <c r="H521">
        <f t="shared" ca="1" si="21"/>
        <v>-2.3731400533466656E-2</v>
      </c>
    </row>
    <row r="522" spans="2:8">
      <c r="B522" s="179">
        <v>42830</v>
      </c>
      <c r="C522" s="180">
        <v>18.36</v>
      </c>
      <c r="D522">
        <f t="shared" si="20"/>
        <v>-1.8660130718954249</v>
      </c>
      <c r="E522">
        <v>1.3616557734204794E-2</v>
      </c>
      <c r="G522">
        <v>517</v>
      </c>
      <c r="H522">
        <f t="shared" ca="1" si="21"/>
        <v>-2.5979426350045014E-2</v>
      </c>
    </row>
    <row r="523" spans="2:8">
      <c r="B523" s="179">
        <v>43706</v>
      </c>
      <c r="C523" s="180">
        <v>52.62</v>
      </c>
      <c r="D523">
        <f t="shared" si="20"/>
        <v>-10.953629798555683</v>
      </c>
      <c r="E523">
        <v>1.349296845305969E-2</v>
      </c>
      <c r="G523">
        <v>518</v>
      </c>
      <c r="H523">
        <f t="shared" ca="1" si="21"/>
        <v>1.4277062525300876E-2</v>
      </c>
    </row>
    <row r="524" spans="2:8">
      <c r="B524" s="179">
        <v>45456</v>
      </c>
      <c r="C524" s="180">
        <v>629</v>
      </c>
      <c r="D524">
        <f t="shared" si="20"/>
        <v>0.60109697933227346</v>
      </c>
      <c r="E524">
        <v>1.3481717011128805E-2</v>
      </c>
      <c r="G524">
        <v>519</v>
      </c>
      <c r="H524">
        <f t="shared" ca="1" si="21"/>
        <v>-1.1567836086176266E-2</v>
      </c>
    </row>
    <row r="525" spans="2:8">
      <c r="B525" s="179">
        <v>44972</v>
      </c>
      <c r="C525" s="180">
        <v>250.91</v>
      </c>
      <c r="D525">
        <f t="shared" si="20"/>
        <v>-0.42365788529751697</v>
      </c>
      <c r="E525">
        <v>1.3470965684906921E-2</v>
      </c>
      <c r="G525">
        <v>520</v>
      </c>
      <c r="H525">
        <f t="shared" ca="1" si="21"/>
        <v>1.3850746598192997E-2</v>
      </c>
    </row>
    <row r="526" spans="2:8">
      <c r="B526" s="179">
        <v>45168</v>
      </c>
      <c r="C526" s="180">
        <v>357.21</v>
      </c>
      <c r="D526">
        <f t="shared" si="20"/>
        <v>0.94966546289297604</v>
      </c>
      <c r="E526">
        <v>1.3437473754933945E-2</v>
      </c>
      <c r="G526">
        <v>521</v>
      </c>
      <c r="H526">
        <f t="shared" ca="1" si="21"/>
        <v>9.9223392356366895E-3</v>
      </c>
    </row>
    <row r="527" spans="2:8">
      <c r="B527" s="179">
        <v>42759</v>
      </c>
      <c r="C527" s="180">
        <v>17.98</v>
      </c>
      <c r="D527">
        <f t="shared" si="20"/>
        <v>-1.6390433815350389</v>
      </c>
      <c r="E527">
        <v>1.3348164627363848E-2</v>
      </c>
      <c r="G527">
        <v>522</v>
      </c>
      <c r="H527">
        <f t="shared" ca="1" si="21"/>
        <v>1.105944700301697E-2</v>
      </c>
    </row>
    <row r="528" spans="2:8">
      <c r="B528" s="179">
        <v>43558</v>
      </c>
      <c r="C528" s="180">
        <v>47.45</v>
      </c>
      <c r="D528">
        <f t="shared" si="20"/>
        <v>-10.611801896733404</v>
      </c>
      <c r="E528">
        <v>1.3277133825079083E-2</v>
      </c>
      <c r="G528">
        <v>523</v>
      </c>
      <c r="H528">
        <f t="shared" ca="1" si="21"/>
        <v>1.0451848725676418E-2</v>
      </c>
    </row>
    <row r="529" spans="2:8">
      <c r="B529" s="179">
        <v>45334</v>
      </c>
      <c r="C529" s="180">
        <v>550.98</v>
      </c>
      <c r="D529">
        <f t="shared" si="20"/>
        <v>0.93148571635994049</v>
      </c>
      <c r="E529">
        <v>1.3249119750263291E-2</v>
      </c>
      <c r="G529">
        <v>524</v>
      </c>
      <c r="H529">
        <f t="shared" ca="1" si="21"/>
        <v>-8.6529379791596573E-3</v>
      </c>
    </row>
    <row r="530" spans="2:8">
      <c r="B530" s="179">
        <v>43460</v>
      </c>
      <c r="C530" s="180">
        <v>37.75</v>
      </c>
      <c r="D530">
        <f t="shared" si="20"/>
        <v>-2.5695364238410567E-2</v>
      </c>
      <c r="E530">
        <v>1.3245033112582781E-2</v>
      </c>
      <c r="G530">
        <v>525</v>
      </c>
      <c r="H530">
        <f t="shared" ca="1" si="21"/>
        <v>-1.4329004791431673E-2</v>
      </c>
    </row>
    <row r="531" spans="2:8">
      <c r="B531" s="179">
        <v>43328</v>
      </c>
      <c r="C531" s="180">
        <v>38.72</v>
      </c>
      <c r="D531">
        <f t="shared" si="20"/>
        <v>-4.8197314049586781</v>
      </c>
      <c r="E531">
        <v>1.3171487603305734E-2</v>
      </c>
      <c r="G531">
        <v>526</v>
      </c>
      <c r="H531">
        <f t="shared" ca="1" si="21"/>
        <v>1.9518788957954409E-2</v>
      </c>
    </row>
    <row r="532" spans="2:8">
      <c r="B532" s="179">
        <v>44882</v>
      </c>
      <c r="C532" s="180">
        <v>225.34</v>
      </c>
      <c r="D532">
        <f t="shared" si="20"/>
        <v>-0.62381290494364083</v>
      </c>
      <c r="E532">
        <v>1.3135706044199912E-2</v>
      </c>
      <c r="G532">
        <v>527</v>
      </c>
      <c r="H532">
        <f t="shared" ca="1" si="21"/>
        <v>1.8593586193098265E-2</v>
      </c>
    </row>
    <row r="533" spans="2:8">
      <c r="B533" s="179">
        <v>45173</v>
      </c>
      <c r="C533" s="180">
        <v>365.91</v>
      </c>
      <c r="D533">
        <f t="shared" si="20"/>
        <v>0.66639337542018529</v>
      </c>
      <c r="E533">
        <v>1.311797983110604E-2</v>
      </c>
      <c r="G533">
        <v>528</v>
      </c>
      <c r="H533">
        <f t="shared" ca="1" si="21"/>
        <v>-5.2304686553695436E-3</v>
      </c>
    </row>
    <row r="534" spans="2:8">
      <c r="B534" s="179">
        <v>44620</v>
      </c>
      <c r="C534" s="180">
        <v>122.07</v>
      </c>
      <c r="D534">
        <f t="shared" si="20"/>
        <v>0.60530842958957964</v>
      </c>
      <c r="E534">
        <v>1.3107233554517853E-2</v>
      </c>
      <c r="G534">
        <v>529</v>
      </c>
      <c r="H534">
        <f t="shared" ca="1" si="21"/>
        <v>-1.3199937261492135E-2</v>
      </c>
    </row>
    <row r="535" spans="2:8">
      <c r="B535" s="179">
        <v>43616</v>
      </c>
      <c r="C535" s="180">
        <v>48.18</v>
      </c>
      <c r="D535">
        <f t="shared" si="20"/>
        <v>0.63491075134910746</v>
      </c>
      <c r="E535">
        <v>1.3075965130759705E-2</v>
      </c>
      <c r="G535">
        <v>530</v>
      </c>
      <c r="H535">
        <f t="shared" ca="1" si="21"/>
        <v>-7.3380943718855292E-3</v>
      </c>
    </row>
    <row r="536" spans="2:8">
      <c r="B536" s="179">
        <v>42793</v>
      </c>
      <c r="C536" s="180">
        <v>17.59</v>
      </c>
      <c r="D536">
        <f t="shared" si="20"/>
        <v>-4.1773735076748144</v>
      </c>
      <c r="E536">
        <v>1.3075611142694737E-2</v>
      </c>
      <c r="G536">
        <v>531</v>
      </c>
      <c r="H536">
        <f t="shared" ca="1" si="21"/>
        <v>1.3734215157418619E-2</v>
      </c>
    </row>
    <row r="537" spans="2:8">
      <c r="B537" s="179">
        <v>44383</v>
      </c>
      <c r="C537" s="180">
        <v>91.07</v>
      </c>
      <c r="D537">
        <f t="shared" si="20"/>
        <v>-2.4950038431975408</v>
      </c>
      <c r="E537">
        <v>1.3066871637202129E-2</v>
      </c>
      <c r="G537">
        <v>532</v>
      </c>
      <c r="H537">
        <f t="shared" ca="1" si="21"/>
        <v>-1.9881076991614725E-2</v>
      </c>
    </row>
    <row r="538" spans="2:8">
      <c r="B538" s="179">
        <v>45090</v>
      </c>
      <c r="C538" s="180">
        <v>318.29000000000002</v>
      </c>
      <c r="D538">
        <f t="shared" si="20"/>
        <v>0.90018536554714257</v>
      </c>
      <c r="E538">
        <v>1.2912752521285662E-2</v>
      </c>
      <c r="G538">
        <v>533</v>
      </c>
      <c r="H538">
        <f t="shared" ca="1" si="21"/>
        <v>2.126167208111111E-2</v>
      </c>
    </row>
    <row r="539" spans="2:8">
      <c r="B539" s="179">
        <v>43202</v>
      </c>
      <c r="C539" s="180">
        <v>31.77</v>
      </c>
      <c r="D539">
        <f t="shared" si="20"/>
        <v>-16.890462700661001</v>
      </c>
      <c r="E539">
        <v>1.2905256531318859E-2</v>
      </c>
      <c r="G539">
        <v>534</v>
      </c>
      <c r="H539">
        <f t="shared" ca="1" si="21"/>
        <v>1.6993178182789913E-2</v>
      </c>
    </row>
    <row r="540" spans="2:8">
      <c r="B540" s="179">
        <v>45366</v>
      </c>
      <c r="C540" s="180">
        <v>568.38</v>
      </c>
      <c r="D540">
        <f t="shared" si="20"/>
        <v>0.90837116013934327</v>
      </c>
      <c r="E540">
        <v>1.2878707906682238E-2</v>
      </c>
      <c r="G540">
        <v>535</v>
      </c>
      <c r="H540">
        <f t="shared" ca="1" si="21"/>
        <v>-1.5248913229532058E-2</v>
      </c>
    </row>
    <row r="541" spans="2:8">
      <c r="B541" s="179">
        <v>43735</v>
      </c>
      <c r="C541" s="180">
        <v>52.08</v>
      </c>
      <c r="D541">
        <f t="shared" si="20"/>
        <v>-8.2569124423963149</v>
      </c>
      <c r="E541">
        <v>1.286482334869435E-2</v>
      </c>
      <c r="G541">
        <v>536</v>
      </c>
      <c r="H541">
        <f t="shared" ca="1" si="21"/>
        <v>2.377324750381303E-2</v>
      </c>
    </row>
    <row r="542" spans="2:8">
      <c r="B542" s="179">
        <v>45810</v>
      </c>
      <c r="C542" s="180">
        <v>482.1</v>
      </c>
      <c r="D542">
        <f t="shared" si="20"/>
        <v>0.57705870151420868</v>
      </c>
      <c r="E542">
        <v>1.2860402406139899E-2</v>
      </c>
      <c r="G542">
        <v>537</v>
      </c>
      <c r="H542">
        <f t="shared" ca="1" si="21"/>
        <v>-2.923833695705081E-2</v>
      </c>
    </row>
    <row r="543" spans="2:8">
      <c r="B543" s="179">
        <v>44789</v>
      </c>
      <c r="C543" s="180">
        <v>203.9</v>
      </c>
      <c r="D543">
        <f t="shared" si="20"/>
        <v>0.79666503187837168</v>
      </c>
      <c r="E543">
        <v>1.2800392349190847E-2</v>
      </c>
      <c r="G543">
        <v>538</v>
      </c>
      <c r="H543">
        <f t="shared" ca="1" si="21"/>
        <v>1.9839238169950889E-2</v>
      </c>
    </row>
    <row r="544" spans="2:8">
      <c r="B544" s="179">
        <v>43468</v>
      </c>
      <c r="C544" s="180">
        <v>41.46</v>
      </c>
      <c r="D544">
        <f t="shared" si="20"/>
        <v>-9.2139411480945501</v>
      </c>
      <c r="E544">
        <v>1.2783405692233506E-2</v>
      </c>
      <c r="G544">
        <v>539</v>
      </c>
      <c r="H544">
        <f t="shared" ca="1" si="21"/>
        <v>2.2401993330503443E-2</v>
      </c>
    </row>
    <row r="545" spans="2:8">
      <c r="B545" s="179">
        <v>45254</v>
      </c>
      <c r="C545" s="180">
        <v>423.47</v>
      </c>
      <c r="D545">
        <f t="shared" si="20"/>
        <v>-0.37669728670271796</v>
      </c>
      <c r="E545">
        <v>1.2775403216284564E-2</v>
      </c>
      <c r="G545">
        <v>540</v>
      </c>
      <c r="H545">
        <f t="shared" ca="1" si="21"/>
        <v>2.4417771897803222E-2</v>
      </c>
    </row>
    <row r="546" spans="2:8">
      <c r="B546" s="179">
        <v>45422</v>
      </c>
      <c r="C546" s="180">
        <v>582.99</v>
      </c>
      <c r="D546">
        <f t="shared" si="20"/>
        <v>0.95819825382939672</v>
      </c>
      <c r="E546">
        <v>1.2744643990463067E-2</v>
      </c>
      <c r="G546">
        <v>541</v>
      </c>
      <c r="H546">
        <f t="shared" ca="1" si="21"/>
        <v>5.6431255459798444E-3</v>
      </c>
    </row>
    <row r="547" spans="2:8">
      <c r="B547" s="179">
        <v>42899</v>
      </c>
      <c r="C547" s="180">
        <v>24.37</v>
      </c>
      <c r="D547">
        <f t="shared" si="20"/>
        <v>-20.195322117357403</v>
      </c>
      <c r="E547">
        <v>1.2720558063192543E-2</v>
      </c>
      <c r="G547">
        <v>542</v>
      </c>
      <c r="H547">
        <f t="shared" ca="1" si="21"/>
        <v>2.0769205076066652E-2</v>
      </c>
    </row>
    <row r="548" spans="2:8">
      <c r="B548" s="179">
        <v>45327</v>
      </c>
      <c r="C548" s="180">
        <v>516.53</v>
      </c>
      <c r="D548">
        <f t="shared" si="20"/>
        <v>0.49681528662420377</v>
      </c>
      <c r="E548">
        <v>1.2661413664259508E-2</v>
      </c>
      <c r="G548">
        <v>543</v>
      </c>
      <c r="H548">
        <f t="shared" ca="1" si="21"/>
        <v>-3.196755270433321E-4</v>
      </c>
    </row>
    <row r="549" spans="2:8">
      <c r="B549" s="179">
        <v>44978</v>
      </c>
      <c r="C549" s="180">
        <v>259.91000000000003</v>
      </c>
      <c r="D549">
        <f t="shared" si="20"/>
        <v>1.650571351621723E-2</v>
      </c>
      <c r="E549">
        <v>1.2658227848101344E-2</v>
      </c>
      <c r="G549">
        <v>544</v>
      </c>
      <c r="H549">
        <f t="shared" ca="1" si="21"/>
        <v>3.1090483023621503E-2</v>
      </c>
    </row>
    <row r="550" spans="2:8">
      <c r="B550" s="179">
        <v>44985</v>
      </c>
      <c r="C550" s="180">
        <v>255.62</v>
      </c>
      <c r="D550">
        <f t="shared" si="20"/>
        <v>0.87555746811673574</v>
      </c>
      <c r="E550">
        <v>1.2596823409748841E-2</v>
      </c>
      <c r="G550">
        <v>545</v>
      </c>
      <c r="H550">
        <f t="shared" ca="1" si="21"/>
        <v>2.1418703733608255E-2</v>
      </c>
    </row>
    <row r="551" spans="2:8">
      <c r="B551" s="179">
        <v>43220</v>
      </c>
      <c r="C551" s="180">
        <v>31.81</v>
      </c>
      <c r="D551">
        <f t="shared" si="20"/>
        <v>0.17384470292360885</v>
      </c>
      <c r="E551">
        <v>1.2574662055957203E-2</v>
      </c>
      <c r="G551">
        <v>546</v>
      </c>
      <c r="H551">
        <f t="shared" ca="1" si="21"/>
        <v>-1.1694728226766423E-2</v>
      </c>
    </row>
    <row r="552" spans="2:8">
      <c r="B552" s="179">
        <v>42997</v>
      </c>
      <c r="C552" s="180">
        <v>26.28</v>
      </c>
      <c r="D552">
        <f t="shared" si="20"/>
        <v>-2.224505327245053</v>
      </c>
      <c r="E552">
        <v>1.2557077625570847E-2</v>
      </c>
      <c r="G552">
        <v>547</v>
      </c>
      <c r="H552">
        <f t="shared" ca="1" si="21"/>
        <v>-3.6713308974864585E-2</v>
      </c>
    </row>
    <row r="553" spans="2:8">
      <c r="B553" s="179">
        <v>44272</v>
      </c>
      <c r="C553" s="180">
        <v>84.74</v>
      </c>
      <c r="D553">
        <f t="shared" si="20"/>
        <v>-1.0266698135473266E-2</v>
      </c>
      <c r="E553">
        <v>1.2508850601840786E-2</v>
      </c>
      <c r="G553">
        <v>548</v>
      </c>
      <c r="H553">
        <f t="shared" ca="1" si="21"/>
        <v>9.8669717324673771E-3</v>
      </c>
    </row>
    <row r="554" spans="2:8">
      <c r="B554" s="179">
        <v>44349</v>
      </c>
      <c r="C554" s="180">
        <v>85.61</v>
      </c>
      <c r="D554">
        <f t="shared" si="20"/>
        <v>0.10197406844994748</v>
      </c>
      <c r="E554">
        <v>1.2498539890199663E-2</v>
      </c>
      <c r="G554">
        <v>549</v>
      </c>
      <c r="H554">
        <f t="shared" ca="1" si="21"/>
        <v>1.2627904570596541E-2</v>
      </c>
    </row>
    <row r="555" spans="2:8">
      <c r="B555" s="179">
        <v>44196</v>
      </c>
      <c r="C555" s="180">
        <v>76.88</v>
      </c>
      <c r="D555">
        <f t="shared" si="20"/>
        <v>-5.5280957336108223E-2</v>
      </c>
      <c r="E555">
        <v>1.2486992715920835E-2</v>
      </c>
      <c r="G555">
        <v>550</v>
      </c>
      <c r="H555">
        <f t="shared" ca="1" si="21"/>
        <v>-2.9853847170582776E-2</v>
      </c>
    </row>
    <row r="556" spans="2:8">
      <c r="B556" s="179">
        <v>44201</v>
      </c>
      <c r="C556" s="180">
        <v>81.13</v>
      </c>
      <c r="D556">
        <f t="shared" si="20"/>
        <v>0.1524713422901515</v>
      </c>
      <c r="E556">
        <v>1.2449155676075322E-2</v>
      </c>
      <c r="G556">
        <v>551</v>
      </c>
      <c r="H556">
        <f t="shared" ca="1" si="21"/>
        <v>-1.6520106230005847E-3</v>
      </c>
    </row>
    <row r="557" spans="2:8">
      <c r="B557" s="179">
        <v>43854</v>
      </c>
      <c r="C557" s="180">
        <v>68.760000000000005</v>
      </c>
      <c r="D557">
        <f t="shared" si="20"/>
        <v>-0.74694589877835948</v>
      </c>
      <c r="E557">
        <v>1.2361838278068768E-2</v>
      </c>
      <c r="G557">
        <v>552</v>
      </c>
      <c r="H557">
        <f t="shared" ca="1" si="21"/>
        <v>-2.4383164594813451E-2</v>
      </c>
    </row>
    <row r="558" spans="2:8">
      <c r="B558" s="179">
        <v>44462</v>
      </c>
      <c r="C558" s="180">
        <v>120.12</v>
      </c>
      <c r="D558">
        <f t="shared" si="20"/>
        <v>0.59390609390609395</v>
      </c>
      <c r="E558">
        <v>1.2321012321012353E-2</v>
      </c>
      <c r="G558">
        <v>553</v>
      </c>
      <c r="H558">
        <f t="shared" ca="1" si="21"/>
        <v>-4.9524778585317737E-2</v>
      </c>
    </row>
    <row r="559" spans="2:8">
      <c r="B559" s="179">
        <v>43619</v>
      </c>
      <c r="C559" s="180">
        <v>48.78</v>
      </c>
      <c r="D559">
        <f t="shared" si="20"/>
        <v>0.1322263222632227</v>
      </c>
      <c r="E559">
        <v>1.2300123001230042E-2</v>
      </c>
      <c r="G559">
        <v>554</v>
      </c>
      <c r="H559">
        <f t="shared" ca="1" si="21"/>
        <v>-1.127328887091365E-2</v>
      </c>
    </row>
    <row r="560" spans="2:8">
      <c r="B560" s="179">
        <v>43529</v>
      </c>
      <c r="C560" s="180">
        <v>42.33</v>
      </c>
      <c r="D560">
        <f t="shared" si="20"/>
        <v>-9.7772265532719125</v>
      </c>
      <c r="E560">
        <v>1.2284431845027075E-2</v>
      </c>
      <c r="G560">
        <v>555</v>
      </c>
      <c r="H560">
        <f t="shared" ca="1" si="21"/>
        <v>1.4448952905340248E-2</v>
      </c>
    </row>
    <row r="561" spans="2:8">
      <c r="B561" s="179">
        <v>45842</v>
      </c>
      <c r="C561" s="180">
        <v>456.2</v>
      </c>
      <c r="D561">
        <f t="shared" si="20"/>
        <v>0.91865409907935114</v>
      </c>
      <c r="E561">
        <v>1.2275317843051218E-2</v>
      </c>
      <c r="G561">
        <v>556</v>
      </c>
      <c r="H561">
        <f t="shared" ca="1" si="21"/>
        <v>2.3281077096864645E-2</v>
      </c>
    </row>
    <row r="562" spans="2:8">
      <c r="B562" s="179">
        <v>43249</v>
      </c>
      <c r="C562" s="180">
        <v>37.11</v>
      </c>
      <c r="D562">
        <f t="shared" si="20"/>
        <v>-5.0921584478577211</v>
      </c>
      <c r="E562">
        <v>1.2126111560226431E-2</v>
      </c>
      <c r="G562">
        <v>557</v>
      </c>
      <c r="H562">
        <f t="shared" ca="1" si="21"/>
        <v>-7.9703437030244611E-3</v>
      </c>
    </row>
    <row r="563" spans="2:8">
      <c r="B563" s="179">
        <v>44872</v>
      </c>
      <c r="C563" s="180">
        <v>226.08</v>
      </c>
      <c r="D563">
        <f t="shared" si="20"/>
        <v>-1.6752476999292285</v>
      </c>
      <c r="E563">
        <v>1.2119603680113274E-2</v>
      </c>
      <c r="G563">
        <v>558</v>
      </c>
      <c r="H563">
        <f t="shared" ca="1" si="21"/>
        <v>1.2346784526175048E-2</v>
      </c>
    </row>
    <row r="564" spans="2:8">
      <c r="B564" s="179">
        <v>45450</v>
      </c>
      <c r="C564" s="180">
        <v>604.82000000000005</v>
      </c>
      <c r="D564">
        <f t="shared" si="20"/>
        <v>0.55924076584769034</v>
      </c>
      <c r="E564">
        <v>1.211930822393446E-2</v>
      </c>
      <c r="G564">
        <v>559</v>
      </c>
      <c r="H564">
        <f t="shared" ca="1" si="21"/>
        <v>-1.776625690246289E-2</v>
      </c>
    </row>
    <row r="565" spans="2:8">
      <c r="B565" s="179">
        <v>44988</v>
      </c>
      <c r="C565" s="180">
        <v>266.58</v>
      </c>
      <c r="D565">
        <f t="shared" si="20"/>
        <v>0.77912821667041787</v>
      </c>
      <c r="E565">
        <v>1.2116437842298603E-2</v>
      </c>
      <c r="G565">
        <v>560</v>
      </c>
      <c r="H565">
        <f t="shared" ca="1" si="21"/>
        <v>-1.7968345820172583E-2</v>
      </c>
    </row>
    <row r="566" spans="2:8">
      <c r="B566" s="179">
        <v>43803</v>
      </c>
      <c r="C566" s="180">
        <v>58.88</v>
      </c>
      <c r="D566">
        <f t="shared" si="20"/>
        <v>-1.0035665760869563</v>
      </c>
      <c r="E566">
        <v>1.2058423913043492E-2</v>
      </c>
      <c r="G566">
        <v>561</v>
      </c>
      <c r="H566">
        <f t="shared" ca="1" si="21"/>
        <v>6.4247901281478947E-3</v>
      </c>
    </row>
    <row r="567" spans="2:8">
      <c r="B567" s="179">
        <v>44628</v>
      </c>
      <c r="C567" s="180">
        <v>117.97</v>
      </c>
      <c r="D567">
        <f t="shared" si="20"/>
        <v>0.49978808171569045</v>
      </c>
      <c r="E567">
        <v>1.2036958548783604E-2</v>
      </c>
      <c r="G567">
        <v>562</v>
      </c>
      <c r="H567">
        <f t="shared" ca="1" si="21"/>
        <v>-3.819559975804303E-3</v>
      </c>
    </row>
    <row r="568" spans="2:8">
      <c r="B568" s="179">
        <v>43798</v>
      </c>
      <c r="C568" s="180">
        <v>59.01</v>
      </c>
      <c r="D568">
        <f t="shared" si="20"/>
        <v>-8.6702253855278766</v>
      </c>
      <c r="E568">
        <v>1.203185900694799E-2</v>
      </c>
      <c r="G568">
        <v>563</v>
      </c>
      <c r="H568">
        <f t="shared" ca="1" si="21"/>
        <v>8.5677588599559294E-3</v>
      </c>
    </row>
    <row r="569" spans="2:8">
      <c r="B569" s="179">
        <v>45341</v>
      </c>
      <c r="C569" s="180">
        <v>570.64</v>
      </c>
      <c r="D569">
        <f t="shared" si="20"/>
        <v>0.77709238749474274</v>
      </c>
      <c r="E569">
        <v>1.1793775410065923E-2</v>
      </c>
      <c r="G569">
        <v>564</v>
      </c>
      <c r="H569">
        <f t="shared" ca="1" si="21"/>
        <v>4.0354728491941516E-3</v>
      </c>
    </row>
    <row r="570" spans="2:8">
      <c r="B570" s="179">
        <v>44623</v>
      </c>
      <c r="C570" s="180">
        <v>127.2</v>
      </c>
      <c r="D570">
        <f t="shared" si="20"/>
        <v>7.327044025157238E-2</v>
      </c>
      <c r="E570">
        <v>1.1792452830188678E-2</v>
      </c>
      <c r="G570">
        <v>565</v>
      </c>
      <c r="H570">
        <f t="shared" ca="1" si="21"/>
        <v>-2.2396998558831802E-2</v>
      </c>
    </row>
    <row r="571" spans="2:8">
      <c r="B571" s="179">
        <v>44480</v>
      </c>
      <c r="C571" s="180">
        <v>117.88</v>
      </c>
      <c r="D571">
        <f t="shared" si="20"/>
        <v>0.48795385137427894</v>
      </c>
      <c r="E571">
        <v>1.1791652527994577E-2</v>
      </c>
      <c r="G571">
        <v>566</v>
      </c>
      <c r="H571">
        <f t="shared" ca="1" si="21"/>
        <v>3.4945736705957853E-2</v>
      </c>
    </row>
    <row r="572" spans="2:8">
      <c r="B572" s="179">
        <v>44103</v>
      </c>
      <c r="C572" s="180">
        <v>60.36</v>
      </c>
      <c r="D572">
        <f t="shared" si="20"/>
        <v>0.57637508283631544</v>
      </c>
      <c r="E572">
        <v>1.1762756792577881E-2</v>
      </c>
      <c r="G572">
        <v>567</v>
      </c>
      <c r="H572">
        <f t="shared" ca="1" si="21"/>
        <v>1.7629517533149591E-2</v>
      </c>
    </row>
    <row r="573" spans="2:8">
      <c r="B573" s="179">
        <v>42978</v>
      </c>
      <c r="C573" s="180">
        <v>25.57</v>
      </c>
      <c r="D573">
        <f t="shared" si="20"/>
        <v>-3.7438404380132964</v>
      </c>
      <c r="E573">
        <v>1.1732499022291776E-2</v>
      </c>
      <c r="G573">
        <v>568</v>
      </c>
      <c r="H573">
        <f t="shared" ca="1" si="21"/>
        <v>1.1807497916906367E-2</v>
      </c>
    </row>
    <row r="574" spans="2:8">
      <c r="B574" s="179">
        <v>44448</v>
      </c>
      <c r="C574" s="180">
        <v>121.3</v>
      </c>
      <c r="D574">
        <f t="shared" si="20"/>
        <v>0.75259686727122832</v>
      </c>
      <c r="E574">
        <v>1.1706512778235794E-2</v>
      </c>
      <c r="G574">
        <v>569</v>
      </c>
      <c r="H574">
        <f t="shared" ca="1" si="21"/>
        <v>6.0989900554337317E-3</v>
      </c>
    </row>
    <row r="575" spans="2:8">
      <c r="B575" s="179">
        <v>43180</v>
      </c>
      <c r="C575" s="180">
        <v>30.01</v>
      </c>
      <c r="D575">
        <f t="shared" si="20"/>
        <v>-11.032989003665445</v>
      </c>
      <c r="E575">
        <v>1.1662779073642167E-2</v>
      </c>
      <c r="G575">
        <v>570</v>
      </c>
      <c r="H575">
        <f t="shared" ca="1" si="21"/>
        <v>2.9458126536735761E-3</v>
      </c>
    </row>
    <row r="576" spans="2:8">
      <c r="B576" s="179">
        <v>45170</v>
      </c>
      <c r="C576" s="180">
        <v>361.11</v>
      </c>
      <c r="D576">
        <f t="shared" si="20"/>
        <v>-0.66389742737669966</v>
      </c>
      <c r="E576">
        <v>1.1630805017861562E-2</v>
      </c>
      <c r="G576">
        <v>571</v>
      </c>
      <c r="H576">
        <f t="shared" ca="1" si="21"/>
        <v>-2.3892520891405224E-2</v>
      </c>
    </row>
    <row r="577" spans="2:8">
      <c r="B577" s="179">
        <v>45345</v>
      </c>
      <c r="C577" s="180">
        <v>600.85</v>
      </c>
      <c r="D577">
        <f t="shared" si="20"/>
        <v>0.94391279021386365</v>
      </c>
      <c r="E577">
        <v>1.1600233003245447E-2</v>
      </c>
      <c r="G577">
        <v>572</v>
      </c>
      <c r="H577">
        <f t="shared" ca="1" si="21"/>
        <v>-1.8080724694291724E-2</v>
      </c>
    </row>
    <row r="578" spans="2:8">
      <c r="B578" s="179">
        <v>43131</v>
      </c>
      <c r="C578" s="180">
        <v>33.700000000000003</v>
      </c>
      <c r="D578">
        <f t="shared" si="20"/>
        <v>0.28041543026706239</v>
      </c>
      <c r="E578">
        <v>1.1572700296735921E-2</v>
      </c>
      <c r="G578">
        <v>573</v>
      </c>
      <c r="H578">
        <f t="shared" ca="1" si="21"/>
        <v>2.0728712873418667E-2</v>
      </c>
    </row>
    <row r="579" spans="2:8">
      <c r="B579" s="179">
        <v>43061</v>
      </c>
      <c r="C579" s="180">
        <v>24.25</v>
      </c>
      <c r="D579">
        <f t="shared" si="20"/>
        <v>-0.73030927835051551</v>
      </c>
      <c r="E579">
        <v>1.1546391752577366E-2</v>
      </c>
      <c r="G579">
        <v>574</v>
      </c>
      <c r="H579">
        <f t="shared" ca="1" si="21"/>
        <v>-4.0279774741913923E-2</v>
      </c>
    </row>
    <row r="580" spans="2:8">
      <c r="B580" s="179">
        <v>43550</v>
      </c>
      <c r="C580" s="180">
        <v>41.96</v>
      </c>
      <c r="D580">
        <f t="shared" si="20"/>
        <v>-3.689227836034318</v>
      </c>
      <c r="E580">
        <v>1.1439466158246044E-2</v>
      </c>
      <c r="G580">
        <v>575</v>
      </c>
      <c r="H580">
        <f t="shared" ca="1" si="21"/>
        <v>-4.0442866946008162E-2</v>
      </c>
    </row>
    <row r="581" spans="2:8">
      <c r="B581" s="179">
        <v>44784</v>
      </c>
      <c r="C581" s="180">
        <v>196.76</v>
      </c>
      <c r="D581">
        <f t="shared" si="20"/>
        <v>0.79884122789184797</v>
      </c>
      <c r="E581">
        <v>1.1435251067290099E-2</v>
      </c>
      <c r="G581">
        <v>576</v>
      </c>
      <c r="H581">
        <f t="shared" ca="1" si="21"/>
        <v>3.0835764554266582E-2</v>
      </c>
    </row>
    <row r="582" spans="2:8">
      <c r="B582" s="179">
        <v>43409</v>
      </c>
      <c r="C582" s="180">
        <v>39.58</v>
      </c>
      <c r="D582">
        <f t="shared" ref="D582:D645" si="22">(C582-C583)/C582</f>
        <v>-14.040677109651337</v>
      </c>
      <c r="E582">
        <v>1.1369378473976649E-2</v>
      </c>
      <c r="G582">
        <v>577</v>
      </c>
      <c r="H582">
        <f t="shared" ca="1" si="21"/>
        <v>1.2550210504809299E-2</v>
      </c>
    </row>
    <row r="583" spans="2:8">
      <c r="B583" s="179">
        <v>45517</v>
      </c>
      <c r="C583" s="180">
        <v>595.30999999999995</v>
      </c>
      <c r="D583">
        <f t="shared" si="22"/>
        <v>0.76936386084560981</v>
      </c>
      <c r="E583">
        <v>1.1355428264265662E-2</v>
      </c>
      <c r="G583">
        <v>578</v>
      </c>
      <c r="H583">
        <f t="shared" ref="H583:H646" ca="1" si="23">NORMINV(RAND(),N$8,N$9)</f>
        <v>8.5076480529756738E-3</v>
      </c>
    </row>
    <row r="584" spans="2:8">
      <c r="B584" s="179">
        <v>44693</v>
      </c>
      <c r="C584" s="180">
        <v>137.30000000000001</v>
      </c>
      <c r="D584">
        <f t="shared" si="22"/>
        <v>0.6248361252731246</v>
      </c>
      <c r="E584">
        <v>1.1289147851420329E-2</v>
      </c>
      <c r="G584">
        <v>579</v>
      </c>
      <c r="H584">
        <f t="shared" ca="1" si="23"/>
        <v>-1.5107491609052644E-2</v>
      </c>
    </row>
    <row r="585" spans="2:8">
      <c r="B585" s="179">
        <v>43754</v>
      </c>
      <c r="C585" s="180">
        <v>51.51</v>
      </c>
      <c r="D585">
        <f t="shared" si="22"/>
        <v>-9.7907202484954396</v>
      </c>
      <c r="E585">
        <v>1.1259949524364168E-2</v>
      </c>
      <c r="G585">
        <v>580</v>
      </c>
      <c r="H585">
        <f t="shared" ca="1" si="23"/>
        <v>-3.2300691531594837E-2</v>
      </c>
    </row>
    <row r="586" spans="2:8">
      <c r="B586" s="179">
        <v>45379</v>
      </c>
      <c r="C586" s="180">
        <v>555.83000000000004</v>
      </c>
      <c r="D586">
        <f t="shared" si="22"/>
        <v>0.90991850026087118</v>
      </c>
      <c r="E586">
        <v>1.1226454131658976E-2</v>
      </c>
      <c r="G586">
        <v>581</v>
      </c>
      <c r="H586">
        <f t="shared" ca="1" si="23"/>
        <v>-1.8832448727231537E-2</v>
      </c>
    </row>
    <row r="587" spans="2:8">
      <c r="B587" s="179">
        <v>43747</v>
      </c>
      <c r="C587" s="180">
        <v>50.07</v>
      </c>
      <c r="D587">
        <f t="shared" si="22"/>
        <v>-9.386858398242437E-3</v>
      </c>
      <c r="E587">
        <v>1.1184341921310211E-2</v>
      </c>
      <c r="G587">
        <v>582</v>
      </c>
      <c r="H587">
        <f t="shared" ca="1" si="23"/>
        <v>-2.0478866269356185E-2</v>
      </c>
    </row>
    <row r="588" spans="2:8">
      <c r="B588" s="179">
        <v>43963</v>
      </c>
      <c r="C588" s="180">
        <v>50.54</v>
      </c>
      <c r="D588">
        <f t="shared" si="22"/>
        <v>-7.5743965176098138</v>
      </c>
      <c r="E588">
        <v>1.1080332409972344E-2</v>
      </c>
      <c r="G588">
        <v>583</v>
      </c>
      <c r="H588">
        <f t="shared" ca="1" si="23"/>
        <v>-1.1369836883856394E-2</v>
      </c>
    </row>
    <row r="589" spans="2:8">
      <c r="B589" s="179">
        <v>45273</v>
      </c>
      <c r="C589" s="180">
        <v>433.35</v>
      </c>
      <c r="D589">
        <f t="shared" si="22"/>
        <v>1.739933079496947E-2</v>
      </c>
      <c r="E589">
        <v>1.1076497057805494E-2</v>
      </c>
      <c r="G589">
        <v>584</v>
      </c>
      <c r="H589">
        <f t="shared" ca="1" si="23"/>
        <v>-1.1638894858983981E-2</v>
      </c>
    </row>
    <row r="590" spans="2:8">
      <c r="B590" s="179">
        <v>45266</v>
      </c>
      <c r="C590" s="180">
        <v>425.81</v>
      </c>
      <c r="D590">
        <f t="shared" si="22"/>
        <v>0.90634320471571828</v>
      </c>
      <c r="E590">
        <v>1.1037786806322041E-2</v>
      </c>
      <c r="G590">
        <v>585</v>
      </c>
      <c r="H590">
        <f t="shared" ca="1" si="23"/>
        <v>-2.646630382999365E-2</v>
      </c>
    </row>
    <row r="591" spans="2:8">
      <c r="B591" s="179">
        <v>43514</v>
      </c>
      <c r="C591" s="180">
        <v>39.880000000000003</v>
      </c>
      <c r="D591">
        <f t="shared" si="22"/>
        <v>-0.25050150451354047</v>
      </c>
      <c r="E591">
        <v>1.1033099297893801E-2</v>
      </c>
      <c r="G591">
        <v>586</v>
      </c>
      <c r="H591">
        <f t="shared" ca="1" si="23"/>
        <v>1.3313186605188291E-2</v>
      </c>
    </row>
    <row r="592" spans="2:8">
      <c r="B592" s="179">
        <v>43657</v>
      </c>
      <c r="C592" s="180">
        <v>49.87</v>
      </c>
      <c r="D592">
        <f t="shared" si="22"/>
        <v>0.47262883497092434</v>
      </c>
      <c r="E592">
        <v>1.1028674553839928E-2</v>
      </c>
      <c r="G592">
        <v>587</v>
      </c>
      <c r="H592">
        <f t="shared" ca="1" si="23"/>
        <v>-1.7295803307792731E-2</v>
      </c>
    </row>
    <row r="593" spans="2:8">
      <c r="B593" s="179">
        <v>42993</v>
      </c>
      <c r="C593" s="180">
        <v>26.3</v>
      </c>
      <c r="D593">
        <f t="shared" si="22"/>
        <v>-19.512547528517111</v>
      </c>
      <c r="E593">
        <v>1.1026615969581717E-2</v>
      </c>
      <c r="G593">
        <v>588</v>
      </c>
      <c r="H593">
        <f t="shared" ca="1" si="23"/>
        <v>8.8156165051073397E-3</v>
      </c>
    </row>
    <row r="594" spans="2:8">
      <c r="B594" s="179">
        <v>45680</v>
      </c>
      <c r="C594" s="180">
        <v>539.48</v>
      </c>
      <c r="D594">
        <f t="shared" si="22"/>
        <v>0.9696745013716912</v>
      </c>
      <c r="E594">
        <v>1.1010602802698995E-2</v>
      </c>
      <c r="G594">
        <v>589</v>
      </c>
      <c r="H594">
        <f t="shared" ca="1" si="23"/>
        <v>2.7148722989531505E-2</v>
      </c>
    </row>
    <row r="595" spans="2:8">
      <c r="B595" s="179">
        <v>42732</v>
      </c>
      <c r="C595" s="180">
        <v>16.36</v>
      </c>
      <c r="D595">
        <f t="shared" si="22"/>
        <v>-7.7970660146699258</v>
      </c>
      <c r="E595">
        <v>1.1002444987775044E-2</v>
      </c>
      <c r="G595">
        <v>590</v>
      </c>
      <c r="H595">
        <f t="shared" ca="1" si="23"/>
        <v>-1.7209818559747236E-2</v>
      </c>
    </row>
    <row r="596" spans="2:8">
      <c r="B596" s="179">
        <v>44719</v>
      </c>
      <c r="C596" s="180">
        <v>143.91999999999999</v>
      </c>
      <c r="D596">
        <f t="shared" si="22"/>
        <v>0.84776264591439687</v>
      </c>
      <c r="E596">
        <v>1.0978321289605226E-2</v>
      </c>
      <c r="G596">
        <v>591</v>
      </c>
      <c r="H596">
        <f t="shared" ca="1" si="23"/>
        <v>-8.9156699498075566E-3</v>
      </c>
    </row>
    <row r="597" spans="2:8">
      <c r="B597" s="179">
        <v>42871</v>
      </c>
      <c r="C597" s="180">
        <v>21.91</v>
      </c>
      <c r="D597">
        <f t="shared" si="22"/>
        <v>-11.554541305340027</v>
      </c>
      <c r="E597">
        <v>1.0953902327704173E-2</v>
      </c>
      <c r="G597">
        <v>592</v>
      </c>
      <c r="H597">
        <f t="shared" ca="1" si="23"/>
        <v>2.4649139895569674E-2</v>
      </c>
    </row>
    <row r="598" spans="2:8">
      <c r="B598" s="179">
        <v>45037</v>
      </c>
      <c r="C598" s="180">
        <v>275.07</v>
      </c>
      <c r="D598">
        <f t="shared" si="22"/>
        <v>0.79692441923873913</v>
      </c>
      <c r="E598">
        <v>1.0942669138764646E-2</v>
      </c>
      <c r="G598">
        <v>593</v>
      </c>
      <c r="H598">
        <f t="shared" ca="1" si="23"/>
        <v>1.5825390542087447E-3</v>
      </c>
    </row>
    <row r="599" spans="2:8">
      <c r="B599" s="179">
        <v>44013</v>
      </c>
      <c r="C599" s="180">
        <v>55.86</v>
      </c>
      <c r="D599">
        <f t="shared" si="22"/>
        <v>0.11457214464733259</v>
      </c>
      <c r="E599">
        <v>1.092015753669888E-2</v>
      </c>
      <c r="G599">
        <v>594</v>
      </c>
      <c r="H599">
        <f t="shared" ca="1" si="23"/>
        <v>-2.6634963289497788E-2</v>
      </c>
    </row>
    <row r="600" spans="2:8">
      <c r="B600" s="179">
        <v>43654</v>
      </c>
      <c r="C600" s="180">
        <v>49.46</v>
      </c>
      <c r="D600">
        <f t="shared" si="22"/>
        <v>0.12535382126971295</v>
      </c>
      <c r="E600">
        <v>1.0917913465426589E-2</v>
      </c>
      <c r="G600">
        <v>595</v>
      </c>
      <c r="H600">
        <f t="shared" ca="1" si="23"/>
        <v>-3.6063587189696225E-2</v>
      </c>
    </row>
    <row r="601" spans="2:8">
      <c r="B601" s="179">
        <v>43579</v>
      </c>
      <c r="C601" s="180">
        <v>43.26</v>
      </c>
      <c r="D601">
        <f t="shared" si="22"/>
        <v>-12.425797503467406</v>
      </c>
      <c r="E601">
        <v>1.0864539990753557E-2</v>
      </c>
      <c r="G601">
        <v>596</v>
      </c>
      <c r="H601">
        <f t="shared" ca="1" si="23"/>
        <v>-3.7602113782164237E-3</v>
      </c>
    </row>
    <row r="602" spans="2:8">
      <c r="B602" s="179">
        <v>45408</v>
      </c>
      <c r="C602" s="180">
        <v>580.79999999999995</v>
      </c>
      <c r="D602">
        <f t="shared" si="22"/>
        <v>0.97091942148760335</v>
      </c>
      <c r="E602">
        <v>1.0743801652892579E-2</v>
      </c>
      <c r="G602">
        <v>597</v>
      </c>
      <c r="H602">
        <f t="shared" ca="1" si="23"/>
        <v>1.7058735993453984E-2</v>
      </c>
    </row>
    <row r="603" spans="2:8">
      <c r="B603" s="179">
        <v>42817</v>
      </c>
      <c r="C603" s="180">
        <v>16.89</v>
      </c>
      <c r="D603">
        <f t="shared" si="22"/>
        <v>-36.869745411486086</v>
      </c>
      <c r="E603">
        <v>1.065719360568382E-2</v>
      </c>
      <c r="G603">
        <v>598</v>
      </c>
      <c r="H603">
        <f t="shared" ca="1" si="23"/>
        <v>-2.9166008726562182E-3</v>
      </c>
    </row>
    <row r="604" spans="2:8">
      <c r="B604" s="179">
        <v>45469</v>
      </c>
      <c r="C604" s="180">
        <v>639.62</v>
      </c>
      <c r="D604">
        <f t="shared" si="22"/>
        <v>0.96324380100684781</v>
      </c>
      <c r="E604">
        <v>1.0646946624558423E-2</v>
      </c>
      <c r="G604">
        <v>599</v>
      </c>
      <c r="H604">
        <f t="shared" ca="1" si="23"/>
        <v>-1.9557939796533003E-2</v>
      </c>
    </row>
    <row r="605" spans="2:8">
      <c r="B605" s="179">
        <v>42922</v>
      </c>
      <c r="C605" s="180">
        <v>23.51</v>
      </c>
      <c r="D605">
        <f t="shared" si="22"/>
        <v>-14.43343258188005</v>
      </c>
      <c r="E605">
        <v>1.0633772862611654E-2</v>
      </c>
      <c r="G605">
        <v>600</v>
      </c>
      <c r="H605">
        <f t="shared" ca="1" si="23"/>
        <v>-8.8966983855865711E-3</v>
      </c>
    </row>
    <row r="606" spans="2:8">
      <c r="B606" s="179">
        <v>45190</v>
      </c>
      <c r="C606" s="180">
        <v>362.84</v>
      </c>
      <c r="D606">
        <f t="shared" si="22"/>
        <v>0.84067357512953367</v>
      </c>
      <c r="E606">
        <v>1.0610737515158104E-2</v>
      </c>
      <c r="G606">
        <v>601</v>
      </c>
      <c r="H606">
        <f t="shared" ca="1" si="23"/>
        <v>6.6788733826405071E-3</v>
      </c>
    </row>
    <row r="607" spans="2:8">
      <c r="B607" s="179">
        <v>44033</v>
      </c>
      <c r="C607" s="180">
        <v>57.81</v>
      </c>
      <c r="D607">
        <f t="shared" si="22"/>
        <v>-0.65957446808510622</v>
      </c>
      <c r="E607">
        <v>1.0551807645736022E-2</v>
      </c>
      <c r="G607">
        <v>602</v>
      </c>
      <c r="H607">
        <f t="shared" ca="1" si="23"/>
        <v>3.4310893236825943E-2</v>
      </c>
    </row>
    <row r="608" spans="2:8">
      <c r="B608" s="179">
        <v>44407</v>
      </c>
      <c r="C608" s="180">
        <v>95.94</v>
      </c>
      <c r="D608">
        <f t="shared" si="22"/>
        <v>0.67281634354805087</v>
      </c>
      <c r="E608">
        <v>1.0527412966437262E-2</v>
      </c>
      <c r="G608">
        <v>603</v>
      </c>
      <c r="H608">
        <f t="shared" ca="1" si="23"/>
        <v>1.304050305166383E-2</v>
      </c>
    </row>
    <row r="609" spans="2:8">
      <c r="B609" s="179">
        <v>43195</v>
      </c>
      <c r="C609" s="180">
        <v>31.39</v>
      </c>
      <c r="D609">
        <f t="shared" si="22"/>
        <v>0.30105129021981519</v>
      </c>
      <c r="E609">
        <v>1.0512902198152336E-2</v>
      </c>
      <c r="G609">
        <v>604</v>
      </c>
      <c r="H609">
        <f t="shared" ca="1" si="23"/>
        <v>-2.0062462328744275E-2</v>
      </c>
    </row>
    <row r="610" spans="2:8">
      <c r="B610" s="179">
        <v>42844</v>
      </c>
      <c r="C610" s="180">
        <v>21.94</v>
      </c>
      <c r="D610">
        <f t="shared" si="22"/>
        <v>-21.603463992707383</v>
      </c>
      <c r="E610">
        <v>1.048313582497723E-2</v>
      </c>
      <c r="G610">
        <v>605</v>
      </c>
      <c r="H610">
        <f t="shared" ca="1" si="23"/>
        <v>-3.4334593969071785E-2</v>
      </c>
    </row>
    <row r="611" spans="2:8">
      <c r="B611" s="179">
        <v>45286</v>
      </c>
      <c r="C611" s="180">
        <v>495.92</v>
      </c>
      <c r="D611">
        <f t="shared" si="22"/>
        <v>0.65492418131956764</v>
      </c>
      <c r="E611">
        <v>1.0425068559445104E-2</v>
      </c>
      <c r="G611">
        <v>606</v>
      </c>
      <c r="H611">
        <f t="shared" ca="1" si="23"/>
        <v>1.8022164102744518E-2</v>
      </c>
    </row>
    <row r="612" spans="2:8">
      <c r="B612" s="179">
        <v>44771</v>
      </c>
      <c r="C612" s="180">
        <v>171.13</v>
      </c>
      <c r="D612">
        <f t="shared" si="22"/>
        <v>0.8762928767603575</v>
      </c>
      <c r="E612">
        <v>1.0401449190673763E-2</v>
      </c>
      <c r="G612">
        <v>607</v>
      </c>
      <c r="H612">
        <f t="shared" ca="1" si="23"/>
        <v>-9.6199948072024331E-3</v>
      </c>
    </row>
    <row r="613" spans="2:8">
      <c r="B613" s="179">
        <v>42852</v>
      </c>
      <c r="C613" s="180">
        <v>21.17</v>
      </c>
      <c r="D613">
        <f t="shared" si="22"/>
        <v>-11.863486065186583</v>
      </c>
      <c r="E613">
        <v>1.039206424185179E-2</v>
      </c>
      <c r="G613">
        <v>608</v>
      </c>
      <c r="H613">
        <f t="shared" ca="1" si="23"/>
        <v>7.2468023167540068E-3</v>
      </c>
    </row>
    <row r="614" spans="2:8">
      <c r="B614" s="179">
        <v>44909</v>
      </c>
      <c r="C614" s="180">
        <v>272.32</v>
      </c>
      <c r="D614">
        <f t="shared" si="22"/>
        <v>0.84646739130434778</v>
      </c>
      <c r="E614">
        <v>1.0355464159811961E-2</v>
      </c>
      <c r="G614">
        <v>609</v>
      </c>
      <c r="H614">
        <f t="shared" ca="1" si="23"/>
        <v>4.5663622228891566E-2</v>
      </c>
    </row>
    <row r="615" spans="2:8">
      <c r="B615" s="179">
        <v>43535</v>
      </c>
      <c r="C615" s="180">
        <v>41.81</v>
      </c>
      <c r="D615">
        <f t="shared" si="22"/>
        <v>-9.4723750298971545</v>
      </c>
      <c r="E615">
        <v>1.0284620904089924E-2</v>
      </c>
      <c r="G615">
        <v>610</v>
      </c>
      <c r="H615">
        <f t="shared" ca="1" si="23"/>
        <v>-1.506684310763092E-2</v>
      </c>
    </row>
    <row r="616" spans="2:8">
      <c r="B616" s="179">
        <v>45274</v>
      </c>
      <c r="C616" s="180">
        <v>437.85</v>
      </c>
      <c r="D616">
        <f t="shared" si="22"/>
        <v>0.90878154619161811</v>
      </c>
      <c r="E616">
        <v>1.0277492291880781E-2</v>
      </c>
      <c r="G616">
        <v>611</v>
      </c>
      <c r="H616">
        <f t="shared" ca="1" si="23"/>
        <v>3.1810427092009348E-4</v>
      </c>
    </row>
    <row r="617" spans="2:8">
      <c r="B617" s="179">
        <v>43490</v>
      </c>
      <c r="C617" s="180">
        <v>39.94</v>
      </c>
      <c r="D617">
        <f t="shared" si="22"/>
        <v>-6.2158237356034052</v>
      </c>
      <c r="E617">
        <v>1.0265398097145634E-2</v>
      </c>
      <c r="G617">
        <v>612</v>
      </c>
      <c r="H617">
        <f t="shared" ca="1" si="23"/>
        <v>-4.675810425533878E-2</v>
      </c>
    </row>
    <row r="618" spans="2:8">
      <c r="B618" s="179">
        <v>45043</v>
      </c>
      <c r="C618" s="180">
        <v>288.2</v>
      </c>
      <c r="D618">
        <f t="shared" si="22"/>
        <v>0.4772380291464261</v>
      </c>
      <c r="E618">
        <v>1.0235947258847983E-2</v>
      </c>
      <c r="G618">
        <v>613</v>
      </c>
      <c r="H618">
        <f t="shared" ca="1" si="23"/>
        <v>1.2760778595719901E-2</v>
      </c>
    </row>
    <row r="619" spans="2:8">
      <c r="B619" s="179">
        <v>44739</v>
      </c>
      <c r="C619" s="180">
        <v>150.66</v>
      </c>
      <c r="D619">
        <f t="shared" si="22"/>
        <v>0.8691756272401433</v>
      </c>
      <c r="E619">
        <v>1.0221691225275402E-2</v>
      </c>
      <c r="G619">
        <v>614</v>
      </c>
      <c r="H619">
        <f t="shared" ca="1" si="23"/>
        <v>2.0431135861101856E-2</v>
      </c>
    </row>
    <row r="620" spans="2:8">
      <c r="B620" s="179">
        <v>42695</v>
      </c>
      <c r="C620" s="180">
        <v>19.71</v>
      </c>
      <c r="D620">
        <f t="shared" si="22"/>
        <v>-30.011669203450023</v>
      </c>
      <c r="E620">
        <v>1.0147133434804631E-2</v>
      </c>
      <c r="G620">
        <v>615</v>
      </c>
      <c r="H620">
        <f t="shared" ca="1" si="23"/>
        <v>4.6470960171586188E-2</v>
      </c>
    </row>
    <row r="621" spans="2:8">
      <c r="B621" s="179">
        <v>45566</v>
      </c>
      <c r="C621" s="180">
        <v>611.24</v>
      </c>
      <c r="D621">
        <f t="shared" si="22"/>
        <v>0.66289837052548917</v>
      </c>
      <c r="E621">
        <v>1.0126955042209368E-2</v>
      </c>
      <c r="G621">
        <v>616</v>
      </c>
      <c r="H621">
        <f t="shared" ca="1" si="23"/>
        <v>2.7888718871638109E-2</v>
      </c>
    </row>
    <row r="622" spans="2:8">
      <c r="B622" s="179">
        <v>44865</v>
      </c>
      <c r="C622" s="180">
        <v>206.05</v>
      </c>
      <c r="D622">
        <f t="shared" si="22"/>
        <v>0.87464207716573661</v>
      </c>
      <c r="E622">
        <v>1.0094637223974823E-2</v>
      </c>
      <c r="G622">
        <v>617</v>
      </c>
      <c r="H622">
        <f t="shared" ca="1" si="23"/>
        <v>1.7437844878614397E-2</v>
      </c>
    </row>
    <row r="623" spans="2:8">
      <c r="B623" s="179">
        <v>42979</v>
      </c>
      <c r="C623" s="180">
        <v>25.83</v>
      </c>
      <c r="D623">
        <f t="shared" si="22"/>
        <v>-2.4301200154858691</v>
      </c>
      <c r="E623">
        <v>1.0065814943863648E-2</v>
      </c>
      <c r="G623">
        <v>618</v>
      </c>
      <c r="H623">
        <f t="shared" ca="1" si="23"/>
        <v>3.0541450143807585E-2</v>
      </c>
    </row>
    <row r="624" spans="2:8">
      <c r="B624" s="179">
        <v>44257</v>
      </c>
      <c r="C624" s="180">
        <v>88.6</v>
      </c>
      <c r="D624">
        <f t="shared" si="22"/>
        <v>0.58397291196388257</v>
      </c>
      <c r="E624">
        <v>1.004514672686231E-2</v>
      </c>
      <c r="G624">
        <v>619</v>
      </c>
      <c r="H624">
        <f t="shared" ca="1" si="23"/>
        <v>1.7729506689889277E-2</v>
      </c>
    </row>
    <row r="625" spans="2:8">
      <c r="B625" s="179">
        <v>43322</v>
      </c>
      <c r="C625" s="180">
        <v>36.86</v>
      </c>
      <c r="D625">
        <f t="shared" si="22"/>
        <v>-0.32501356483993499</v>
      </c>
      <c r="E625">
        <v>1.0037981551817619E-2</v>
      </c>
      <c r="G625">
        <v>620</v>
      </c>
      <c r="H625">
        <f t="shared" ca="1" si="23"/>
        <v>-3.5634728717427212E-2</v>
      </c>
    </row>
    <row r="626" spans="2:8">
      <c r="B626" s="179">
        <v>43613</v>
      </c>
      <c r="C626" s="180">
        <v>48.84</v>
      </c>
      <c r="D626">
        <f t="shared" si="22"/>
        <v>0.14209664209664219</v>
      </c>
      <c r="E626">
        <v>1.0032760032760072E-2</v>
      </c>
      <c r="G626">
        <v>621</v>
      </c>
      <c r="H626">
        <f t="shared" ca="1" si="23"/>
        <v>5.1250791815716538E-3</v>
      </c>
    </row>
    <row r="627" spans="2:8">
      <c r="B627" s="179">
        <v>43355</v>
      </c>
      <c r="C627" s="180">
        <v>41.9</v>
      </c>
      <c r="D627">
        <f t="shared" si="22"/>
        <v>0.5</v>
      </c>
      <c r="E627">
        <v>1.0023866348448728E-2</v>
      </c>
      <c r="G627">
        <v>622</v>
      </c>
      <c r="H627">
        <f t="shared" ca="1" si="23"/>
        <v>-8.8625785791950559E-3</v>
      </c>
    </row>
    <row r="628" spans="2:8">
      <c r="B628" s="179">
        <v>42851</v>
      </c>
      <c r="C628" s="180">
        <v>20.95</v>
      </c>
      <c r="D628">
        <f t="shared" si="22"/>
        <v>-16.401909307875897</v>
      </c>
      <c r="E628">
        <v>1.0023866348448728E-2</v>
      </c>
      <c r="G628">
        <v>623</v>
      </c>
      <c r="H628">
        <f t="shared" ca="1" si="23"/>
        <v>-1.035077023001842E-2</v>
      </c>
    </row>
    <row r="629" spans="2:8">
      <c r="B629" s="179">
        <v>45180</v>
      </c>
      <c r="C629" s="180">
        <v>364.57</v>
      </c>
      <c r="D629">
        <f t="shared" si="22"/>
        <v>0.84302054475135091</v>
      </c>
      <c r="E629">
        <v>1.0011794717063876E-2</v>
      </c>
      <c r="G629">
        <v>624</v>
      </c>
      <c r="H629">
        <f t="shared" ca="1" si="23"/>
        <v>-7.6660315471687949E-3</v>
      </c>
    </row>
    <row r="630" spans="2:8">
      <c r="B630" s="179">
        <v>43832</v>
      </c>
      <c r="C630" s="180">
        <v>57.23</v>
      </c>
      <c r="D630">
        <f t="shared" si="22"/>
        <v>-0.91368163550585357</v>
      </c>
      <c r="E630">
        <v>9.9598112877861324E-3</v>
      </c>
      <c r="G630">
        <v>625</v>
      </c>
      <c r="H630">
        <f t="shared" ca="1" si="23"/>
        <v>2.8039777133624735E-2</v>
      </c>
    </row>
    <row r="631" spans="2:8">
      <c r="B631" s="179">
        <v>44552</v>
      </c>
      <c r="C631" s="180">
        <v>109.52</v>
      </c>
      <c r="D631">
        <f t="shared" si="22"/>
        <v>-3.9759861212563923</v>
      </c>
      <c r="E631">
        <v>9.9525200876551239E-3</v>
      </c>
      <c r="G631">
        <v>626</v>
      </c>
      <c r="H631">
        <f t="shared" ca="1" si="23"/>
        <v>-3.7783942571542233E-3</v>
      </c>
    </row>
    <row r="632" spans="2:8">
      <c r="B632" s="179">
        <v>45758</v>
      </c>
      <c r="C632" s="180">
        <v>544.97</v>
      </c>
      <c r="D632">
        <f t="shared" si="22"/>
        <v>0.9553920399288035</v>
      </c>
      <c r="E632">
        <v>9.9088023193936864E-3</v>
      </c>
      <c r="G632">
        <v>627</v>
      </c>
      <c r="H632">
        <f t="shared" ca="1" si="23"/>
        <v>-2.1570920247655076E-3</v>
      </c>
    </row>
    <row r="633" spans="2:8">
      <c r="B633" s="179">
        <v>43056</v>
      </c>
      <c r="C633" s="180">
        <v>24.31</v>
      </c>
      <c r="D633">
        <f t="shared" si="22"/>
        <v>-1.0547099958864667</v>
      </c>
      <c r="E633">
        <v>9.8724804607156907E-3</v>
      </c>
      <c r="G633">
        <v>628</v>
      </c>
      <c r="H633">
        <f t="shared" ca="1" si="23"/>
        <v>1.49697935010508E-2</v>
      </c>
    </row>
    <row r="634" spans="2:8">
      <c r="B634" s="179">
        <v>43655</v>
      </c>
      <c r="C634" s="180">
        <v>49.95</v>
      </c>
      <c r="D634">
        <f t="shared" si="22"/>
        <v>-10.786986986986985</v>
      </c>
      <c r="E634">
        <v>9.8098098098098486E-3</v>
      </c>
      <c r="G634">
        <v>629</v>
      </c>
      <c r="H634">
        <f t="shared" ca="1" si="23"/>
        <v>1.122352525485458E-2</v>
      </c>
    </row>
    <row r="635" spans="2:8">
      <c r="B635" s="179">
        <v>45425</v>
      </c>
      <c r="C635" s="180">
        <v>588.76</v>
      </c>
      <c r="D635">
        <f t="shared" si="22"/>
        <v>0.38112303824988109</v>
      </c>
      <c r="E635">
        <v>9.8002581697125852E-3</v>
      </c>
      <c r="G635">
        <v>630</v>
      </c>
      <c r="H635">
        <f t="shared" ca="1" si="23"/>
        <v>1.3143226135401307E-2</v>
      </c>
    </row>
    <row r="636" spans="2:8">
      <c r="B636" s="179">
        <v>45231</v>
      </c>
      <c r="C636" s="180">
        <v>364.37</v>
      </c>
      <c r="D636">
        <f t="shared" si="22"/>
        <v>0.83453632296841118</v>
      </c>
      <c r="E636">
        <v>9.7977330735241463E-3</v>
      </c>
      <c r="G636">
        <v>631</v>
      </c>
      <c r="H636">
        <f t="shared" ca="1" si="23"/>
        <v>-1.7584750468478978E-2</v>
      </c>
    </row>
    <row r="637" spans="2:8">
      <c r="B637" s="179">
        <v>43846</v>
      </c>
      <c r="C637" s="180">
        <v>60.29</v>
      </c>
      <c r="D637">
        <f t="shared" si="22"/>
        <v>0.60623652346989543</v>
      </c>
      <c r="E637">
        <v>9.7860341681870345E-3</v>
      </c>
      <c r="G637">
        <v>632</v>
      </c>
      <c r="H637">
        <f t="shared" ca="1" si="23"/>
        <v>2.1397130522953223E-2</v>
      </c>
    </row>
    <row r="638" spans="2:8">
      <c r="B638" s="179">
        <v>42923</v>
      </c>
      <c r="C638" s="180">
        <v>23.74</v>
      </c>
      <c r="D638">
        <f t="shared" si="22"/>
        <v>-0.75273799494524019</v>
      </c>
      <c r="E638">
        <v>9.6882898062340735E-3</v>
      </c>
      <c r="G638">
        <v>633</v>
      </c>
      <c r="H638">
        <f t="shared" ca="1" si="23"/>
        <v>3.4973483240451847E-3</v>
      </c>
    </row>
    <row r="639" spans="2:8">
      <c r="B639" s="179">
        <v>43420</v>
      </c>
      <c r="C639" s="180">
        <v>41.61</v>
      </c>
      <c r="D639">
        <f t="shared" si="22"/>
        <v>-0.12809420812304731</v>
      </c>
      <c r="E639">
        <v>9.6130737803412306E-3</v>
      </c>
      <c r="G639">
        <v>634</v>
      </c>
      <c r="H639">
        <f t="shared" ca="1" si="23"/>
        <v>-7.5794825890315547E-4</v>
      </c>
    </row>
    <row r="640" spans="2:8">
      <c r="B640" s="179">
        <v>43593</v>
      </c>
      <c r="C640" s="180">
        <v>46.94</v>
      </c>
      <c r="D640">
        <f t="shared" si="22"/>
        <v>-1.4921175969322542</v>
      </c>
      <c r="E640">
        <v>9.5867064337451166E-3</v>
      </c>
      <c r="G640">
        <v>635</v>
      </c>
      <c r="H640">
        <f t="shared" ca="1" si="23"/>
        <v>1.2078369453040328E-2</v>
      </c>
    </row>
    <row r="641" spans="2:8">
      <c r="B641" s="179">
        <v>44476</v>
      </c>
      <c r="C641" s="180">
        <v>116.98</v>
      </c>
      <c r="D641">
        <f t="shared" si="22"/>
        <v>-3.9206702000341935</v>
      </c>
      <c r="E641">
        <v>9.5742862027697433E-3</v>
      </c>
      <c r="G641">
        <v>636</v>
      </c>
      <c r="H641">
        <f t="shared" ca="1" si="23"/>
        <v>2.2601755126244591E-3</v>
      </c>
    </row>
    <row r="642" spans="2:8">
      <c r="B642" s="179">
        <v>45406</v>
      </c>
      <c r="C642" s="180">
        <v>575.62</v>
      </c>
      <c r="D642">
        <f t="shared" si="22"/>
        <v>0.57435460894340018</v>
      </c>
      <c r="E642">
        <v>9.5549147006705817E-3</v>
      </c>
      <c r="G642">
        <v>637</v>
      </c>
      <c r="H642">
        <f t="shared" ca="1" si="23"/>
        <v>-3.101429382198715E-2</v>
      </c>
    </row>
    <row r="643" spans="2:8">
      <c r="B643" s="179">
        <v>44950</v>
      </c>
      <c r="C643" s="180">
        <v>245.01</v>
      </c>
      <c r="D643">
        <f t="shared" si="22"/>
        <v>0.76854005958940452</v>
      </c>
      <c r="E643">
        <v>9.5506305865066879E-3</v>
      </c>
      <c r="G643">
        <v>638</v>
      </c>
      <c r="H643">
        <f t="shared" ca="1" si="23"/>
        <v>-3.2266849358544597E-2</v>
      </c>
    </row>
    <row r="644" spans="2:8">
      <c r="B644" s="179">
        <v>43838</v>
      </c>
      <c r="C644" s="180">
        <v>56.71</v>
      </c>
      <c r="D644">
        <f t="shared" si="22"/>
        <v>0.44436607300299769</v>
      </c>
      <c r="E644">
        <v>9.5221301357785067E-3</v>
      </c>
      <c r="G644">
        <v>639</v>
      </c>
      <c r="H644">
        <f t="shared" ca="1" si="23"/>
        <v>-1.7436785147334904E-2</v>
      </c>
    </row>
    <row r="645" spans="2:8">
      <c r="B645" s="179">
        <v>43193</v>
      </c>
      <c r="C645" s="180">
        <v>31.51</v>
      </c>
      <c r="D645">
        <f t="shared" si="22"/>
        <v>-8.8359251031418591</v>
      </c>
      <c r="E645">
        <v>9.520787051729632E-3</v>
      </c>
      <c r="G645">
        <v>640</v>
      </c>
      <c r="H645">
        <f t="shared" ca="1" si="23"/>
        <v>6.4574885729758785E-3</v>
      </c>
    </row>
    <row r="646" spans="2:8">
      <c r="B646" s="179">
        <v>45062</v>
      </c>
      <c r="C646" s="180">
        <v>309.93</v>
      </c>
      <c r="D646">
        <f t="shared" ref="D646:D709" si="24">(C646-C647)/C646</f>
        <v>0.18652598973961862</v>
      </c>
      <c r="E646">
        <v>9.4860129706707888E-3</v>
      </c>
      <c r="G646">
        <v>641</v>
      </c>
      <c r="H646">
        <f t="shared" ca="1" si="23"/>
        <v>-5.6160648244536673E-3</v>
      </c>
    </row>
    <row r="647" spans="2:8">
      <c r="B647" s="179">
        <v>44970</v>
      </c>
      <c r="C647" s="180">
        <v>252.12</v>
      </c>
      <c r="D647">
        <f t="shared" si="24"/>
        <v>0.83238140567983498</v>
      </c>
      <c r="E647">
        <v>9.4796128827543021E-3</v>
      </c>
      <c r="G647">
        <v>642</v>
      </c>
      <c r="H647">
        <f t="shared" ref="H647:H710" ca="1" si="25">NORMINV(RAND(),N$8,N$9)</f>
        <v>-1.3391660288193145E-3</v>
      </c>
    </row>
    <row r="648" spans="2:8">
      <c r="B648" s="179">
        <v>43496</v>
      </c>
      <c r="C648" s="180">
        <v>42.26</v>
      </c>
      <c r="D648">
        <f t="shared" si="24"/>
        <v>-4.4552768575485091</v>
      </c>
      <c r="E648">
        <v>9.4652153336488073E-3</v>
      </c>
      <c r="G648">
        <v>643</v>
      </c>
      <c r="H648">
        <f t="shared" ca="1" si="25"/>
        <v>-2.4825382417926596E-2</v>
      </c>
    </row>
    <row r="649" spans="2:8">
      <c r="B649" s="179">
        <v>44889</v>
      </c>
      <c r="C649" s="180">
        <v>230.54</v>
      </c>
      <c r="D649">
        <f t="shared" si="24"/>
        <v>0.79691159885486251</v>
      </c>
      <c r="E649">
        <v>9.4126832653768869E-3</v>
      </c>
      <c r="G649">
        <v>644</v>
      </c>
      <c r="H649">
        <f t="shared" ca="1" si="25"/>
        <v>1.6687659982494774E-2</v>
      </c>
    </row>
    <row r="650" spans="2:8">
      <c r="B650" s="179">
        <v>43557</v>
      </c>
      <c r="C650" s="180">
        <v>46.82</v>
      </c>
      <c r="D650">
        <f t="shared" si="24"/>
        <v>0.27210593763349</v>
      </c>
      <c r="E650">
        <v>9.3976932934642828E-3</v>
      </c>
      <c r="G650">
        <v>645</v>
      </c>
      <c r="H650">
        <f t="shared" ca="1" si="25"/>
        <v>-2.6620297202066819E-2</v>
      </c>
    </row>
    <row r="651" spans="2:8">
      <c r="B651" s="179">
        <v>43237</v>
      </c>
      <c r="C651" s="180">
        <v>34.08</v>
      </c>
      <c r="D651">
        <f t="shared" si="24"/>
        <v>-15.141725352112676</v>
      </c>
      <c r="E651">
        <v>9.3896713615023563E-3</v>
      </c>
      <c r="G651">
        <v>646</v>
      </c>
      <c r="H651">
        <f t="shared" ca="1" si="25"/>
        <v>3.7451356270138698E-3</v>
      </c>
    </row>
    <row r="652" spans="2:8">
      <c r="B652" s="179">
        <v>45762</v>
      </c>
      <c r="C652" s="180">
        <v>550.11</v>
      </c>
      <c r="D652">
        <f t="shared" si="24"/>
        <v>0.86333642362436602</v>
      </c>
      <c r="E652">
        <v>9.3435858282888626E-3</v>
      </c>
      <c r="G652">
        <v>647</v>
      </c>
      <c r="H652">
        <f t="shared" ca="1" si="25"/>
        <v>-1.6808810402893132E-2</v>
      </c>
    </row>
    <row r="653" spans="2:8">
      <c r="B653" s="179">
        <v>44236</v>
      </c>
      <c r="C653" s="180">
        <v>75.180000000000007</v>
      </c>
      <c r="D653">
        <f t="shared" si="24"/>
        <v>-3.9291034849694064</v>
      </c>
      <c r="E653">
        <v>9.3109869646182866E-3</v>
      </c>
      <c r="G653">
        <v>648</v>
      </c>
      <c r="H653">
        <f t="shared" ca="1" si="25"/>
        <v>-1.9783901530194267E-2</v>
      </c>
    </row>
    <row r="654" spans="2:8">
      <c r="B654" s="179">
        <v>45218</v>
      </c>
      <c r="C654" s="180">
        <v>370.57</v>
      </c>
      <c r="D654">
        <f t="shared" si="24"/>
        <v>0.67342202552824038</v>
      </c>
      <c r="E654">
        <v>9.2560110100655939E-3</v>
      </c>
      <c r="G654">
        <v>649</v>
      </c>
      <c r="H654">
        <f t="shared" ca="1" si="25"/>
        <v>-2.9900528853399586E-2</v>
      </c>
    </row>
    <row r="655" spans="2:8">
      <c r="B655" s="179">
        <v>44578</v>
      </c>
      <c r="C655" s="180">
        <v>121.02</v>
      </c>
      <c r="D655">
        <f t="shared" si="24"/>
        <v>0.69633118492811108</v>
      </c>
      <c r="E655">
        <v>9.2546686498098697E-3</v>
      </c>
      <c r="G655">
        <v>650</v>
      </c>
      <c r="H655">
        <f t="shared" ca="1" si="25"/>
        <v>6.3537757978505277E-3</v>
      </c>
    </row>
    <row r="656" spans="2:8">
      <c r="B656" s="179">
        <v>43284</v>
      </c>
      <c r="C656" s="180">
        <v>36.75</v>
      </c>
      <c r="D656">
        <f t="shared" si="24"/>
        <v>-4.7423129251700678</v>
      </c>
      <c r="E656">
        <v>9.2517006802722013E-3</v>
      </c>
      <c r="G656">
        <v>651</v>
      </c>
      <c r="H656">
        <f t="shared" ca="1" si="25"/>
        <v>-1.6643091436492726E-2</v>
      </c>
    </row>
    <row r="657" spans="2:8">
      <c r="B657" s="179">
        <v>44817</v>
      </c>
      <c r="C657" s="180">
        <v>211.03</v>
      </c>
      <c r="D657">
        <f t="shared" si="24"/>
        <v>-0.50784248685021083</v>
      </c>
      <c r="E657">
        <v>9.2403923612755946E-3</v>
      </c>
      <c r="G657">
        <v>652</v>
      </c>
      <c r="H657">
        <f t="shared" ca="1" si="25"/>
        <v>1.5723392107781519E-2</v>
      </c>
    </row>
    <row r="658" spans="2:8">
      <c r="B658" s="179">
        <v>45140</v>
      </c>
      <c r="C658" s="180">
        <v>318.2</v>
      </c>
      <c r="D658">
        <f t="shared" si="24"/>
        <v>-0.91059082338152131</v>
      </c>
      <c r="E658">
        <v>9.2080452545569048E-3</v>
      </c>
      <c r="G658">
        <v>653</v>
      </c>
      <c r="H658">
        <f t="shared" ca="1" si="25"/>
        <v>4.2941572791281865E-3</v>
      </c>
    </row>
    <row r="659" spans="2:8">
      <c r="B659" s="179">
        <v>45594</v>
      </c>
      <c r="C659" s="180">
        <v>607.95000000000005</v>
      </c>
      <c r="D659">
        <f t="shared" si="24"/>
        <v>0.76190476190476197</v>
      </c>
      <c r="E659">
        <v>9.1948351015709046E-3</v>
      </c>
      <c r="G659">
        <v>654</v>
      </c>
      <c r="H659">
        <f t="shared" ca="1" si="25"/>
        <v>-2.5484409498785818E-2</v>
      </c>
    </row>
    <row r="660" spans="2:8">
      <c r="B660" s="179">
        <v>44734</v>
      </c>
      <c r="C660" s="180">
        <v>144.75</v>
      </c>
      <c r="D660">
        <f t="shared" si="24"/>
        <v>0.87150259067357516</v>
      </c>
      <c r="E660">
        <v>9.1882556131261655E-3</v>
      </c>
      <c r="G660">
        <v>655</v>
      </c>
      <c r="H660">
        <f t="shared" ca="1" si="25"/>
        <v>5.3655802808266605E-3</v>
      </c>
    </row>
    <row r="661" spans="2:8">
      <c r="B661" s="179">
        <v>42744</v>
      </c>
      <c r="C661" s="180">
        <v>18.600000000000001</v>
      </c>
      <c r="D661">
        <f t="shared" si="24"/>
        <v>-1.5311827956989243</v>
      </c>
      <c r="E661">
        <v>9.1397849462366496E-3</v>
      </c>
      <c r="G661">
        <v>656</v>
      </c>
      <c r="H661">
        <f t="shared" ca="1" si="25"/>
        <v>-1.3515628739002646E-3</v>
      </c>
    </row>
    <row r="662" spans="2:8">
      <c r="B662" s="179">
        <v>43606</v>
      </c>
      <c r="C662" s="180">
        <v>47.08</v>
      </c>
      <c r="D662">
        <f t="shared" si="24"/>
        <v>-0.21983857264231099</v>
      </c>
      <c r="E662">
        <v>9.1333899745114633E-3</v>
      </c>
      <c r="G662">
        <v>657</v>
      </c>
      <c r="H662">
        <f t="shared" ca="1" si="25"/>
        <v>-1.550440865417811E-2</v>
      </c>
    </row>
    <row r="663" spans="2:8">
      <c r="B663" s="179">
        <v>44098</v>
      </c>
      <c r="C663" s="180">
        <v>57.43</v>
      </c>
      <c r="D663">
        <f t="shared" si="24"/>
        <v>0.26641128330141034</v>
      </c>
      <c r="E663">
        <v>9.0545011318126957E-3</v>
      </c>
      <c r="G663">
        <v>658</v>
      </c>
      <c r="H663">
        <f t="shared" ca="1" si="25"/>
        <v>1.6446272511614367E-2</v>
      </c>
    </row>
    <row r="664" spans="2:8">
      <c r="B664" s="179">
        <v>43343</v>
      </c>
      <c r="C664" s="180">
        <v>42.13</v>
      </c>
      <c r="D664">
        <f t="shared" si="24"/>
        <v>0.4723474958461904</v>
      </c>
      <c r="E664">
        <v>9.0197009257062082E-3</v>
      </c>
      <c r="G664">
        <v>659</v>
      </c>
      <c r="H664">
        <f t="shared" ca="1" si="25"/>
        <v>2.9855060549942983E-2</v>
      </c>
    </row>
    <row r="665" spans="2:8">
      <c r="B665" s="179">
        <v>42864</v>
      </c>
      <c r="C665" s="180">
        <v>22.23</v>
      </c>
      <c r="D665">
        <f t="shared" si="24"/>
        <v>-2.4017094017094016</v>
      </c>
      <c r="E665">
        <v>8.9968511021142287E-3</v>
      </c>
      <c r="G665">
        <v>660</v>
      </c>
      <c r="H665">
        <f t="shared" ca="1" si="25"/>
        <v>1.2354894378449879E-2</v>
      </c>
    </row>
    <row r="666" spans="2:8">
      <c r="B666" s="179">
        <v>44223</v>
      </c>
      <c r="C666" s="180">
        <v>75.62</v>
      </c>
      <c r="D666">
        <f t="shared" si="24"/>
        <v>-3.1686061888389316</v>
      </c>
      <c r="E666">
        <v>8.9923300714097702E-3</v>
      </c>
      <c r="G666">
        <v>661</v>
      </c>
      <c r="H666">
        <f t="shared" ca="1" si="25"/>
        <v>-1.0931813453796242E-2</v>
      </c>
    </row>
    <row r="667" spans="2:8">
      <c r="B667" s="179">
        <v>45107</v>
      </c>
      <c r="C667" s="180">
        <v>315.23</v>
      </c>
      <c r="D667">
        <f t="shared" si="24"/>
        <v>7.9624401230847033E-3</v>
      </c>
      <c r="E667">
        <v>8.9775719316056244E-3</v>
      </c>
      <c r="G667">
        <v>662</v>
      </c>
      <c r="H667">
        <f t="shared" ca="1" si="25"/>
        <v>2.4723777977313104E-2</v>
      </c>
    </row>
    <row r="668" spans="2:8">
      <c r="B668" s="179">
        <v>45063</v>
      </c>
      <c r="C668" s="180">
        <v>312.72000000000003</v>
      </c>
      <c r="D668">
        <f t="shared" si="24"/>
        <v>0.89895113839856733</v>
      </c>
      <c r="E668">
        <v>8.9217191097468035E-3</v>
      </c>
      <c r="G668">
        <v>663</v>
      </c>
      <c r="H668">
        <f t="shared" ca="1" si="25"/>
        <v>-2.8387374411102201E-2</v>
      </c>
    </row>
    <row r="669" spans="2:8">
      <c r="B669" s="179">
        <v>43209</v>
      </c>
      <c r="C669" s="180">
        <v>31.6</v>
      </c>
      <c r="D669">
        <f t="shared" si="24"/>
        <v>-3.6215189873417719</v>
      </c>
      <c r="E669">
        <v>8.8607594936709212E-3</v>
      </c>
      <c r="G669">
        <v>664</v>
      </c>
      <c r="H669">
        <f t="shared" ca="1" si="25"/>
        <v>-2.6415627293555261E-2</v>
      </c>
    </row>
    <row r="670" spans="2:8">
      <c r="B670" s="179">
        <v>44735</v>
      </c>
      <c r="C670" s="180">
        <v>146.04</v>
      </c>
      <c r="D670">
        <f t="shared" si="24"/>
        <v>-0.13592166529717883</v>
      </c>
      <c r="E670">
        <v>8.8331963845521243E-3</v>
      </c>
      <c r="G670">
        <v>665</v>
      </c>
      <c r="H670">
        <f t="shared" ca="1" si="25"/>
        <v>2.6892481154117402E-2</v>
      </c>
    </row>
    <row r="671" spans="2:8">
      <c r="B671" s="179">
        <v>44753</v>
      </c>
      <c r="C671" s="180">
        <v>165.89</v>
      </c>
      <c r="D671">
        <f t="shared" si="24"/>
        <v>-2.8703357646633312</v>
      </c>
      <c r="E671">
        <v>8.8010127192716843E-3</v>
      </c>
      <c r="G671">
        <v>666</v>
      </c>
      <c r="H671">
        <f t="shared" ca="1" si="25"/>
        <v>4.2771612663546751E-3</v>
      </c>
    </row>
    <row r="672" spans="2:8">
      <c r="B672" s="179">
        <v>45482</v>
      </c>
      <c r="C672" s="180">
        <v>642.04999999999995</v>
      </c>
      <c r="D672">
        <f t="shared" si="24"/>
        <v>0.12972509929133241</v>
      </c>
      <c r="E672">
        <v>8.7843625885834237E-3</v>
      </c>
      <c r="G672">
        <v>667</v>
      </c>
      <c r="H672">
        <f t="shared" ca="1" si="25"/>
        <v>-1.5899556652877948E-2</v>
      </c>
    </row>
    <row r="673" spans="2:8">
      <c r="B673" s="179">
        <v>45351</v>
      </c>
      <c r="C673" s="180">
        <v>558.76</v>
      </c>
      <c r="D673">
        <f t="shared" si="24"/>
        <v>0.49631326508697832</v>
      </c>
      <c r="E673">
        <v>8.7336244541484642E-3</v>
      </c>
      <c r="G673">
        <v>668</v>
      </c>
      <c r="H673">
        <f t="shared" ca="1" si="25"/>
        <v>2.5113874130940312E-2</v>
      </c>
    </row>
    <row r="674" spans="2:8">
      <c r="B674" s="179">
        <v>45049</v>
      </c>
      <c r="C674" s="180">
        <v>281.44</v>
      </c>
      <c r="D674">
        <f t="shared" si="24"/>
        <v>0.86441159749857877</v>
      </c>
      <c r="E674">
        <v>8.6696986924388771E-3</v>
      </c>
      <c r="G674">
        <v>669</v>
      </c>
      <c r="H674">
        <f t="shared" ca="1" si="25"/>
        <v>6.8014654701962652E-3</v>
      </c>
    </row>
    <row r="675" spans="2:8">
      <c r="B675" s="179">
        <v>43382</v>
      </c>
      <c r="C675" s="180">
        <v>38.159999999999997</v>
      </c>
      <c r="D675">
        <f t="shared" si="24"/>
        <v>-0.18841719077568148</v>
      </c>
      <c r="E675">
        <v>8.6477987421383212E-3</v>
      </c>
      <c r="G675">
        <v>670</v>
      </c>
      <c r="H675">
        <f t="shared" ca="1" si="25"/>
        <v>-2.9877061373293989E-2</v>
      </c>
    </row>
    <row r="676" spans="2:8">
      <c r="B676" s="179">
        <v>43564</v>
      </c>
      <c r="C676" s="180">
        <v>45.35</v>
      </c>
      <c r="D676">
        <f t="shared" si="24"/>
        <v>-6.9270121278941561</v>
      </c>
      <c r="E676">
        <v>8.5997794928335293E-3</v>
      </c>
      <c r="G676">
        <v>671</v>
      </c>
      <c r="H676">
        <f t="shared" ca="1" si="25"/>
        <v>-1.613243955382335E-2</v>
      </c>
    </row>
    <row r="677" spans="2:8">
      <c r="B677" s="179">
        <v>45160</v>
      </c>
      <c r="C677" s="180">
        <v>359.49</v>
      </c>
      <c r="D677">
        <f t="shared" si="24"/>
        <v>0.21035355642716072</v>
      </c>
      <c r="E677">
        <v>8.5676931208099917E-3</v>
      </c>
      <c r="G677">
        <v>672</v>
      </c>
      <c r="H677">
        <f t="shared" ca="1" si="25"/>
        <v>-1.9154107980866256E-2</v>
      </c>
    </row>
    <row r="678" spans="2:8">
      <c r="B678" s="179">
        <v>45050</v>
      </c>
      <c r="C678" s="180">
        <v>283.87</v>
      </c>
      <c r="D678">
        <f t="shared" si="24"/>
        <v>0.46035156938035016</v>
      </c>
      <c r="E678">
        <v>8.5602564554197579E-3</v>
      </c>
      <c r="G678">
        <v>673</v>
      </c>
      <c r="H678">
        <f t="shared" ca="1" si="25"/>
        <v>-6.46928098741314E-3</v>
      </c>
    </row>
    <row r="679" spans="2:8">
      <c r="B679" s="179">
        <v>44742</v>
      </c>
      <c r="C679" s="180">
        <v>153.19</v>
      </c>
      <c r="D679">
        <f t="shared" si="24"/>
        <v>-1.4070109014948757</v>
      </c>
      <c r="E679">
        <v>8.5514720282002885E-3</v>
      </c>
      <c r="G679">
        <v>674</v>
      </c>
      <c r="H679">
        <f t="shared" ca="1" si="25"/>
        <v>1.282837550031434E-2</v>
      </c>
    </row>
    <row r="680" spans="2:8">
      <c r="B680" s="179">
        <v>45216</v>
      </c>
      <c r="C680" s="180">
        <v>368.73</v>
      </c>
      <c r="D680">
        <f t="shared" si="24"/>
        <v>-0.36593171155045695</v>
      </c>
      <c r="E680">
        <v>8.5428362216256725E-3</v>
      </c>
      <c r="G680">
        <v>675</v>
      </c>
      <c r="H680">
        <f t="shared" ca="1" si="25"/>
        <v>1.0037702338643409E-2</v>
      </c>
    </row>
    <row r="681" spans="2:8">
      <c r="B681" s="179">
        <v>45320</v>
      </c>
      <c r="C681" s="180">
        <v>503.66</v>
      </c>
      <c r="D681">
        <f t="shared" si="24"/>
        <v>-0.18615732835643078</v>
      </c>
      <c r="E681">
        <v>8.537505460032584E-3</v>
      </c>
      <c r="G681">
        <v>676</v>
      </c>
      <c r="H681">
        <f t="shared" ca="1" si="25"/>
        <v>-2.9331470199714538E-3</v>
      </c>
    </row>
    <row r="682" spans="2:8">
      <c r="B682" s="179">
        <v>45602</v>
      </c>
      <c r="C682" s="180">
        <v>597.41999999999996</v>
      </c>
      <c r="D682">
        <f t="shared" si="24"/>
        <v>0.52336714539185158</v>
      </c>
      <c r="E682">
        <v>8.5199692008970547E-3</v>
      </c>
      <c r="G682">
        <v>677</v>
      </c>
      <c r="H682">
        <f t="shared" ca="1" si="25"/>
        <v>-1.6791790571197104E-2</v>
      </c>
    </row>
    <row r="683" spans="2:8">
      <c r="B683" s="179">
        <v>45028</v>
      </c>
      <c r="C683" s="180">
        <v>284.75</v>
      </c>
      <c r="D683">
        <f t="shared" si="24"/>
        <v>-0.13524143985952586</v>
      </c>
      <c r="E683">
        <v>8.3933274802457814E-3</v>
      </c>
      <c r="G683">
        <v>678</v>
      </c>
      <c r="H683">
        <f t="shared" ca="1" si="25"/>
        <v>-4.2396051523157348E-2</v>
      </c>
    </row>
    <row r="684" spans="2:8">
      <c r="B684" s="179">
        <v>45114</v>
      </c>
      <c r="C684" s="180">
        <v>323.26</v>
      </c>
      <c r="D684">
        <f t="shared" si="24"/>
        <v>-0.8366021159438225</v>
      </c>
      <c r="E684">
        <v>8.383344676112044E-3</v>
      </c>
      <c r="G684">
        <v>679</v>
      </c>
      <c r="H684">
        <f t="shared" ca="1" si="25"/>
        <v>5.4504627146423658E-3</v>
      </c>
    </row>
    <row r="685" spans="2:8">
      <c r="B685" s="179">
        <v>45426</v>
      </c>
      <c r="C685" s="180">
        <v>593.70000000000005</v>
      </c>
      <c r="D685">
        <f t="shared" si="24"/>
        <v>0.63865588681152108</v>
      </c>
      <c r="E685">
        <v>8.3207006905845621E-3</v>
      </c>
      <c r="G685">
        <v>680</v>
      </c>
      <c r="H685">
        <f t="shared" ca="1" si="25"/>
        <v>-3.7539716323007977E-3</v>
      </c>
    </row>
    <row r="686" spans="2:8">
      <c r="B686" s="179">
        <v>44880</v>
      </c>
      <c r="C686" s="180">
        <v>214.53</v>
      </c>
      <c r="D686">
        <f t="shared" si="24"/>
        <v>0.44310818999673707</v>
      </c>
      <c r="E686">
        <v>8.297207849717993E-3</v>
      </c>
      <c r="G686">
        <v>681</v>
      </c>
      <c r="H686">
        <f t="shared" ca="1" si="25"/>
        <v>1.2819761553386141E-2</v>
      </c>
    </row>
    <row r="687" spans="2:8">
      <c r="B687" s="179">
        <v>44615</v>
      </c>
      <c r="C687" s="180">
        <v>119.47</v>
      </c>
      <c r="D687">
        <f t="shared" si="24"/>
        <v>0.57570938310873021</v>
      </c>
      <c r="E687">
        <v>8.2865991462291368E-3</v>
      </c>
      <c r="G687">
        <v>682</v>
      </c>
      <c r="H687">
        <f t="shared" ca="1" si="25"/>
        <v>-6.8607712267291249E-3</v>
      </c>
    </row>
    <row r="688" spans="2:8">
      <c r="B688" s="179">
        <v>43991</v>
      </c>
      <c r="C688" s="180">
        <v>50.69</v>
      </c>
      <c r="D688">
        <f t="shared" si="24"/>
        <v>-1.0960741763661472</v>
      </c>
      <c r="E688">
        <v>8.2856579206943108E-3</v>
      </c>
      <c r="G688">
        <v>683</v>
      </c>
      <c r="H688">
        <f t="shared" ca="1" si="25"/>
        <v>-4.2753849040310876E-2</v>
      </c>
    </row>
    <row r="689" spans="2:8">
      <c r="B689" s="179">
        <v>44497</v>
      </c>
      <c r="C689" s="180">
        <v>106.25</v>
      </c>
      <c r="D689">
        <f t="shared" si="24"/>
        <v>-2.3567058823529408</v>
      </c>
      <c r="E689">
        <v>8.2823529411764282E-3</v>
      </c>
      <c r="G689">
        <v>684</v>
      </c>
      <c r="H689">
        <f t="shared" ca="1" si="25"/>
        <v>1.9168953423765542E-2</v>
      </c>
    </row>
    <row r="690" spans="2:8">
      <c r="B690" s="179">
        <v>45156</v>
      </c>
      <c r="C690" s="180">
        <v>356.65</v>
      </c>
      <c r="D690">
        <f t="shared" si="24"/>
        <v>0.91176223187999428</v>
      </c>
      <c r="E690">
        <v>8.2714145520818416E-3</v>
      </c>
      <c r="G690">
        <v>685</v>
      </c>
      <c r="H690">
        <f t="shared" ca="1" si="25"/>
        <v>7.34451220555873E-2</v>
      </c>
    </row>
    <row r="691" spans="2:8">
      <c r="B691" s="179">
        <v>43199</v>
      </c>
      <c r="C691" s="180">
        <v>31.47</v>
      </c>
      <c r="D691">
        <f t="shared" si="24"/>
        <v>-7.2087702573879886</v>
      </c>
      <c r="E691">
        <v>8.2618366698442337E-3</v>
      </c>
      <c r="G691">
        <v>686</v>
      </c>
      <c r="H691">
        <f t="shared" ca="1" si="25"/>
        <v>1.4380305948646321E-2</v>
      </c>
    </row>
    <row r="692" spans="2:8">
      <c r="B692" s="179">
        <v>45002</v>
      </c>
      <c r="C692" s="180">
        <v>258.33</v>
      </c>
      <c r="D692">
        <f t="shared" si="24"/>
        <v>-0.42527000348391603</v>
      </c>
      <c r="E692">
        <v>8.2452676808732837E-3</v>
      </c>
      <c r="G692">
        <v>687</v>
      </c>
      <c r="H692">
        <f t="shared" ca="1" si="25"/>
        <v>-2.3017509350383217E-2</v>
      </c>
    </row>
    <row r="693" spans="2:8">
      <c r="B693" s="179">
        <v>45205</v>
      </c>
      <c r="C693" s="180">
        <v>368.19</v>
      </c>
      <c r="D693">
        <f t="shared" si="24"/>
        <v>0.70240908226730769</v>
      </c>
      <c r="E693">
        <v>8.2294467530350437E-3</v>
      </c>
      <c r="G693">
        <v>688</v>
      </c>
      <c r="H693">
        <f t="shared" ca="1" si="25"/>
        <v>-5.3074262497124474E-4</v>
      </c>
    </row>
    <row r="694" spans="2:8">
      <c r="B694" s="179">
        <v>44568</v>
      </c>
      <c r="C694" s="180">
        <v>109.57</v>
      </c>
      <c r="D694">
        <f t="shared" si="24"/>
        <v>0.83179702473304729</v>
      </c>
      <c r="E694">
        <v>8.2139271698456837E-3</v>
      </c>
      <c r="G694">
        <v>689</v>
      </c>
      <c r="H694">
        <f t="shared" ca="1" si="25"/>
        <v>2.5867941508212859E-2</v>
      </c>
    </row>
    <row r="695" spans="2:8">
      <c r="B695" s="179">
        <v>42739</v>
      </c>
      <c r="C695" s="180">
        <v>18.43</v>
      </c>
      <c r="D695">
        <f t="shared" si="24"/>
        <v>-14.477482365708084</v>
      </c>
      <c r="E695">
        <v>8.1389039609331849E-3</v>
      </c>
      <c r="G695">
        <v>690</v>
      </c>
      <c r="H695">
        <f t="shared" ca="1" si="25"/>
        <v>2.9951126136885865E-2</v>
      </c>
    </row>
    <row r="696" spans="2:8">
      <c r="B696" s="179">
        <v>45042</v>
      </c>
      <c r="C696" s="180">
        <v>285.25</v>
      </c>
      <c r="D696">
        <f t="shared" si="24"/>
        <v>0.83130587204206829</v>
      </c>
      <c r="E696">
        <v>8.1332164767747347E-3</v>
      </c>
      <c r="G696">
        <v>691</v>
      </c>
      <c r="H696">
        <f t="shared" ca="1" si="25"/>
        <v>-2.3101769907234908E-3</v>
      </c>
    </row>
    <row r="697" spans="2:8">
      <c r="B697" s="179">
        <v>43609</v>
      </c>
      <c r="C697" s="180">
        <v>48.12</v>
      </c>
      <c r="D697">
        <f t="shared" si="24"/>
        <v>-6.63383208645054</v>
      </c>
      <c r="E697">
        <v>8.1047381546134785E-3</v>
      </c>
      <c r="G697">
        <v>692</v>
      </c>
      <c r="H697">
        <f t="shared" ca="1" si="25"/>
        <v>-2.4752593674251103E-2</v>
      </c>
    </row>
    <row r="698" spans="2:8">
      <c r="B698" s="179">
        <v>45232</v>
      </c>
      <c r="C698" s="180">
        <v>367.34</v>
      </c>
      <c r="D698">
        <f t="shared" si="24"/>
        <v>0.83794305003538949</v>
      </c>
      <c r="E698">
        <v>8.08515271955129E-3</v>
      </c>
      <c r="G698">
        <v>693</v>
      </c>
      <c r="H698">
        <f t="shared" ca="1" si="25"/>
        <v>3.0640518258400608E-2</v>
      </c>
    </row>
    <row r="699" spans="2:8">
      <c r="B699" s="179">
        <v>43794</v>
      </c>
      <c r="C699" s="180">
        <v>59.53</v>
      </c>
      <c r="D699">
        <f t="shared" si="24"/>
        <v>0.18562069544767351</v>
      </c>
      <c r="E699">
        <v>8.0631614312112205E-3</v>
      </c>
      <c r="G699">
        <v>694</v>
      </c>
      <c r="H699">
        <f t="shared" ca="1" si="25"/>
        <v>-4.0000637822470236E-2</v>
      </c>
    </row>
    <row r="700" spans="2:8">
      <c r="B700" s="179">
        <v>43643</v>
      </c>
      <c r="C700" s="180">
        <v>48.48</v>
      </c>
      <c r="D700">
        <f t="shared" si="24"/>
        <v>0.15037128712871287</v>
      </c>
      <c r="E700">
        <v>8.0445544554454095E-3</v>
      </c>
      <c r="G700">
        <v>695</v>
      </c>
      <c r="H700">
        <f t="shared" ca="1" si="25"/>
        <v>-5.6251677027500417E-3</v>
      </c>
    </row>
    <row r="701" spans="2:8">
      <c r="B701" s="179">
        <v>43522</v>
      </c>
      <c r="C701" s="180">
        <v>41.19</v>
      </c>
      <c r="D701">
        <f t="shared" si="24"/>
        <v>-4.8555474629772096E-4</v>
      </c>
      <c r="E701">
        <v>8.0116533139111025E-3</v>
      </c>
      <c r="G701">
        <v>696</v>
      </c>
      <c r="H701">
        <f t="shared" ca="1" si="25"/>
        <v>-7.7468387090123408E-3</v>
      </c>
    </row>
    <row r="702" spans="2:8">
      <c r="B702" s="179">
        <v>43419</v>
      </c>
      <c r="C702" s="180">
        <v>41.21</v>
      </c>
      <c r="D702">
        <f t="shared" si="24"/>
        <v>-3.970880854161611</v>
      </c>
      <c r="E702">
        <v>8.0077651055568619E-3</v>
      </c>
      <c r="G702">
        <v>697</v>
      </c>
      <c r="H702">
        <f t="shared" ca="1" si="25"/>
        <v>-3.7579940651681715E-2</v>
      </c>
    </row>
    <row r="703" spans="2:8">
      <c r="B703" s="179">
        <v>44834</v>
      </c>
      <c r="C703" s="180">
        <v>204.85</v>
      </c>
      <c r="D703">
        <f t="shared" si="24"/>
        <v>0.57871613375640718</v>
      </c>
      <c r="E703">
        <v>8.0058579448376195E-3</v>
      </c>
      <c r="G703">
        <v>698</v>
      </c>
      <c r="H703">
        <f t="shared" ca="1" si="25"/>
        <v>1.0149669012844815E-3</v>
      </c>
    </row>
    <row r="704" spans="2:8">
      <c r="B704" s="179">
        <v>44350</v>
      </c>
      <c r="C704" s="180">
        <v>86.3</v>
      </c>
      <c r="D704">
        <f t="shared" si="24"/>
        <v>-2.0780996523754345</v>
      </c>
      <c r="E704">
        <v>7.995365005793717E-3</v>
      </c>
      <c r="G704">
        <v>699</v>
      </c>
      <c r="H704">
        <f t="shared" ca="1" si="25"/>
        <v>2.3042562920089667E-2</v>
      </c>
    </row>
    <row r="705" spans="2:8">
      <c r="B705" s="179">
        <v>45007</v>
      </c>
      <c r="C705" s="180">
        <v>265.64</v>
      </c>
      <c r="D705">
        <f t="shared" si="24"/>
        <v>-1.4485017316669175</v>
      </c>
      <c r="E705">
        <v>7.9807257943081029E-3</v>
      </c>
      <c r="G705">
        <v>700</v>
      </c>
      <c r="H705">
        <f t="shared" ca="1" si="25"/>
        <v>-1.2212553232255671E-2</v>
      </c>
    </row>
    <row r="706" spans="2:8">
      <c r="B706" s="179">
        <v>45554</v>
      </c>
      <c r="C706" s="180">
        <v>650.41999999999996</v>
      </c>
      <c r="D706">
        <f t="shared" si="24"/>
        <v>0.81957811875403586</v>
      </c>
      <c r="E706">
        <v>7.9794594262168148E-3</v>
      </c>
      <c r="G706">
        <v>701</v>
      </c>
      <c r="H706">
        <f t="shared" ca="1" si="25"/>
        <v>-7.6167452419759508E-3</v>
      </c>
    </row>
    <row r="707" spans="2:8">
      <c r="B707" s="179">
        <v>44470</v>
      </c>
      <c r="C707" s="180">
        <v>117.35</v>
      </c>
      <c r="D707">
        <f t="shared" si="24"/>
        <v>-1.438261610566681</v>
      </c>
      <c r="E707">
        <v>7.9250106518959744E-3</v>
      </c>
      <c r="G707">
        <v>702</v>
      </c>
      <c r="H707">
        <f t="shared" ca="1" si="25"/>
        <v>1.4673458866692999E-2</v>
      </c>
    </row>
    <row r="708" spans="2:8">
      <c r="B708" s="179">
        <v>45051</v>
      </c>
      <c r="C708" s="180">
        <v>286.13</v>
      </c>
      <c r="D708">
        <f t="shared" si="24"/>
        <v>0.85387760808024327</v>
      </c>
      <c r="E708">
        <v>7.8985076713381716E-3</v>
      </c>
      <c r="G708">
        <v>703</v>
      </c>
      <c r="H708">
        <f t="shared" ca="1" si="25"/>
        <v>-8.5738867823459686E-3</v>
      </c>
    </row>
    <row r="709" spans="2:8">
      <c r="B709" s="179">
        <v>43525</v>
      </c>
      <c r="C709" s="180">
        <v>41.81</v>
      </c>
      <c r="D709">
        <f t="shared" si="24"/>
        <v>0.24180817986127726</v>
      </c>
      <c r="E709">
        <v>7.8928486008133306E-3</v>
      </c>
      <c r="G709">
        <v>704</v>
      </c>
      <c r="H709">
        <f t="shared" ca="1" si="25"/>
        <v>5.338635422964276E-2</v>
      </c>
    </row>
    <row r="710" spans="2:8">
      <c r="B710" s="179">
        <v>43215</v>
      </c>
      <c r="C710" s="180">
        <v>31.7</v>
      </c>
      <c r="D710">
        <f t="shared" ref="D710:D773" si="26">(C710-C711)/C710</f>
        <v>0.39936908517350161</v>
      </c>
      <c r="E710">
        <v>7.8864353312302835E-3</v>
      </c>
      <c r="G710">
        <v>705</v>
      </c>
      <c r="H710">
        <f t="shared" ca="1" si="25"/>
        <v>1.3951303878808047E-2</v>
      </c>
    </row>
    <row r="711" spans="2:8">
      <c r="B711" s="179">
        <v>42832</v>
      </c>
      <c r="C711" s="180">
        <v>19.04</v>
      </c>
      <c r="D711">
        <f t="shared" si="26"/>
        <v>-15.961659663865545</v>
      </c>
      <c r="E711">
        <v>7.8781512605041269E-3</v>
      </c>
      <c r="G711">
        <v>706</v>
      </c>
      <c r="H711">
        <f t="shared" ref="H711:H774" ca="1" si="27">NORMINV(RAND(),N$8,N$9)</f>
        <v>9.2396257958711533E-3</v>
      </c>
    </row>
    <row r="712" spans="2:8">
      <c r="B712" s="179">
        <v>45098</v>
      </c>
      <c r="C712" s="180">
        <v>322.95</v>
      </c>
      <c r="D712">
        <f t="shared" si="26"/>
        <v>0.39297104814986838</v>
      </c>
      <c r="E712">
        <v>7.8649945812044077E-3</v>
      </c>
      <c r="G712">
        <v>707</v>
      </c>
      <c r="H712">
        <f t="shared" ca="1" si="27"/>
        <v>-1.6133630254658454E-2</v>
      </c>
    </row>
    <row r="713" spans="2:8">
      <c r="B713" s="179">
        <v>44852</v>
      </c>
      <c r="C713" s="180">
        <v>196.04</v>
      </c>
      <c r="D713">
        <f t="shared" si="26"/>
        <v>0.68827790246888398</v>
      </c>
      <c r="E713">
        <v>7.8555396857783715E-3</v>
      </c>
      <c r="G713">
        <v>708</v>
      </c>
      <c r="H713">
        <f t="shared" ca="1" si="27"/>
        <v>-1.4323632260279776E-2</v>
      </c>
    </row>
    <row r="714" spans="2:8">
      <c r="B714" s="179">
        <v>44084</v>
      </c>
      <c r="C714" s="180">
        <v>61.11</v>
      </c>
      <c r="D714">
        <f t="shared" si="26"/>
        <v>7.6419571264932123E-2</v>
      </c>
      <c r="E714">
        <v>7.8546882670593506E-3</v>
      </c>
      <c r="G714">
        <v>709</v>
      </c>
      <c r="H714">
        <f t="shared" ca="1" si="27"/>
        <v>-2.1514585321522521E-3</v>
      </c>
    </row>
    <row r="715" spans="2:8">
      <c r="B715" s="179">
        <v>43811</v>
      </c>
      <c r="C715" s="180">
        <v>56.44</v>
      </c>
      <c r="D715">
        <f t="shared" si="26"/>
        <v>-5.5012402551382005</v>
      </c>
      <c r="E715">
        <v>7.7958894401133549E-3</v>
      </c>
      <c r="G715">
        <v>710</v>
      </c>
      <c r="H715">
        <f t="shared" ca="1" si="27"/>
        <v>-2.795756545782715E-3</v>
      </c>
    </row>
    <row r="716" spans="2:8">
      <c r="B716" s="179">
        <v>45211</v>
      </c>
      <c r="C716" s="180">
        <v>366.93</v>
      </c>
      <c r="D716">
        <f t="shared" si="26"/>
        <v>0.31376556836453817</v>
      </c>
      <c r="E716">
        <v>7.7944022020549246E-3</v>
      </c>
      <c r="G716">
        <v>711</v>
      </c>
      <c r="H716">
        <f t="shared" ca="1" si="27"/>
        <v>-1.7301490365005188E-2</v>
      </c>
    </row>
    <row r="717" spans="2:8">
      <c r="B717" s="179">
        <v>44974</v>
      </c>
      <c r="C717" s="180">
        <v>251.8</v>
      </c>
      <c r="D717">
        <f t="shared" si="26"/>
        <v>0.90814138204924544</v>
      </c>
      <c r="E717">
        <v>7.7839555202542012E-3</v>
      </c>
      <c r="G717">
        <v>712</v>
      </c>
      <c r="H717">
        <f t="shared" ca="1" si="27"/>
        <v>3.2060158658164653E-2</v>
      </c>
    </row>
    <row r="718" spans="2:8">
      <c r="B718" s="179">
        <v>42915</v>
      </c>
      <c r="C718" s="180">
        <v>23.13</v>
      </c>
      <c r="D718">
        <f t="shared" si="26"/>
        <v>-8.873324686554259</v>
      </c>
      <c r="E718">
        <v>7.7821011673151631E-3</v>
      </c>
      <c r="G718">
        <v>713</v>
      </c>
      <c r="H718">
        <f t="shared" ca="1" si="27"/>
        <v>1.5680319098701739E-2</v>
      </c>
    </row>
    <row r="719" spans="2:8">
      <c r="B719" s="179">
        <v>44888</v>
      </c>
      <c r="C719" s="180">
        <v>228.37</v>
      </c>
      <c r="D719">
        <f t="shared" si="26"/>
        <v>0.37793930901607042</v>
      </c>
      <c r="E719">
        <v>7.7505801988002375E-3</v>
      </c>
      <c r="G719">
        <v>714</v>
      </c>
      <c r="H719">
        <f t="shared" ca="1" si="27"/>
        <v>-9.8484602520921942E-3</v>
      </c>
    </row>
    <row r="720" spans="2:8">
      <c r="B720" s="179">
        <v>44686</v>
      </c>
      <c r="C720" s="180">
        <v>142.06</v>
      </c>
      <c r="D720">
        <f t="shared" si="26"/>
        <v>0.57229339715613126</v>
      </c>
      <c r="E720">
        <v>7.7432070955933711E-3</v>
      </c>
      <c r="G720">
        <v>715</v>
      </c>
      <c r="H720">
        <f t="shared" ca="1" si="27"/>
        <v>1.1324663376125565E-2</v>
      </c>
    </row>
    <row r="721" spans="2:8">
      <c r="B721" s="179">
        <v>43847</v>
      </c>
      <c r="C721" s="180">
        <v>60.76</v>
      </c>
      <c r="D721">
        <f t="shared" si="26"/>
        <v>0.48436471362738642</v>
      </c>
      <c r="E721">
        <v>7.7353522053982696E-3</v>
      </c>
      <c r="G721">
        <v>716</v>
      </c>
      <c r="H721">
        <f t="shared" ca="1" si="27"/>
        <v>-1.6775927900499366E-2</v>
      </c>
    </row>
    <row r="722" spans="2:8">
      <c r="B722" s="179">
        <v>43213</v>
      </c>
      <c r="C722" s="180">
        <v>31.33</v>
      </c>
      <c r="D722">
        <f t="shared" si="26"/>
        <v>-8.9795722949249939</v>
      </c>
      <c r="E722">
        <v>7.6603894031279426E-3</v>
      </c>
      <c r="G722">
        <v>717</v>
      </c>
      <c r="H722">
        <f t="shared" ca="1" si="27"/>
        <v>3.0252506857978589E-2</v>
      </c>
    </row>
    <row r="723" spans="2:8">
      <c r="B723" s="179">
        <v>45065</v>
      </c>
      <c r="C723" s="180">
        <v>312.66000000000003</v>
      </c>
      <c r="D723">
        <f t="shared" si="26"/>
        <v>0.89528561376575189</v>
      </c>
      <c r="E723">
        <v>7.6440862278514777E-3</v>
      </c>
      <c r="G723">
        <v>718</v>
      </c>
      <c r="H723">
        <f t="shared" ca="1" si="27"/>
        <v>1.9778027888810751E-2</v>
      </c>
    </row>
    <row r="724" spans="2:8">
      <c r="B724" s="179">
        <v>43145</v>
      </c>
      <c r="C724" s="180">
        <v>32.74</v>
      </c>
      <c r="D724">
        <f t="shared" si="26"/>
        <v>-0.16188149053145989</v>
      </c>
      <c r="E724">
        <v>7.6359193646915085E-3</v>
      </c>
      <c r="G724">
        <v>719</v>
      </c>
      <c r="H724">
        <f t="shared" ca="1" si="27"/>
        <v>-4.6645034471007957E-2</v>
      </c>
    </row>
    <row r="725" spans="2:8">
      <c r="B725" s="179">
        <v>43461</v>
      </c>
      <c r="C725" s="180">
        <v>38.04</v>
      </c>
      <c r="D725">
        <f t="shared" si="26"/>
        <v>-2.2124079915878023</v>
      </c>
      <c r="E725">
        <v>7.6235541535225855E-3</v>
      </c>
      <c r="G725">
        <v>720</v>
      </c>
      <c r="H725">
        <f t="shared" ca="1" si="27"/>
        <v>-2.6304210768950719E-3</v>
      </c>
    </row>
    <row r="726" spans="2:8">
      <c r="B726" s="179">
        <v>44595</v>
      </c>
      <c r="C726" s="180">
        <v>122.2</v>
      </c>
      <c r="D726">
        <f t="shared" si="26"/>
        <v>0.60155482815057282</v>
      </c>
      <c r="E726">
        <v>7.6104746317512831E-3</v>
      </c>
      <c r="G726">
        <v>721</v>
      </c>
      <c r="H726">
        <f t="shared" ca="1" si="27"/>
        <v>1.947451270221771E-3</v>
      </c>
    </row>
    <row r="727" spans="2:8">
      <c r="B727" s="179">
        <v>43628</v>
      </c>
      <c r="C727" s="180">
        <v>48.69</v>
      </c>
      <c r="D727">
        <f t="shared" si="26"/>
        <v>-0.16451016635859531</v>
      </c>
      <c r="E727">
        <v>7.5990963236803747E-3</v>
      </c>
      <c r="G727">
        <v>722</v>
      </c>
      <c r="H727">
        <f t="shared" ca="1" si="27"/>
        <v>2.5876541505689753E-2</v>
      </c>
    </row>
    <row r="728" spans="2:8">
      <c r="B728" s="179">
        <v>43822</v>
      </c>
      <c r="C728" s="180">
        <v>56.7</v>
      </c>
      <c r="D728">
        <f t="shared" si="26"/>
        <v>-4.9084656084656082</v>
      </c>
      <c r="E728">
        <v>7.5837742504409117E-3</v>
      </c>
      <c r="G728">
        <v>723</v>
      </c>
      <c r="H728">
        <f t="shared" ca="1" si="27"/>
        <v>-1.0222890976806469E-2</v>
      </c>
    </row>
    <row r="729" spans="2:8">
      <c r="B729" s="179">
        <v>45079</v>
      </c>
      <c r="C729" s="180">
        <v>335.01</v>
      </c>
      <c r="D729">
        <f t="shared" si="26"/>
        <v>0.88069012865287599</v>
      </c>
      <c r="E729">
        <v>7.5520133727350613E-3</v>
      </c>
      <c r="G729">
        <v>724</v>
      </c>
      <c r="H729">
        <f t="shared" ca="1" si="27"/>
        <v>-3.7571297003074204E-2</v>
      </c>
    </row>
    <row r="730" spans="2:8">
      <c r="B730" s="179">
        <v>43392</v>
      </c>
      <c r="C730" s="180">
        <v>39.97</v>
      </c>
      <c r="D730">
        <f t="shared" si="26"/>
        <v>0.19914936202151617</v>
      </c>
      <c r="E730">
        <v>7.5056292219163661E-3</v>
      </c>
      <c r="G730">
        <v>725</v>
      </c>
      <c r="H730">
        <f t="shared" ca="1" si="27"/>
        <v>1.041893907026272E-2</v>
      </c>
    </row>
    <row r="731" spans="2:8">
      <c r="B731" s="179">
        <v>43203</v>
      </c>
      <c r="C731" s="180">
        <v>32.01</v>
      </c>
      <c r="D731">
        <f t="shared" si="26"/>
        <v>-2.1371446422992815</v>
      </c>
      <c r="E731">
        <v>7.4976569821930163E-3</v>
      </c>
      <c r="G731">
        <v>726</v>
      </c>
      <c r="H731">
        <f t="shared" ca="1" si="27"/>
        <v>2.5892630354460291E-2</v>
      </c>
    </row>
    <row r="732" spans="2:8">
      <c r="B732" s="179">
        <v>44365</v>
      </c>
      <c r="C732" s="180">
        <v>100.42</v>
      </c>
      <c r="D732">
        <f t="shared" si="26"/>
        <v>-0.13891655048795062</v>
      </c>
      <c r="E732">
        <v>7.4686317466640109E-3</v>
      </c>
      <c r="G732">
        <v>727</v>
      </c>
      <c r="H732">
        <f t="shared" ca="1" si="27"/>
        <v>-7.228478523455777E-3</v>
      </c>
    </row>
    <row r="733" spans="2:8">
      <c r="B733" s="179">
        <v>44536</v>
      </c>
      <c r="C733" s="180">
        <v>114.37</v>
      </c>
      <c r="D733">
        <f t="shared" si="26"/>
        <v>-1.3656553291947189</v>
      </c>
      <c r="E733">
        <v>7.4320188860715966E-3</v>
      </c>
      <c r="G733">
        <v>728</v>
      </c>
      <c r="H733">
        <f t="shared" ca="1" si="27"/>
        <v>-1.5936050030191329E-2</v>
      </c>
    </row>
    <row r="734" spans="2:8">
      <c r="B734" s="179">
        <v>44917</v>
      </c>
      <c r="C734" s="180">
        <v>270.56</v>
      </c>
      <c r="D734">
        <f t="shared" si="26"/>
        <v>0.84424896510940273</v>
      </c>
      <c r="E734">
        <v>7.4290360733293573E-3</v>
      </c>
      <c r="G734">
        <v>729</v>
      </c>
      <c r="H734">
        <f t="shared" ca="1" si="27"/>
        <v>4.2804767336287386E-3</v>
      </c>
    </row>
    <row r="735" spans="2:8">
      <c r="B735" s="179">
        <v>43479</v>
      </c>
      <c r="C735" s="180">
        <v>42.14</v>
      </c>
      <c r="D735">
        <f t="shared" si="26"/>
        <v>0.12743236829615562</v>
      </c>
      <c r="E735">
        <v>7.3564309444708658E-3</v>
      </c>
      <c r="G735">
        <v>730</v>
      </c>
      <c r="H735">
        <f t="shared" ca="1" si="27"/>
        <v>-1.9772651871880643E-2</v>
      </c>
    </row>
    <row r="736" spans="2:8">
      <c r="B736" s="179">
        <v>43290</v>
      </c>
      <c r="C736" s="180">
        <v>36.770000000000003</v>
      </c>
      <c r="D736">
        <f t="shared" si="26"/>
        <v>-8.3763937992928958E-2</v>
      </c>
      <c r="E736">
        <v>7.3429426162633423E-3</v>
      </c>
      <c r="G736">
        <v>731</v>
      </c>
      <c r="H736">
        <f t="shared" ca="1" si="27"/>
        <v>-1.5817711248063508E-3</v>
      </c>
    </row>
    <row r="737" spans="2:8">
      <c r="B737" s="179">
        <v>43431</v>
      </c>
      <c r="C737" s="180">
        <v>39.85</v>
      </c>
      <c r="D737">
        <f t="shared" si="26"/>
        <v>-4.1274780426599751</v>
      </c>
      <c r="E737">
        <v>7.2772898368883097E-3</v>
      </c>
      <c r="G737">
        <v>732</v>
      </c>
      <c r="H737">
        <f t="shared" ca="1" si="27"/>
        <v>3.6170794920260152E-2</v>
      </c>
    </row>
    <row r="738" spans="2:8">
      <c r="B738" s="179">
        <v>44805</v>
      </c>
      <c r="C738" s="180">
        <v>204.33</v>
      </c>
      <c r="D738">
        <f t="shared" si="26"/>
        <v>0.42558606176283464</v>
      </c>
      <c r="E738">
        <v>7.2431850438017817E-3</v>
      </c>
      <c r="G738">
        <v>733</v>
      </c>
      <c r="H738">
        <f t="shared" ca="1" si="27"/>
        <v>1.1250126756215664E-2</v>
      </c>
    </row>
    <row r="739" spans="2:8">
      <c r="B739" s="179">
        <v>44544</v>
      </c>
      <c r="C739" s="180">
        <v>117.37</v>
      </c>
      <c r="D739">
        <f t="shared" si="26"/>
        <v>-3.0321206441168953</v>
      </c>
      <c r="E739">
        <v>7.2420550396183735E-3</v>
      </c>
      <c r="G739">
        <v>734</v>
      </c>
      <c r="H739">
        <f t="shared" ca="1" si="27"/>
        <v>2.7433179613294917E-2</v>
      </c>
    </row>
    <row r="740" spans="2:8">
      <c r="B740" s="179">
        <v>45824</v>
      </c>
      <c r="C740" s="180">
        <v>473.25</v>
      </c>
      <c r="D740">
        <f t="shared" si="26"/>
        <v>0.90861067089276282</v>
      </c>
      <c r="E740">
        <v>7.1843634442683088E-3</v>
      </c>
      <c r="G740">
        <v>735</v>
      </c>
      <c r="H740">
        <f t="shared" ca="1" si="27"/>
        <v>1.7194443117411813E-2</v>
      </c>
    </row>
    <row r="741" spans="2:8">
      <c r="B741" s="179">
        <v>43922</v>
      </c>
      <c r="C741" s="180">
        <v>43.25</v>
      </c>
      <c r="D741">
        <f t="shared" si="26"/>
        <v>-1.291329479768786</v>
      </c>
      <c r="E741">
        <v>7.167630057803521E-3</v>
      </c>
      <c r="G741">
        <v>736</v>
      </c>
      <c r="H741">
        <f t="shared" ca="1" si="27"/>
        <v>5.3782727145586197E-3</v>
      </c>
    </row>
    <row r="742" spans="2:8">
      <c r="B742" s="179">
        <v>44390</v>
      </c>
      <c r="C742" s="180">
        <v>99.1</v>
      </c>
      <c r="D742">
        <f t="shared" si="26"/>
        <v>-3.6599394550958633</v>
      </c>
      <c r="E742">
        <v>7.1644803229060925E-3</v>
      </c>
      <c r="G742">
        <v>737</v>
      </c>
      <c r="H742">
        <f t="shared" ca="1" si="27"/>
        <v>7.9421643398034231E-3</v>
      </c>
    </row>
    <row r="743" spans="2:8">
      <c r="B743" s="179">
        <v>45835</v>
      </c>
      <c r="C743" s="180">
        <v>461.8</v>
      </c>
      <c r="D743">
        <f t="shared" si="26"/>
        <v>0.92964486790818535</v>
      </c>
      <c r="E743">
        <v>7.1459506279775041E-3</v>
      </c>
      <c r="G743">
        <v>738</v>
      </c>
      <c r="H743">
        <f t="shared" ca="1" si="27"/>
        <v>1.4994214108139834E-2</v>
      </c>
    </row>
    <row r="744" spans="2:8">
      <c r="B744" s="179">
        <v>43143</v>
      </c>
      <c r="C744" s="180">
        <v>32.49</v>
      </c>
      <c r="D744">
        <f t="shared" si="26"/>
        <v>-0.22099107417666972</v>
      </c>
      <c r="E744">
        <v>7.0791012619268691E-3</v>
      </c>
      <c r="G744">
        <v>739</v>
      </c>
      <c r="H744">
        <f t="shared" ca="1" si="27"/>
        <v>5.7057389935305739E-3</v>
      </c>
    </row>
    <row r="745" spans="2:8">
      <c r="B745" s="179">
        <v>43390</v>
      </c>
      <c r="C745" s="180">
        <v>39.67</v>
      </c>
      <c r="D745">
        <f t="shared" si="26"/>
        <v>-2.8651373834131588</v>
      </c>
      <c r="E745">
        <v>7.0582304008066834E-3</v>
      </c>
      <c r="G745">
        <v>740</v>
      </c>
      <c r="H745">
        <f t="shared" ca="1" si="27"/>
        <v>-3.7800401399257517E-3</v>
      </c>
    </row>
    <row r="746" spans="2:8">
      <c r="B746" s="179">
        <v>44747</v>
      </c>
      <c r="C746" s="180">
        <v>153.33000000000001</v>
      </c>
      <c r="D746">
        <f t="shared" si="26"/>
        <v>0.7493641166112307</v>
      </c>
      <c r="E746">
        <v>7.043631383291022E-3</v>
      </c>
      <c r="G746">
        <v>741</v>
      </c>
      <c r="H746">
        <f t="shared" ca="1" si="27"/>
        <v>8.6163742968407408E-3</v>
      </c>
    </row>
    <row r="747" spans="2:8">
      <c r="B747" s="179">
        <v>43383</v>
      </c>
      <c r="C747" s="180">
        <v>38.43</v>
      </c>
      <c r="D747">
        <f t="shared" si="26"/>
        <v>-0.97449908925318751</v>
      </c>
      <c r="E747">
        <v>7.0257611241218614E-3</v>
      </c>
      <c r="G747">
        <v>742</v>
      </c>
      <c r="H747">
        <f t="shared" ca="1" si="27"/>
        <v>2.0024304566147386E-2</v>
      </c>
    </row>
    <row r="748" spans="2:8">
      <c r="B748" s="179">
        <v>44231</v>
      </c>
      <c r="C748" s="180">
        <v>75.88</v>
      </c>
      <c r="D748">
        <f t="shared" si="26"/>
        <v>-0.58500263574064315</v>
      </c>
      <c r="E748">
        <v>6.9847127042699155E-3</v>
      </c>
      <c r="G748">
        <v>743</v>
      </c>
      <c r="H748">
        <f t="shared" ca="1" si="27"/>
        <v>5.4573846000351298E-2</v>
      </c>
    </row>
    <row r="749" spans="2:8">
      <c r="B749" s="179">
        <v>44453</v>
      </c>
      <c r="C749" s="180">
        <v>120.27</v>
      </c>
      <c r="D749">
        <f t="shared" si="26"/>
        <v>0.35553338322108585</v>
      </c>
      <c r="E749">
        <v>6.9842853579445349E-3</v>
      </c>
      <c r="G749">
        <v>744</v>
      </c>
      <c r="H749">
        <f t="shared" ca="1" si="27"/>
        <v>1.6219521889712315E-2</v>
      </c>
    </row>
    <row r="750" spans="2:8">
      <c r="B750" s="179">
        <v>44217</v>
      </c>
      <c r="C750" s="180">
        <v>77.510000000000005</v>
      </c>
      <c r="D750">
        <f t="shared" si="26"/>
        <v>-6.2593213778867236</v>
      </c>
      <c r="E750">
        <v>6.9668429880016284E-3</v>
      </c>
      <c r="G750">
        <v>745</v>
      </c>
      <c r="H750">
        <f t="shared" ca="1" si="27"/>
        <v>-9.7254917689526352E-3</v>
      </c>
    </row>
    <row r="751" spans="2:8">
      <c r="B751" s="179">
        <v>45352</v>
      </c>
      <c r="C751" s="180">
        <v>562.66999999999996</v>
      </c>
      <c r="D751">
        <f t="shared" si="26"/>
        <v>0.44242628894378583</v>
      </c>
      <c r="E751">
        <v>6.9490109655747923E-3</v>
      </c>
      <c r="G751">
        <v>746</v>
      </c>
      <c r="H751">
        <f t="shared" ca="1" si="27"/>
        <v>2.2922208689968526E-2</v>
      </c>
    </row>
    <row r="752" spans="2:8">
      <c r="B752" s="179">
        <v>45086</v>
      </c>
      <c r="C752" s="180">
        <v>313.73</v>
      </c>
      <c r="D752">
        <f t="shared" si="26"/>
        <v>0.79533356707997327</v>
      </c>
      <c r="E752">
        <v>6.916775571351212E-3</v>
      </c>
      <c r="G752">
        <v>747</v>
      </c>
      <c r="H752">
        <f t="shared" ca="1" si="27"/>
        <v>-2.6652626381795035E-2</v>
      </c>
    </row>
    <row r="753" spans="2:8">
      <c r="B753" s="179">
        <v>43852</v>
      </c>
      <c r="C753" s="180">
        <v>64.209999999999994</v>
      </c>
      <c r="D753">
        <f t="shared" si="26"/>
        <v>-5.232829777293257</v>
      </c>
      <c r="E753">
        <v>6.8525151845505476E-3</v>
      </c>
      <c r="G753">
        <v>748</v>
      </c>
      <c r="H753">
        <f t="shared" ca="1" si="27"/>
        <v>-2.8527262447674024E-3</v>
      </c>
    </row>
    <row r="754" spans="2:8">
      <c r="B754" s="179">
        <v>45240</v>
      </c>
      <c r="C754" s="180">
        <v>400.21</v>
      </c>
      <c r="D754">
        <f t="shared" si="26"/>
        <v>0.89413058144474145</v>
      </c>
      <c r="E754">
        <v>6.846405637040435E-3</v>
      </c>
      <c r="G754">
        <v>749</v>
      </c>
      <c r="H754">
        <f t="shared" ca="1" si="27"/>
        <v>1.3519243624423033E-2</v>
      </c>
    </row>
    <row r="755" spans="2:8">
      <c r="B755" s="179">
        <v>43539</v>
      </c>
      <c r="C755" s="180">
        <v>42.37</v>
      </c>
      <c r="D755">
        <f t="shared" si="26"/>
        <v>-1.0446070332782629</v>
      </c>
      <c r="E755">
        <v>6.844465423648788E-3</v>
      </c>
      <c r="G755">
        <v>750</v>
      </c>
      <c r="H755">
        <f t="shared" ca="1" si="27"/>
        <v>6.8404888958336222E-3</v>
      </c>
    </row>
    <row r="756" spans="2:8">
      <c r="B756" s="179">
        <v>44250</v>
      </c>
      <c r="C756" s="180">
        <v>86.63</v>
      </c>
      <c r="D756">
        <f t="shared" si="26"/>
        <v>0.71130093501096614</v>
      </c>
      <c r="E756">
        <v>6.8105737042593699E-3</v>
      </c>
      <c r="G756">
        <v>751</v>
      </c>
      <c r="H756">
        <f t="shared" ca="1" si="27"/>
        <v>-2.3248563705870348E-2</v>
      </c>
    </row>
    <row r="757" spans="2:8">
      <c r="B757" s="179">
        <v>43074</v>
      </c>
      <c r="C757" s="180">
        <v>25.01</v>
      </c>
      <c r="D757">
        <f t="shared" si="26"/>
        <v>-1.2363054778088762</v>
      </c>
      <c r="E757">
        <v>6.7972810875650417E-3</v>
      </c>
      <c r="G757">
        <v>752</v>
      </c>
      <c r="H757">
        <f t="shared" ca="1" si="27"/>
        <v>-4.1730686643043627E-3</v>
      </c>
    </row>
    <row r="758" spans="2:8">
      <c r="B758" s="179">
        <v>44029</v>
      </c>
      <c r="C758" s="180">
        <v>55.93</v>
      </c>
      <c r="D758">
        <f t="shared" si="26"/>
        <v>0.1306990881458967</v>
      </c>
      <c r="E758">
        <v>6.7942070445199815E-3</v>
      </c>
      <c r="G758">
        <v>753</v>
      </c>
      <c r="H758">
        <f t="shared" ca="1" si="27"/>
        <v>5.6513624050017128E-2</v>
      </c>
    </row>
    <row r="759" spans="2:8">
      <c r="B759" s="179">
        <v>43664</v>
      </c>
      <c r="C759" s="180">
        <v>48.62</v>
      </c>
      <c r="D759">
        <f t="shared" si="26"/>
        <v>-11.762649115590293</v>
      </c>
      <c r="E759">
        <v>6.7873303167420469E-3</v>
      </c>
      <c r="G759">
        <v>754</v>
      </c>
      <c r="H759">
        <f t="shared" ca="1" si="27"/>
        <v>-2.4915185416408414E-2</v>
      </c>
    </row>
    <row r="760" spans="2:8">
      <c r="B760" s="179">
        <v>45455</v>
      </c>
      <c r="C760" s="180">
        <v>620.52</v>
      </c>
      <c r="D760">
        <f t="shared" si="26"/>
        <v>0.76983820021917104</v>
      </c>
      <c r="E760">
        <v>6.7846322439245096E-3</v>
      </c>
      <c r="G760">
        <v>755</v>
      </c>
      <c r="H760">
        <f t="shared" ca="1" si="27"/>
        <v>-1.6737809927048469E-2</v>
      </c>
    </row>
    <row r="761" spans="2:8">
      <c r="B761" s="179">
        <v>44697</v>
      </c>
      <c r="C761" s="180">
        <v>142.82</v>
      </c>
      <c r="D761">
        <f t="shared" si="26"/>
        <v>-0.59508472202772733</v>
      </c>
      <c r="E761">
        <v>6.7217476543899981E-3</v>
      </c>
      <c r="G761">
        <v>756</v>
      </c>
      <c r="H761">
        <f t="shared" ca="1" si="27"/>
        <v>-7.7251565232550005E-3</v>
      </c>
    </row>
    <row r="762" spans="2:8">
      <c r="B762" s="179">
        <v>44960</v>
      </c>
      <c r="C762" s="180">
        <v>227.81</v>
      </c>
      <c r="D762">
        <f t="shared" si="26"/>
        <v>0.56174004653000309</v>
      </c>
      <c r="E762">
        <v>6.7161230850270011E-3</v>
      </c>
      <c r="G762">
        <v>757</v>
      </c>
      <c r="H762">
        <f t="shared" ca="1" si="27"/>
        <v>-1.3108689746788114E-2</v>
      </c>
    </row>
    <row r="763" spans="2:8">
      <c r="B763" s="179">
        <v>44412</v>
      </c>
      <c r="C763" s="180">
        <v>99.84</v>
      </c>
      <c r="D763">
        <f t="shared" si="26"/>
        <v>-3.8500600961538458</v>
      </c>
      <c r="E763">
        <v>6.7107371794871964E-3</v>
      </c>
      <c r="G763">
        <v>758</v>
      </c>
      <c r="H763">
        <f t="shared" ca="1" si="27"/>
        <v>1.6786446490157723E-2</v>
      </c>
    </row>
    <row r="764" spans="2:8">
      <c r="B764" s="179">
        <v>45727</v>
      </c>
      <c r="C764" s="180">
        <v>484.23</v>
      </c>
      <c r="D764">
        <f t="shared" si="26"/>
        <v>0.24285979802986188</v>
      </c>
      <c r="E764">
        <v>6.6910352518431511E-3</v>
      </c>
      <c r="G764">
        <v>759</v>
      </c>
      <c r="H764">
        <f t="shared" ca="1" si="27"/>
        <v>1.5795159289548413E-2</v>
      </c>
    </row>
    <row r="765" spans="2:8">
      <c r="B765" s="179">
        <v>45194</v>
      </c>
      <c r="C765" s="180">
        <v>366.63</v>
      </c>
      <c r="D765">
        <f t="shared" si="26"/>
        <v>-0.59735973597359737</v>
      </c>
      <c r="E765">
        <v>6.6552109756430125E-3</v>
      </c>
      <c r="G765">
        <v>760</v>
      </c>
      <c r="H765">
        <f t="shared" ca="1" si="27"/>
        <v>3.3557843311811594E-2</v>
      </c>
    </row>
    <row r="766" spans="2:8">
      <c r="B766" s="179">
        <v>45692</v>
      </c>
      <c r="C766" s="180">
        <v>585.64</v>
      </c>
      <c r="D766">
        <f t="shared" si="26"/>
        <v>0.63091660405709993</v>
      </c>
      <c r="E766">
        <v>6.642305853425289E-3</v>
      </c>
      <c r="G766">
        <v>761</v>
      </c>
      <c r="H766">
        <f t="shared" ca="1" si="27"/>
        <v>-2.2295221185744722E-2</v>
      </c>
    </row>
    <row r="767" spans="2:8">
      <c r="B767" s="179">
        <v>44820</v>
      </c>
      <c r="C767" s="180">
        <v>216.15</v>
      </c>
      <c r="D767">
        <f t="shared" si="26"/>
        <v>0.88605135322692574</v>
      </c>
      <c r="E767">
        <v>6.5232477446217742E-3</v>
      </c>
      <c r="G767">
        <v>762</v>
      </c>
      <c r="H767">
        <f t="shared" ca="1" si="27"/>
        <v>-1.5094061927295825E-3</v>
      </c>
    </row>
    <row r="768" spans="2:8">
      <c r="B768" s="179">
        <v>43049</v>
      </c>
      <c r="C768" s="180">
        <v>24.63</v>
      </c>
      <c r="D768">
        <f t="shared" si="26"/>
        <v>0.246853430775477</v>
      </c>
      <c r="E768">
        <v>6.4961429151441392E-3</v>
      </c>
      <c r="G768">
        <v>763</v>
      </c>
      <c r="H768">
        <f t="shared" ca="1" si="27"/>
        <v>-8.7731725534458769E-3</v>
      </c>
    </row>
    <row r="769" spans="2:8">
      <c r="B769" s="179">
        <v>42740</v>
      </c>
      <c r="C769" s="180">
        <v>18.55</v>
      </c>
      <c r="D769">
        <f t="shared" si="26"/>
        <v>-3.5121293800539086</v>
      </c>
      <c r="E769">
        <v>6.4690026954178428E-3</v>
      </c>
      <c r="G769">
        <v>764</v>
      </c>
      <c r="H769">
        <f t="shared" ca="1" si="27"/>
        <v>-2.3751787167256401E-3</v>
      </c>
    </row>
    <row r="770" spans="2:8">
      <c r="B770" s="179">
        <v>44207</v>
      </c>
      <c r="C770" s="180">
        <v>83.7</v>
      </c>
      <c r="D770">
        <f t="shared" si="26"/>
        <v>1.6965352449223436E-2</v>
      </c>
      <c r="E770">
        <v>6.451612903225881E-3</v>
      </c>
      <c r="G770">
        <v>765</v>
      </c>
      <c r="H770">
        <f t="shared" ca="1" si="27"/>
        <v>-2.5665373005662609E-3</v>
      </c>
    </row>
    <row r="771" spans="2:8">
      <c r="B771" s="179">
        <v>44334</v>
      </c>
      <c r="C771" s="180">
        <v>82.28</v>
      </c>
      <c r="D771">
        <f t="shared" si="26"/>
        <v>0.69810403500243068</v>
      </c>
      <c r="E771">
        <v>6.4414195430238345E-3</v>
      </c>
      <c r="G771">
        <v>766</v>
      </c>
      <c r="H771">
        <f t="shared" ca="1" si="27"/>
        <v>-1.7060461887141196E-2</v>
      </c>
    </row>
    <row r="772" spans="2:8">
      <c r="B772" s="179">
        <v>43069</v>
      </c>
      <c r="C772" s="180">
        <v>24.84</v>
      </c>
      <c r="D772">
        <f t="shared" si="26"/>
        <v>-2.0772946859903381</v>
      </c>
      <c r="E772">
        <v>6.4412238325281864E-3</v>
      </c>
      <c r="G772">
        <v>767</v>
      </c>
      <c r="H772">
        <f t="shared" ca="1" si="27"/>
        <v>1.8359134208754783E-2</v>
      </c>
    </row>
    <row r="773" spans="2:8">
      <c r="B773" s="179">
        <v>44187</v>
      </c>
      <c r="C773" s="180">
        <v>76.44</v>
      </c>
      <c r="D773">
        <f t="shared" si="26"/>
        <v>-2.1436420722135012</v>
      </c>
      <c r="E773">
        <v>6.4102564102563432E-3</v>
      </c>
      <c r="G773">
        <v>768</v>
      </c>
      <c r="H773">
        <f t="shared" ca="1" si="27"/>
        <v>-3.5637195546233853E-2</v>
      </c>
    </row>
    <row r="774" spans="2:8">
      <c r="B774" s="179">
        <v>44945</v>
      </c>
      <c r="C774" s="180">
        <v>240.3</v>
      </c>
      <c r="D774">
        <f t="shared" ref="D774:D837" si="28">(C774-C775)/C774</f>
        <v>0.81081980857261748</v>
      </c>
      <c r="E774">
        <v>6.4086558468581791E-3</v>
      </c>
      <c r="G774">
        <v>769</v>
      </c>
      <c r="H774">
        <f t="shared" ca="1" si="27"/>
        <v>-1.1359746686873708E-2</v>
      </c>
    </row>
    <row r="775" spans="2:8">
      <c r="B775" s="179">
        <v>43587</v>
      </c>
      <c r="C775" s="180">
        <v>45.46</v>
      </c>
      <c r="D775">
        <f t="shared" si="28"/>
        <v>6.7311922569291735E-2</v>
      </c>
      <c r="E775">
        <v>6.3792344918609575E-3</v>
      </c>
      <c r="G775">
        <v>770</v>
      </c>
      <c r="H775">
        <f t="shared" ref="H775:H838" ca="1" si="29">NORMINV(RAND(),N$8,N$9)</f>
        <v>-3.9886177933304338E-2</v>
      </c>
    </row>
    <row r="776" spans="2:8">
      <c r="B776" s="179">
        <v>43346</v>
      </c>
      <c r="C776" s="180">
        <v>42.4</v>
      </c>
      <c r="D776">
        <f t="shared" si="28"/>
        <v>-0.96627358490566051</v>
      </c>
      <c r="E776">
        <v>6.3679245283017934E-3</v>
      </c>
      <c r="G776">
        <v>771</v>
      </c>
      <c r="H776">
        <f t="shared" ca="1" si="29"/>
        <v>5.0871069480908082E-3</v>
      </c>
    </row>
    <row r="777" spans="2:8">
      <c r="B777" s="179">
        <v>44327</v>
      </c>
      <c r="C777" s="180">
        <v>83.37</v>
      </c>
      <c r="D777">
        <f t="shared" si="28"/>
        <v>-0.41657670624925019</v>
      </c>
      <c r="E777">
        <v>6.357202830754481E-3</v>
      </c>
      <c r="G777">
        <v>772</v>
      </c>
      <c r="H777">
        <f t="shared" ca="1" si="29"/>
        <v>-1.7397022986659041E-2</v>
      </c>
    </row>
    <row r="778" spans="2:8">
      <c r="B778" s="179">
        <v>44473</v>
      </c>
      <c r="C778" s="180">
        <v>118.1</v>
      </c>
      <c r="D778">
        <f t="shared" si="28"/>
        <v>-3.2920406435224385</v>
      </c>
      <c r="E778">
        <v>6.3505503810330228E-3</v>
      </c>
      <c r="G778">
        <v>773</v>
      </c>
      <c r="H778">
        <f t="shared" ca="1" si="29"/>
        <v>7.1441078112917007E-3</v>
      </c>
    </row>
    <row r="779" spans="2:8">
      <c r="B779" s="179">
        <v>45302</v>
      </c>
      <c r="C779" s="180">
        <v>506.89</v>
      </c>
      <c r="D779">
        <f t="shared" si="28"/>
        <v>0.93101067292706496</v>
      </c>
      <c r="E779">
        <v>6.2932786206080175E-3</v>
      </c>
      <c r="G779">
        <v>774</v>
      </c>
      <c r="H779">
        <f t="shared" ca="1" si="29"/>
        <v>1.7649798869916741E-2</v>
      </c>
    </row>
    <row r="780" spans="2:8">
      <c r="B780" s="179">
        <v>43124</v>
      </c>
      <c r="C780" s="180">
        <v>34.97</v>
      </c>
      <c r="D780">
        <f t="shared" si="28"/>
        <v>-14.984844152130398</v>
      </c>
      <c r="E780">
        <v>6.2911066628538424E-3</v>
      </c>
      <c r="G780">
        <v>775</v>
      </c>
      <c r="H780">
        <f t="shared" ca="1" si="29"/>
        <v>-3.4398076805282991E-4</v>
      </c>
    </row>
    <row r="781" spans="2:8">
      <c r="B781" s="179">
        <v>45384</v>
      </c>
      <c r="C781" s="180">
        <v>558.99</v>
      </c>
      <c r="D781">
        <f t="shared" si="28"/>
        <v>0.42777151648508915</v>
      </c>
      <c r="E781">
        <v>6.2255138732356897E-3</v>
      </c>
      <c r="G781">
        <v>776</v>
      </c>
      <c r="H781">
        <f t="shared" ca="1" si="29"/>
        <v>2.5450924785690575E-2</v>
      </c>
    </row>
    <row r="782" spans="2:8">
      <c r="B782" s="179">
        <v>45071</v>
      </c>
      <c r="C782" s="180">
        <v>319.87</v>
      </c>
      <c r="D782">
        <f t="shared" si="28"/>
        <v>0.86847781911401511</v>
      </c>
      <c r="E782">
        <v>6.1900146934692783E-3</v>
      </c>
      <c r="G782">
        <v>777</v>
      </c>
      <c r="H782">
        <f t="shared" ca="1" si="29"/>
        <v>-1.1253573189369892E-2</v>
      </c>
    </row>
    <row r="783" spans="2:8">
      <c r="B783" s="179">
        <v>43536</v>
      </c>
      <c r="C783" s="180">
        <v>42.07</v>
      </c>
      <c r="D783">
        <f t="shared" si="28"/>
        <v>0.15212740670311381</v>
      </c>
      <c r="E783">
        <v>6.1801758973139527E-3</v>
      </c>
      <c r="G783">
        <v>778</v>
      </c>
      <c r="H783">
        <f t="shared" ca="1" si="29"/>
        <v>-8.0129686481797153E-3</v>
      </c>
    </row>
    <row r="784" spans="2:8">
      <c r="B784" s="179">
        <v>43245</v>
      </c>
      <c r="C784" s="180">
        <v>35.67</v>
      </c>
      <c r="D784">
        <f t="shared" si="28"/>
        <v>-1.3843566021867113</v>
      </c>
      <c r="E784">
        <v>6.167647883375353E-3</v>
      </c>
      <c r="G784">
        <v>779</v>
      </c>
      <c r="H784">
        <f t="shared" ca="1" si="29"/>
        <v>2.6300748826423023E-2</v>
      </c>
    </row>
    <row r="785" spans="2:8">
      <c r="B785" s="179">
        <v>44347</v>
      </c>
      <c r="C785" s="180">
        <v>85.05</v>
      </c>
      <c r="D785">
        <f t="shared" si="28"/>
        <v>0.76895943562610236</v>
      </c>
      <c r="E785">
        <v>6.1140505584949562E-3</v>
      </c>
      <c r="G785">
        <v>780</v>
      </c>
      <c r="H785">
        <f t="shared" ca="1" si="29"/>
        <v>-3.7808858548958296E-2</v>
      </c>
    </row>
    <row r="786" spans="2:8">
      <c r="B786" s="179">
        <v>42685</v>
      </c>
      <c r="C786" s="180">
        <v>19.649999999999999</v>
      </c>
      <c r="D786">
        <f t="shared" si="28"/>
        <v>-0.94452926208651422</v>
      </c>
      <c r="E786">
        <v>6.1068702290075043E-3</v>
      </c>
      <c r="G786">
        <v>781</v>
      </c>
      <c r="H786">
        <f t="shared" ca="1" si="29"/>
        <v>1.0019531546815074E-2</v>
      </c>
    </row>
    <row r="787" spans="2:8">
      <c r="B787" s="179">
        <v>43326</v>
      </c>
      <c r="C787" s="180">
        <v>38.21</v>
      </c>
      <c r="D787">
        <f t="shared" si="28"/>
        <v>-12.704265898979324</v>
      </c>
      <c r="E787">
        <v>6.0193666579430507E-3</v>
      </c>
      <c r="G787">
        <v>782</v>
      </c>
      <c r="H787">
        <f t="shared" ca="1" si="29"/>
        <v>2.7087875640705076E-3</v>
      </c>
    </row>
    <row r="788" spans="2:8">
      <c r="B788" s="179">
        <v>45779</v>
      </c>
      <c r="C788" s="180">
        <v>523.64</v>
      </c>
      <c r="D788">
        <f t="shared" si="28"/>
        <v>0.85371629363684964</v>
      </c>
      <c r="E788">
        <v>6.0155832251164486E-3</v>
      </c>
      <c r="G788">
        <v>783</v>
      </c>
      <c r="H788">
        <f t="shared" ca="1" si="29"/>
        <v>-5.0739687519809479E-3</v>
      </c>
    </row>
    <row r="789" spans="2:8">
      <c r="B789" s="179">
        <v>44239</v>
      </c>
      <c r="C789" s="180">
        <v>76.599999999999994</v>
      </c>
      <c r="D789">
        <f t="shared" si="28"/>
        <v>-7.499608355091385</v>
      </c>
      <c r="E789">
        <v>6.005221932114801E-3</v>
      </c>
      <c r="G789">
        <v>784</v>
      </c>
      <c r="H789">
        <f t="shared" ca="1" si="29"/>
        <v>-5.5500536953731246E-3</v>
      </c>
    </row>
    <row r="790" spans="2:8">
      <c r="B790" s="179">
        <v>45660</v>
      </c>
      <c r="C790" s="180">
        <v>651.07000000000005</v>
      </c>
      <c r="D790">
        <f t="shared" si="28"/>
        <v>0.97428847896539539</v>
      </c>
      <c r="E790">
        <v>5.990139309137406E-3</v>
      </c>
      <c r="G790">
        <v>785</v>
      </c>
      <c r="H790">
        <f t="shared" ca="1" si="29"/>
        <v>1.0329419098004765E-2</v>
      </c>
    </row>
    <row r="791" spans="2:8">
      <c r="B791" s="179">
        <v>42801</v>
      </c>
      <c r="C791" s="180">
        <v>16.739999999999998</v>
      </c>
      <c r="D791">
        <f t="shared" si="28"/>
        <v>-4.0059737156511357</v>
      </c>
      <c r="E791">
        <v>5.9737156511348796E-3</v>
      </c>
      <c r="G791">
        <v>786</v>
      </c>
      <c r="H791">
        <f t="shared" ca="1" si="29"/>
        <v>-1.7248112274394354E-2</v>
      </c>
    </row>
    <row r="792" spans="2:8">
      <c r="B792" s="179">
        <v>44280</v>
      </c>
      <c r="C792" s="180">
        <v>83.8</v>
      </c>
      <c r="D792">
        <f t="shared" si="28"/>
        <v>-6.6853221957040576</v>
      </c>
      <c r="E792">
        <v>5.9665871121718375E-3</v>
      </c>
      <c r="G792">
        <v>787</v>
      </c>
      <c r="H792">
        <f t="shared" ca="1" si="29"/>
        <v>7.9422239058842409E-3</v>
      </c>
    </row>
    <row r="793" spans="2:8">
      <c r="B793" s="179">
        <v>45636</v>
      </c>
      <c r="C793" s="180">
        <v>644.03</v>
      </c>
      <c r="D793">
        <f t="shared" si="28"/>
        <v>0.80988463270344535</v>
      </c>
      <c r="E793">
        <v>5.9624551651319326E-3</v>
      </c>
      <c r="G793">
        <v>788</v>
      </c>
      <c r="H793">
        <f t="shared" ca="1" si="29"/>
        <v>1.6785216722254113E-2</v>
      </c>
    </row>
    <row r="794" spans="2:8">
      <c r="B794" s="179">
        <v>44637</v>
      </c>
      <c r="C794" s="180">
        <v>122.44</v>
      </c>
      <c r="D794">
        <f t="shared" si="28"/>
        <v>-0.97435478601764136</v>
      </c>
      <c r="E794">
        <v>5.9621038876184577E-3</v>
      </c>
      <c r="G794">
        <v>789</v>
      </c>
      <c r="H794">
        <f t="shared" ca="1" si="29"/>
        <v>8.2660002876627399E-3</v>
      </c>
    </row>
    <row r="795" spans="2:8">
      <c r="B795" s="179">
        <v>44946</v>
      </c>
      <c r="C795" s="180">
        <v>241.74</v>
      </c>
      <c r="D795">
        <f t="shared" si="28"/>
        <v>0.82543228261768853</v>
      </c>
      <c r="E795">
        <v>5.9568131049888215E-3</v>
      </c>
      <c r="G795">
        <v>790</v>
      </c>
      <c r="H795">
        <f t="shared" ca="1" si="29"/>
        <v>4.9798288952946365E-3</v>
      </c>
    </row>
    <row r="796" spans="2:8">
      <c r="B796" s="179">
        <v>43475</v>
      </c>
      <c r="C796" s="180">
        <v>42.2</v>
      </c>
      <c r="D796">
        <f t="shared" si="28"/>
        <v>-13.005450236966823</v>
      </c>
      <c r="E796">
        <v>5.9241706161137437E-3</v>
      </c>
      <c r="G796">
        <v>791</v>
      </c>
      <c r="H796">
        <f t="shared" ca="1" si="29"/>
        <v>1.9325230635738107E-2</v>
      </c>
    </row>
    <row r="797" spans="2:8">
      <c r="B797" s="179">
        <v>45576</v>
      </c>
      <c r="C797" s="180">
        <v>591.03</v>
      </c>
      <c r="D797">
        <f t="shared" si="28"/>
        <v>0.96832648088929496</v>
      </c>
      <c r="E797">
        <v>5.9049456034380816E-3</v>
      </c>
      <c r="G797">
        <v>792</v>
      </c>
      <c r="H797">
        <f t="shared" ca="1" si="29"/>
        <v>-1.1326376721363832E-2</v>
      </c>
    </row>
    <row r="798" spans="2:8">
      <c r="B798" s="179">
        <v>42719</v>
      </c>
      <c r="C798" s="180">
        <v>18.72</v>
      </c>
      <c r="D798">
        <f t="shared" si="28"/>
        <v>-13.581196581196581</v>
      </c>
      <c r="E798">
        <v>5.8760683760683457E-3</v>
      </c>
      <c r="G798">
        <v>793</v>
      </c>
      <c r="H798">
        <f t="shared" ca="1" si="29"/>
        <v>4.4330048775871121E-2</v>
      </c>
    </row>
    <row r="799" spans="2:8">
      <c r="B799" s="179">
        <v>44911</v>
      </c>
      <c r="C799" s="180">
        <v>272.95999999999998</v>
      </c>
      <c r="D799">
        <f t="shared" si="28"/>
        <v>-1.1011869871043376</v>
      </c>
      <c r="E799">
        <v>5.8616647127783042E-3</v>
      </c>
      <c r="G799">
        <v>794</v>
      </c>
      <c r="H799">
        <f t="shared" ca="1" si="29"/>
        <v>1.3442627137589208E-2</v>
      </c>
    </row>
    <row r="800" spans="2:8">
      <c r="B800" s="179">
        <v>45442</v>
      </c>
      <c r="C800" s="180">
        <v>573.54</v>
      </c>
      <c r="D800">
        <f t="shared" si="28"/>
        <v>-0.10334065627506361</v>
      </c>
      <c r="E800">
        <v>5.8583533842452382E-3</v>
      </c>
      <c r="G800">
        <v>795</v>
      </c>
      <c r="H800">
        <f t="shared" ca="1" si="29"/>
        <v>-2.4974094340731692E-4</v>
      </c>
    </row>
    <row r="801" spans="2:8">
      <c r="B801" s="179">
        <v>45468</v>
      </c>
      <c r="C801" s="180">
        <v>632.80999999999995</v>
      </c>
      <c r="D801">
        <f t="shared" si="28"/>
        <v>0.93410344337162809</v>
      </c>
      <c r="E801">
        <v>5.7995290845592826E-3</v>
      </c>
      <c r="G801">
        <v>796</v>
      </c>
      <c r="H801">
        <f t="shared" ca="1" si="29"/>
        <v>7.860136044481994E-2</v>
      </c>
    </row>
    <row r="802" spans="2:8">
      <c r="B802" s="179">
        <v>43472</v>
      </c>
      <c r="C802" s="180">
        <v>41.7</v>
      </c>
      <c r="D802">
        <f t="shared" si="28"/>
        <v>-0.54316546762589901</v>
      </c>
      <c r="E802">
        <v>5.7553956834532844E-3</v>
      </c>
      <c r="G802">
        <v>797</v>
      </c>
      <c r="H802">
        <f t="shared" ca="1" si="29"/>
        <v>-1.7989726452140687E-2</v>
      </c>
    </row>
    <row r="803" spans="2:8">
      <c r="B803" s="179">
        <v>44069</v>
      </c>
      <c r="C803" s="180">
        <v>64.349999999999994</v>
      </c>
      <c r="D803">
        <f t="shared" si="28"/>
        <v>0.24226884226884224</v>
      </c>
      <c r="E803">
        <v>5.7498057498057108E-3</v>
      </c>
      <c r="G803">
        <v>798</v>
      </c>
      <c r="H803">
        <f t="shared" ca="1" si="29"/>
        <v>-4.1461402071582727E-2</v>
      </c>
    </row>
    <row r="804" spans="2:8">
      <c r="B804" s="179">
        <v>43644</v>
      </c>
      <c r="C804" s="180">
        <v>48.76</v>
      </c>
      <c r="D804">
        <f t="shared" si="28"/>
        <v>-8.4657506152584094</v>
      </c>
      <c r="E804">
        <v>5.7424118129614675E-3</v>
      </c>
      <c r="G804">
        <v>799</v>
      </c>
      <c r="H804">
        <f t="shared" ca="1" si="29"/>
        <v>1.2517027690017253E-2</v>
      </c>
    </row>
    <row r="805" spans="2:8">
      <c r="B805" s="179">
        <v>45831</v>
      </c>
      <c r="C805" s="180">
        <v>461.55</v>
      </c>
      <c r="D805">
        <f t="shared" si="28"/>
        <v>0.90913227169320765</v>
      </c>
      <c r="E805">
        <v>5.7415231285885254E-3</v>
      </c>
      <c r="G805">
        <v>800</v>
      </c>
      <c r="H805">
        <f t="shared" ca="1" si="29"/>
        <v>2.6736992386776549E-2</v>
      </c>
    </row>
    <row r="806" spans="2:8">
      <c r="B806" s="179">
        <v>43473</v>
      </c>
      <c r="C806" s="180">
        <v>41.94</v>
      </c>
      <c r="D806">
        <f t="shared" si="28"/>
        <v>0.41583214115402956</v>
      </c>
      <c r="E806">
        <v>5.7224606580828542E-3</v>
      </c>
      <c r="G806">
        <v>801</v>
      </c>
      <c r="H806">
        <f t="shared" ca="1" si="29"/>
        <v>2.4423863150806118E-2</v>
      </c>
    </row>
    <row r="807" spans="2:8">
      <c r="B807" s="179">
        <v>43063</v>
      </c>
      <c r="C807" s="180">
        <v>24.5</v>
      </c>
      <c r="D807">
        <f t="shared" si="28"/>
        <v>0.14244897959183667</v>
      </c>
      <c r="E807">
        <v>5.7142857142857377E-3</v>
      </c>
      <c r="G807">
        <v>802</v>
      </c>
      <c r="H807">
        <f t="shared" ca="1" si="29"/>
        <v>2.6598154494504853E-3</v>
      </c>
    </row>
    <row r="808" spans="2:8">
      <c r="B808" s="179">
        <v>42849</v>
      </c>
      <c r="C808" s="180">
        <v>21.01</v>
      </c>
      <c r="D808">
        <f t="shared" si="28"/>
        <v>-0.92051404093288902</v>
      </c>
      <c r="E808">
        <v>5.7115659209900516E-3</v>
      </c>
      <c r="G808">
        <v>803</v>
      </c>
      <c r="H808">
        <f t="shared" ca="1" si="29"/>
        <v>-1.4451877741058007E-2</v>
      </c>
    </row>
    <row r="809" spans="2:8">
      <c r="B809" s="179">
        <v>43350</v>
      </c>
      <c r="C809" s="180">
        <v>40.35</v>
      </c>
      <c r="D809">
        <f t="shared" si="28"/>
        <v>-13.797769516728625</v>
      </c>
      <c r="E809">
        <v>5.700123915737397E-3</v>
      </c>
      <c r="G809">
        <v>804</v>
      </c>
      <c r="H809">
        <f t="shared" ca="1" si="29"/>
        <v>3.0283010494146775E-2</v>
      </c>
    </row>
    <row r="810" spans="2:8">
      <c r="B810" s="179">
        <v>45427</v>
      </c>
      <c r="C810" s="180">
        <v>597.09</v>
      </c>
      <c r="D810">
        <f t="shared" si="28"/>
        <v>5.2270177025239131E-2</v>
      </c>
      <c r="E810">
        <v>5.6775360498417093E-3</v>
      </c>
      <c r="G810">
        <v>805</v>
      </c>
      <c r="H810">
        <f t="shared" ca="1" si="29"/>
        <v>1.9146006687203454E-2</v>
      </c>
    </row>
    <row r="811" spans="2:8">
      <c r="B811" s="179">
        <v>45355</v>
      </c>
      <c r="C811" s="180">
        <v>565.88</v>
      </c>
      <c r="D811">
        <f t="shared" si="28"/>
        <v>0.95939068353714563</v>
      </c>
      <c r="E811">
        <v>5.6725807591716205E-3</v>
      </c>
      <c r="G811">
        <v>806</v>
      </c>
      <c r="H811">
        <f t="shared" ca="1" si="29"/>
        <v>1.5400079887507849E-2</v>
      </c>
    </row>
    <row r="812" spans="2:8">
      <c r="B812" s="179">
        <v>42895</v>
      </c>
      <c r="C812" s="180">
        <v>22.98</v>
      </c>
      <c r="D812">
        <f t="shared" si="28"/>
        <v>-0.85117493472584849</v>
      </c>
      <c r="E812">
        <v>5.6570931244560056E-3</v>
      </c>
      <c r="G812">
        <v>807</v>
      </c>
      <c r="H812">
        <f t="shared" ca="1" si="29"/>
        <v>-9.3639412577955928E-3</v>
      </c>
    </row>
    <row r="813" spans="2:8">
      <c r="B813" s="179">
        <v>43481</v>
      </c>
      <c r="C813" s="180">
        <v>42.54</v>
      </c>
      <c r="D813">
        <f t="shared" si="28"/>
        <v>0.12176774800188057</v>
      </c>
      <c r="E813">
        <v>5.6417489421721201E-3</v>
      </c>
      <c r="G813">
        <v>808</v>
      </c>
      <c r="H813">
        <f t="shared" ca="1" si="29"/>
        <v>-3.1598587078335058E-2</v>
      </c>
    </row>
    <row r="814" spans="2:8">
      <c r="B814" s="179">
        <v>43258</v>
      </c>
      <c r="C814" s="180">
        <v>37.36</v>
      </c>
      <c r="D814">
        <f t="shared" si="28"/>
        <v>-14.088865096359743</v>
      </c>
      <c r="E814">
        <v>5.6209850107066606E-3</v>
      </c>
      <c r="G814">
        <v>809</v>
      </c>
      <c r="H814">
        <f t="shared" ca="1" si="29"/>
        <v>2.0937447545687137E-3</v>
      </c>
    </row>
    <row r="815" spans="2:8">
      <c r="B815" s="179">
        <v>45363</v>
      </c>
      <c r="C815" s="180">
        <v>563.72</v>
      </c>
      <c r="D815">
        <f t="shared" si="28"/>
        <v>0.28629461434754849</v>
      </c>
      <c r="E815">
        <v>5.5701412048534491E-3</v>
      </c>
      <c r="G815">
        <v>810</v>
      </c>
      <c r="H815">
        <f t="shared" ca="1" si="29"/>
        <v>1.9323832622012916E-2</v>
      </c>
    </row>
    <row r="816" spans="2:8">
      <c r="B816" s="179">
        <v>45245</v>
      </c>
      <c r="C816" s="180">
        <v>402.33</v>
      </c>
      <c r="D816">
        <f t="shared" si="28"/>
        <v>0.49491710784679238</v>
      </c>
      <c r="E816">
        <v>5.567568911092907E-3</v>
      </c>
      <c r="G816">
        <v>811</v>
      </c>
      <c r="H816">
        <f t="shared" ca="1" si="29"/>
        <v>-3.7121274748344799E-2</v>
      </c>
    </row>
    <row r="817" spans="2:8">
      <c r="B817" s="179">
        <v>44833</v>
      </c>
      <c r="C817" s="180">
        <v>203.21</v>
      </c>
      <c r="D817">
        <f t="shared" si="28"/>
        <v>-1.4833915653757193</v>
      </c>
      <c r="E817">
        <v>5.5607499630923448E-3</v>
      </c>
      <c r="G817">
        <v>812</v>
      </c>
      <c r="H817">
        <f t="shared" ca="1" si="29"/>
        <v>-3.0533206358476062E-2</v>
      </c>
    </row>
    <row r="818" spans="2:8">
      <c r="B818" s="179">
        <v>45306</v>
      </c>
      <c r="C818" s="180">
        <v>504.65</v>
      </c>
      <c r="D818">
        <f t="shared" si="28"/>
        <v>0.91663529178638659</v>
      </c>
      <c r="E818">
        <v>5.5483998811056267E-3</v>
      </c>
      <c r="G818">
        <v>813</v>
      </c>
      <c r="H818">
        <f t="shared" ca="1" si="29"/>
        <v>1.2933846327726494E-2</v>
      </c>
    </row>
    <row r="819" spans="2:8">
      <c r="B819" s="179">
        <v>43341</v>
      </c>
      <c r="C819" s="180">
        <v>42.07</v>
      </c>
      <c r="D819">
        <f t="shared" si="28"/>
        <v>-0.56596149275017815</v>
      </c>
      <c r="E819">
        <v>5.4670786783930798E-3</v>
      </c>
      <c r="G819">
        <v>814</v>
      </c>
      <c r="H819">
        <f t="shared" ca="1" si="29"/>
        <v>3.5634774486253858E-2</v>
      </c>
    </row>
    <row r="820" spans="2:8">
      <c r="B820" s="179">
        <v>43873</v>
      </c>
      <c r="C820" s="180">
        <v>65.88</v>
      </c>
      <c r="D820">
        <f t="shared" si="28"/>
        <v>0.24757134183363685</v>
      </c>
      <c r="E820">
        <v>5.4644808743169312E-3</v>
      </c>
      <c r="G820">
        <v>815</v>
      </c>
      <c r="H820">
        <f t="shared" ca="1" si="29"/>
        <v>9.5191147748641125E-3</v>
      </c>
    </row>
    <row r="821" spans="2:8">
      <c r="B821" s="179">
        <v>43677</v>
      </c>
      <c r="C821" s="180">
        <v>49.57</v>
      </c>
      <c r="D821">
        <f t="shared" si="28"/>
        <v>-3.8166229574339319</v>
      </c>
      <c r="E821">
        <v>5.4468428484971375E-3</v>
      </c>
      <c r="G821">
        <v>816</v>
      </c>
      <c r="H821">
        <f t="shared" ca="1" si="29"/>
        <v>-6.3897910637711035E-3</v>
      </c>
    </row>
    <row r="822" spans="2:8">
      <c r="B822" s="179">
        <v>44944</v>
      </c>
      <c r="C822" s="180">
        <v>238.76</v>
      </c>
      <c r="D822">
        <f t="shared" si="28"/>
        <v>0.61526218797118437</v>
      </c>
      <c r="E822">
        <v>5.4447981236387293E-3</v>
      </c>
      <c r="G822">
        <v>817</v>
      </c>
      <c r="H822">
        <f t="shared" ca="1" si="29"/>
        <v>2.4474239029068229E-2</v>
      </c>
    </row>
    <row r="823" spans="2:8">
      <c r="B823" s="179">
        <v>44377</v>
      </c>
      <c r="C823" s="180">
        <v>91.86</v>
      </c>
      <c r="D823">
        <f t="shared" si="28"/>
        <v>0.31994339211844114</v>
      </c>
      <c r="E823">
        <v>5.4430655345090355E-3</v>
      </c>
      <c r="G823">
        <v>818</v>
      </c>
      <c r="H823">
        <f t="shared" ca="1" si="29"/>
        <v>-3.2703166587462258E-2</v>
      </c>
    </row>
    <row r="824" spans="2:8">
      <c r="B824" s="179">
        <v>44081</v>
      </c>
      <c r="C824" s="180">
        <v>62.47</v>
      </c>
      <c r="D824">
        <f t="shared" si="28"/>
        <v>-1.214823115095246</v>
      </c>
      <c r="E824">
        <v>5.4426124539778504E-3</v>
      </c>
      <c r="G824">
        <v>819</v>
      </c>
      <c r="H824">
        <f t="shared" ca="1" si="29"/>
        <v>-4.5209754732019811E-2</v>
      </c>
    </row>
    <row r="825" spans="2:8">
      <c r="B825" s="179">
        <v>44707</v>
      </c>
      <c r="C825" s="180">
        <v>138.36000000000001</v>
      </c>
      <c r="D825">
        <f t="shared" si="28"/>
        <v>-0.93003758311650764</v>
      </c>
      <c r="E825">
        <v>5.4206418039895923E-3</v>
      </c>
      <c r="G825">
        <v>820</v>
      </c>
      <c r="H825">
        <f t="shared" ca="1" si="29"/>
        <v>1.0139892766952157E-2</v>
      </c>
    </row>
    <row r="826" spans="2:8">
      <c r="B826" s="179">
        <v>45009</v>
      </c>
      <c r="C826" s="180">
        <v>267.04000000000002</v>
      </c>
      <c r="D826">
        <f t="shared" si="28"/>
        <v>0.56388556021569813</v>
      </c>
      <c r="E826">
        <v>5.3550029958058971E-3</v>
      </c>
      <c r="G826">
        <v>821</v>
      </c>
      <c r="H826">
        <f t="shared" ca="1" si="29"/>
        <v>1.1781277508455944E-3</v>
      </c>
    </row>
    <row r="827" spans="2:8">
      <c r="B827" s="179">
        <v>44487</v>
      </c>
      <c r="C827" s="180">
        <v>116.46</v>
      </c>
      <c r="D827">
        <f t="shared" si="28"/>
        <v>0.46367851622874801</v>
      </c>
      <c r="E827">
        <v>5.3237162974410987E-3</v>
      </c>
      <c r="G827">
        <v>822</v>
      </c>
      <c r="H827">
        <f t="shared" ca="1" si="29"/>
        <v>2.9098927419599963E-2</v>
      </c>
    </row>
    <row r="828" spans="2:8">
      <c r="B828" s="179">
        <v>44152</v>
      </c>
      <c r="C828" s="180">
        <v>62.46</v>
      </c>
      <c r="D828">
        <f t="shared" si="28"/>
        <v>-7.622798591098304</v>
      </c>
      <c r="E828">
        <v>5.2833813640729794E-3</v>
      </c>
      <c r="G828">
        <v>823</v>
      </c>
      <c r="H828">
        <f t="shared" ca="1" si="29"/>
        <v>-1.232593273477892E-2</v>
      </c>
    </row>
    <row r="829" spans="2:8">
      <c r="B829" s="179">
        <v>45744</v>
      </c>
      <c r="C829" s="180">
        <v>538.58000000000004</v>
      </c>
      <c r="D829">
        <f t="shared" si="28"/>
        <v>0.80216495228192652</v>
      </c>
      <c r="E829">
        <v>5.2731256266479107E-3</v>
      </c>
      <c r="G829">
        <v>824</v>
      </c>
      <c r="H829">
        <f t="shared" ca="1" si="29"/>
        <v>3.4467763376650418E-2</v>
      </c>
    </row>
    <row r="830" spans="2:8">
      <c r="B830" s="179">
        <v>44495</v>
      </c>
      <c r="C830" s="180">
        <v>106.55</v>
      </c>
      <c r="D830">
        <f t="shared" si="28"/>
        <v>-3.5546691694040358</v>
      </c>
      <c r="E830">
        <v>5.2557484748944373E-3</v>
      </c>
      <c r="G830">
        <v>825</v>
      </c>
      <c r="H830">
        <f t="shared" ca="1" si="29"/>
        <v>1.1429351384656871E-4</v>
      </c>
    </row>
    <row r="831" spans="2:8">
      <c r="B831" s="179">
        <v>45804</v>
      </c>
      <c r="C831" s="180">
        <v>485.3</v>
      </c>
      <c r="D831">
        <f t="shared" si="28"/>
        <v>0.82998145477024521</v>
      </c>
      <c r="E831">
        <v>5.2544817638574314E-3</v>
      </c>
      <c r="G831">
        <v>826</v>
      </c>
      <c r="H831">
        <f t="shared" ca="1" si="29"/>
        <v>-1.7901572055764963E-2</v>
      </c>
    </row>
    <row r="832" spans="2:8">
      <c r="B832" s="179">
        <v>44292</v>
      </c>
      <c r="C832" s="180">
        <v>82.51</v>
      </c>
      <c r="D832">
        <f t="shared" si="28"/>
        <v>0.69688522603320802</v>
      </c>
      <c r="E832">
        <v>5.2114895164223343E-3</v>
      </c>
      <c r="G832">
        <v>827</v>
      </c>
      <c r="H832">
        <f t="shared" ca="1" si="29"/>
        <v>-4.077918971807179E-2</v>
      </c>
    </row>
    <row r="833" spans="2:8">
      <c r="B833" s="179">
        <v>43013</v>
      </c>
      <c r="C833" s="180">
        <v>25.01</v>
      </c>
      <c r="D833">
        <f t="shared" si="28"/>
        <v>-1.269892043182727</v>
      </c>
      <c r="E833">
        <v>5.1979208316674354E-3</v>
      </c>
      <c r="G833">
        <v>828</v>
      </c>
      <c r="H833">
        <f t="shared" ca="1" si="29"/>
        <v>-2.1208302276342423E-2</v>
      </c>
    </row>
    <row r="834" spans="2:8">
      <c r="B834" s="179">
        <v>43818</v>
      </c>
      <c r="C834" s="180">
        <v>56.77</v>
      </c>
      <c r="D834">
        <f t="shared" si="28"/>
        <v>-4.4741941166108842E-2</v>
      </c>
      <c r="E834">
        <v>5.1083318654219874E-3</v>
      </c>
      <c r="G834">
        <v>829</v>
      </c>
      <c r="H834">
        <f t="shared" ca="1" si="29"/>
        <v>9.2822980018713742E-3</v>
      </c>
    </row>
    <row r="835" spans="2:8">
      <c r="B835" s="179">
        <v>43801</v>
      </c>
      <c r="C835" s="180">
        <v>59.31</v>
      </c>
      <c r="D835">
        <f t="shared" si="28"/>
        <v>0.36654864272466703</v>
      </c>
      <c r="E835">
        <v>5.0581689428427622E-3</v>
      </c>
      <c r="G835">
        <v>830</v>
      </c>
      <c r="H835">
        <f t="shared" ca="1" si="29"/>
        <v>2.1295403497015256E-2</v>
      </c>
    </row>
    <row r="836" spans="2:8">
      <c r="B836" s="179">
        <v>43252</v>
      </c>
      <c r="C836" s="180">
        <v>37.57</v>
      </c>
      <c r="D836">
        <f t="shared" si="28"/>
        <v>-1.2307692307692308</v>
      </c>
      <c r="E836">
        <v>5.0572265105136476E-3</v>
      </c>
      <c r="G836">
        <v>831</v>
      </c>
      <c r="H836">
        <f t="shared" ca="1" si="29"/>
        <v>-2.4844185659818923E-2</v>
      </c>
    </row>
    <row r="837" spans="2:8">
      <c r="B837" s="179">
        <v>44323</v>
      </c>
      <c r="C837" s="180">
        <v>83.81</v>
      </c>
      <c r="D837">
        <f t="shared" si="28"/>
        <v>-0.41653740603746564</v>
      </c>
      <c r="E837">
        <v>5.0113351628684128E-3</v>
      </c>
      <c r="G837">
        <v>832</v>
      </c>
      <c r="H837">
        <f t="shared" ca="1" si="29"/>
        <v>1.1864406487692615E-2</v>
      </c>
    </row>
    <row r="838" spans="2:8">
      <c r="B838" s="179">
        <v>44523</v>
      </c>
      <c r="C838" s="180">
        <v>118.72</v>
      </c>
      <c r="D838">
        <f t="shared" ref="D838:D901" si="30">(C838-C839)/C838</f>
        <v>-1.8109838274932663E-2</v>
      </c>
      <c r="E838">
        <v>4.9696765498652576E-3</v>
      </c>
      <c r="G838">
        <v>833</v>
      </c>
      <c r="H838">
        <f t="shared" ca="1" si="29"/>
        <v>2.0119549989243207E-3</v>
      </c>
    </row>
    <row r="839" spans="2:8">
      <c r="B839" s="179">
        <v>44454</v>
      </c>
      <c r="C839" s="180">
        <v>120.87</v>
      </c>
      <c r="D839">
        <f t="shared" si="30"/>
        <v>-3.5401671217010007</v>
      </c>
      <c r="E839">
        <v>4.9640109208240963E-3</v>
      </c>
      <c r="G839">
        <v>834</v>
      </c>
      <c r="H839">
        <f t="shared" ref="H839:H902" ca="1" si="31">NORMINV(RAND(),N$8,N$9)</f>
        <v>-1.8635581309919602E-2</v>
      </c>
    </row>
    <row r="840" spans="2:8">
      <c r="B840" s="179">
        <v>45769</v>
      </c>
      <c r="C840" s="180">
        <v>548.77</v>
      </c>
      <c r="D840">
        <f t="shared" si="30"/>
        <v>0.42276363503835851</v>
      </c>
      <c r="E840">
        <v>4.9200940284635309E-3</v>
      </c>
      <c r="G840">
        <v>835</v>
      </c>
      <c r="H840">
        <f t="shared" ca="1" si="31"/>
        <v>3.1540252396106139E-2</v>
      </c>
    </row>
    <row r="841" spans="2:8">
      <c r="B841" s="179">
        <v>45135</v>
      </c>
      <c r="C841" s="180">
        <v>316.77</v>
      </c>
      <c r="D841">
        <f t="shared" si="30"/>
        <v>0.46538497963822328</v>
      </c>
      <c r="E841">
        <v>4.8615714871987998E-3</v>
      </c>
      <c r="G841">
        <v>836</v>
      </c>
      <c r="H841">
        <f t="shared" ca="1" si="31"/>
        <v>-9.0557708880641425E-3</v>
      </c>
    </row>
    <row r="842" spans="2:8">
      <c r="B842" s="179">
        <v>44770</v>
      </c>
      <c r="C842" s="180">
        <v>169.35</v>
      </c>
      <c r="D842">
        <f t="shared" si="30"/>
        <v>0.48207853557720698</v>
      </c>
      <c r="E842">
        <v>4.8420431059934647E-3</v>
      </c>
      <c r="G842">
        <v>837</v>
      </c>
      <c r="H842">
        <f t="shared" ca="1" si="31"/>
        <v>-1.404629021253544E-2</v>
      </c>
    </row>
    <row r="843" spans="2:8">
      <c r="B843" s="179">
        <v>44256</v>
      </c>
      <c r="C843" s="180">
        <v>87.71</v>
      </c>
      <c r="D843">
        <f t="shared" si="30"/>
        <v>0.45228594230988484</v>
      </c>
      <c r="E843">
        <v>4.788507581803529E-3</v>
      </c>
      <c r="G843">
        <v>838</v>
      </c>
      <c r="H843">
        <f t="shared" ca="1" si="31"/>
        <v>2.8315257783913705E-2</v>
      </c>
    </row>
    <row r="844" spans="2:8">
      <c r="B844" s="179">
        <v>43685</v>
      </c>
      <c r="C844" s="180">
        <v>48.04</v>
      </c>
      <c r="D844">
        <f t="shared" si="30"/>
        <v>-4.4338051623647012E-2</v>
      </c>
      <c r="E844">
        <v>4.7876769358866957E-3</v>
      </c>
      <c r="G844">
        <v>839</v>
      </c>
      <c r="H844">
        <f t="shared" ca="1" si="31"/>
        <v>-3.2515586092401051E-2</v>
      </c>
    </row>
    <row r="845" spans="2:8">
      <c r="B845" s="179">
        <v>43956</v>
      </c>
      <c r="C845" s="180">
        <v>50.17</v>
      </c>
      <c r="D845">
        <f t="shared" si="30"/>
        <v>0.12278253936615514</v>
      </c>
      <c r="E845">
        <v>4.7837352999801075E-3</v>
      </c>
      <c r="G845">
        <v>840</v>
      </c>
      <c r="H845">
        <f t="shared" ca="1" si="31"/>
        <v>-2.948550593438971E-2</v>
      </c>
    </row>
    <row r="846" spans="2:8">
      <c r="B846" s="179">
        <v>43567</v>
      </c>
      <c r="C846" s="180">
        <v>44.01</v>
      </c>
      <c r="D846">
        <f t="shared" si="30"/>
        <v>0.42763008407180181</v>
      </c>
      <c r="E846">
        <v>4.7716428084526438E-3</v>
      </c>
      <c r="G846">
        <v>841</v>
      </c>
      <c r="H846">
        <f t="shared" ca="1" si="31"/>
        <v>1.9686574777794579E-3</v>
      </c>
    </row>
    <row r="847" spans="2:8">
      <c r="B847" s="179">
        <v>43088</v>
      </c>
      <c r="C847" s="180">
        <v>25.19</v>
      </c>
      <c r="D847">
        <f t="shared" si="30"/>
        <v>-0.50178642318380295</v>
      </c>
      <c r="E847">
        <v>4.7637951568082967E-3</v>
      </c>
      <c r="G847">
        <v>842</v>
      </c>
      <c r="H847">
        <f t="shared" ca="1" si="31"/>
        <v>-1.408446814455455E-2</v>
      </c>
    </row>
    <row r="848" spans="2:8">
      <c r="B848" s="179">
        <v>43266</v>
      </c>
      <c r="C848" s="180">
        <v>37.83</v>
      </c>
      <c r="D848">
        <f t="shared" si="30"/>
        <v>-0.27808617499339161</v>
      </c>
      <c r="E848">
        <v>4.7581284694686683E-3</v>
      </c>
      <c r="G848">
        <v>843</v>
      </c>
      <c r="H848">
        <f t="shared" ca="1" si="31"/>
        <v>-1.8453987204723535E-2</v>
      </c>
    </row>
    <row r="849" spans="2:8">
      <c r="B849" s="179">
        <v>43612</v>
      </c>
      <c r="C849" s="180">
        <v>48.35</v>
      </c>
      <c r="D849">
        <f t="shared" si="30"/>
        <v>0.47466390899689764</v>
      </c>
      <c r="E849">
        <v>4.7569803516029777E-3</v>
      </c>
      <c r="G849">
        <v>844</v>
      </c>
      <c r="H849">
        <f t="shared" ca="1" si="31"/>
        <v>-2.3089843820023232E-2</v>
      </c>
    </row>
    <row r="850" spans="2:8">
      <c r="B850" s="179">
        <v>42964</v>
      </c>
      <c r="C850" s="180">
        <v>25.4</v>
      </c>
      <c r="D850">
        <f t="shared" si="30"/>
        <v>-24.428346456692914</v>
      </c>
      <c r="E850">
        <v>4.724409448818797E-3</v>
      </c>
      <c r="G850">
        <v>845</v>
      </c>
      <c r="H850">
        <f t="shared" ca="1" si="31"/>
        <v>3.6226190474818752E-2</v>
      </c>
    </row>
    <row r="851" spans="2:8">
      <c r="B851" s="179">
        <v>45638</v>
      </c>
      <c r="C851" s="180">
        <v>645.88</v>
      </c>
      <c r="D851">
        <f t="shared" si="30"/>
        <v>-3.862946677401382E-2</v>
      </c>
      <c r="E851">
        <v>4.7222394252801675E-3</v>
      </c>
      <c r="G851">
        <v>846</v>
      </c>
      <c r="H851">
        <f t="shared" ca="1" si="31"/>
        <v>-4.1088674538482306E-2</v>
      </c>
    </row>
    <row r="852" spans="2:8">
      <c r="B852" s="179">
        <v>45502</v>
      </c>
      <c r="C852" s="180">
        <v>670.83</v>
      </c>
      <c r="D852">
        <f t="shared" si="30"/>
        <v>0.76168328786726891</v>
      </c>
      <c r="E852">
        <v>4.710582412831987E-3</v>
      </c>
      <c r="G852">
        <v>847</v>
      </c>
      <c r="H852">
        <f t="shared" ca="1" si="31"/>
        <v>-2.9198505183518169E-2</v>
      </c>
    </row>
    <row r="853" spans="2:8">
      <c r="B853" s="179">
        <v>44749</v>
      </c>
      <c r="C853" s="180">
        <v>159.87</v>
      </c>
      <c r="D853">
        <f t="shared" si="30"/>
        <v>-0.63076249452680289</v>
      </c>
      <c r="E853">
        <v>4.6913116907487335E-3</v>
      </c>
      <c r="G853">
        <v>848</v>
      </c>
      <c r="H853">
        <f t="shared" ca="1" si="31"/>
        <v>4.5613074933807278E-2</v>
      </c>
    </row>
    <row r="854" spans="2:8">
      <c r="B854" s="179">
        <v>44928</v>
      </c>
      <c r="C854" s="180">
        <v>260.70999999999998</v>
      </c>
      <c r="D854">
        <f t="shared" si="30"/>
        <v>0.40965056959840435</v>
      </c>
      <c r="E854">
        <v>4.6795289785584388E-3</v>
      </c>
      <c r="G854">
        <v>849</v>
      </c>
      <c r="H854">
        <f t="shared" ca="1" si="31"/>
        <v>4.4414543790193117E-3</v>
      </c>
    </row>
    <row r="855" spans="2:8">
      <c r="B855" s="179">
        <v>44743</v>
      </c>
      <c r="C855" s="180">
        <v>153.91</v>
      </c>
      <c r="D855">
        <f t="shared" si="30"/>
        <v>-0.73367552465726715</v>
      </c>
      <c r="E855">
        <v>4.6780586056786363E-3</v>
      </c>
      <c r="G855">
        <v>850</v>
      </c>
      <c r="H855">
        <f t="shared" ca="1" si="31"/>
        <v>1.1255703296659699E-2</v>
      </c>
    </row>
    <row r="856" spans="2:8">
      <c r="B856" s="179">
        <v>45014</v>
      </c>
      <c r="C856" s="180">
        <v>266.83</v>
      </c>
      <c r="D856">
        <f t="shared" si="30"/>
        <v>0.7163362440505191</v>
      </c>
      <c r="E856">
        <v>4.6471536184087593E-3</v>
      </c>
      <c r="G856">
        <v>851</v>
      </c>
      <c r="H856">
        <f t="shared" ca="1" si="31"/>
        <v>4.3735347240562251E-2</v>
      </c>
    </row>
    <row r="857" spans="2:8">
      <c r="B857" s="179">
        <v>44194</v>
      </c>
      <c r="C857" s="180">
        <v>75.69</v>
      </c>
      <c r="D857">
        <f t="shared" si="30"/>
        <v>0.21720174395560837</v>
      </c>
      <c r="E857">
        <v>4.6241247192494953E-3</v>
      </c>
      <c r="G857">
        <v>852</v>
      </c>
      <c r="H857">
        <f t="shared" ca="1" si="31"/>
        <v>6.490499683301466E-3</v>
      </c>
    </row>
    <row r="858" spans="2:8">
      <c r="B858" s="179">
        <v>43790</v>
      </c>
      <c r="C858" s="180">
        <v>59.25</v>
      </c>
      <c r="D858">
        <f t="shared" si="30"/>
        <v>0.1414345991561182</v>
      </c>
      <c r="E858">
        <v>4.5569620253165088E-3</v>
      </c>
      <c r="G858">
        <v>853</v>
      </c>
      <c r="H858">
        <f t="shared" ca="1" si="31"/>
        <v>-1.8779938112798444E-3</v>
      </c>
    </row>
    <row r="859" spans="2:8">
      <c r="B859" s="179">
        <v>43762</v>
      </c>
      <c r="C859" s="180">
        <v>50.87</v>
      </c>
      <c r="D859">
        <f t="shared" si="30"/>
        <v>0.52113229801454686</v>
      </c>
      <c r="E859">
        <v>4.5213288775309002E-3</v>
      </c>
      <c r="G859">
        <v>854</v>
      </c>
      <c r="H859">
        <f t="shared" ca="1" si="31"/>
        <v>-6.5505760700726046E-3</v>
      </c>
    </row>
    <row r="860" spans="2:8">
      <c r="B860" s="179">
        <v>43062</v>
      </c>
      <c r="C860" s="180">
        <v>24.36</v>
      </c>
      <c r="D860">
        <f t="shared" si="30"/>
        <v>-1.0960591133004927</v>
      </c>
      <c r="E860">
        <v>4.5155993431855272E-3</v>
      </c>
      <c r="G860">
        <v>855</v>
      </c>
      <c r="H860">
        <f t="shared" ca="1" si="31"/>
        <v>1.2182113818706364E-2</v>
      </c>
    </row>
    <row r="861" spans="2:8">
      <c r="B861" s="179">
        <v>43712</v>
      </c>
      <c r="C861" s="180">
        <v>51.06</v>
      </c>
      <c r="D861">
        <f t="shared" si="30"/>
        <v>0.56267136701919318</v>
      </c>
      <c r="E861">
        <v>4.5045045045045825E-3</v>
      </c>
      <c r="G861">
        <v>856</v>
      </c>
      <c r="H861">
        <f t="shared" ca="1" si="31"/>
        <v>-1.0305465281787239E-2</v>
      </c>
    </row>
    <row r="862" spans="2:8">
      <c r="B862" s="179">
        <v>42865</v>
      </c>
      <c r="C862" s="180">
        <v>22.33</v>
      </c>
      <c r="D862">
        <f t="shared" si="30"/>
        <v>0.19883564711150908</v>
      </c>
      <c r="E862">
        <v>4.4782803403492109E-3</v>
      </c>
      <c r="G862">
        <v>857</v>
      </c>
      <c r="H862">
        <f t="shared" ca="1" si="31"/>
        <v>4.1648629103137047E-3</v>
      </c>
    </row>
    <row r="863" spans="2:8">
      <c r="B863" s="179">
        <v>42766</v>
      </c>
      <c r="C863" s="180">
        <v>17.89</v>
      </c>
      <c r="D863">
        <f t="shared" si="30"/>
        <v>-0.75069871436556734</v>
      </c>
      <c r="E863">
        <v>4.4717719396311821E-3</v>
      </c>
      <c r="G863">
        <v>858</v>
      </c>
      <c r="H863">
        <f t="shared" ca="1" si="31"/>
        <v>-1.9620956443243066E-2</v>
      </c>
    </row>
    <row r="864" spans="2:8">
      <c r="B864" s="179">
        <v>43208</v>
      </c>
      <c r="C864" s="180">
        <v>31.32</v>
      </c>
      <c r="D864">
        <f t="shared" si="30"/>
        <v>-18.076947637292463</v>
      </c>
      <c r="E864">
        <v>4.4699872286079363E-3</v>
      </c>
      <c r="G864">
        <v>859</v>
      </c>
      <c r="H864">
        <f t="shared" ca="1" si="31"/>
        <v>7.5218837737770347E-3</v>
      </c>
    </row>
    <row r="865" spans="2:8">
      <c r="B865" s="179">
        <v>45449</v>
      </c>
      <c r="C865" s="180">
        <v>597.49</v>
      </c>
      <c r="D865">
        <f t="shared" si="30"/>
        <v>0.92105307201794184</v>
      </c>
      <c r="E865">
        <v>4.4686940367202116E-3</v>
      </c>
      <c r="G865">
        <v>860</v>
      </c>
      <c r="H865">
        <f t="shared" ca="1" si="31"/>
        <v>-1.6783484379750226E-2</v>
      </c>
    </row>
    <row r="866" spans="2:8">
      <c r="B866" s="179">
        <v>43973</v>
      </c>
      <c r="C866" s="180">
        <v>47.17</v>
      </c>
      <c r="D866">
        <f t="shared" si="30"/>
        <v>-0.62136951452194189</v>
      </c>
      <c r="E866">
        <v>4.4519821920712497E-3</v>
      </c>
      <c r="G866">
        <v>861</v>
      </c>
      <c r="H866">
        <f t="shared" ca="1" si="31"/>
        <v>-1.724720082196033E-2</v>
      </c>
    </row>
    <row r="867" spans="2:8">
      <c r="B867" s="179">
        <v>44175</v>
      </c>
      <c r="C867" s="180">
        <v>76.48</v>
      </c>
      <c r="D867">
        <f t="shared" si="30"/>
        <v>-7.5422332635983249</v>
      </c>
      <c r="E867">
        <v>4.445606694560714E-3</v>
      </c>
      <c r="G867">
        <v>862</v>
      </c>
      <c r="H867">
        <f t="shared" ca="1" si="31"/>
        <v>1.4626974519075225E-3</v>
      </c>
    </row>
    <row r="868" spans="2:8">
      <c r="B868" s="179">
        <v>45555</v>
      </c>
      <c r="C868" s="180">
        <v>653.30999999999995</v>
      </c>
      <c r="D868">
        <f t="shared" si="30"/>
        <v>0.24588633267514648</v>
      </c>
      <c r="E868">
        <v>4.4236273744470258E-3</v>
      </c>
      <c r="G868">
        <v>863</v>
      </c>
      <c r="H868">
        <f t="shared" ca="1" si="31"/>
        <v>1.2829431698889919E-2</v>
      </c>
    </row>
    <row r="869" spans="2:8">
      <c r="B869" s="179">
        <v>45292</v>
      </c>
      <c r="C869" s="180">
        <v>492.67</v>
      </c>
      <c r="D869">
        <f t="shared" si="30"/>
        <v>-0.20035723709582473</v>
      </c>
      <c r="E869">
        <v>4.3842734487588549E-3</v>
      </c>
      <c r="G869">
        <v>864</v>
      </c>
      <c r="H869">
        <f t="shared" ca="1" si="31"/>
        <v>8.0287815927028838E-3</v>
      </c>
    </row>
    <row r="870" spans="2:8">
      <c r="B870" s="179">
        <v>45574</v>
      </c>
      <c r="C870" s="180">
        <v>591.38</v>
      </c>
      <c r="D870">
        <f t="shared" si="30"/>
        <v>0.95752308160573574</v>
      </c>
      <c r="E870">
        <v>4.3795867293449763E-3</v>
      </c>
      <c r="G870">
        <v>865</v>
      </c>
      <c r="H870">
        <f t="shared" ca="1" si="31"/>
        <v>1.5277189540245621E-2</v>
      </c>
    </row>
    <row r="871" spans="2:8">
      <c r="B871" s="179">
        <v>43014</v>
      </c>
      <c r="C871" s="180">
        <v>25.12</v>
      </c>
      <c r="D871">
        <f t="shared" si="30"/>
        <v>-0.72929936305732468</v>
      </c>
      <c r="E871">
        <v>4.3789808917197226E-3</v>
      </c>
      <c r="G871">
        <v>866</v>
      </c>
      <c r="H871">
        <f t="shared" ca="1" si="31"/>
        <v>3.5569683738979037E-3</v>
      </c>
    </row>
    <row r="872" spans="2:8">
      <c r="B872" s="179">
        <v>43924</v>
      </c>
      <c r="C872" s="180">
        <v>43.44</v>
      </c>
      <c r="D872">
        <f t="shared" si="30"/>
        <v>-0.27877532228360957</v>
      </c>
      <c r="E872">
        <v>4.3738489871086037E-3</v>
      </c>
      <c r="G872">
        <v>867</v>
      </c>
      <c r="H872">
        <f t="shared" ca="1" si="31"/>
        <v>8.2448521909669354E-3</v>
      </c>
    </row>
    <row r="873" spans="2:8">
      <c r="B873" s="179">
        <v>44028</v>
      </c>
      <c r="C873" s="180">
        <v>55.55</v>
      </c>
      <c r="D873">
        <f t="shared" si="30"/>
        <v>0.57389738973897386</v>
      </c>
      <c r="E873">
        <v>4.3204320432042283E-3</v>
      </c>
      <c r="G873">
        <v>868</v>
      </c>
      <c r="H873">
        <f t="shared" ca="1" si="31"/>
        <v>-2.4040098519096786E-2</v>
      </c>
    </row>
    <row r="874" spans="2:8">
      <c r="B874" s="179">
        <v>42892</v>
      </c>
      <c r="C874" s="180">
        <v>23.67</v>
      </c>
      <c r="D874">
        <f t="shared" si="30"/>
        <v>-2.5133079847908739</v>
      </c>
      <c r="E874">
        <v>4.2247570764681625E-3</v>
      </c>
      <c r="G874">
        <v>869</v>
      </c>
      <c r="H874">
        <f t="shared" ca="1" si="31"/>
        <v>-5.2551806842167639E-3</v>
      </c>
    </row>
    <row r="875" spans="2:8">
      <c r="B875" s="179">
        <v>44204</v>
      </c>
      <c r="C875" s="180">
        <v>83.16</v>
      </c>
      <c r="D875">
        <f t="shared" si="30"/>
        <v>-1.4581529581529582</v>
      </c>
      <c r="E875">
        <v>4.2087542087541402E-3</v>
      </c>
      <c r="G875">
        <v>870</v>
      </c>
      <c r="H875">
        <f t="shared" ca="1" si="31"/>
        <v>-2.1683052654156511E-2</v>
      </c>
    </row>
    <row r="876" spans="2:8">
      <c r="B876" s="179">
        <v>44791</v>
      </c>
      <c r="C876" s="180">
        <v>204.42</v>
      </c>
      <c r="D876">
        <f t="shared" si="30"/>
        <v>0.8128852362782506</v>
      </c>
      <c r="E876">
        <v>4.2070247529595213E-3</v>
      </c>
      <c r="G876">
        <v>871</v>
      </c>
      <c r="H876">
        <f t="shared" ca="1" si="31"/>
        <v>3.9523299230770165E-2</v>
      </c>
    </row>
    <row r="877" spans="2:8">
      <c r="B877" s="179">
        <v>43445</v>
      </c>
      <c r="C877" s="180">
        <v>38.25</v>
      </c>
      <c r="D877">
        <f t="shared" si="30"/>
        <v>-13.464836601307189</v>
      </c>
      <c r="E877">
        <v>4.1830065359476235E-3</v>
      </c>
      <c r="G877">
        <v>872</v>
      </c>
      <c r="H877">
        <f t="shared" ca="1" si="31"/>
        <v>-2.1156987137715185E-4</v>
      </c>
    </row>
    <row r="878" spans="2:8">
      <c r="B878" s="179">
        <v>45335</v>
      </c>
      <c r="C878" s="180">
        <v>553.28</v>
      </c>
      <c r="D878">
        <f t="shared" si="30"/>
        <v>0.85596804511278191</v>
      </c>
      <c r="E878">
        <v>4.157027183342891E-3</v>
      </c>
      <c r="G878">
        <v>873</v>
      </c>
      <c r="H878">
        <f t="shared" ca="1" si="31"/>
        <v>1.4849279792812519E-2</v>
      </c>
    </row>
    <row r="879" spans="2:8">
      <c r="B879" s="179">
        <v>44245</v>
      </c>
      <c r="C879" s="180">
        <v>79.69</v>
      </c>
      <c r="D879">
        <f t="shared" si="30"/>
        <v>-2.2204793575103525</v>
      </c>
      <c r="E879">
        <v>4.1410465554021624E-3</v>
      </c>
      <c r="G879">
        <v>874</v>
      </c>
      <c r="H879">
        <f t="shared" ca="1" si="31"/>
        <v>4.703784903171377E-2</v>
      </c>
    </row>
    <row r="880" spans="2:8">
      <c r="B880" s="179">
        <v>44935</v>
      </c>
      <c r="C880" s="180">
        <v>256.64</v>
      </c>
      <c r="D880">
        <f t="shared" si="30"/>
        <v>-0.43566864089775564</v>
      </c>
      <c r="E880">
        <v>4.1302992518702222E-3</v>
      </c>
      <c r="G880">
        <v>875</v>
      </c>
      <c r="H880">
        <f t="shared" ca="1" si="31"/>
        <v>2.0391854847827506E-3</v>
      </c>
    </row>
    <row r="881" spans="2:8">
      <c r="B881" s="179">
        <v>45212</v>
      </c>
      <c r="C881" s="180">
        <v>368.45</v>
      </c>
      <c r="D881">
        <f t="shared" si="30"/>
        <v>0.58941511738363417</v>
      </c>
      <c r="E881">
        <v>4.1253901479169006E-3</v>
      </c>
      <c r="G881">
        <v>876</v>
      </c>
      <c r="H881">
        <f t="shared" ca="1" si="31"/>
        <v>1.0306682379335034E-4</v>
      </c>
    </row>
    <row r="882" spans="2:8">
      <c r="B882" s="179">
        <v>44740</v>
      </c>
      <c r="C882" s="180">
        <v>151.28</v>
      </c>
      <c r="D882">
        <f t="shared" si="30"/>
        <v>-0.32291115811739818</v>
      </c>
      <c r="E882">
        <v>4.0983606557377346E-3</v>
      </c>
      <c r="G882">
        <v>877</v>
      </c>
      <c r="H882">
        <f t="shared" ca="1" si="31"/>
        <v>1.4978177471794384E-2</v>
      </c>
    </row>
    <row r="883" spans="2:8">
      <c r="B883" s="179">
        <v>44854</v>
      </c>
      <c r="C883" s="180">
        <v>200.13</v>
      </c>
      <c r="D883">
        <f t="shared" si="30"/>
        <v>0.71783340828461495</v>
      </c>
      <c r="E883">
        <v>4.0973367311247346E-3</v>
      </c>
      <c r="G883">
        <v>878</v>
      </c>
      <c r="H883">
        <f t="shared" ca="1" si="31"/>
        <v>2.510411554407643E-2</v>
      </c>
    </row>
    <row r="884" spans="2:8">
      <c r="B884" s="179">
        <v>43826</v>
      </c>
      <c r="C884" s="180">
        <v>56.47</v>
      </c>
      <c r="D884">
        <f t="shared" si="30"/>
        <v>0.38834779528953428</v>
      </c>
      <c r="E884">
        <v>4.0729590933238332E-3</v>
      </c>
      <c r="G884">
        <v>879</v>
      </c>
      <c r="H884">
        <f t="shared" ca="1" si="31"/>
        <v>-2.4719592036910026E-2</v>
      </c>
    </row>
    <row r="885" spans="2:8">
      <c r="B885" s="179">
        <v>43103</v>
      </c>
      <c r="C885" s="180">
        <v>34.54</v>
      </c>
      <c r="D885">
        <f t="shared" si="30"/>
        <v>-0.50289519397799642</v>
      </c>
      <c r="E885">
        <v>4.0532715691951526E-3</v>
      </c>
      <c r="G885">
        <v>880</v>
      </c>
      <c r="H885">
        <f t="shared" ca="1" si="31"/>
        <v>3.2671123257679478E-2</v>
      </c>
    </row>
    <row r="886" spans="2:8">
      <c r="B886" s="179">
        <v>43705</v>
      </c>
      <c r="C886" s="180">
        <v>51.91</v>
      </c>
      <c r="D886">
        <f t="shared" si="30"/>
        <v>0.18955885185898666</v>
      </c>
      <c r="E886">
        <v>4.045463301868499E-3</v>
      </c>
      <c r="G886">
        <v>881</v>
      </c>
      <c r="H886">
        <f t="shared" ca="1" si="31"/>
        <v>4.1883495122879484E-2</v>
      </c>
    </row>
    <row r="887" spans="2:8">
      <c r="B887" s="179">
        <v>43357</v>
      </c>
      <c r="C887" s="180">
        <v>42.07</v>
      </c>
      <c r="D887">
        <f t="shared" si="30"/>
        <v>5.7285476586641397E-2</v>
      </c>
      <c r="E887">
        <v>4.0408842405515021E-3</v>
      </c>
      <c r="G887">
        <v>882</v>
      </c>
      <c r="H887">
        <f t="shared" ca="1" si="31"/>
        <v>8.7759918392477164E-4</v>
      </c>
    </row>
    <row r="888" spans="2:8">
      <c r="B888" s="179">
        <v>43411</v>
      </c>
      <c r="C888" s="180">
        <v>39.659999999999997</v>
      </c>
      <c r="D888">
        <f t="shared" si="30"/>
        <v>0.37342410489157835</v>
      </c>
      <c r="E888">
        <v>4.0342914775591682E-3</v>
      </c>
      <c r="G888">
        <v>883</v>
      </c>
      <c r="H888">
        <f t="shared" ca="1" si="31"/>
        <v>-1.30354488190849E-2</v>
      </c>
    </row>
    <row r="889" spans="2:8">
      <c r="B889" s="179">
        <v>43082</v>
      </c>
      <c r="C889" s="180">
        <v>24.85</v>
      </c>
      <c r="D889">
        <f t="shared" si="30"/>
        <v>-3.9130784708249498</v>
      </c>
      <c r="E889">
        <v>4.0241448692153485E-3</v>
      </c>
      <c r="G889">
        <v>884</v>
      </c>
      <c r="H889">
        <f t="shared" ca="1" si="31"/>
        <v>1.9448655478872055E-2</v>
      </c>
    </row>
    <row r="890" spans="2:8">
      <c r="B890" s="179">
        <v>44600</v>
      </c>
      <c r="C890" s="180">
        <v>122.09</v>
      </c>
      <c r="D890">
        <f t="shared" si="30"/>
        <v>0.28503562945368166</v>
      </c>
      <c r="E890">
        <v>4.0134327135720295E-3</v>
      </c>
      <c r="G890">
        <v>885</v>
      </c>
      <c r="H890">
        <f t="shared" ca="1" si="31"/>
        <v>-5.9364650871141199E-3</v>
      </c>
    </row>
    <row r="891" spans="2:8">
      <c r="B891" s="179">
        <v>44253</v>
      </c>
      <c r="C891" s="180">
        <v>87.29</v>
      </c>
      <c r="D891">
        <f t="shared" si="30"/>
        <v>-0.73994730209645987</v>
      </c>
      <c r="E891">
        <v>4.0096230954291268E-3</v>
      </c>
      <c r="G891">
        <v>886</v>
      </c>
      <c r="H891">
        <f t="shared" ca="1" si="31"/>
        <v>-1.1166479966922669E-2</v>
      </c>
    </row>
    <row r="892" spans="2:8">
      <c r="B892" s="179">
        <v>44741</v>
      </c>
      <c r="C892" s="180">
        <v>151.88</v>
      </c>
      <c r="D892">
        <f t="shared" si="30"/>
        <v>0.8817487490123781</v>
      </c>
      <c r="E892">
        <v>3.9504872267579292E-3</v>
      </c>
      <c r="G892">
        <v>887</v>
      </c>
      <c r="H892">
        <f t="shared" ca="1" si="31"/>
        <v>3.1247355106313031E-4</v>
      </c>
    </row>
    <row r="893" spans="2:8">
      <c r="B893" s="179">
        <v>42779</v>
      </c>
      <c r="C893" s="180">
        <v>17.96</v>
      </c>
      <c r="D893">
        <f t="shared" si="30"/>
        <v>-8.4437639198218264</v>
      </c>
      <c r="E893">
        <v>3.8975501113585904E-3</v>
      </c>
      <c r="G893">
        <v>888</v>
      </c>
      <c r="H893">
        <f t="shared" ca="1" si="31"/>
        <v>1.1225408029249649E-2</v>
      </c>
    </row>
    <row r="894" spans="2:8">
      <c r="B894" s="179">
        <v>44767</v>
      </c>
      <c r="C894" s="180">
        <v>169.61</v>
      </c>
      <c r="D894">
        <f t="shared" si="30"/>
        <v>-2.8031955662991561</v>
      </c>
      <c r="E894">
        <v>3.8912799952834443E-3</v>
      </c>
      <c r="G894">
        <v>889</v>
      </c>
      <c r="H894">
        <f t="shared" ca="1" si="31"/>
        <v>4.3961510446500478E-2</v>
      </c>
    </row>
    <row r="895" spans="2:8">
      <c r="B895" s="179">
        <v>45477</v>
      </c>
      <c r="C895" s="180">
        <v>645.05999999999995</v>
      </c>
      <c r="D895">
        <f t="shared" si="30"/>
        <v>0.62380243698260629</v>
      </c>
      <c r="E895">
        <v>3.891110904411979E-3</v>
      </c>
      <c r="G895">
        <v>890</v>
      </c>
      <c r="H895">
        <f t="shared" ca="1" si="31"/>
        <v>-6.2756612325244078E-5</v>
      </c>
    </row>
    <row r="896" spans="2:8">
      <c r="B896" s="179">
        <v>44949</v>
      </c>
      <c r="C896" s="180">
        <v>242.67</v>
      </c>
      <c r="D896">
        <f t="shared" si="30"/>
        <v>0.49449870194090739</v>
      </c>
      <c r="E896">
        <v>3.8323649400419436E-3</v>
      </c>
      <c r="G896">
        <v>891</v>
      </c>
      <c r="H896">
        <f t="shared" ca="1" si="31"/>
        <v>-2.3935950981098162E-2</v>
      </c>
    </row>
    <row r="897" spans="2:8">
      <c r="B897" s="179">
        <v>44596</v>
      </c>
      <c r="C897" s="180">
        <v>122.67</v>
      </c>
      <c r="D897">
        <f t="shared" si="30"/>
        <v>0.10377435395777292</v>
      </c>
      <c r="E897">
        <v>3.8314176245210635E-3</v>
      </c>
      <c r="G897">
        <v>892</v>
      </c>
      <c r="H897">
        <f t="shared" ca="1" si="31"/>
        <v>-1.9514740894625762E-2</v>
      </c>
    </row>
    <row r="898" spans="2:8">
      <c r="B898" s="179">
        <v>44553</v>
      </c>
      <c r="C898" s="180">
        <v>109.94</v>
      </c>
      <c r="D898">
        <f t="shared" si="30"/>
        <v>0.71393487356740037</v>
      </c>
      <c r="E898">
        <v>3.8202655994178797E-3</v>
      </c>
      <c r="G898">
        <v>893</v>
      </c>
      <c r="H898">
        <f t="shared" ca="1" si="31"/>
        <v>1.0895224960005567E-2</v>
      </c>
    </row>
    <row r="899" spans="2:8">
      <c r="B899" s="179">
        <v>43214</v>
      </c>
      <c r="C899" s="180">
        <v>31.45</v>
      </c>
      <c r="D899">
        <f t="shared" si="30"/>
        <v>-0.25246422893481724</v>
      </c>
      <c r="E899">
        <v>3.8155802861685531E-3</v>
      </c>
      <c r="G899">
        <v>894</v>
      </c>
      <c r="H899">
        <f t="shared" ca="1" si="31"/>
        <v>2.5580363370685245E-2</v>
      </c>
    </row>
    <row r="900" spans="2:8">
      <c r="B900" s="179">
        <v>43389</v>
      </c>
      <c r="C900" s="180">
        <v>39.39</v>
      </c>
      <c r="D900">
        <f t="shared" si="30"/>
        <v>-0.4041634932724042</v>
      </c>
      <c r="E900">
        <v>3.8080731150037721E-3</v>
      </c>
      <c r="G900">
        <v>895</v>
      </c>
      <c r="H900">
        <f t="shared" ca="1" si="31"/>
        <v>3.1866857935478415E-2</v>
      </c>
    </row>
    <row r="901" spans="2:8">
      <c r="B901" s="179">
        <v>44027</v>
      </c>
      <c r="C901" s="180">
        <v>55.31</v>
      </c>
      <c r="D901">
        <f t="shared" si="30"/>
        <v>-8.7709274995480015</v>
      </c>
      <c r="E901">
        <v>3.7967817754474931E-3</v>
      </c>
      <c r="G901">
        <v>896</v>
      </c>
      <c r="H901">
        <f t="shared" ca="1" si="31"/>
        <v>-5.7057079089485119E-3</v>
      </c>
    </row>
    <row r="902" spans="2:8">
      <c r="B902" s="179">
        <v>45686</v>
      </c>
      <c r="C902" s="180">
        <v>540.42999999999995</v>
      </c>
      <c r="D902">
        <f t="shared" ref="D902:D965" si="32">(C902-C903)/C902</f>
        <v>0.92172899357918692</v>
      </c>
      <c r="E902">
        <v>3.7932757248856554E-3</v>
      </c>
      <c r="G902">
        <v>897</v>
      </c>
      <c r="H902">
        <f t="shared" ca="1" si="31"/>
        <v>-1.6470981559833713E-2</v>
      </c>
    </row>
    <row r="903" spans="2:8">
      <c r="B903" s="179">
        <v>43480</v>
      </c>
      <c r="C903" s="180">
        <v>42.3</v>
      </c>
      <c r="D903">
        <f t="shared" si="32"/>
        <v>-0.94184397163120581</v>
      </c>
      <c r="E903">
        <v>3.7825059101654042E-3</v>
      </c>
      <c r="G903">
        <v>898</v>
      </c>
      <c r="H903">
        <f t="shared" ref="H903:H966" ca="1" si="33">NORMINV(RAND(),N$8,N$9)</f>
        <v>-3.17502537231577E-3</v>
      </c>
    </row>
    <row r="904" spans="2:8">
      <c r="B904" s="179">
        <v>44182</v>
      </c>
      <c r="C904" s="180">
        <v>82.14</v>
      </c>
      <c r="D904">
        <f t="shared" si="32"/>
        <v>0.31032383735086438</v>
      </c>
      <c r="E904">
        <v>3.7740443145848827E-3</v>
      </c>
      <c r="G904">
        <v>899</v>
      </c>
      <c r="H904">
        <f t="shared" ca="1" si="33"/>
        <v>-6.2607271500987605E-3</v>
      </c>
    </row>
    <row r="905" spans="2:8">
      <c r="B905" s="179">
        <v>43812</v>
      </c>
      <c r="C905" s="180">
        <v>56.65</v>
      </c>
      <c r="D905">
        <f t="shared" si="32"/>
        <v>-5.4287731685789939</v>
      </c>
      <c r="E905">
        <v>3.7069726390114889E-3</v>
      </c>
      <c r="G905">
        <v>900</v>
      </c>
      <c r="H905">
        <f t="shared" ca="1" si="33"/>
        <v>-2.2511197064873662E-2</v>
      </c>
    </row>
    <row r="906" spans="2:8">
      <c r="B906" s="179">
        <v>45191</v>
      </c>
      <c r="C906" s="180">
        <v>364.19</v>
      </c>
      <c r="D906">
        <f t="shared" si="32"/>
        <v>0.94063538262994595</v>
      </c>
      <c r="E906">
        <v>3.7068563112661597E-3</v>
      </c>
      <c r="G906">
        <v>901</v>
      </c>
      <c r="H906">
        <f t="shared" ca="1" si="33"/>
        <v>1.9874167362546963E-2</v>
      </c>
    </row>
    <row r="907" spans="2:8">
      <c r="B907" s="179">
        <v>42881</v>
      </c>
      <c r="C907" s="180">
        <v>21.62</v>
      </c>
      <c r="D907">
        <f t="shared" si="32"/>
        <v>-1.6299722479185936</v>
      </c>
      <c r="E907">
        <v>3.7002775208141462E-3</v>
      </c>
      <c r="G907">
        <v>902</v>
      </c>
      <c r="H907">
        <f t="shared" ca="1" si="33"/>
        <v>-1.5936931866736188E-2</v>
      </c>
    </row>
    <row r="908" spans="2:8">
      <c r="B908" s="179">
        <v>43815</v>
      </c>
      <c r="C908" s="180">
        <v>56.86</v>
      </c>
      <c r="D908">
        <f t="shared" si="32"/>
        <v>-0.92296869504045032</v>
      </c>
      <c r="E908">
        <v>3.6932817446359628E-3</v>
      </c>
      <c r="G908">
        <v>903</v>
      </c>
      <c r="H908">
        <f t="shared" ca="1" si="33"/>
        <v>-2.8876228995686492E-2</v>
      </c>
    </row>
    <row r="909" spans="2:8">
      <c r="B909" s="179">
        <v>44440</v>
      </c>
      <c r="C909" s="180">
        <v>109.34</v>
      </c>
      <c r="D909">
        <f t="shared" si="32"/>
        <v>-3.6648070239619539</v>
      </c>
      <c r="E909">
        <v>3.6583135174684989E-3</v>
      </c>
      <c r="G909">
        <v>904</v>
      </c>
      <c r="H909">
        <f t="shared" ca="1" si="33"/>
        <v>-5.7120688492113348E-3</v>
      </c>
    </row>
    <row r="910" spans="2:8">
      <c r="B910" s="179">
        <v>45791</v>
      </c>
      <c r="C910" s="180">
        <v>510.05</v>
      </c>
      <c r="D910">
        <f t="shared" si="32"/>
        <v>0.96200372512498777</v>
      </c>
      <c r="E910">
        <v>3.6270953828056516E-3</v>
      </c>
      <c r="G910">
        <v>905</v>
      </c>
      <c r="H910">
        <f t="shared" ca="1" si="33"/>
        <v>-1.8922827885574756E-2</v>
      </c>
    </row>
    <row r="911" spans="2:8">
      <c r="B911" s="179">
        <v>42836</v>
      </c>
      <c r="C911" s="180">
        <v>19.38</v>
      </c>
      <c r="D911">
        <f t="shared" si="32"/>
        <v>-4.1429308565531482</v>
      </c>
      <c r="E911">
        <v>3.6119711042311808E-3</v>
      </c>
      <c r="G911">
        <v>906</v>
      </c>
      <c r="H911">
        <f t="shared" ca="1" si="33"/>
        <v>-1.3819091959472892E-2</v>
      </c>
    </row>
    <row r="912" spans="2:8">
      <c r="B912" s="179">
        <v>44364</v>
      </c>
      <c r="C912" s="180">
        <v>99.67</v>
      </c>
      <c r="D912">
        <f t="shared" si="32"/>
        <v>0.14939299688973615</v>
      </c>
      <c r="E912">
        <v>3.6119193338015393E-3</v>
      </c>
      <c r="G912">
        <v>907</v>
      </c>
      <c r="H912">
        <f t="shared" ca="1" si="33"/>
        <v>8.1685395486836513E-3</v>
      </c>
    </row>
    <row r="913" spans="2:8">
      <c r="B913" s="179">
        <v>44287</v>
      </c>
      <c r="C913" s="180">
        <v>84.78</v>
      </c>
      <c r="D913">
        <f t="shared" si="32"/>
        <v>0.76645435244161364</v>
      </c>
      <c r="E913">
        <v>3.5385704175512757E-3</v>
      </c>
      <c r="G913">
        <v>908</v>
      </c>
      <c r="H913">
        <f t="shared" ca="1" si="33"/>
        <v>4.5082010567323749E-2</v>
      </c>
    </row>
    <row r="914" spans="2:8">
      <c r="B914" s="179">
        <v>42697</v>
      </c>
      <c r="C914" s="180">
        <v>19.8</v>
      </c>
      <c r="D914">
        <f t="shared" si="32"/>
        <v>-1.5813131313131312</v>
      </c>
      <c r="E914">
        <v>3.5353535353535494E-3</v>
      </c>
      <c r="G914">
        <v>909</v>
      </c>
      <c r="H914">
        <f t="shared" ca="1" si="33"/>
        <v>3.5272929279946269E-2</v>
      </c>
    </row>
    <row r="915" spans="2:8">
      <c r="B915" s="179">
        <v>43714</v>
      </c>
      <c r="C915" s="180">
        <v>51.11</v>
      </c>
      <c r="D915">
        <f t="shared" si="32"/>
        <v>-8.9700645666210139</v>
      </c>
      <c r="E915">
        <v>3.521815691645465E-3</v>
      </c>
      <c r="G915">
        <v>910</v>
      </c>
      <c r="H915">
        <f t="shared" ca="1" si="33"/>
        <v>-5.7327860826420782E-3</v>
      </c>
    </row>
    <row r="916" spans="2:8">
      <c r="B916" s="179">
        <v>45323</v>
      </c>
      <c r="C916" s="180">
        <v>509.57</v>
      </c>
      <c r="D916">
        <f t="shared" si="32"/>
        <v>-0.26897187825028945</v>
      </c>
      <c r="E916">
        <v>3.4931412759777315E-3</v>
      </c>
      <c r="G916">
        <v>911</v>
      </c>
      <c r="H916">
        <f t="shared" ca="1" si="33"/>
        <v>1.2570856992649886E-2</v>
      </c>
    </row>
    <row r="917" spans="2:8">
      <c r="B917" s="179">
        <v>45643</v>
      </c>
      <c r="C917" s="180">
        <v>646.63</v>
      </c>
      <c r="D917">
        <f t="shared" si="32"/>
        <v>0.9643381841238422</v>
      </c>
      <c r="E917">
        <v>3.479578739000665E-3</v>
      </c>
      <c r="G917">
        <v>912</v>
      </c>
      <c r="H917">
        <f t="shared" ca="1" si="33"/>
        <v>1.5899096890968453E-2</v>
      </c>
    </row>
    <row r="918" spans="2:8">
      <c r="B918" s="179">
        <v>42961</v>
      </c>
      <c r="C918" s="180">
        <v>23.06</v>
      </c>
      <c r="D918">
        <f t="shared" si="32"/>
        <v>-5.2146574154379879</v>
      </c>
      <c r="E918">
        <v>3.4692107545532653E-3</v>
      </c>
      <c r="G918">
        <v>913</v>
      </c>
      <c r="H918">
        <f t="shared" ca="1" si="33"/>
        <v>-1.7292832576282894E-2</v>
      </c>
    </row>
    <row r="919" spans="2:8">
      <c r="B919" s="179">
        <v>44698</v>
      </c>
      <c r="C919" s="180">
        <v>143.31</v>
      </c>
      <c r="D919">
        <f t="shared" si="32"/>
        <v>0.64712860233061198</v>
      </c>
      <c r="E919">
        <v>3.4191612588096369E-3</v>
      </c>
      <c r="G919">
        <v>914</v>
      </c>
      <c r="H919">
        <f t="shared" ca="1" si="33"/>
        <v>-1.6724028161538524E-2</v>
      </c>
    </row>
    <row r="920" spans="2:8">
      <c r="B920" s="179">
        <v>43726</v>
      </c>
      <c r="C920" s="180">
        <v>50.57</v>
      </c>
      <c r="D920">
        <f t="shared" si="32"/>
        <v>0.64465097884121025</v>
      </c>
      <c r="E920">
        <v>3.361676883527817E-3</v>
      </c>
      <c r="G920">
        <v>915</v>
      </c>
      <c r="H920">
        <f t="shared" ca="1" si="33"/>
        <v>1.6763388257274355E-4</v>
      </c>
    </row>
    <row r="921" spans="2:8">
      <c r="B921" s="179">
        <v>42773</v>
      </c>
      <c r="C921" s="180">
        <v>17.97</v>
      </c>
      <c r="D921">
        <f t="shared" si="32"/>
        <v>-5.5169727323316646</v>
      </c>
      <c r="E921">
        <v>3.338898163605939E-3</v>
      </c>
      <c r="G921">
        <v>916</v>
      </c>
      <c r="H921">
        <f t="shared" ca="1" si="33"/>
        <v>3.4089660536509726E-2</v>
      </c>
    </row>
    <row r="922" spans="2:8">
      <c r="B922" s="179">
        <v>44467</v>
      </c>
      <c r="C922" s="180">
        <v>117.11</v>
      </c>
      <c r="D922">
        <f t="shared" si="32"/>
        <v>0.58936043036461438</v>
      </c>
      <c r="E922">
        <v>3.3302023738365689E-3</v>
      </c>
      <c r="G922">
        <v>917</v>
      </c>
      <c r="H922">
        <f t="shared" ca="1" si="33"/>
        <v>-8.5430739353084574E-3</v>
      </c>
    </row>
    <row r="923" spans="2:8">
      <c r="B923" s="179">
        <v>43642</v>
      </c>
      <c r="C923" s="180">
        <v>48.09</v>
      </c>
      <c r="D923">
        <f t="shared" si="32"/>
        <v>-0.75733000623830316</v>
      </c>
      <c r="E923">
        <v>3.3270950301518753E-3</v>
      </c>
      <c r="G923">
        <v>918</v>
      </c>
      <c r="H923">
        <f t="shared" ca="1" si="33"/>
        <v>-1.3339067398626574E-2</v>
      </c>
    </row>
    <row r="924" spans="2:8">
      <c r="B924" s="179">
        <v>44336</v>
      </c>
      <c r="C924" s="180">
        <v>84.51</v>
      </c>
      <c r="D924">
        <f t="shared" si="32"/>
        <v>0.42610341971364341</v>
      </c>
      <c r="E924">
        <v>3.3132173707253712E-3</v>
      </c>
      <c r="G924">
        <v>919</v>
      </c>
      <c r="H924">
        <f t="shared" ca="1" si="33"/>
        <v>9.0686177541513709E-3</v>
      </c>
    </row>
    <row r="925" spans="2:8">
      <c r="B925" s="179">
        <v>43626</v>
      </c>
      <c r="C925" s="180">
        <v>48.5</v>
      </c>
      <c r="D925">
        <f t="shared" si="32"/>
        <v>-5.6964948453608244</v>
      </c>
      <c r="E925">
        <v>3.2989690721648779E-3</v>
      </c>
      <c r="G925">
        <v>920</v>
      </c>
      <c r="H925">
        <f t="shared" ca="1" si="33"/>
        <v>3.9446271175866375E-2</v>
      </c>
    </row>
    <row r="926" spans="2:8">
      <c r="B926" s="179">
        <v>45142</v>
      </c>
      <c r="C926" s="180">
        <v>324.77999999999997</v>
      </c>
      <c r="D926">
        <f t="shared" si="32"/>
        <v>0.20838721596157386</v>
      </c>
      <c r="E926">
        <v>3.2637477677195195E-3</v>
      </c>
      <c r="G926">
        <v>921</v>
      </c>
      <c r="H926">
        <f t="shared" ca="1" si="33"/>
        <v>1.9912729649047414E-2</v>
      </c>
    </row>
    <row r="927" spans="2:8">
      <c r="B927" s="179">
        <v>44965</v>
      </c>
      <c r="C927" s="180">
        <v>257.10000000000002</v>
      </c>
      <c r="D927">
        <f t="shared" si="32"/>
        <v>0.60280046674445742</v>
      </c>
      <c r="E927">
        <v>3.1505250875145945E-3</v>
      </c>
      <c r="G927">
        <v>922</v>
      </c>
      <c r="H927">
        <f t="shared" ca="1" si="33"/>
        <v>1.8238134318120534E-3</v>
      </c>
    </row>
    <row r="928" spans="2:8">
      <c r="B928" s="179">
        <v>44426</v>
      </c>
      <c r="C928" s="180">
        <v>102.12</v>
      </c>
      <c r="D928">
        <f t="shared" si="32"/>
        <v>0.5916568742655699</v>
      </c>
      <c r="E928">
        <v>3.1335683509597276E-3</v>
      </c>
      <c r="G928">
        <v>923</v>
      </c>
      <c r="H928">
        <f t="shared" ca="1" si="33"/>
        <v>2.4846755964408112E-4</v>
      </c>
    </row>
    <row r="929" spans="2:8">
      <c r="B929" s="179">
        <v>43404</v>
      </c>
      <c r="C929" s="180">
        <v>41.7</v>
      </c>
      <c r="D929">
        <f t="shared" si="32"/>
        <v>0.46043165467625902</v>
      </c>
      <c r="E929">
        <v>3.117505995203898E-3</v>
      </c>
      <c r="G929">
        <v>924</v>
      </c>
      <c r="H929">
        <f t="shared" ca="1" si="33"/>
        <v>4.661805296294922E-2</v>
      </c>
    </row>
    <row r="930" spans="2:8">
      <c r="B930" s="179">
        <v>42941</v>
      </c>
      <c r="C930" s="180">
        <v>22.5</v>
      </c>
      <c r="D930">
        <f t="shared" si="32"/>
        <v>-8.0124444444444443</v>
      </c>
      <c r="E930">
        <v>3.1111111111111239E-3</v>
      </c>
      <c r="G930">
        <v>925</v>
      </c>
      <c r="H930">
        <f t="shared" ca="1" si="33"/>
        <v>-4.659323880595611E-2</v>
      </c>
    </row>
    <row r="931" spans="2:8">
      <c r="B931" s="179">
        <v>44859</v>
      </c>
      <c r="C931" s="180">
        <v>202.78</v>
      </c>
      <c r="D931">
        <f t="shared" si="32"/>
        <v>0.79248446592366106</v>
      </c>
      <c r="E931">
        <v>3.1068152677778647E-3</v>
      </c>
      <c r="G931">
        <v>926</v>
      </c>
      <c r="H931">
        <f t="shared" ca="1" si="33"/>
        <v>1.3916884787738197E-2</v>
      </c>
    </row>
    <row r="932" spans="2:8">
      <c r="B932" s="179">
        <v>43538</v>
      </c>
      <c r="C932" s="180">
        <v>42.08</v>
      </c>
      <c r="D932">
        <f t="shared" si="32"/>
        <v>-3.0430133079847912</v>
      </c>
      <c r="E932">
        <v>3.0893536121671923E-3</v>
      </c>
      <c r="G932">
        <v>927</v>
      </c>
      <c r="H932">
        <f t="shared" ca="1" si="33"/>
        <v>-1.3745419104703494E-2</v>
      </c>
    </row>
    <row r="933" spans="2:8">
      <c r="B933" s="179">
        <v>44768</v>
      </c>
      <c r="C933" s="180">
        <v>170.13</v>
      </c>
      <c r="D933">
        <f t="shared" si="32"/>
        <v>0.26914712278845587</v>
      </c>
      <c r="E933">
        <v>3.0564862164226287E-3</v>
      </c>
      <c r="G933">
        <v>928</v>
      </c>
      <c r="H933">
        <f t="shared" ca="1" si="33"/>
        <v>-6.4900897772463498E-3</v>
      </c>
    </row>
    <row r="934" spans="2:8">
      <c r="B934" s="179">
        <v>44659</v>
      </c>
      <c r="C934" s="180">
        <v>124.34</v>
      </c>
      <c r="D934">
        <f t="shared" si="32"/>
        <v>0.38941611709827889</v>
      </c>
      <c r="E934">
        <v>3.0561364001930966E-3</v>
      </c>
      <c r="G934">
        <v>929</v>
      </c>
      <c r="H934">
        <f t="shared" ca="1" si="33"/>
        <v>-2.2707835654003829E-3</v>
      </c>
    </row>
    <row r="935" spans="2:8">
      <c r="B935" s="179">
        <v>44195</v>
      </c>
      <c r="C935" s="180">
        <v>75.92</v>
      </c>
      <c r="D935">
        <f t="shared" si="32"/>
        <v>0.21364594309799786</v>
      </c>
      <c r="E935">
        <v>3.0295047418335613E-3</v>
      </c>
      <c r="G935">
        <v>930</v>
      </c>
      <c r="H935">
        <f t="shared" ca="1" si="33"/>
        <v>-2.1505069126954216E-2</v>
      </c>
    </row>
    <row r="936" spans="2:8">
      <c r="B936" s="179">
        <v>43845</v>
      </c>
      <c r="C936" s="180">
        <v>59.7</v>
      </c>
      <c r="D936">
        <f t="shared" si="32"/>
        <v>-6.5871021775544385</v>
      </c>
      <c r="E936">
        <v>3.0150753768844172E-3</v>
      </c>
      <c r="G936">
        <v>931</v>
      </c>
      <c r="H936">
        <f t="shared" ca="1" si="33"/>
        <v>8.7162916595769893E-4</v>
      </c>
    </row>
    <row r="937" spans="2:8">
      <c r="B937" s="179">
        <v>45840</v>
      </c>
      <c r="C937" s="180">
        <v>452.95</v>
      </c>
      <c r="D937">
        <f t="shared" si="32"/>
        <v>0.28493211171210953</v>
      </c>
      <c r="E937">
        <v>2.9804614195826601E-3</v>
      </c>
      <c r="G937">
        <v>932</v>
      </c>
      <c r="H937">
        <f t="shared" ca="1" si="33"/>
        <v>4.6390913257840513E-3</v>
      </c>
    </row>
    <row r="938" spans="2:8">
      <c r="B938" s="179">
        <v>45147</v>
      </c>
      <c r="C938" s="180">
        <v>323.89</v>
      </c>
      <c r="D938">
        <f t="shared" si="32"/>
        <v>0.79740035197134829</v>
      </c>
      <c r="E938">
        <v>2.9639692488189805E-3</v>
      </c>
      <c r="G938">
        <v>933</v>
      </c>
      <c r="H938">
        <f t="shared" ca="1" si="33"/>
        <v>-1.4263521760332104E-2</v>
      </c>
    </row>
    <row r="939" spans="2:8">
      <c r="B939" s="179">
        <v>43886</v>
      </c>
      <c r="C939" s="180">
        <v>65.62</v>
      </c>
      <c r="D939">
        <f t="shared" si="32"/>
        <v>-8.2936604693690938</v>
      </c>
      <c r="E939">
        <v>2.8954587016153262E-3</v>
      </c>
      <c r="G939">
        <v>934</v>
      </c>
      <c r="H939">
        <f t="shared" ca="1" si="33"/>
        <v>-2.1583529045849269E-2</v>
      </c>
    </row>
    <row r="940" spans="2:8">
      <c r="B940" s="179">
        <v>45590</v>
      </c>
      <c r="C940" s="180">
        <v>609.85</v>
      </c>
      <c r="D940">
        <f t="shared" si="32"/>
        <v>0.95987537919160448</v>
      </c>
      <c r="E940">
        <v>2.8695580880544395E-3</v>
      </c>
      <c r="G940">
        <v>935</v>
      </c>
      <c r="H940">
        <f t="shared" ca="1" si="33"/>
        <v>-2.5887490345518214E-2</v>
      </c>
    </row>
    <row r="941" spans="2:8">
      <c r="B941" s="179">
        <v>43048</v>
      </c>
      <c r="C941" s="180">
        <v>24.47</v>
      </c>
      <c r="D941">
        <f t="shared" si="32"/>
        <v>-1.3142623620760117</v>
      </c>
      <c r="E941">
        <v>2.8606456885982953E-3</v>
      </c>
      <c r="G941">
        <v>936</v>
      </c>
      <c r="H941">
        <f t="shared" ca="1" si="33"/>
        <v>-1.9213867465304645E-2</v>
      </c>
    </row>
    <row r="942" spans="2:8">
      <c r="B942" s="179">
        <v>44018</v>
      </c>
      <c r="C942" s="180">
        <v>56.63</v>
      </c>
      <c r="D942">
        <f t="shared" si="32"/>
        <v>0.12466890340808762</v>
      </c>
      <c r="E942">
        <v>2.8253575843193305E-3</v>
      </c>
      <c r="G942">
        <v>937</v>
      </c>
      <c r="H942">
        <f t="shared" ca="1" si="33"/>
        <v>3.0041046563626838E-2</v>
      </c>
    </row>
    <row r="943" spans="2:8">
      <c r="B943" s="179">
        <v>43649</v>
      </c>
      <c r="C943" s="180">
        <v>49.57</v>
      </c>
      <c r="D943">
        <f t="shared" si="32"/>
        <v>-10.498486988097639</v>
      </c>
      <c r="E943">
        <v>2.8242888844059021E-3</v>
      </c>
      <c r="G943">
        <v>938</v>
      </c>
      <c r="H943">
        <f t="shared" ca="1" si="33"/>
        <v>3.1218264216194919E-2</v>
      </c>
    </row>
    <row r="944" spans="2:8">
      <c r="B944" s="179">
        <v>45369</v>
      </c>
      <c r="C944" s="180">
        <v>569.98</v>
      </c>
      <c r="D944">
        <f t="shared" si="32"/>
        <v>0.79511561809186293</v>
      </c>
      <c r="E944">
        <v>2.8071160391593087E-3</v>
      </c>
      <c r="G944">
        <v>939</v>
      </c>
      <c r="H944">
        <f t="shared" ca="1" si="33"/>
        <v>1.9517421418700737E-2</v>
      </c>
    </row>
    <row r="945" spans="2:8">
      <c r="B945" s="179">
        <v>44488</v>
      </c>
      <c r="C945" s="180">
        <v>116.78</v>
      </c>
      <c r="D945">
        <f t="shared" si="32"/>
        <v>0.84338071587600627</v>
      </c>
      <c r="E945">
        <v>2.7401952389108355E-3</v>
      </c>
      <c r="G945">
        <v>940</v>
      </c>
      <c r="H945">
        <f t="shared" ca="1" si="33"/>
        <v>-1.5900598552227911E-2</v>
      </c>
    </row>
    <row r="946" spans="2:8">
      <c r="B946" s="179">
        <v>42754</v>
      </c>
      <c r="C946" s="180">
        <v>18.29</v>
      </c>
      <c r="D946">
        <f t="shared" si="32"/>
        <v>-1.0021869874248222</v>
      </c>
      <c r="E946">
        <v>2.733734281027923E-3</v>
      </c>
      <c r="G946">
        <v>941</v>
      </c>
      <c r="H946">
        <f t="shared" ca="1" si="33"/>
        <v>-2.7487340146738976E-3</v>
      </c>
    </row>
    <row r="947" spans="2:8">
      <c r="B947" s="179">
        <v>43256</v>
      </c>
      <c r="C947" s="180">
        <v>36.619999999999997</v>
      </c>
      <c r="D947">
        <f t="shared" si="32"/>
        <v>-6.0827416712179145</v>
      </c>
      <c r="E947">
        <v>2.7307482250134986E-3</v>
      </c>
      <c r="G947">
        <v>942</v>
      </c>
      <c r="H947">
        <f t="shared" ca="1" si="33"/>
        <v>-3.653860114962193E-2</v>
      </c>
    </row>
    <row r="948" spans="2:8">
      <c r="B948" s="179">
        <v>44923</v>
      </c>
      <c r="C948" s="180">
        <v>259.37</v>
      </c>
      <c r="D948">
        <f t="shared" si="32"/>
        <v>-0.64614257624243343</v>
      </c>
      <c r="E948">
        <v>2.698847206693097E-3</v>
      </c>
      <c r="G948">
        <v>943</v>
      </c>
      <c r="H948">
        <f t="shared" ca="1" si="33"/>
        <v>1.1662350862692353E-2</v>
      </c>
    </row>
    <row r="949" spans="2:8">
      <c r="B949" s="179">
        <v>45267</v>
      </c>
      <c r="C949" s="180">
        <v>426.96</v>
      </c>
      <c r="D949">
        <f t="shared" si="32"/>
        <v>0.44383548810192985</v>
      </c>
      <c r="E949">
        <v>2.6934607457372523E-3</v>
      </c>
      <c r="G949">
        <v>944</v>
      </c>
      <c r="H949">
        <f t="shared" ca="1" si="33"/>
        <v>6.8586001548026209E-4</v>
      </c>
    </row>
    <row r="950" spans="2:8">
      <c r="B950" s="179">
        <v>44943</v>
      </c>
      <c r="C950" s="180">
        <v>237.46</v>
      </c>
      <c r="D950">
        <f t="shared" si="32"/>
        <v>0.54805019792807219</v>
      </c>
      <c r="E950">
        <v>2.6530784132064154E-3</v>
      </c>
      <c r="G950">
        <v>945</v>
      </c>
      <c r="H950">
        <f t="shared" ca="1" si="33"/>
        <v>6.6634977497010792E-2</v>
      </c>
    </row>
    <row r="951" spans="2:8">
      <c r="B951" s="179">
        <v>44491</v>
      </c>
      <c r="C951" s="180">
        <v>107.32</v>
      </c>
      <c r="D951">
        <f t="shared" si="32"/>
        <v>0.64051434960864706</v>
      </c>
      <c r="E951">
        <v>2.6090197540065874E-3</v>
      </c>
      <c r="G951">
        <v>946</v>
      </c>
      <c r="H951">
        <f t="shared" ca="1" si="33"/>
        <v>-1.5820020710452024E-2</v>
      </c>
    </row>
    <row r="952" spans="2:8">
      <c r="B952" s="179">
        <v>43385</v>
      </c>
      <c r="C952" s="180">
        <v>38.58</v>
      </c>
      <c r="D952">
        <f t="shared" si="32"/>
        <v>0.49326075686884391</v>
      </c>
      <c r="E952">
        <v>2.5920165889062059E-3</v>
      </c>
      <c r="G952">
        <v>947</v>
      </c>
      <c r="H952">
        <f t="shared" ca="1" si="33"/>
        <v>3.2372426540463158E-3</v>
      </c>
    </row>
    <row r="953" spans="2:8">
      <c r="B953" s="179">
        <v>42704</v>
      </c>
      <c r="C953" s="180">
        <v>19.55</v>
      </c>
      <c r="D953">
        <f t="shared" si="32"/>
        <v>-2.075191815856777</v>
      </c>
      <c r="E953">
        <v>2.5575447570332843E-3</v>
      </c>
      <c r="G953">
        <v>948</v>
      </c>
      <c r="H953">
        <f t="shared" ca="1" si="33"/>
        <v>2.7277765449480983E-3</v>
      </c>
    </row>
    <row r="954" spans="2:8">
      <c r="B954" s="179">
        <v>44054</v>
      </c>
      <c r="C954" s="180">
        <v>60.12</v>
      </c>
      <c r="D954">
        <f t="shared" si="32"/>
        <v>-5.9041916167664672</v>
      </c>
      <c r="E954">
        <v>2.4950099800398967E-3</v>
      </c>
      <c r="G954">
        <v>949</v>
      </c>
      <c r="H954">
        <f t="shared" ca="1" si="33"/>
        <v>6.3846506559549557E-4</v>
      </c>
    </row>
    <row r="955" spans="2:8">
      <c r="B955" s="179">
        <v>45250</v>
      </c>
      <c r="C955" s="180">
        <v>415.08</v>
      </c>
      <c r="D955">
        <f t="shared" si="32"/>
        <v>-0.1474896405512191</v>
      </c>
      <c r="E955">
        <v>2.4814493591596145E-3</v>
      </c>
      <c r="G955">
        <v>950</v>
      </c>
      <c r="H955">
        <f t="shared" ca="1" si="33"/>
        <v>2.0900091739061901E-2</v>
      </c>
    </row>
    <row r="956" spans="2:8">
      <c r="B956" s="179">
        <v>45820</v>
      </c>
      <c r="C956" s="180">
        <v>476.3</v>
      </c>
      <c r="D956">
        <f t="shared" si="32"/>
        <v>0.29494016376233467</v>
      </c>
      <c r="E956">
        <v>2.4144446777241949E-3</v>
      </c>
      <c r="G956">
        <v>951</v>
      </c>
      <c r="H956">
        <f t="shared" ca="1" si="33"/>
        <v>-1.2320598044942397E-2</v>
      </c>
    </row>
    <row r="957" spans="2:8">
      <c r="B957" s="179">
        <v>45082</v>
      </c>
      <c r="C957" s="180">
        <v>335.82</v>
      </c>
      <c r="D957">
        <f t="shared" si="32"/>
        <v>0.70242987314632832</v>
      </c>
      <c r="E957">
        <v>2.412006432017159E-3</v>
      </c>
      <c r="G957">
        <v>952</v>
      </c>
      <c r="H957">
        <f t="shared" ca="1" si="33"/>
        <v>-2.474038007217105E-3</v>
      </c>
    </row>
    <row r="958" spans="2:8">
      <c r="B958" s="179">
        <v>44420</v>
      </c>
      <c r="C958" s="180">
        <v>99.93</v>
      </c>
      <c r="D958">
        <f t="shared" si="32"/>
        <v>-2.6303412388672065</v>
      </c>
      <c r="E958">
        <v>2.4016811768238673E-3</v>
      </c>
      <c r="G958">
        <v>953</v>
      </c>
      <c r="H958">
        <f t="shared" ca="1" si="33"/>
        <v>8.8207740825216839E-3</v>
      </c>
    </row>
    <row r="959" spans="2:8">
      <c r="B959" s="179">
        <v>45183</v>
      </c>
      <c r="C959" s="180">
        <v>362.78</v>
      </c>
      <c r="D959">
        <f t="shared" si="32"/>
        <v>-0.27529080985721377</v>
      </c>
      <c r="E959">
        <v>2.3981476376866082E-3</v>
      </c>
      <c r="G959">
        <v>954</v>
      </c>
      <c r="H959">
        <f t="shared" ca="1" si="33"/>
        <v>1.9366413666261951E-2</v>
      </c>
    </row>
    <row r="960" spans="2:8">
      <c r="B960" s="179">
        <v>45832</v>
      </c>
      <c r="C960" s="180">
        <v>462.65</v>
      </c>
      <c r="D960">
        <f t="shared" si="32"/>
        <v>0.73338376742678046</v>
      </c>
      <c r="E960">
        <v>2.3776072625093826E-3</v>
      </c>
      <c r="G960">
        <v>955</v>
      </c>
      <c r="H960">
        <f t="shared" ca="1" si="33"/>
        <v>3.7689869635899494E-2</v>
      </c>
    </row>
    <row r="961" spans="2:8">
      <c r="B961" s="179">
        <v>44656</v>
      </c>
      <c r="C961" s="180">
        <v>123.35</v>
      </c>
      <c r="D961">
        <f t="shared" si="32"/>
        <v>0.54154843940008113</v>
      </c>
      <c r="E961">
        <v>2.3510336441020839E-3</v>
      </c>
      <c r="G961">
        <v>956</v>
      </c>
      <c r="H961">
        <f t="shared" ca="1" si="33"/>
        <v>-2.420510220899056E-2</v>
      </c>
    </row>
    <row r="962" spans="2:8">
      <c r="B962" s="179">
        <v>44139</v>
      </c>
      <c r="C962" s="180">
        <v>56.55</v>
      </c>
      <c r="D962">
        <f t="shared" si="32"/>
        <v>-3.5646330680813438</v>
      </c>
      <c r="E962">
        <v>2.2988505747125634E-3</v>
      </c>
      <c r="G962">
        <v>957</v>
      </c>
      <c r="H962">
        <f t="shared" ca="1" si="33"/>
        <v>-5.7209792726143462E-3</v>
      </c>
    </row>
    <row r="963" spans="2:8">
      <c r="B963" s="179">
        <v>44999</v>
      </c>
      <c r="C963" s="180">
        <v>258.13</v>
      </c>
      <c r="D963">
        <f t="shared" si="32"/>
        <v>0.53558284585286486</v>
      </c>
      <c r="E963">
        <v>2.2856700112345524E-3</v>
      </c>
      <c r="G963">
        <v>958</v>
      </c>
      <c r="H963">
        <f t="shared" ca="1" si="33"/>
        <v>-7.0815883731928358E-3</v>
      </c>
    </row>
    <row r="964" spans="2:8">
      <c r="B964" s="179">
        <v>44447</v>
      </c>
      <c r="C964" s="180">
        <v>119.88</v>
      </c>
      <c r="D964">
        <f t="shared" si="32"/>
        <v>-3.2050383717050388</v>
      </c>
      <c r="E964">
        <v>2.2522522522522193E-3</v>
      </c>
      <c r="G964">
        <v>959</v>
      </c>
      <c r="H964">
        <f t="shared" ca="1" si="33"/>
        <v>-3.7754986594025125E-2</v>
      </c>
    </row>
    <row r="965" spans="2:8">
      <c r="B965" s="179">
        <v>45314</v>
      </c>
      <c r="C965" s="180">
        <v>504.1</v>
      </c>
      <c r="D965">
        <f t="shared" si="32"/>
        <v>-0.10138861337036305</v>
      </c>
      <c r="E965">
        <v>2.2416187264431568E-3</v>
      </c>
      <c r="G965">
        <v>960</v>
      </c>
      <c r="H965">
        <f t="shared" ca="1" si="33"/>
        <v>-1.6883886088146619E-2</v>
      </c>
    </row>
    <row r="966" spans="2:8">
      <c r="B966" s="179">
        <v>45371</v>
      </c>
      <c r="C966" s="180">
        <v>555.21</v>
      </c>
      <c r="D966">
        <f t="shared" ref="D966:D1029" si="34">(C966-C967)/C966</f>
        <v>0.82064444084220389</v>
      </c>
      <c r="E966">
        <v>2.2153779650943214E-3</v>
      </c>
      <c r="G966">
        <v>961</v>
      </c>
      <c r="H966">
        <f t="shared" ca="1" si="33"/>
        <v>-3.286678694279016E-2</v>
      </c>
    </row>
    <row r="967" spans="2:8">
      <c r="B967" s="179">
        <v>44358</v>
      </c>
      <c r="C967" s="180">
        <v>99.58</v>
      </c>
      <c r="D967">
        <f t="shared" si="34"/>
        <v>0.81813617192207266</v>
      </c>
      <c r="E967">
        <v>2.2092789716810493E-3</v>
      </c>
      <c r="G967">
        <v>962</v>
      </c>
      <c r="H967">
        <f t="shared" ref="H967:H1030" ca="1" si="35">NORMINV(RAND(),N$8,N$9)</f>
        <v>2.5181945755865451E-2</v>
      </c>
    </row>
    <row r="968" spans="2:8">
      <c r="B968" s="179">
        <v>42782</v>
      </c>
      <c r="C968" s="180">
        <v>18.11</v>
      </c>
      <c r="D968">
        <f t="shared" si="34"/>
        <v>-4.5300938707896199</v>
      </c>
      <c r="E968">
        <v>2.2087244616233654E-3</v>
      </c>
      <c r="G968">
        <v>963</v>
      </c>
      <c r="H968">
        <f t="shared" ca="1" si="35"/>
        <v>8.5225884739523056E-3</v>
      </c>
    </row>
    <row r="969" spans="2:8">
      <c r="B969" s="179">
        <v>44421</v>
      </c>
      <c r="C969" s="180">
        <v>100.15</v>
      </c>
      <c r="D969">
        <f t="shared" si="34"/>
        <v>0.8153769345981029</v>
      </c>
      <c r="E969">
        <v>2.1967049425861093E-3</v>
      </c>
      <c r="G969">
        <v>964</v>
      </c>
      <c r="H969">
        <f t="shared" ca="1" si="35"/>
        <v>1.0833849322734105E-2</v>
      </c>
    </row>
    <row r="970" spans="2:8">
      <c r="B970" s="179">
        <v>42748</v>
      </c>
      <c r="C970" s="180">
        <v>18.489999999999998</v>
      </c>
      <c r="D970">
        <f t="shared" si="34"/>
        <v>-14.508382909680909</v>
      </c>
      <c r="E970">
        <v>2.1633315305570121E-3</v>
      </c>
      <c r="G970">
        <v>965</v>
      </c>
      <c r="H970">
        <f t="shared" ca="1" si="35"/>
        <v>-2.1784332722152997E-2</v>
      </c>
    </row>
    <row r="971" spans="2:8">
      <c r="B971" s="179">
        <v>45054</v>
      </c>
      <c r="C971" s="180">
        <v>286.75</v>
      </c>
      <c r="D971">
        <f t="shared" si="34"/>
        <v>-1.1036791630340017</v>
      </c>
      <c r="E971">
        <v>2.1621621621621778E-3</v>
      </c>
      <c r="G971">
        <v>966</v>
      </c>
      <c r="H971">
        <f t="shared" ca="1" si="35"/>
        <v>2.3339690523898953E-3</v>
      </c>
    </row>
    <row r="972" spans="2:8">
      <c r="B972" s="179">
        <v>45434</v>
      </c>
      <c r="C972" s="180">
        <v>603.23</v>
      </c>
      <c r="D972">
        <f t="shared" si="34"/>
        <v>0.57417568754869619</v>
      </c>
      <c r="E972">
        <v>2.1550652321669483E-3</v>
      </c>
      <c r="G972">
        <v>967</v>
      </c>
      <c r="H972">
        <f t="shared" ca="1" si="35"/>
        <v>-2.9282642356973573E-3</v>
      </c>
    </row>
    <row r="973" spans="2:8">
      <c r="B973" s="179">
        <v>44931</v>
      </c>
      <c r="C973" s="180">
        <v>256.87</v>
      </c>
      <c r="D973">
        <f t="shared" si="34"/>
        <v>0.83602600537236738</v>
      </c>
      <c r="E973">
        <v>2.1411608985090176E-3</v>
      </c>
      <c r="G973">
        <v>968</v>
      </c>
      <c r="H973">
        <f t="shared" ca="1" si="35"/>
        <v>-3.5754165127984197E-2</v>
      </c>
    </row>
    <row r="974" spans="2:8">
      <c r="B974" s="179">
        <v>43335</v>
      </c>
      <c r="C974" s="180">
        <v>42.12</v>
      </c>
      <c r="D974">
        <f t="shared" si="34"/>
        <v>-2.1367521367522181E-3</v>
      </c>
      <c r="E974">
        <v>2.1367521367520494E-3</v>
      </c>
      <c r="G974">
        <v>969</v>
      </c>
      <c r="H974">
        <f t="shared" ca="1" si="35"/>
        <v>2.5085797401253978E-2</v>
      </c>
    </row>
    <row r="975" spans="2:8">
      <c r="B975" s="179">
        <v>43543</v>
      </c>
      <c r="C975" s="180">
        <v>42.21</v>
      </c>
      <c r="D975">
        <f t="shared" si="34"/>
        <v>-0.33475479744136466</v>
      </c>
      <c r="E975">
        <v>2.1321961620469889E-3</v>
      </c>
      <c r="G975">
        <v>970</v>
      </c>
      <c r="H975">
        <f t="shared" ca="1" si="35"/>
        <v>-8.9375703135289204E-3</v>
      </c>
    </row>
    <row r="976" spans="2:8">
      <c r="B976" s="179">
        <v>44127</v>
      </c>
      <c r="C976" s="180">
        <v>56.34</v>
      </c>
      <c r="D976">
        <f t="shared" si="34"/>
        <v>-0.51916932907348234</v>
      </c>
      <c r="E976">
        <v>2.1299254526092391E-3</v>
      </c>
      <c r="G976">
        <v>971</v>
      </c>
      <c r="H976">
        <f t="shared" ca="1" si="35"/>
        <v>-9.8584008107855531E-3</v>
      </c>
    </row>
    <row r="977" spans="2:8">
      <c r="B977" s="179">
        <v>44343</v>
      </c>
      <c r="C977" s="180">
        <v>85.59</v>
      </c>
      <c r="D977">
        <f t="shared" si="34"/>
        <v>-6.2745647856057944</v>
      </c>
      <c r="E977">
        <v>2.1030494216614888E-3</v>
      </c>
      <c r="G977">
        <v>972</v>
      </c>
      <c r="H977">
        <f t="shared" ca="1" si="35"/>
        <v>-5.7097562296197502E-3</v>
      </c>
    </row>
    <row r="978" spans="2:8">
      <c r="B978" s="179">
        <v>45495</v>
      </c>
      <c r="C978" s="180">
        <v>622.63</v>
      </c>
      <c r="D978">
        <f t="shared" si="34"/>
        <v>0.89889661596774961</v>
      </c>
      <c r="E978">
        <v>2.0879173827151832E-3</v>
      </c>
      <c r="G978">
        <v>973</v>
      </c>
      <c r="H978">
        <f t="shared" ca="1" si="35"/>
        <v>2.6926537426425912E-3</v>
      </c>
    </row>
    <row r="979" spans="2:8">
      <c r="B979" s="179">
        <v>44064</v>
      </c>
      <c r="C979" s="180">
        <v>62.95</v>
      </c>
      <c r="D979">
        <f t="shared" si="34"/>
        <v>-1.2611596505162828</v>
      </c>
      <c r="E979">
        <v>2.065131056394004E-3</v>
      </c>
      <c r="G979">
        <v>974</v>
      </c>
      <c r="H979">
        <f t="shared" ca="1" si="35"/>
        <v>-4.0992690640662376E-2</v>
      </c>
    </row>
    <row r="980" spans="2:8">
      <c r="B980" s="179">
        <v>44718</v>
      </c>
      <c r="C980" s="180">
        <v>142.34</v>
      </c>
      <c r="D980">
        <f t="shared" si="34"/>
        <v>0.61374174511732482</v>
      </c>
      <c r="E980">
        <v>2.0373752985808069E-3</v>
      </c>
      <c r="G980">
        <v>975</v>
      </c>
      <c r="H980">
        <f t="shared" ca="1" si="35"/>
        <v>-1.0461839140493196E-2</v>
      </c>
    </row>
    <row r="981" spans="2:8">
      <c r="B981" s="179">
        <v>44134</v>
      </c>
      <c r="C981" s="180">
        <v>54.98</v>
      </c>
      <c r="D981">
        <f t="shared" si="34"/>
        <v>8.785012731902507E-2</v>
      </c>
      <c r="E981">
        <v>2.0007275372862757E-3</v>
      </c>
      <c r="G981">
        <v>976</v>
      </c>
      <c r="H981">
        <f t="shared" ca="1" si="35"/>
        <v>1.7133509344075169E-2</v>
      </c>
    </row>
    <row r="982" spans="2:8">
      <c r="B982" s="179">
        <v>43769</v>
      </c>
      <c r="C982" s="180">
        <v>50.15</v>
      </c>
      <c r="D982">
        <f t="shared" si="34"/>
        <v>-5.3310069790628125</v>
      </c>
      <c r="E982">
        <v>1.9940179461615439E-3</v>
      </c>
      <c r="G982">
        <v>977</v>
      </c>
      <c r="H982">
        <f t="shared" ca="1" si="35"/>
        <v>7.4343855764877104E-4</v>
      </c>
    </row>
    <row r="983" spans="2:8">
      <c r="B983" s="179">
        <v>45133</v>
      </c>
      <c r="C983" s="180">
        <v>317.5</v>
      </c>
      <c r="D983">
        <f t="shared" si="34"/>
        <v>-0.70245669291338575</v>
      </c>
      <c r="E983">
        <v>1.9527559055118253E-3</v>
      </c>
      <c r="G983">
        <v>978</v>
      </c>
      <c r="H983">
        <f t="shared" ca="1" si="35"/>
        <v>7.1071950122378715E-3</v>
      </c>
    </row>
    <row r="984" spans="2:8">
      <c r="B984" s="179">
        <v>45681</v>
      </c>
      <c r="C984" s="180">
        <v>540.53</v>
      </c>
      <c r="D984">
        <f t="shared" si="34"/>
        <v>0.89402993358370497</v>
      </c>
      <c r="E984">
        <v>1.942537879488566E-3</v>
      </c>
      <c r="G984">
        <v>979</v>
      </c>
      <c r="H984">
        <f t="shared" ca="1" si="35"/>
        <v>-8.3556284955795066E-3</v>
      </c>
    </row>
    <row r="985" spans="2:8">
      <c r="B985" s="179">
        <v>43907</v>
      </c>
      <c r="C985" s="180">
        <v>57.28</v>
      </c>
      <c r="D985">
        <f t="shared" si="34"/>
        <v>0.17894553072625699</v>
      </c>
      <c r="E985">
        <v>1.9203910614525039E-3</v>
      </c>
      <c r="G985">
        <v>980</v>
      </c>
      <c r="H985">
        <f t="shared" ca="1" si="35"/>
        <v>-2.3990914956404232E-2</v>
      </c>
    </row>
    <row r="986" spans="2:8">
      <c r="B986" s="179">
        <v>43594</v>
      </c>
      <c r="C986" s="180">
        <v>47.03</v>
      </c>
      <c r="D986">
        <f t="shared" si="34"/>
        <v>0.10078673187327242</v>
      </c>
      <c r="E986">
        <v>1.9136721241761303E-3</v>
      </c>
      <c r="G986">
        <v>981</v>
      </c>
      <c r="H986">
        <f t="shared" ca="1" si="35"/>
        <v>-5.0607292870348828E-3</v>
      </c>
    </row>
    <row r="987" spans="2:8">
      <c r="B987" s="179">
        <v>43544</v>
      </c>
      <c r="C987" s="180">
        <v>42.29</v>
      </c>
      <c r="D987">
        <f t="shared" si="34"/>
        <v>-1.6015606526365569</v>
      </c>
      <c r="E987">
        <v>1.8917001655237241E-3</v>
      </c>
      <c r="G987">
        <v>982</v>
      </c>
      <c r="H987">
        <f t="shared" ca="1" si="35"/>
        <v>6.2494438034764385E-2</v>
      </c>
    </row>
    <row r="988" spans="2:8">
      <c r="B988" s="179">
        <v>44435</v>
      </c>
      <c r="C988" s="180">
        <v>110.02</v>
      </c>
      <c r="D988">
        <f t="shared" si="34"/>
        <v>0.64879112888565715</v>
      </c>
      <c r="E988">
        <v>1.8178512997637053E-3</v>
      </c>
      <c r="G988">
        <v>983</v>
      </c>
      <c r="H988">
        <f t="shared" ca="1" si="35"/>
        <v>2.4599919969904502E-2</v>
      </c>
    </row>
    <row r="989" spans="2:8">
      <c r="B989" s="179">
        <v>43397</v>
      </c>
      <c r="C989" s="180">
        <v>38.64</v>
      </c>
      <c r="D989">
        <f t="shared" si="34"/>
        <v>-0.42960662525879922</v>
      </c>
      <c r="E989">
        <v>1.8115942028985581E-3</v>
      </c>
      <c r="G989">
        <v>984</v>
      </c>
      <c r="H989">
        <f t="shared" ca="1" si="35"/>
        <v>-1.9638094388471104E-2</v>
      </c>
    </row>
    <row r="990" spans="2:8">
      <c r="B990" s="179">
        <v>44011</v>
      </c>
      <c r="C990" s="180">
        <v>55.24</v>
      </c>
      <c r="D990">
        <f t="shared" si="34"/>
        <v>0.29471397538015931</v>
      </c>
      <c r="E990">
        <v>1.8102824040550582E-3</v>
      </c>
      <c r="G990">
        <v>985</v>
      </c>
      <c r="H990">
        <f t="shared" ca="1" si="35"/>
        <v>2.1791507860457388E-2</v>
      </c>
    </row>
    <row r="991" spans="2:8">
      <c r="B991" s="179">
        <v>43402</v>
      </c>
      <c r="C991" s="180">
        <v>38.96</v>
      </c>
      <c r="D991">
        <f t="shared" si="34"/>
        <v>0.56878850102669398</v>
      </c>
      <c r="E991">
        <v>1.7967145790554488E-3</v>
      </c>
      <c r="G991">
        <v>986</v>
      </c>
      <c r="H991">
        <f t="shared" ca="1" si="35"/>
        <v>-4.237188749325331E-2</v>
      </c>
    </row>
    <row r="992" spans="2:8">
      <c r="B992" s="179">
        <v>42815</v>
      </c>
      <c r="C992" s="180">
        <v>16.8</v>
      </c>
      <c r="D992">
        <f t="shared" si="34"/>
        <v>-0.33511904761904754</v>
      </c>
      <c r="E992">
        <v>1.7857142857143533E-3</v>
      </c>
      <c r="G992">
        <v>987</v>
      </c>
      <c r="H992">
        <f t="shared" ca="1" si="35"/>
        <v>3.1259185142121469E-2</v>
      </c>
    </row>
    <row r="993" spans="2:8">
      <c r="B993" s="179">
        <v>42940</v>
      </c>
      <c r="C993" s="180">
        <v>22.43</v>
      </c>
      <c r="D993">
        <f t="shared" si="34"/>
        <v>-0.51939366919304497</v>
      </c>
      <c r="E993">
        <v>1.7833259028087003E-3</v>
      </c>
      <c r="G993">
        <v>988</v>
      </c>
      <c r="H993">
        <f t="shared" ca="1" si="35"/>
        <v>-3.0348314154702981E-2</v>
      </c>
    </row>
    <row r="994" spans="2:8">
      <c r="B994" s="179">
        <v>43305</v>
      </c>
      <c r="C994" s="180">
        <v>34.08</v>
      </c>
      <c r="D994">
        <f t="shared" si="34"/>
        <v>-9.6634389671361518</v>
      </c>
      <c r="E994">
        <v>1.7605633802815484E-3</v>
      </c>
      <c r="G994">
        <v>989</v>
      </c>
      <c r="H994">
        <f t="shared" ca="1" si="35"/>
        <v>9.4576259983459778E-3</v>
      </c>
    </row>
    <row r="995" spans="2:8">
      <c r="B995" s="179">
        <v>45184</v>
      </c>
      <c r="C995" s="180">
        <v>363.41</v>
      </c>
      <c r="D995">
        <f t="shared" si="34"/>
        <v>0.82334002916815718</v>
      </c>
      <c r="E995">
        <v>1.7335791530229004E-3</v>
      </c>
      <c r="G995">
        <v>990</v>
      </c>
      <c r="H995">
        <f t="shared" ca="1" si="35"/>
        <v>-5.3862509821426385E-3</v>
      </c>
    </row>
    <row r="996" spans="2:8">
      <c r="B996" s="179">
        <v>44076</v>
      </c>
      <c r="C996" s="180">
        <v>64.2</v>
      </c>
      <c r="D996">
        <f t="shared" si="34"/>
        <v>-7.6669781931464165</v>
      </c>
      <c r="E996">
        <v>1.7133956386292746E-3</v>
      </c>
      <c r="G996">
        <v>991</v>
      </c>
      <c r="H996">
        <f t="shared" ca="1" si="35"/>
        <v>-1.6157710094019513E-2</v>
      </c>
    </row>
    <row r="997" spans="2:8">
      <c r="B997" s="179">
        <v>45373</v>
      </c>
      <c r="C997" s="180">
        <v>556.41999999999996</v>
      </c>
      <c r="D997">
        <f t="shared" si="34"/>
        <v>0.88273246827935736</v>
      </c>
      <c r="E997">
        <v>1.7073433737103841E-3</v>
      </c>
      <c r="G997">
        <v>992</v>
      </c>
      <c r="H997">
        <f t="shared" ca="1" si="35"/>
        <v>3.7546956325739331E-2</v>
      </c>
    </row>
    <row r="998" spans="2:8">
      <c r="B998" s="179">
        <v>43879</v>
      </c>
      <c r="C998" s="180">
        <v>65.25</v>
      </c>
      <c r="D998">
        <f t="shared" si="34"/>
        <v>-8.5947892720306509</v>
      </c>
      <c r="E998">
        <v>1.6858237547892633E-3</v>
      </c>
      <c r="G998">
        <v>993</v>
      </c>
      <c r="H998">
        <f t="shared" ca="1" si="35"/>
        <v>2.3311593633639213E-2</v>
      </c>
    </row>
    <row r="999" spans="2:8">
      <c r="B999" s="179">
        <v>45650</v>
      </c>
      <c r="C999" s="180">
        <v>626.05999999999995</v>
      </c>
      <c r="D999">
        <f t="shared" si="34"/>
        <v>0.91055170430949106</v>
      </c>
      <c r="E999">
        <v>1.6611826342522501E-3</v>
      </c>
      <c r="G999">
        <v>994</v>
      </c>
      <c r="H999">
        <f t="shared" ca="1" si="35"/>
        <v>-4.1198817668314423E-2</v>
      </c>
    </row>
    <row r="1000" spans="2:8">
      <c r="B1000" s="179">
        <v>43810</v>
      </c>
      <c r="C1000" s="180">
        <v>56</v>
      </c>
      <c r="D1000">
        <f t="shared" si="34"/>
        <v>-7.6785714285714235E-3</v>
      </c>
      <c r="E1000">
        <v>1.607142857142918E-3</v>
      </c>
      <c r="G1000">
        <v>995</v>
      </c>
      <c r="H1000">
        <f t="shared" ca="1" si="35"/>
        <v>-4.1198714341978665E-2</v>
      </c>
    </row>
    <row r="1001" spans="2:8">
      <c r="B1001" s="179">
        <v>44130</v>
      </c>
      <c r="C1001" s="180">
        <v>56.43</v>
      </c>
      <c r="D1001">
        <f t="shared" si="34"/>
        <v>-0.14424951267056518</v>
      </c>
      <c r="E1001">
        <v>1.5948963317383715E-3</v>
      </c>
      <c r="G1001">
        <v>996</v>
      </c>
      <c r="H1001">
        <f t="shared" ca="1" si="35"/>
        <v>-2.8719335964650133E-2</v>
      </c>
    </row>
    <row r="1002" spans="2:8">
      <c r="B1002" s="179">
        <v>44155</v>
      </c>
      <c r="C1002" s="180">
        <v>64.569999999999993</v>
      </c>
      <c r="D1002">
        <f t="shared" si="34"/>
        <v>0.69753755614062252</v>
      </c>
      <c r="E1002">
        <v>1.5487068297970316E-3</v>
      </c>
      <c r="G1002">
        <v>997</v>
      </c>
      <c r="H1002">
        <f t="shared" ca="1" si="35"/>
        <v>-5.7682758303055073E-3</v>
      </c>
    </row>
    <row r="1003" spans="2:8">
      <c r="B1003" s="179">
        <v>42684</v>
      </c>
      <c r="C1003" s="180">
        <v>19.53</v>
      </c>
      <c r="D1003">
        <f t="shared" si="34"/>
        <v>-11.473118279569892</v>
      </c>
      <c r="E1003">
        <v>1.5360983102919168E-3</v>
      </c>
      <c r="G1003">
        <v>998</v>
      </c>
      <c r="H1003">
        <f t="shared" ca="1" si="35"/>
        <v>-8.1842768713006504E-3</v>
      </c>
    </row>
    <row r="1004" spans="2:8">
      <c r="B1004" s="179">
        <v>44953</v>
      </c>
      <c r="C1004" s="180">
        <v>243.6</v>
      </c>
      <c r="D1004">
        <f t="shared" si="34"/>
        <v>0.83760262725779966</v>
      </c>
      <c r="E1004">
        <v>1.5188834154351582E-3</v>
      </c>
      <c r="G1004">
        <v>999</v>
      </c>
      <c r="H1004">
        <f t="shared" ca="1" si="35"/>
        <v>-1.1038590295571861E-2</v>
      </c>
    </row>
    <row r="1005" spans="2:8">
      <c r="B1005" s="179">
        <v>43430</v>
      </c>
      <c r="C1005" s="180">
        <v>39.56</v>
      </c>
      <c r="D1005">
        <f t="shared" si="34"/>
        <v>0.33088978766430743</v>
      </c>
      <c r="E1005">
        <v>1.5166835187058207E-3</v>
      </c>
      <c r="G1005">
        <v>1000</v>
      </c>
      <c r="H1005">
        <f t="shared" ca="1" si="35"/>
        <v>-1.7295011462748092E-2</v>
      </c>
    </row>
    <row r="1006" spans="2:8">
      <c r="B1006" s="179">
        <v>42975</v>
      </c>
      <c r="C1006" s="180">
        <v>26.47</v>
      </c>
      <c r="D1006">
        <f t="shared" si="34"/>
        <v>-0.51114469210426905</v>
      </c>
      <c r="E1006">
        <v>1.5111446921042368E-3</v>
      </c>
      <c r="G1006">
        <v>1001</v>
      </c>
      <c r="H1006">
        <f t="shared" ca="1" si="35"/>
        <v>4.6071752221600842E-2</v>
      </c>
    </row>
    <row r="1007" spans="2:8">
      <c r="B1007" s="179">
        <v>43493</v>
      </c>
      <c r="C1007" s="180">
        <v>40</v>
      </c>
      <c r="D1007">
        <f t="shared" si="34"/>
        <v>-8.2010000000000005</v>
      </c>
      <c r="E1007">
        <v>1.5000000000000568E-3</v>
      </c>
      <c r="G1007">
        <v>1002</v>
      </c>
      <c r="H1007">
        <f t="shared" ca="1" si="35"/>
        <v>2.1107440130376964E-2</v>
      </c>
    </row>
    <row r="1008" spans="2:8">
      <c r="B1008" s="179">
        <v>45209</v>
      </c>
      <c r="C1008" s="180">
        <v>368.04</v>
      </c>
      <c r="D1008">
        <f t="shared" si="34"/>
        <v>0.60838495815672211</v>
      </c>
      <c r="E1008">
        <v>1.4672318226280308E-3</v>
      </c>
      <c r="G1008">
        <v>1003</v>
      </c>
      <c r="H1008">
        <f t="shared" ca="1" si="35"/>
        <v>-2.4514677782439672E-3</v>
      </c>
    </row>
    <row r="1009" spans="2:8">
      <c r="B1009" s="179">
        <v>44720</v>
      </c>
      <c r="C1009" s="180">
        <v>144.13</v>
      </c>
      <c r="D1009">
        <f t="shared" si="34"/>
        <v>-2.8660931103864571</v>
      </c>
      <c r="E1009">
        <v>1.4570179698883505E-3</v>
      </c>
      <c r="G1009">
        <v>1004</v>
      </c>
      <c r="H1009">
        <f t="shared" ca="1" si="35"/>
        <v>-9.177613947233312E-3</v>
      </c>
    </row>
    <row r="1010" spans="2:8">
      <c r="B1010" s="179">
        <v>45377</v>
      </c>
      <c r="C1010" s="180">
        <v>557.22</v>
      </c>
      <c r="D1010">
        <f t="shared" si="34"/>
        <v>0.4361652489142529</v>
      </c>
      <c r="E1010">
        <v>1.4356986468541477E-3</v>
      </c>
      <c r="G1010">
        <v>1005</v>
      </c>
      <c r="H1010">
        <f t="shared" ca="1" si="35"/>
        <v>2.4439720782887416E-2</v>
      </c>
    </row>
    <row r="1011" spans="2:8">
      <c r="B1011" s="179">
        <v>45089</v>
      </c>
      <c r="C1011" s="180">
        <v>314.18</v>
      </c>
      <c r="D1011">
        <f t="shared" si="34"/>
        <v>0.18167929212553308</v>
      </c>
      <c r="E1011">
        <v>1.4322999554395206E-3</v>
      </c>
      <c r="G1011">
        <v>1006</v>
      </c>
      <c r="H1011">
        <f t="shared" ca="1" si="35"/>
        <v>-2.4049600105629128E-2</v>
      </c>
    </row>
    <row r="1012" spans="2:8">
      <c r="B1012" s="179">
        <v>44902</v>
      </c>
      <c r="C1012" s="180">
        <v>257.10000000000002</v>
      </c>
      <c r="D1012">
        <f t="shared" si="34"/>
        <v>0.80466744457409567</v>
      </c>
      <c r="E1012">
        <v>1.4002333722287577E-3</v>
      </c>
      <c r="G1012">
        <v>1007</v>
      </c>
      <c r="H1012">
        <f t="shared" ca="1" si="35"/>
        <v>-1.6988287878540794E-3</v>
      </c>
    </row>
    <row r="1013" spans="2:8">
      <c r="B1013" s="179">
        <v>43770</v>
      </c>
      <c r="C1013" s="180">
        <v>50.22</v>
      </c>
      <c r="D1013">
        <f t="shared" si="34"/>
        <v>-1.1847869374751094</v>
      </c>
      <c r="E1013">
        <v>1.3938669852648403E-3</v>
      </c>
      <c r="G1013">
        <v>1008</v>
      </c>
      <c r="H1013">
        <f t="shared" ca="1" si="35"/>
        <v>6.8374872095439913E-3</v>
      </c>
    </row>
    <row r="1014" spans="2:8">
      <c r="B1014" s="179">
        <v>44571</v>
      </c>
      <c r="C1014" s="180">
        <v>109.72</v>
      </c>
      <c r="D1014">
        <f t="shared" si="34"/>
        <v>-2.2236602260298941</v>
      </c>
      <c r="E1014">
        <v>1.3671162960263005E-3</v>
      </c>
      <c r="G1014">
        <v>1009</v>
      </c>
      <c r="H1014">
        <f t="shared" ca="1" si="35"/>
        <v>4.145830024214224E-3</v>
      </c>
    </row>
    <row r="1015" spans="2:8">
      <c r="B1015" s="179">
        <v>45155</v>
      </c>
      <c r="C1015" s="180">
        <v>353.7</v>
      </c>
      <c r="D1015">
        <f t="shared" si="34"/>
        <v>0.89120723777212318</v>
      </c>
      <c r="E1015">
        <v>1.3570822731126982E-3</v>
      </c>
      <c r="G1015">
        <v>1010</v>
      </c>
      <c r="H1015">
        <f t="shared" ca="1" si="35"/>
        <v>-2.4339003015420371E-2</v>
      </c>
    </row>
    <row r="1016" spans="2:8">
      <c r="B1016" s="179">
        <v>43384</v>
      </c>
      <c r="C1016" s="180">
        <v>38.479999999999997</v>
      </c>
      <c r="D1016">
        <f t="shared" si="34"/>
        <v>-15.206340956340958</v>
      </c>
      <c r="E1016">
        <v>1.2993762993762257E-3</v>
      </c>
      <c r="G1016">
        <v>1011</v>
      </c>
      <c r="H1016">
        <f t="shared" ca="1" si="35"/>
        <v>2.7551500328081107E-2</v>
      </c>
    </row>
    <row r="1017" spans="2:8">
      <c r="B1017" s="179">
        <v>45653</v>
      </c>
      <c r="C1017" s="180">
        <v>623.62</v>
      </c>
      <c r="D1017">
        <f t="shared" si="34"/>
        <v>0.24882139764600239</v>
      </c>
      <c r="E1017">
        <v>1.2828324941470037E-3</v>
      </c>
      <c r="G1017">
        <v>1012</v>
      </c>
      <c r="H1017">
        <f t="shared" ca="1" si="35"/>
        <v>3.467033510027262E-2</v>
      </c>
    </row>
    <row r="1018" spans="2:8">
      <c r="B1018" s="179">
        <v>45813</v>
      </c>
      <c r="C1018" s="180">
        <v>468.45</v>
      </c>
      <c r="D1018">
        <f t="shared" si="34"/>
        <v>0.52891450528338135</v>
      </c>
      <c r="E1018">
        <v>1.2808197246236865E-3</v>
      </c>
      <c r="G1018">
        <v>1013</v>
      </c>
      <c r="H1018">
        <f t="shared" ca="1" si="35"/>
        <v>4.1299775146574694E-2</v>
      </c>
    </row>
    <row r="1019" spans="2:8">
      <c r="B1019" s="179">
        <v>44825</v>
      </c>
      <c r="C1019" s="180">
        <v>220.68</v>
      </c>
      <c r="D1019">
        <f t="shared" si="34"/>
        <v>0.85657966286025011</v>
      </c>
      <c r="E1019">
        <v>1.2688055102410781E-3</v>
      </c>
      <c r="G1019">
        <v>1014</v>
      </c>
      <c r="H1019">
        <f t="shared" ca="1" si="35"/>
        <v>1.7822163034947304E-2</v>
      </c>
    </row>
    <row r="1020" spans="2:8">
      <c r="B1020" s="179">
        <v>43159</v>
      </c>
      <c r="C1020" s="180">
        <v>31.65</v>
      </c>
      <c r="D1020">
        <f t="shared" si="34"/>
        <v>0.24012638230647704</v>
      </c>
      <c r="E1020">
        <v>1.2638230647709053E-3</v>
      </c>
      <c r="G1020">
        <v>1015</v>
      </c>
      <c r="H1020">
        <f t="shared" ca="1" si="35"/>
        <v>-2.940589161625792E-2</v>
      </c>
    </row>
    <row r="1021" spans="2:8">
      <c r="B1021" s="179">
        <v>43033</v>
      </c>
      <c r="C1021" s="180">
        <v>24.05</v>
      </c>
      <c r="D1021">
        <f t="shared" si="34"/>
        <v>-1.00997920997921</v>
      </c>
      <c r="E1021">
        <v>1.2474012474012947E-3</v>
      </c>
      <c r="G1021">
        <v>1016</v>
      </c>
      <c r="H1021">
        <f t="shared" ca="1" si="35"/>
        <v>-8.9942824916430016E-3</v>
      </c>
    </row>
    <row r="1022" spans="2:8">
      <c r="B1022" s="179">
        <v>43623</v>
      </c>
      <c r="C1022" s="180">
        <v>48.34</v>
      </c>
      <c r="D1022">
        <f t="shared" si="34"/>
        <v>0.49937939594538688</v>
      </c>
      <c r="E1022">
        <v>1.2412081092263605E-3</v>
      </c>
      <c r="G1022">
        <v>1017</v>
      </c>
      <c r="H1022">
        <f t="shared" ca="1" si="35"/>
        <v>-2.5066024011682602E-2</v>
      </c>
    </row>
    <row r="1023" spans="2:8">
      <c r="B1023" s="179">
        <v>43024</v>
      </c>
      <c r="C1023" s="180">
        <v>24.2</v>
      </c>
      <c r="D1023">
        <f t="shared" si="34"/>
        <v>-1.3347107438016528</v>
      </c>
      <c r="E1023">
        <v>1.2396694214875034E-3</v>
      </c>
      <c r="G1023">
        <v>1018</v>
      </c>
      <c r="H1023">
        <f t="shared" ca="1" si="35"/>
        <v>1.5312764273286057E-2</v>
      </c>
    </row>
    <row r="1024" spans="2:8">
      <c r="B1024" s="179">
        <v>44131</v>
      </c>
      <c r="C1024" s="180">
        <v>56.5</v>
      </c>
      <c r="D1024">
        <f t="shared" si="34"/>
        <v>-4.4334513274336285</v>
      </c>
      <c r="E1024">
        <v>1.2389380530973501E-3</v>
      </c>
      <c r="G1024">
        <v>1019</v>
      </c>
      <c r="H1024">
        <f t="shared" ca="1" si="35"/>
        <v>2.5992791146651588E-2</v>
      </c>
    </row>
    <row r="1025" spans="2:8">
      <c r="B1025" s="179">
        <v>45061</v>
      </c>
      <c r="C1025" s="180">
        <v>306.99</v>
      </c>
      <c r="D1025">
        <f t="shared" si="34"/>
        <v>0.92035571191244014</v>
      </c>
      <c r="E1025">
        <v>1.2378253363301587E-3</v>
      </c>
      <c r="G1025">
        <v>1020</v>
      </c>
      <c r="H1025">
        <f t="shared" ca="1" si="35"/>
        <v>2.3891361776844349E-2</v>
      </c>
    </row>
    <row r="1026" spans="2:8">
      <c r="B1026" s="179">
        <v>43039</v>
      </c>
      <c r="C1026" s="180">
        <v>24.45</v>
      </c>
      <c r="D1026">
        <f t="shared" si="34"/>
        <v>-8.5889570552147593E-3</v>
      </c>
      <c r="E1026">
        <v>1.226993865030576E-3</v>
      </c>
      <c r="G1026">
        <v>1021</v>
      </c>
      <c r="H1026">
        <f t="shared" ca="1" si="35"/>
        <v>1.5296748537249003E-2</v>
      </c>
    </row>
    <row r="1027" spans="2:8">
      <c r="B1027" s="179">
        <v>43077</v>
      </c>
      <c r="C1027" s="180">
        <v>24.66</v>
      </c>
      <c r="D1027">
        <f t="shared" si="34"/>
        <v>0.3142741281427413</v>
      </c>
      <c r="E1027">
        <v>1.2165450121654961E-3</v>
      </c>
      <c r="G1027">
        <v>1022</v>
      </c>
      <c r="H1027">
        <f t="shared" ca="1" si="35"/>
        <v>-8.2412542962107104E-3</v>
      </c>
    </row>
    <row r="1028" spans="2:8">
      <c r="B1028" s="179">
        <v>42818</v>
      </c>
      <c r="C1028" s="180">
        <v>16.91</v>
      </c>
      <c r="D1028">
        <f t="shared" si="34"/>
        <v>-1.5062093435836785</v>
      </c>
      <c r="E1028">
        <v>1.1827321111767932E-3</v>
      </c>
      <c r="G1028">
        <v>1023</v>
      </c>
      <c r="H1028">
        <f t="shared" ca="1" si="35"/>
        <v>-4.3899080884135966E-2</v>
      </c>
    </row>
    <row r="1029" spans="2:8">
      <c r="B1029" s="179">
        <v>43530</v>
      </c>
      <c r="C1029" s="180">
        <v>42.38</v>
      </c>
      <c r="D1029">
        <f t="shared" si="34"/>
        <v>0.16328456819254369</v>
      </c>
      <c r="E1029">
        <v>1.1798017932988264E-3</v>
      </c>
      <c r="G1029">
        <v>1024</v>
      </c>
      <c r="H1029">
        <f t="shared" ca="1" si="35"/>
        <v>1.2361099110176537E-2</v>
      </c>
    </row>
    <row r="1030" spans="2:8">
      <c r="B1030" s="179">
        <v>43318</v>
      </c>
      <c r="C1030" s="180">
        <v>35.46</v>
      </c>
      <c r="D1030">
        <f t="shared" ref="D1030:D1093" si="36">(C1030-C1031)/C1030</f>
        <v>-2.763677382966714E-2</v>
      </c>
      <c r="E1030">
        <v>1.1280315848843528E-3</v>
      </c>
      <c r="G1030">
        <v>1025</v>
      </c>
      <c r="H1030">
        <f t="shared" ca="1" si="35"/>
        <v>-1.1768919830846335E-2</v>
      </c>
    </row>
    <row r="1031" spans="2:8">
      <c r="B1031" s="179">
        <v>43262</v>
      </c>
      <c r="C1031" s="180">
        <v>36.44</v>
      </c>
      <c r="D1031">
        <f t="shared" si="36"/>
        <v>0.48929747530186607</v>
      </c>
      <c r="E1031">
        <v>1.0976948408342247E-3</v>
      </c>
      <c r="G1031">
        <v>1026</v>
      </c>
      <c r="H1031">
        <f t="shared" ref="H1031:H1094" ca="1" si="37">NORMINV(RAND(),N$8,N$9)</f>
        <v>-1.6243344953365806E-2</v>
      </c>
    </row>
    <row r="1032" spans="2:8">
      <c r="B1032" s="179">
        <v>42718</v>
      </c>
      <c r="C1032" s="180">
        <v>18.61</v>
      </c>
      <c r="D1032">
        <f t="shared" si="36"/>
        <v>-2.0768404083825902</v>
      </c>
      <c r="E1032">
        <v>1.0746910263299072E-3</v>
      </c>
      <c r="G1032">
        <v>1027</v>
      </c>
      <c r="H1032">
        <f t="shared" ca="1" si="37"/>
        <v>1.9952490282606882E-2</v>
      </c>
    </row>
    <row r="1033" spans="2:8">
      <c r="B1033" s="179">
        <v>44005</v>
      </c>
      <c r="C1033" s="180">
        <v>57.26</v>
      </c>
      <c r="D1033">
        <f t="shared" si="36"/>
        <v>0.14722319245546631</v>
      </c>
      <c r="E1033">
        <v>1.0478519035975406E-3</v>
      </c>
      <c r="G1033">
        <v>1028</v>
      </c>
      <c r="H1033">
        <f t="shared" ca="1" si="37"/>
        <v>-2.8417217025319338E-3</v>
      </c>
    </row>
    <row r="1034" spans="2:8">
      <c r="B1034" s="179">
        <v>43691</v>
      </c>
      <c r="C1034" s="180">
        <v>48.83</v>
      </c>
      <c r="D1034">
        <f t="shared" si="36"/>
        <v>0.59594511570755682</v>
      </c>
      <c r="E1034">
        <v>1.0239606799098333E-3</v>
      </c>
      <c r="G1034">
        <v>1029</v>
      </c>
      <c r="H1034">
        <f t="shared" ca="1" si="37"/>
        <v>-1.3112096621968453E-2</v>
      </c>
    </row>
    <row r="1035" spans="2:8">
      <c r="B1035" s="179">
        <v>42696</v>
      </c>
      <c r="C1035" s="180">
        <v>19.73</v>
      </c>
      <c r="D1035">
        <f t="shared" si="36"/>
        <v>-1.567663456664977</v>
      </c>
      <c r="E1035">
        <v>1.0136847440445804E-3</v>
      </c>
      <c r="G1035">
        <v>1030</v>
      </c>
      <c r="H1035">
        <f t="shared" ca="1" si="37"/>
        <v>7.140978504790365E-3</v>
      </c>
    </row>
    <row r="1036" spans="2:8">
      <c r="B1036" s="179">
        <v>43696</v>
      </c>
      <c r="C1036" s="180">
        <v>50.66</v>
      </c>
      <c r="D1036">
        <f t="shared" si="36"/>
        <v>-3.0033557046979871</v>
      </c>
      <c r="E1036">
        <v>9.8697196999599597E-4</v>
      </c>
      <c r="G1036">
        <v>1031</v>
      </c>
      <c r="H1036">
        <f t="shared" ca="1" si="37"/>
        <v>1.2694107173777681E-2</v>
      </c>
    </row>
    <row r="1037" spans="2:8">
      <c r="B1037" s="179">
        <v>44809</v>
      </c>
      <c r="C1037" s="180">
        <v>202.81</v>
      </c>
      <c r="D1037">
        <f t="shared" si="36"/>
        <v>0.84468221488092299</v>
      </c>
      <c r="E1037">
        <v>9.861446674226549E-4</v>
      </c>
      <c r="G1037">
        <v>1032</v>
      </c>
      <c r="H1037">
        <f t="shared" ca="1" si="37"/>
        <v>1.5227949733833016E-2</v>
      </c>
    </row>
    <row r="1038" spans="2:8">
      <c r="B1038" s="179">
        <v>43200</v>
      </c>
      <c r="C1038" s="180">
        <v>31.5</v>
      </c>
      <c r="D1038">
        <f t="shared" si="36"/>
        <v>-17.642539682539685</v>
      </c>
      <c r="E1038">
        <v>9.5238095238098848E-4</v>
      </c>
      <c r="G1038">
        <v>1033</v>
      </c>
      <c r="H1038">
        <f t="shared" ca="1" si="37"/>
        <v>2.442496115222231E-2</v>
      </c>
    </row>
    <row r="1039" spans="2:8">
      <c r="B1039" s="179">
        <v>45583</v>
      </c>
      <c r="C1039" s="180">
        <v>587.24</v>
      </c>
      <c r="D1039">
        <f t="shared" si="36"/>
        <v>-9.8494652952796177E-2</v>
      </c>
      <c r="E1039">
        <v>9.3658470131454687E-4</v>
      </c>
      <c r="G1039">
        <v>1034</v>
      </c>
      <c r="H1039">
        <f t="shared" ca="1" si="37"/>
        <v>-1.903805364703429E-2</v>
      </c>
    </row>
    <row r="1040" spans="2:8">
      <c r="B1040" s="179">
        <v>45548</v>
      </c>
      <c r="C1040" s="180">
        <v>645.08000000000004</v>
      </c>
      <c r="D1040">
        <f t="shared" si="36"/>
        <v>4.4599119489055768E-2</v>
      </c>
      <c r="E1040">
        <v>9.3011719476657575E-4</v>
      </c>
      <c r="G1040">
        <v>1035</v>
      </c>
      <c r="H1040">
        <f t="shared" ca="1" si="37"/>
        <v>-4.8126344617105818E-3</v>
      </c>
    </row>
    <row r="1041" spans="2:8">
      <c r="B1041" s="179">
        <v>45454</v>
      </c>
      <c r="C1041" s="180">
        <v>616.30999999999995</v>
      </c>
      <c r="D1041">
        <f t="shared" si="36"/>
        <v>0.8936411870649511</v>
      </c>
      <c r="E1041">
        <v>9.2485924291336563E-4</v>
      </c>
      <c r="G1041">
        <v>1036</v>
      </c>
      <c r="H1041">
        <f t="shared" ca="1" si="37"/>
        <v>6.7014641424572412E-3</v>
      </c>
    </row>
    <row r="1042" spans="2:8">
      <c r="B1042" s="179">
        <v>44061</v>
      </c>
      <c r="C1042" s="180">
        <v>65.55</v>
      </c>
      <c r="D1042">
        <f t="shared" si="36"/>
        <v>0.15942028985507239</v>
      </c>
      <c r="E1042">
        <v>9.1533180778035511E-4</v>
      </c>
      <c r="G1042">
        <v>1037</v>
      </c>
      <c r="H1042">
        <f t="shared" ca="1" si="37"/>
        <v>1.0133913400929694E-2</v>
      </c>
    </row>
    <row r="1043" spans="2:8">
      <c r="B1043" s="179">
        <v>44025</v>
      </c>
      <c r="C1043" s="180">
        <v>55.1</v>
      </c>
      <c r="D1043">
        <f t="shared" si="36"/>
        <v>-1.6444646098003632</v>
      </c>
      <c r="E1043">
        <v>9.0744101633401567E-4</v>
      </c>
      <c r="G1043">
        <v>1038</v>
      </c>
      <c r="H1043">
        <f t="shared" ca="1" si="37"/>
        <v>-1.3519498057639042E-2</v>
      </c>
    </row>
    <row r="1044" spans="2:8">
      <c r="B1044" s="179">
        <v>44732</v>
      </c>
      <c r="C1044" s="180">
        <v>145.71</v>
      </c>
      <c r="D1044">
        <f t="shared" si="36"/>
        <v>-3.0531192093885111</v>
      </c>
      <c r="E1044">
        <v>8.9218310342457929E-4</v>
      </c>
      <c r="G1044">
        <v>1039</v>
      </c>
      <c r="H1044">
        <f t="shared" ca="1" si="37"/>
        <v>6.6767838054018439E-2</v>
      </c>
    </row>
    <row r="1045" spans="2:8">
      <c r="B1045" s="179">
        <v>45607</v>
      </c>
      <c r="C1045" s="180">
        <v>590.58000000000004</v>
      </c>
      <c r="D1045">
        <f t="shared" si="36"/>
        <v>0.13645907413051581</v>
      </c>
      <c r="E1045">
        <v>8.466253513495207E-4</v>
      </c>
      <c r="G1045">
        <v>1040</v>
      </c>
      <c r="H1045">
        <f t="shared" ca="1" si="37"/>
        <v>2.0984860580277903E-2</v>
      </c>
    </row>
    <row r="1046" spans="2:8">
      <c r="B1046" s="179">
        <v>45324</v>
      </c>
      <c r="C1046" s="180">
        <v>509.99</v>
      </c>
      <c r="D1046">
        <f t="shared" si="36"/>
        <v>0.85566383654581457</v>
      </c>
      <c r="E1046">
        <v>8.2354555971688836E-4</v>
      </c>
      <c r="G1046">
        <v>1041</v>
      </c>
      <c r="H1046">
        <f t="shared" ca="1" si="37"/>
        <v>2.3049740573583888E-2</v>
      </c>
    </row>
    <row r="1047" spans="2:8">
      <c r="B1047" s="179">
        <v>44215</v>
      </c>
      <c r="C1047" s="180">
        <v>73.61</v>
      </c>
      <c r="D1047">
        <f t="shared" si="36"/>
        <v>0.66526287189240596</v>
      </c>
      <c r="E1047">
        <v>8.1510664311917229E-4</v>
      </c>
      <c r="G1047">
        <v>1042</v>
      </c>
      <c r="H1047">
        <f t="shared" ca="1" si="37"/>
        <v>7.5051067977473943E-3</v>
      </c>
    </row>
    <row r="1048" spans="2:8">
      <c r="B1048" s="179">
        <v>43084</v>
      </c>
      <c r="C1048" s="180">
        <v>24.64</v>
      </c>
      <c r="D1048">
        <f t="shared" si="36"/>
        <v>-9.7081980519480524</v>
      </c>
      <c r="E1048">
        <v>8.1168831168829439E-4</v>
      </c>
      <c r="G1048">
        <v>1043</v>
      </c>
      <c r="H1048">
        <f t="shared" ca="1" si="37"/>
        <v>-3.8888460255487957E-2</v>
      </c>
    </row>
    <row r="1049" spans="2:8">
      <c r="B1049" s="179">
        <v>44995</v>
      </c>
      <c r="C1049" s="180">
        <v>263.85000000000002</v>
      </c>
      <c r="D1049">
        <f t="shared" si="36"/>
        <v>-1.3822626492325181</v>
      </c>
      <c r="E1049">
        <v>7.9590676520764213E-4</v>
      </c>
      <c r="G1049">
        <v>1044</v>
      </c>
      <c r="H1049">
        <f t="shared" ca="1" si="37"/>
        <v>-7.8592053705928838E-3</v>
      </c>
    </row>
    <row r="1050" spans="2:8">
      <c r="B1050" s="179">
        <v>45504</v>
      </c>
      <c r="C1050" s="180">
        <v>628.55999999999995</v>
      </c>
      <c r="D1050">
        <f t="shared" si="36"/>
        <v>0.81125111365661196</v>
      </c>
      <c r="E1050">
        <v>7.7955962835671289E-4</v>
      </c>
      <c r="G1050">
        <v>1045</v>
      </c>
      <c r="H1050">
        <f t="shared" ca="1" si="37"/>
        <v>4.177179237817674E-3</v>
      </c>
    </row>
    <row r="1051" spans="2:8">
      <c r="B1051" s="179">
        <v>44461</v>
      </c>
      <c r="C1051" s="180">
        <v>118.64</v>
      </c>
      <c r="D1051">
        <f t="shared" si="36"/>
        <v>-1.7659305461901551</v>
      </c>
      <c r="E1051">
        <v>7.5859743762646161E-4</v>
      </c>
      <c r="G1051">
        <v>1046</v>
      </c>
      <c r="H1051">
        <f t="shared" ca="1" si="37"/>
        <v>4.8250659815244221E-2</v>
      </c>
    </row>
    <row r="1052" spans="2:8">
      <c r="B1052" s="179">
        <v>45121</v>
      </c>
      <c r="C1052" s="180">
        <v>328.15</v>
      </c>
      <c r="D1052">
        <f t="shared" si="36"/>
        <v>0.79030930976687486</v>
      </c>
      <c r="E1052">
        <v>7.3137284778288056E-4</v>
      </c>
      <c r="G1052">
        <v>1047</v>
      </c>
      <c r="H1052">
        <f t="shared" ca="1" si="37"/>
        <v>3.9705683339618492E-2</v>
      </c>
    </row>
    <row r="1053" spans="2:8">
      <c r="B1053" s="179">
        <v>43857</v>
      </c>
      <c r="C1053" s="180">
        <v>68.81</v>
      </c>
      <c r="D1053">
        <f t="shared" si="36"/>
        <v>-4.3067868042435693</v>
      </c>
      <c r="E1053">
        <v>7.2663856997525291E-4</v>
      </c>
      <c r="G1053">
        <v>1048</v>
      </c>
      <c r="H1053">
        <f t="shared" ca="1" si="37"/>
        <v>-2.2295420210066513E-2</v>
      </c>
    </row>
    <row r="1054" spans="2:8">
      <c r="B1054" s="179">
        <v>45204</v>
      </c>
      <c r="C1054" s="180">
        <v>365.16</v>
      </c>
      <c r="D1054">
        <f t="shared" si="36"/>
        <v>0.69030014240333004</v>
      </c>
      <c r="E1054">
        <v>7.1201665023564386E-4</v>
      </c>
      <c r="G1054">
        <v>1049</v>
      </c>
      <c r="H1054">
        <f t="shared" ca="1" si="37"/>
        <v>-2.8569028196496593E-2</v>
      </c>
    </row>
    <row r="1055" spans="2:8">
      <c r="B1055" s="179">
        <v>44566</v>
      </c>
      <c r="C1055" s="180">
        <v>113.09</v>
      </c>
      <c r="D1055">
        <f t="shared" si="36"/>
        <v>0.33124060482801315</v>
      </c>
      <c r="E1055">
        <v>7.0740118489696956E-4</v>
      </c>
      <c r="G1055">
        <v>1050</v>
      </c>
      <c r="H1055">
        <f t="shared" ca="1" si="37"/>
        <v>3.0334556348267181E-2</v>
      </c>
    </row>
    <row r="1056" spans="2:8">
      <c r="B1056" s="179">
        <v>44228</v>
      </c>
      <c r="C1056" s="180">
        <v>75.63</v>
      </c>
      <c r="D1056">
        <f t="shared" si="36"/>
        <v>0.79412931376437923</v>
      </c>
      <c r="E1056">
        <v>6.6111331482212297E-4</v>
      </c>
      <c r="G1056">
        <v>1051</v>
      </c>
      <c r="H1056">
        <f t="shared" ca="1" si="37"/>
        <v>1.6558457454885857E-2</v>
      </c>
    </row>
    <row r="1057" spans="2:8">
      <c r="B1057" s="179">
        <v>42809</v>
      </c>
      <c r="C1057" s="180">
        <v>15.57</v>
      </c>
      <c r="D1057">
        <f t="shared" si="36"/>
        <v>-2.0918432883750802</v>
      </c>
      <c r="E1057">
        <v>6.4226075786768058E-4</v>
      </c>
      <c r="G1057">
        <v>1052</v>
      </c>
      <c r="H1057">
        <f t="shared" ca="1" si="37"/>
        <v>8.5642639129458412E-3</v>
      </c>
    </row>
    <row r="1058" spans="2:8">
      <c r="B1058" s="179">
        <v>43978</v>
      </c>
      <c r="C1058" s="180">
        <v>48.14</v>
      </c>
      <c r="D1058">
        <f t="shared" si="36"/>
        <v>-1.3944744495222268</v>
      </c>
      <c r="E1058">
        <v>6.2318238471128248E-4</v>
      </c>
      <c r="G1058">
        <v>1053</v>
      </c>
      <c r="H1058">
        <f t="shared" ca="1" si="37"/>
        <v>2.0071395834569485E-2</v>
      </c>
    </row>
    <row r="1059" spans="2:8">
      <c r="B1059" s="179">
        <v>44539</v>
      </c>
      <c r="C1059" s="180">
        <v>115.27</v>
      </c>
      <c r="D1059">
        <f t="shared" si="36"/>
        <v>0.56979266070963819</v>
      </c>
      <c r="E1059">
        <v>6.0726988808877571E-4</v>
      </c>
      <c r="G1059">
        <v>1054</v>
      </c>
      <c r="H1059">
        <f t="shared" ca="1" si="37"/>
        <v>3.1749286378203422E-2</v>
      </c>
    </row>
    <row r="1060" spans="2:8">
      <c r="B1060" s="179">
        <v>43700</v>
      </c>
      <c r="C1060" s="180">
        <v>49.59</v>
      </c>
      <c r="D1060">
        <f t="shared" si="36"/>
        <v>-1.3476507360354908</v>
      </c>
      <c r="E1060">
        <v>6.0496067755598179E-4</v>
      </c>
      <c r="G1060">
        <v>1055</v>
      </c>
      <c r="H1060">
        <f t="shared" ca="1" si="37"/>
        <v>-3.2868113726783797E-2</v>
      </c>
    </row>
    <row r="1061" spans="2:8">
      <c r="B1061" s="179">
        <v>44469</v>
      </c>
      <c r="C1061" s="180">
        <v>116.42</v>
      </c>
      <c r="D1061">
        <f t="shared" si="36"/>
        <v>0.85706923209070607</v>
      </c>
      <c r="E1061">
        <v>6.0127125923387212E-4</v>
      </c>
      <c r="G1061">
        <v>1056</v>
      </c>
      <c r="H1061">
        <f t="shared" ca="1" si="37"/>
        <v>-1.4066394448430344E-2</v>
      </c>
    </row>
    <row r="1062" spans="2:8">
      <c r="B1062" s="179">
        <v>42800</v>
      </c>
      <c r="C1062" s="180">
        <v>16.64</v>
      </c>
      <c r="D1062">
        <f t="shared" si="36"/>
        <v>-2.0072115384615383</v>
      </c>
      <c r="E1062">
        <v>6.0096153846163239E-4</v>
      </c>
      <c r="G1062">
        <v>1057</v>
      </c>
      <c r="H1062">
        <f t="shared" ca="1" si="37"/>
        <v>2.3031633490935451E-2</v>
      </c>
    </row>
    <row r="1063" spans="2:8">
      <c r="B1063" s="179">
        <v>43742</v>
      </c>
      <c r="C1063" s="180">
        <v>50.04</v>
      </c>
      <c r="D1063">
        <f t="shared" si="36"/>
        <v>0.31854516386890486</v>
      </c>
      <c r="E1063">
        <v>5.9952038369306829E-4</v>
      </c>
      <c r="G1063">
        <v>1058</v>
      </c>
      <c r="H1063">
        <f t="shared" ca="1" si="37"/>
        <v>-4.6451729775269643E-3</v>
      </c>
    </row>
    <row r="1064" spans="2:8">
      <c r="B1064" s="179">
        <v>43306</v>
      </c>
      <c r="C1064" s="180">
        <v>34.1</v>
      </c>
      <c r="D1064">
        <f t="shared" si="36"/>
        <v>0.45894428152492672</v>
      </c>
      <c r="E1064">
        <v>5.8651026392971038E-4</v>
      </c>
      <c r="G1064">
        <v>1059</v>
      </c>
      <c r="H1064">
        <f t="shared" ca="1" si="37"/>
        <v>-2.1303698053333639E-2</v>
      </c>
    </row>
    <row r="1065" spans="2:8">
      <c r="B1065" s="179">
        <v>42747</v>
      </c>
      <c r="C1065" s="180">
        <v>18.45</v>
      </c>
      <c r="D1065">
        <f t="shared" si="36"/>
        <v>-2.2265582655826557</v>
      </c>
      <c r="E1065">
        <v>5.4200542005409277E-4</v>
      </c>
      <c r="G1065">
        <v>1060</v>
      </c>
      <c r="H1065">
        <f t="shared" ca="1" si="37"/>
        <v>2.9166678882136753E-3</v>
      </c>
    </row>
    <row r="1066" spans="2:8">
      <c r="B1066" s="179">
        <v>43843</v>
      </c>
      <c r="C1066" s="180">
        <v>59.53</v>
      </c>
      <c r="D1066">
        <f t="shared" si="36"/>
        <v>-1.0394758945069711</v>
      </c>
      <c r="E1066">
        <v>5.0394758945071624E-4</v>
      </c>
      <c r="G1066">
        <v>1061</v>
      </c>
      <c r="H1066">
        <f t="shared" ca="1" si="37"/>
        <v>-4.480408059491737E-3</v>
      </c>
    </row>
    <row r="1067" spans="2:8">
      <c r="B1067" s="179">
        <v>44581</v>
      </c>
      <c r="C1067" s="180">
        <v>121.41</v>
      </c>
      <c r="D1067">
        <f t="shared" si="36"/>
        <v>0.66328967959805618</v>
      </c>
      <c r="E1067">
        <v>4.941932295527739E-4</v>
      </c>
      <c r="G1067">
        <v>1062</v>
      </c>
      <c r="H1067">
        <f t="shared" ca="1" si="37"/>
        <v>1.8894108367379099E-2</v>
      </c>
    </row>
    <row r="1068" spans="2:8">
      <c r="B1068" s="179">
        <v>43418</v>
      </c>
      <c r="C1068" s="180">
        <v>40.880000000000003</v>
      </c>
      <c r="D1068">
        <f t="shared" si="36"/>
        <v>-11.004647749510763</v>
      </c>
      <c r="E1068">
        <v>4.8923679060673003E-4</v>
      </c>
      <c r="G1068">
        <v>1063</v>
      </c>
      <c r="H1068">
        <f t="shared" ca="1" si="37"/>
        <v>-9.860993908878176E-3</v>
      </c>
    </row>
    <row r="1069" spans="2:8">
      <c r="B1069" s="179">
        <v>45288</v>
      </c>
      <c r="C1069" s="180">
        <v>490.75</v>
      </c>
      <c r="D1069">
        <f t="shared" si="36"/>
        <v>0.91484462557310231</v>
      </c>
      <c r="E1069">
        <v>4.8904737646461355E-4</v>
      </c>
      <c r="G1069">
        <v>1064</v>
      </c>
      <c r="H1069">
        <f t="shared" ca="1" si="37"/>
        <v>2.1175621101515295E-2</v>
      </c>
    </row>
    <row r="1070" spans="2:8">
      <c r="B1070" s="179">
        <v>43552</v>
      </c>
      <c r="C1070" s="180">
        <v>41.79</v>
      </c>
      <c r="D1070">
        <f t="shared" si="36"/>
        <v>-1.0095716678631252</v>
      </c>
      <c r="E1070">
        <v>4.7858339315616228E-4</v>
      </c>
      <c r="G1070">
        <v>1065</v>
      </c>
      <c r="H1070">
        <f t="shared" ca="1" si="37"/>
        <v>-2.9090617258375169E-3</v>
      </c>
    </row>
    <row r="1071" spans="2:8">
      <c r="B1071" s="179">
        <v>44278</v>
      </c>
      <c r="C1071" s="180">
        <v>83.98</v>
      </c>
      <c r="D1071">
        <f t="shared" si="36"/>
        <v>-5.6143129316503924</v>
      </c>
      <c r="E1071">
        <v>4.7630388187671171E-4</v>
      </c>
      <c r="G1071">
        <v>1066</v>
      </c>
      <c r="H1071">
        <f t="shared" ca="1" si="37"/>
        <v>-9.1034240828714308E-3</v>
      </c>
    </row>
    <row r="1072" spans="2:8">
      <c r="B1072" s="179">
        <v>45372</v>
      </c>
      <c r="C1072" s="180">
        <v>555.47</v>
      </c>
      <c r="D1072">
        <f t="shared" si="36"/>
        <v>0.92271409797108761</v>
      </c>
      <c r="E1072">
        <v>4.6807208310078113E-4</v>
      </c>
      <c r="G1072">
        <v>1067</v>
      </c>
      <c r="H1072">
        <f t="shared" ca="1" si="37"/>
        <v>1.0920819431127146E-2</v>
      </c>
    </row>
    <row r="1073" spans="2:8">
      <c r="B1073" s="179">
        <v>43577</v>
      </c>
      <c r="C1073" s="180">
        <v>42.93</v>
      </c>
      <c r="D1073">
        <f t="shared" si="36"/>
        <v>0.45818774749592356</v>
      </c>
      <c r="E1073">
        <v>4.6587467971123052E-4</v>
      </c>
      <c r="G1073">
        <v>1068</v>
      </c>
      <c r="H1073">
        <f t="shared" ca="1" si="37"/>
        <v>-1.8340663664369438E-2</v>
      </c>
    </row>
    <row r="1074" spans="2:8">
      <c r="B1074" s="179">
        <v>42921</v>
      </c>
      <c r="C1074" s="180">
        <v>23.26</v>
      </c>
      <c r="D1074">
        <f t="shared" si="36"/>
        <v>-9.7364574376612207</v>
      </c>
      <c r="E1074">
        <v>4.2992261392955987E-4</v>
      </c>
      <c r="G1074">
        <v>1069</v>
      </c>
      <c r="H1074">
        <f t="shared" ca="1" si="37"/>
        <v>3.3547391990599494E-2</v>
      </c>
    </row>
    <row r="1075" spans="2:8">
      <c r="B1075" s="179">
        <v>44967</v>
      </c>
      <c r="C1075" s="180">
        <v>249.73</v>
      </c>
      <c r="D1075">
        <f t="shared" si="36"/>
        <v>0.64681856404917304</v>
      </c>
      <c r="E1075">
        <v>3.6038922035800031E-4</v>
      </c>
      <c r="G1075">
        <v>1070</v>
      </c>
      <c r="H1075">
        <f t="shared" ca="1" si="37"/>
        <v>4.201301213810258E-2</v>
      </c>
    </row>
    <row r="1076" spans="2:8">
      <c r="B1076" s="179">
        <v>44259</v>
      </c>
      <c r="C1076" s="180">
        <v>88.2</v>
      </c>
      <c r="D1076">
        <f t="shared" si="36"/>
        <v>-0.13786848072562355</v>
      </c>
      <c r="E1076">
        <v>3.4013605442178159E-4</v>
      </c>
      <c r="G1076">
        <v>1071</v>
      </c>
      <c r="H1076">
        <f t="shared" ca="1" si="37"/>
        <v>2.8219476810622268E-2</v>
      </c>
    </row>
    <row r="1077" spans="2:8">
      <c r="B1077" s="179">
        <v>44393</v>
      </c>
      <c r="C1077" s="180">
        <v>100.36</v>
      </c>
      <c r="D1077">
        <f t="shared" si="36"/>
        <v>-2.7395376644081306</v>
      </c>
      <c r="E1077">
        <v>2.9892387405341904E-4</v>
      </c>
      <c r="G1077">
        <v>1072</v>
      </c>
      <c r="H1077">
        <f t="shared" ca="1" si="37"/>
        <v>-1.1516064012988768E-2</v>
      </c>
    </row>
    <row r="1078" spans="2:8">
      <c r="B1078" s="179">
        <v>45198</v>
      </c>
      <c r="C1078" s="180">
        <v>375.3</v>
      </c>
      <c r="D1078">
        <f t="shared" si="36"/>
        <v>0.89912070343725015</v>
      </c>
      <c r="E1078">
        <v>2.6645350386363641E-4</v>
      </c>
      <c r="G1078">
        <v>1073</v>
      </c>
      <c r="H1078">
        <f t="shared" ca="1" si="37"/>
        <v>6.4543286507662547E-3</v>
      </c>
    </row>
    <row r="1079" spans="2:8">
      <c r="B1079" s="179">
        <v>43447</v>
      </c>
      <c r="C1079" s="180">
        <v>37.86</v>
      </c>
      <c r="D1079">
        <f t="shared" si="36"/>
        <v>-6.1542525092445809E-2</v>
      </c>
      <c r="E1079">
        <v>2.6413100898040179E-4</v>
      </c>
      <c r="G1079">
        <v>1074</v>
      </c>
      <c r="H1079">
        <f t="shared" ca="1" si="37"/>
        <v>9.2870927278632066E-4</v>
      </c>
    </row>
    <row r="1080" spans="2:8">
      <c r="B1080" s="179">
        <v>43438</v>
      </c>
      <c r="C1080" s="180">
        <v>40.19</v>
      </c>
      <c r="D1080">
        <f t="shared" si="36"/>
        <v>-2.0144314506096048</v>
      </c>
      <c r="E1080">
        <v>2.4881811395864671E-4</v>
      </c>
      <c r="G1080">
        <v>1075</v>
      </c>
      <c r="H1080">
        <f t="shared" ca="1" si="37"/>
        <v>2.5030680972772182E-2</v>
      </c>
    </row>
    <row r="1081" spans="2:8">
      <c r="B1081" s="179">
        <v>44504</v>
      </c>
      <c r="C1081" s="180">
        <v>121.15</v>
      </c>
      <c r="D1081">
        <f t="shared" si="36"/>
        <v>0.6537350392075939</v>
      </c>
      <c r="E1081">
        <v>2.4762690879076462E-4</v>
      </c>
      <c r="G1081">
        <v>1076</v>
      </c>
      <c r="H1081">
        <f t="shared" ca="1" si="37"/>
        <v>-8.6202242667383806E-3</v>
      </c>
    </row>
    <row r="1082" spans="2:8">
      <c r="B1082" s="179">
        <v>43474</v>
      </c>
      <c r="C1082" s="180">
        <v>41.95</v>
      </c>
      <c r="D1082">
        <f t="shared" si="36"/>
        <v>-0.10822407628128722</v>
      </c>
      <c r="E1082">
        <v>2.3837902264612907E-4</v>
      </c>
      <c r="G1082">
        <v>1077</v>
      </c>
      <c r="H1082">
        <f t="shared" ca="1" si="37"/>
        <v>-4.4248337419855897E-3</v>
      </c>
    </row>
    <row r="1083" spans="2:8">
      <c r="B1083" s="179">
        <v>43592</v>
      </c>
      <c r="C1083" s="180">
        <v>46.49</v>
      </c>
      <c r="D1083">
        <f t="shared" si="36"/>
        <v>-1.108195310819531</v>
      </c>
      <c r="E1083">
        <v>2.1510002151011218E-4</v>
      </c>
      <c r="G1083">
        <v>1078</v>
      </c>
      <c r="H1083">
        <f t="shared" ca="1" si="37"/>
        <v>-2.527304711998624E-2</v>
      </c>
    </row>
    <row r="1084" spans="2:8">
      <c r="B1084" s="179">
        <v>44397</v>
      </c>
      <c r="C1084" s="180">
        <v>98.01</v>
      </c>
      <c r="D1084">
        <f t="shared" si="36"/>
        <v>0.43628201203958783</v>
      </c>
      <c r="E1084">
        <v>2.0406081012152056E-4</v>
      </c>
      <c r="G1084">
        <v>1079</v>
      </c>
      <c r="H1084">
        <f t="shared" ca="1" si="37"/>
        <v>7.238918246287908E-3</v>
      </c>
    </row>
    <row r="1085" spans="2:8">
      <c r="B1085" s="179">
        <v>44012</v>
      </c>
      <c r="C1085" s="180">
        <v>55.25</v>
      </c>
      <c r="D1085">
        <f t="shared" si="36"/>
        <v>-0.10678733031674205</v>
      </c>
      <c r="E1085">
        <v>1.8099547511308617E-4</v>
      </c>
      <c r="G1085">
        <v>1080</v>
      </c>
      <c r="H1085">
        <f t="shared" ca="1" si="37"/>
        <v>-1.6436532377629275E-2</v>
      </c>
    </row>
    <row r="1086" spans="2:8">
      <c r="B1086" s="179">
        <v>43776</v>
      </c>
      <c r="C1086" s="180">
        <v>61.15</v>
      </c>
      <c r="D1086">
        <f t="shared" si="36"/>
        <v>-9.5376941946034339</v>
      </c>
      <c r="E1086">
        <v>1.6353229762874915E-4</v>
      </c>
      <c r="G1086">
        <v>1081</v>
      </c>
      <c r="H1086">
        <f t="shared" ca="1" si="37"/>
        <v>-3.2146643155185118E-4</v>
      </c>
    </row>
    <row r="1087" spans="2:8">
      <c r="B1087" s="179">
        <v>45642</v>
      </c>
      <c r="C1087" s="180">
        <v>644.38</v>
      </c>
      <c r="D1087">
        <f t="shared" si="36"/>
        <v>0.11524255873863247</v>
      </c>
      <c r="E1087">
        <v>1.5518793258639736E-4</v>
      </c>
      <c r="G1087">
        <v>1082</v>
      </c>
      <c r="H1087">
        <f t="shared" ca="1" si="37"/>
        <v>5.4690848696564449E-3</v>
      </c>
    </row>
    <row r="1088" spans="2:8">
      <c r="B1088" s="179">
        <v>45405</v>
      </c>
      <c r="C1088" s="180">
        <v>570.12</v>
      </c>
      <c r="D1088">
        <f t="shared" si="36"/>
        <v>0.79283308777099559</v>
      </c>
      <c r="E1088">
        <v>1.0524100189444172E-4</v>
      </c>
      <c r="G1088">
        <v>1083</v>
      </c>
      <c r="H1088">
        <f t="shared" ca="1" si="37"/>
        <v>1.5404548500277699E-3</v>
      </c>
    </row>
    <row r="1089" spans="2:8">
      <c r="B1089" s="179">
        <v>44474</v>
      </c>
      <c r="C1089" s="180">
        <v>118.11</v>
      </c>
      <c r="D1089">
        <f t="shared" si="36"/>
        <v>-2.2480738294809921</v>
      </c>
      <c r="E1089">
        <v>8.4666836000381977E-5</v>
      </c>
      <c r="G1089">
        <v>1084</v>
      </c>
      <c r="H1089">
        <f t="shared" ca="1" si="37"/>
        <v>-2.6219511674866431E-2</v>
      </c>
    </row>
    <row r="1090" spans="2:8">
      <c r="B1090" s="179">
        <v>45196</v>
      </c>
      <c r="C1090" s="180">
        <v>383.63</v>
      </c>
      <c r="D1090">
        <f t="shared" si="36"/>
        <v>0.17941766806558399</v>
      </c>
      <c r="E1090">
        <v>0</v>
      </c>
      <c r="G1090">
        <v>1085</v>
      </c>
      <c r="H1090">
        <f t="shared" ca="1" si="37"/>
        <v>8.5285090954669435E-3</v>
      </c>
    </row>
    <row r="1091" spans="2:8">
      <c r="B1091" s="179">
        <v>45104</v>
      </c>
      <c r="C1091" s="180">
        <v>314.8</v>
      </c>
      <c r="D1091">
        <f t="shared" si="36"/>
        <v>0.81356416772554008</v>
      </c>
      <c r="E1091">
        <v>0</v>
      </c>
      <c r="G1091">
        <v>1086</v>
      </c>
      <c r="H1091">
        <f t="shared" ca="1" si="37"/>
        <v>-3.6405309430171277E-2</v>
      </c>
    </row>
    <row r="1092" spans="2:8">
      <c r="B1092" s="179">
        <v>44105</v>
      </c>
      <c r="C1092" s="180">
        <v>58.69</v>
      </c>
      <c r="D1092">
        <f t="shared" si="36"/>
        <v>6.1168853296984092E-2</v>
      </c>
      <c r="E1092">
        <v>0</v>
      </c>
      <c r="G1092">
        <v>1087</v>
      </c>
      <c r="H1092">
        <f t="shared" ca="1" si="37"/>
        <v>-1.1494925490140716E-3</v>
      </c>
    </row>
    <row r="1093" spans="2:8">
      <c r="B1093" s="179">
        <v>44026</v>
      </c>
      <c r="C1093" s="180">
        <v>55.1</v>
      </c>
      <c r="D1093">
        <f t="shared" si="36"/>
        <v>0.24754990925589837</v>
      </c>
      <c r="E1093">
        <v>0</v>
      </c>
      <c r="G1093">
        <v>1088</v>
      </c>
      <c r="H1093">
        <f t="shared" ca="1" si="37"/>
        <v>3.822221475627425E-4</v>
      </c>
    </row>
    <row r="1094" spans="2:8">
      <c r="B1094" s="179">
        <v>43469</v>
      </c>
      <c r="C1094" s="180">
        <v>41.46</v>
      </c>
      <c r="D1094">
        <f t="shared" ref="D1094:D1157" si="38">(C1094-C1095)/C1094</f>
        <v>0.22238301977809935</v>
      </c>
      <c r="E1094">
        <v>0</v>
      </c>
      <c r="G1094">
        <v>1089</v>
      </c>
      <c r="H1094">
        <f t="shared" ca="1" si="37"/>
        <v>2.0003825110264392E-3</v>
      </c>
    </row>
    <row r="1095" spans="2:8">
      <c r="B1095" s="179">
        <v>43157</v>
      </c>
      <c r="C1095" s="180">
        <v>32.24</v>
      </c>
      <c r="D1095">
        <f t="shared" si="38"/>
        <v>0.21774193548387105</v>
      </c>
      <c r="E1095">
        <v>0</v>
      </c>
      <c r="G1095">
        <v>1090</v>
      </c>
      <c r="H1095">
        <f t="shared" ref="H1095:H1158" ca="1" si="39">NORMINV(RAND(),N$8,N$9)</f>
        <v>9.7069591284737432E-3</v>
      </c>
    </row>
    <row r="1096" spans="2:8">
      <c r="B1096" s="179">
        <v>43046</v>
      </c>
      <c r="C1096" s="180">
        <v>25.22</v>
      </c>
      <c r="D1096">
        <f t="shared" si="38"/>
        <v>-3.1324345757335559E-2</v>
      </c>
      <c r="E1096">
        <v>0</v>
      </c>
      <c r="G1096">
        <v>1091</v>
      </c>
      <c r="H1096">
        <f t="shared" ca="1" si="39"/>
        <v>-2.2313561582347286E-3</v>
      </c>
    </row>
    <row r="1097" spans="2:8">
      <c r="B1097" s="179">
        <v>42992</v>
      </c>
      <c r="C1097" s="180">
        <v>26.01</v>
      </c>
      <c r="D1097">
        <f t="shared" si="38"/>
        <v>0.1045751633986929</v>
      </c>
      <c r="E1097">
        <v>0</v>
      </c>
      <c r="G1097">
        <v>1092</v>
      </c>
      <c r="H1097">
        <f t="shared" ca="1" si="39"/>
        <v>-9.1337722565684471E-3</v>
      </c>
    </row>
    <row r="1098" spans="2:8">
      <c r="B1098" s="179">
        <v>42955</v>
      </c>
      <c r="C1098" s="180">
        <v>23.29</v>
      </c>
      <c r="D1098">
        <f t="shared" si="38"/>
        <v>3.8213825676255933E-2</v>
      </c>
      <c r="E1098">
        <v>0</v>
      </c>
      <c r="G1098">
        <v>1093</v>
      </c>
      <c r="H1098">
        <f t="shared" ca="1" si="39"/>
        <v>2.3241891812964779E-2</v>
      </c>
    </row>
    <row r="1099" spans="2:8">
      <c r="B1099" s="179">
        <v>42948</v>
      </c>
      <c r="C1099" s="180">
        <v>22.4</v>
      </c>
      <c r="D1099">
        <f t="shared" si="38"/>
        <v>-4.1517857142857134E-2</v>
      </c>
      <c r="E1099">
        <v>0</v>
      </c>
      <c r="G1099">
        <v>1094</v>
      </c>
      <c r="H1099">
        <f t="shared" ca="1" si="39"/>
        <v>5.6404623240840718E-3</v>
      </c>
    </row>
    <row r="1100" spans="2:8">
      <c r="B1100" s="179">
        <v>42927</v>
      </c>
      <c r="C1100" s="180">
        <v>23.33</v>
      </c>
      <c r="D1100">
        <f t="shared" si="38"/>
        <v>0.22931847406772388</v>
      </c>
      <c r="E1100">
        <v>0</v>
      </c>
      <c r="G1100">
        <v>1095</v>
      </c>
      <c r="H1100">
        <f t="shared" ca="1" si="39"/>
        <v>-3.6184480480536123E-2</v>
      </c>
    </row>
    <row r="1101" spans="2:8">
      <c r="B1101" s="179">
        <v>42760</v>
      </c>
      <c r="C1101" s="180">
        <v>17.98</v>
      </c>
      <c r="D1101">
        <f t="shared" si="38"/>
        <v>-7.6195773081201387E-2</v>
      </c>
      <c r="E1101">
        <v>0</v>
      </c>
      <c r="G1101">
        <v>1096</v>
      </c>
      <c r="H1101">
        <f t="shared" ca="1" si="39"/>
        <v>-6.4242320941216855E-3</v>
      </c>
    </row>
    <row r="1102" spans="2:8">
      <c r="B1102" s="179">
        <v>42709</v>
      </c>
      <c r="C1102" s="180">
        <v>19.350000000000001</v>
      </c>
      <c r="D1102">
        <f t="shared" si="38"/>
        <v>-17.839793281653744</v>
      </c>
      <c r="E1102">
        <v>0</v>
      </c>
      <c r="G1102">
        <v>1097</v>
      </c>
      <c r="H1102">
        <f t="shared" ca="1" si="39"/>
        <v>-2.3673193249436342E-3</v>
      </c>
    </row>
    <row r="1103" spans="2:8">
      <c r="B1103" s="179">
        <v>45181</v>
      </c>
      <c r="C1103" s="180">
        <v>364.55</v>
      </c>
      <c r="D1103">
        <f t="shared" si="38"/>
        <v>-0.62112193114799064</v>
      </c>
      <c r="E1103">
        <v>-5.4862158825899905E-5</v>
      </c>
      <c r="G1103">
        <v>1098</v>
      </c>
      <c r="H1103">
        <f t="shared" ca="1" si="39"/>
        <v>2.2531330565032762E-2</v>
      </c>
    </row>
    <row r="1104" spans="2:8">
      <c r="B1104" s="179">
        <v>45579</v>
      </c>
      <c r="C1104" s="180">
        <v>590.98</v>
      </c>
      <c r="D1104">
        <f t="shared" si="38"/>
        <v>0.55056008663575751</v>
      </c>
      <c r="E1104">
        <v>-8.4605231987469159E-5</v>
      </c>
      <c r="G1104">
        <v>1099</v>
      </c>
      <c r="H1104">
        <f t="shared" ca="1" si="39"/>
        <v>-1.8521619172810335E-2</v>
      </c>
    </row>
    <row r="1105" spans="2:8">
      <c r="B1105" s="179">
        <v>45008</v>
      </c>
      <c r="C1105" s="180">
        <v>265.61</v>
      </c>
      <c r="D1105">
        <f t="shared" si="38"/>
        <v>-0.19246263318399157</v>
      </c>
      <c r="E1105">
        <v>-1.1294755468533833E-4</v>
      </c>
      <c r="G1105">
        <v>1100</v>
      </c>
      <c r="H1105">
        <f t="shared" ca="1" si="39"/>
        <v>1.3164347275419755E-2</v>
      </c>
    </row>
    <row r="1106" spans="2:8">
      <c r="B1106" s="179">
        <v>45138</v>
      </c>
      <c r="C1106" s="180">
        <v>316.73</v>
      </c>
      <c r="D1106">
        <f t="shared" si="38"/>
        <v>0.81207968932529295</v>
      </c>
      <c r="E1106">
        <v>-1.2629053136729585E-4</v>
      </c>
      <c r="G1106">
        <v>1101</v>
      </c>
      <c r="H1106">
        <f t="shared" ca="1" si="39"/>
        <v>-4.9452647781522044E-2</v>
      </c>
    </row>
    <row r="1107" spans="2:8">
      <c r="B1107" s="179">
        <v>43844</v>
      </c>
      <c r="C1107" s="180">
        <v>59.52</v>
      </c>
      <c r="D1107">
        <f t="shared" si="38"/>
        <v>0.14768145161290333</v>
      </c>
      <c r="E1107">
        <v>-1.6801075268813861E-4</v>
      </c>
      <c r="G1107">
        <v>1102</v>
      </c>
      <c r="H1107">
        <f t="shared" ca="1" si="39"/>
        <v>6.4240116807216417E-3</v>
      </c>
    </row>
    <row r="1108" spans="2:8">
      <c r="B1108" s="179">
        <v>43724</v>
      </c>
      <c r="C1108" s="180">
        <v>50.73</v>
      </c>
      <c r="D1108">
        <f t="shared" si="38"/>
        <v>0.28444707273802483</v>
      </c>
      <c r="E1108">
        <v>-1.9712201852957061E-4</v>
      </c>
      <c r="G1108">
        <v>1103</v>
      </c>
      <c r="H1108">
        <f t="shared" ca="1" si="39"/>
        <v>2.2424552968195493E-2</v>
      </c>
    </row>
    <row r="1109" spans="2:8">
      <c r="B1109" s="179">
        <v>43452</v>
      </c>
      <c r="C1109" s="180">
        <v>36.299999999999997</v>
      </c>
      <c r="D1109">
        <f t="shared" si="38"/>
        <v>-10.021763085399449</v>
      </c>
      <c r="E1109">
        <v>-2.7548209366405282E-4</v>
      </c>
      <c r="G1109">
        <v>1104</v>
      </c>
      <c r="H1109">
        <f t="shared" ca="1" si="39"/>
        <v>1.3336095696017111E-2</v>
      </c>
    </row>
    <row r="1110" spans="2:8">
      <c r="B1110" s="179">
        <v>45243</v>
      </c>
      <c r="C1110" s="180">
        <v>400.09</v>
      </c>
      <c r="D1110">
        <f t="shared" si="38"/>
        <v>0.47591791846834458</v>
      </c>
      <c r="E1110">
        <v>-2.9993251518409497E-4</v>
      </c>
      <c r="G1110">
        <v>1105</v>
      </c>
      <c r="H1110">
        <f t="shared" ca="1" si="39"/>
        <v>-3.9575203451189846E-3</v>
      </c>
    </row>
    <row r="1111" spans="2:8">
      <c r="B1111" s="179">
        <v>44847</v>
      </c>
      <c r="C1111" s="180">
        <v>209.68</v>
      </c>
      <c r="D1111">
        <f t="shared" si="38"/>
        <v>0.1942483784814957</v>
      </c>
      <c r="E1111">
        <v>-3.338420450209518E-4</v>
      </c>
      <c r="G1111">
        <v>1106</v>
      </c>
      <c r="H1111">
        <f t="shared" ca="1" si="39"/>
        <v>-3.7498269981253891E-2</v>
      </c>
    </row>
    <row r="1112" spans="2:8">
      <c r="B1112" s="179">
        <v>44764</v>
      </c>
      <c r="C1112" s="180">
        <v>168.95</v>
      </c>
      <c r="D1112">
        <f t="shared" si="38"/>
        <v>0.50281148268718556</v>
      </c>
      <c r="E1112">
        <v>-3.5513465522345238E-4</v>
      </c>
      <c r="G1112">
        <v>1107</v>
      </c>
      <c r="H1112">
        <f t="shared" ca="1" si="39"/>
        <v>6.0223509678278709E-4</v>
      </c>
    </row>
    <row r="1113" spans="2:8">
      <c r="B1113" s="179">
        <v>44321</v>
      </c>
      <c r="C1113" s="180">
        <v>84</v>
      </c>
      <c r="D1113">
        <f t="shared" si="38"/>
        <v>-4.6696428571428568</v>
      </c>
      <c r="E1113">
        <v>-3.571428571428707E-4</v>
      </c>
      <c r="G1113">
        <v>1108</v>
      </c>
      <c r="H1113">
        <f t="shared" ca="1" si="39"/>
        <v>-1.1071571131754967E-2</v>
      </c>
    </row>
    <row r="1114" spans="2:8">
      <c r="B1114" s="179">
        <v>45818</v>
      </c>
      <c r="C1114" s="180">
        <v>476.25</v>
      </c>
      <c r="D1114">
        <f t="shared" si="38"/>
        <v>0.90129133858267718</v>
      </c>
      <c r="E1114">
        <v>-4.199475065616559E-4</v>
      </c>
      <c r="G1114">
        <v>1109</v>
      </c>
      <c r="H1114">
        <f t="shared" ca="1" si="39"/>
        <v>-5.829349987726897E-3</v>
      </c>
    </row>
    <row r="1115" spans="2:8">
      <c r="B1115" s="179">
        <v>43595</v>
      </c>
      <c r="C1115" s="180">
        <v>47.01</v>
      </c>
      <c r="D1115">
        <f t="shared" si="38"/>
        <v>1.1274196979366116E-2</v>
      </c>
      <c r="E1115">
        <v>-4.2544139544784361E-4</v>
      </c>
      <c r="G1115">
        <v>1110</v>
      </c>
      <c r="H1115">
        <f t="shared" ca="1" si="39"/>
        <v>8.7189471002367871E-3</v>
      </c>
    </row>
    <row r="1116" spans="2:8">
      <c r="B1116" s="179">
        <v>43591</v>
      </c>
      <c r="C1116" s="180">
        <v>46.48</v>
      </c>
      <c r="D1116">
        <f t="shared" si="38"/>
        <v>-7.9081325301204819</v>
      </c>
      <c r="E1116">
        <v>-4.3029259896736505E-4</v>
      </c>
      <c r="G1116">
        <v>1111</v>
      </c>
      <c r="H1116">
        <f t="shared" ca="1" si="39"/>
        <v>2.2693621826099707E-2</v>
      </c>
    </row>
    <row r="1117" spans="2:8">
      <c r="B1117" s="179">
        <v>45247</v>
      </c>
      <c r="C1117" s="180">
        <v>414.05</v>
      </c>
      <c r="D1117">
        <f t="shared" si="38"/>
        <v>-0.1846636879603912</v>
      </c>
      <c r="E1117">
        <v>-4.8303345006638966E-4</v>
      </c>
      <c r="G1117">
        <v>1112</v>
      </c>
      <c r="H1117">
        <f t="shared" ca="1" si="39"/>
        <v>2.2170322953925275E-2</v>
      </c>
    </row>
    <row r="1118" spans="2:8">
      <c r="B1118" s="179">
        <v>45289</v>
      </c>
      <c r="C1118" s="180">
        <v>490.51</v>
      </c>
      <c r="D1118">
        <f t="shared" si="38"/>
        <v>0.91777945403763428</v>
      </c>
      <c r="E1118">
        <v>-4.8928666082242783E-4</v>
      </c>
      <c r="G1118">
        <v>1113</v>
      </c>
      <c r="H1118">
        <f t="shared" ca="1" si="39"/>
        <v>7.7564481128504026E-3</v>
      </c>
    </row>
    <row r="1119" spans="2:8">
      <c r="B1119" s="179">
        <v>43424</v>
      </c>
      <c r="C1119" s="180">
        <v>40.33</v>
      </c>
      <c r="D1119">
        <f t="shared" si="38"/>
        <v>-5.3555665757500623</v>
      </c>
      <c r="E1119">
        <v>-4.9590875278956428E-4</v>
      </c>
      <c r="G1119">
        <v>1114</v>
      </c>
      <c r="H1119">
        <f t="shared" ca="1" si="39"/>
        <v>1.0750598686029258E-2</v>
      </c>
    </row>
    <row r="1120" spans="2:8">
      <c r="B1120" s="179">
        <v>44930</v>
      </c>
      <c r="C1120" s="180">
        <v>256.32</v>
      </c>
      <c r="D1120">
        <f t="shared" si="38"/>
        <v>0.54061329588014984</v>
      </c>
      <c r="E1120">
        <v>-5.0717852684143046E-4</v>
      </c>
      <c r="G1120">
        <v>1115</v>
      </c>
      <c r="H1120">
        <f t="shared" ca="1" si="39"/>
        <v>-2.486144263907266E-2</v>
      </c>
    </row>
    <row r="1121" spans="2:8">
      <c r="B1121" s="179">
        <v>44607</v>
      </c>
      <c r="C1121" s="180">
        <v>117.75</v>
      </c>
      <c r="D1121">
        <f t="shared" si="38"/>
        <v>0.69002123142250527</v>
      </c>
      <c r="E1121">
        <v>-5.0955414012740789E-4</v>
      </c>
      <c r="G1121">
        <v>1116</v>
      </c>
      <c r="H1121">
        <f t="shared" ca="1" si="39"/>
        <v>-1.1847497587602413E-2</v>
      </c>
    </row>
    <row r="1122" spans="2:8">
      <c r="B1122" s="179">
        <v>43273</v>
      </c>
      <c r="C1122" s="180">
        <v>36.5</v>
      </c>
      <c r="D1122">
        <f t="shared" si="38"/>
        <v>0.50383561643835617</v>
      </c>
      <c r="E1122">
        <v>-5.4794520547953767E-4</v>
      </c>
      <c r="G1122">
        <v>1117</v>
      </c>
      <c r="H1122">
        <f t="shared" ca="1" si="39"/>
        <v>6.8869313085145956E-3</v>
      </c>
    </row>
    <row r="1123" spans="2:8">
      <c r="B1123" s="179">
        <v>42828</v>
      </c>
      <c r="C1123" s="180">
        <v>18.11</v>
      </c>
      <c r="D1123">
        <f t="shared" si="38"/>
        <v>8.2827167310877189E-3</v>
      </c>
      <c r="E1123">
        <v>-5.5218111540593947E-4</v>
      </c>
      <c r="G1123">
        <v>1118</v>
      </c>
      <c r="H1123">
        <f t="shared" ca="1" si="39"/>
        <v>1.9695341941250288E-2</v>
      </c>
    </row>
    <row r="1124" spans="2:8">
      <c r="B1124" s="179">
        <v>42774</v>
      </c>
      <c r="C1124" s="180">
        <v>17.96</v>
      </c>
      <c r="D1124">
        <f t="shared" si="38"/>
        <v>-0.99276169265033398</v>
      </c>
      <c r="E1124">
        <v>-5.5679287305111411E-4</v>
      </c>
      <c r="G1124">
        <v>1119</v>
      </c>
      <c r="H1124">
        <f t="shared" ca="1" si="39"/>
        <v>3.9590447983682922E-4</v>
      </c>
    </row>
    <row r="1125" spans="2:8">
      <c r="B1125" s="179">
        <v>43277</v>
      </c>
      <c r="C1125" s="180">
        <v>35.79</v>
      </c>
      <c r="D1125">
        <f t="shared" si="38"/>
        <v>-14.935177423861417</v>
      </c>
      <c r="E1125">
        <v>-5.5881531153962358E-4</v>
      </c>
      <c r="G1125">
        <v>1120</v>
      </c>
      <c r="H1125">
        <f t="shared" ca="1" si="39"/>
        <v>1.451377880041831E-2</v>
      </c>
    </row>
    <row r="1126" spans="2:8">
      <c r="B1126" s="179">
        <v>45342</v>
      </c>
      <c r="C1126" s="180">
        <v>570.32000000000005</v>
      </c>
      <c r="D1126">
        <f t="shared" si="38"/>
        <v>-4.5500771496703479E-2</v>
      </c>
      <c r="E1126">
        <v>-5.6108851171261104E-4</v>
      </c>
      <c r="G1126">
        <v>1121</v>
      </c>
      <c r="H1126">
        <f t="shared" ca="1" si="39"/>
        <v>4.3819543001368767E-3</v>
      </c>
    </row>
    <row r="1127" spans="2:8">
      <c r="B1127" s="179">
        <v>45439</v>
      </c>
      <c r="C1127" s="180">
        <v>596.27</v>
      </c>
      <c r="D1127">
        <f t="shared" si="38"/>
        <v>6.8358294061415123E-2</v>
      </c>
      <c r="E1127">
        <v>-5.7021148137594013E-4</v>
      </c>
      <c r="G1127">
        <v>1122</v>
      </c>
      <c r="H1127">
        <f t="shared" ca="1" si="39"/>
        <v>-4.8744389387700817E-4</v>
      </c>
    </row>
    <row r="1128" spans="2:8">
      <c r="B1128" s="179">
        <v>45383</v>
      </c>
      <c r="C1128" s="180">
        <v>555.51</v>
      </c>
      <c r="D1128">
        <f t="shared" si="38"/>
        <v>0.51959460675775415</v>
      </c>
      <c r="E1128">
        <v>-5.7604723587343168E-4</v>
      </c>
      <c r="G1128">
        <v>1123</v>
      </c>
      <c r="H1128">
        <f t="shared" ca="1" si="39"/>
        <v>1.0121367746105872E-2</v>
      </c>
    </row>
    <row r="1129" spans="2:8">
      <c r="B1129" s="179">
        <v>45012</v>
      </c>
      <c r="C1129" s="180">
        <v>266.87</v>
      </c>
      <c r="D1129">
        <f t="shared" si="38"/>
        <v>-1.0550080563570277</v>
      </c>
      <c r="E1129">
        <v>-6.3701427661414141E-4</v>
      </c>
      <c r="G1129">
        <v>1124</v>
      </c>
      <c r="H1129">
        <f t="shared" ca="1" si="39"/>
        <v>3.0497627816213711E-2</v>
      </c>
    </row>
    <row r="1130" spans="2:8">
      <c r="B1130" s="179">
        <v>45770</v>
      </c>
      <c r="C1130" s="180">
        <v>548.41999999999996</v>
      </c>
      <c r="D1130">
        <f t="shared" si="38"/>
        <v>0.35011487546041348</v>
      </c>
      <c r="E1130">
        <v>-6.3819700229755067E-4</v>
      </c>
      <c r="G1130">
        <v>1125</v>
      </c>
      <c r="H1130">
        <f t="shared" ca="1" si="39"/>
        <v>3.4726477232878007E-2</v>
      </c>
    </row>
    <row r="1131" spans="2:8">
      <c r="B1131" s="179">
        <v>45159</v>
      </c>
      <c r="C1131" s="180">
        <v>356.41</v>
      </c>
      <c r="D1131">
        <f t="shared" si="38"/>
        <v>0.8807272523217643</v>
      </c>
      <c r="E1131">
        <v>-6.733817794112181E-4</v>
      </c>
      <c r="G1131">
        <v>1126</v>
      </c>
      <c r="H1131">
        <f t="shared" ca="1" si="39"/>
        <v>-2.5591236123081555E-3</v>
      </c>
    </row>
    <row r="1132" spans="2:8">
      <c r="B1132" s="179">
        <v>43482</v>
      </c>
      <c r="C1132" s="180">
        <v>42.51</v>
      </c>
      <c r="D1132">
        <f t="shared" si="38"/>
        <v>-1.2815808045165844</v>
      </c>
      <c r="E1132">
        <v>-7.0571630204660409E-4</v>
      </c>
      <c r="G1132">
        <v>1127</v>
      </c>
      <c r="H1132">
        <f t="shared" ca="1" si="39"/>
        <v>6.8000725835423471E-3</v>
      </c>
    </row>
    <row r="1133" spans="2:8">
      <c r="B1133" s="179">
        <v>44386</v>
      </c>
      <c r="C1133" s="180">
        <v>96.99</v>
      </c>
      <c r="D1133">
        <f t="shared" si="38"/>
        <v>-1.7311062996185171</v>
      </c>
      <c r="E1133">
        <v>-7.217238890608041E-4</v>
      </c>
      <c r="G1133">
        <v>1128</v>
      </c>
      <c r="H1133">
        <f t="shared" ca="1" si="39"/>
        <v>5.9769556448065461E-2</v>
      </c>
    </row>
    <row r="1134" spans="2:8">
      <c r="B1134" s="179">
        <v>44993</v>
      </c>
      <c r="C1134" s="180">
        <v>264.89</v>
      </c>
      <c r="D1134">
        <f t="shared" si="38"/>
        <v>0.90592321340933968</v>
      </c>
      <c r="E1134">
        <v>-7.5503038997315355E-4</v>
      </c>
      <c r="G1134">
        <v>1129</v>
      </c>
      <c r="H1134">
        <f t="shared" ca="1" si="39"/>
        <v>1.3242460799888322E-2</v>
      </c>
    </row>
    <row r="1135" spans="2:8">
      <c r="B1135" s="179">
        <v>43004</v>
      </c>
      <c r="C1135" s="180">
        <v>24.92</v>
      </c>
      <c r="D1135">
        <f t="shared" si="38"/>
        <v>2.1268057784911761E-2</v>
      </c>
      <c r="E1135">
        <v>-8.0256821829853824E-4</v>
      </c>
      <c r="G1135">
        <v>1130</v>
      </c>
      <c r="H1135">
        <f t="shared" ca="1" si="39"/>
        <v>-3.5740479969216168E-3</v>
      </c>
    </row>
    <row r="1136" spans="2:8">
      <c r="B1136" s="179">
        <v>42905</v>
      </c>
      <c r="C1136" s="180">
        <v>24.39</v>
      </c>
      <c r="D1136">
        <f t="shared" si="38"/>
        <v>-21.139401394013941</v>
      </c>
      <c r="E1136">
        <v>-8.2000820008198332E-4</v>
      </c>
      <c r="G1136">
        <v>1131</v>
      </c>
      <c r="H1136">
        <f t="shared" ca="1" si="39"/>
        <v>-3.8314649955236792E-2</v>
      </c>
    </row>
    <row r="1137" spans="2:8">
      <c r="B1137" s="179">
        <v>45687</v>
      </c>
      <c r="C1137" s="180">
        <v>539.98</v>
      </c>
      <c r="D1137">
        <f t="shared" si="38"/>
        <v>-0.11067076558391049</v>
      </c>
      <c r="E1137">
        <v>-8.3336419867389858E-4</v>
      </c>
      <c r="G1137">
        <v>1132</v>
      </c>
      <c r="H1137">
        <f t="shared" ca="1" si="39"/>
        <v>8.3761129855178685E-3</v>
      </c>
    </row>
    <row r="1138" spans="2:8">
      <c r="B1138" s="179">
        <v>45418</v>
      </c>
      <c r="C1138" s="180">
        <v>599.74</v>
      </c>
      <c r="D1138">
        <f t="shared" si="38"/>
        <v>0.10032680828358949</v>
      </c>
      <c r="E1138">
        <v>-8.3369460099376393E-4</v>
      </c>
      <c r="G1138">
        <v>1133</v>
      </c>
      <c r="H1138">
        <f t="shared" ca="1" si="39"/>
        <v>5.1902959475467929E-3</v>
      </c>
    </row>
    <row r="1139" spans="2:8">
      <c r="B1139" s="179">
        <v>45756</v>
      </c>
      <c r="C1139" s="180">
        <v>539.57000000000005</v>
      </c>
      <c r="D1139">
        <f t="shared" si="38"/>
        <v>0.33852882851159261</v>
      </c>
      <c r="E1139">
        <v>-8.3399744240771675E-4</v>
      </c>
      <c r="G1139">
        <v>1134</v>
      </c>
      <c r="H1139">
        <f t="shared" ca="1" si="39"/>
        <v>4.9023286014260722E-3</v>
      </c>
    </row>
    <row r="1140" spans="2:8">
      <c r="B1140" s="179">
        <v>45169</v>
      </c>
      <c r="C1140" s="180">
        <v>356.91</v>
      </c>
      <c r="D1140">
        <f t="shared" si="38"/>
        <v>0.83816648454792531</v>
      </c>
      <c r="E1140">
        <v>-8.405480373202054E-4</v>
      </c>
      <c r="G1140">
        <v>1135</v>
      </c>
      <c r="H1140">
        <f t="shared" ca="1" si="39"/>
        <v>-1.6142833776796189E-2</v>
      </c>
    </row>
    <row r="1141" spans="2:8">
      <c r="B1141" s="179">
        <v>44034</v>
      </c>
      <c r="C1141" s="180">
        <v>57.76</v>
      </c>
      <c r="D1141">
        <f t="shared" si="38"/>
        <v>-5.0064058171745156</v>
      </c>
      <c r="E1141">
        <v>-8.6565096952915968E-4</v>
      </c>
      <c r="G1141">
        <v>1136</v>
      </c>
      <c r="H1141">
        <f t="shared" ca="1" si="39"/>
        <v>-3.9038565000014742E-2</v>
      </c>
    </row>
    <row r="1142" spans="2:8">
      <c r="B1142" s="179">
        <v>45166</v>
      </c>
      <c r="C1142" s="180">
        <v>346.93</v>
      </c>
      <c r="D1142">
        <f t="shared" si="38"/>
        <v>0.88651889430144404</v>
      </c>
      <c r="E1142">
        <v>-9.2237627187038648E-4</v>
      </c>
      <c r="G1142">
        <v>1137</v>
      </c>
      <c r="H1142">
        <f t="shared" ca="1" si="39"/>
        <v>4.2817298807596351E-3</v>
      </c>
    </row>
    <row r="1143" spans="2:8">
      <c r="B1143" s="179">
        <v>43433</v>
      </c>
      <c r="C1143" s="180">
        <v>39.369999999999997</v>
      </c>
      <c r="D1143">
        <f t="shared" si="38"/>
        <v>-1.9423418846837694</v>
      </c>
      <c r="E1143">
        <v>-1.0160020320040424E-3</v>
      </c>
      <c r="G1143">
        <v>1138</v>
      </c>
      <c r="H1143">
        <f t="shared" ca="1" si="39"/>
        <v>4.8145094876452577E-2</v>
      </c>
    </row>
    <row r="1144" spans="2:8">
      <c r="B1144" s="179">
        <v>44483</v>
      </c>
      <c r="C1144" s="180">
        <v>115.84</v>
      </c>
      <c r="D1144">
        <f t="shared" si="38"/>
        <v>0.51104972375690605</v>
      </c>
      <c r="E1144">
        <v>-1.0359116022098612E-3</v>
      </c>
      <c r="G1144">
        <v>1139</v>
      </c>
      <c r="H1144">
        <f t="shared" ca="1" si="39"/>
        <v>-2.5626084746489607E-2</v>
      </c>
    </row>
    <row r="1145" spans="2:8">
      <c r="B1145" s="179">
        <v>43823</v>
      </c>
      <c r="C1145" s="180">
        <v>56.64</v>
      </c>
      <c r="D1145">
        <f t="shared" si="38"/>
        <v>0.6719632768361582</v>
      </c>
      <c r="E1145">
        <v>-1.0593220338983452E-3</v>
      </c>
      <c r="G1145">
        <v>1140</v>
      </c>
      <c r="H1145">
        <f t="shared" ca="1" si="39"/>
        <v>-2.3031951272025879E-2</v>
      </c>
    </row>
    <row r="1146" spans="2:8">
      <c r="B1146" s="179">
        <v>42745</v>
      </c>
      <c r="C1146" s="180">
        <v>18.579999999999998</v>
      </c>
      <c r="D1146">
        <f t="shared" si="38"/>
        <v>5.9203444564047058E-3</v>
      </c>
      <c r="E1146">
        <v>-1.0764262648010295E-3</v>
      </c>
      <c r="G1146">
        <v>1141</v>
      </c>
      <c r="H1146">
        <f t="shared" ca="1" si="39"/>
        <v>-6.6422794288258959E-4</v>
      </c>
    </row>
    <row r="1147" spans="2:8">
      <c r="B1147" s="179">
        <v>42751</v>
      </c>
      <c r="C1147" s="180">
        <v>18.47</v>
      </c>
      <c r="D1147">
        <f t="shared" si="38"/>
        <v>1.0828370330265066E-3</v>
      </c>
      <c r="E1147">
        <v>-1.0828370330265066E-3</v>
      </c>
      <c r="G1147">
        <v>1142</v>
      </c>
      <c r="H1147">
        <f t="shared" ca="1" si="39"/>
        <v>-2.492874675411938E-2</v>
      </c>
    </row>
    <row r="1148" spans="2:8">
      <c r="B1148" s="179">
        <v>42752</v>
      </c>
      <c r="C1148" s="180">
        <v>18.45</v>
      </c>
      <c r="D1148">
        <f t="shared" si="38"/>
        <v>-0.97831978319783208</v>
      </c>
      <c r="E1148">
        <v>-1.0840108401083781E-3</v>
      </c>
      <c r="G1148">
        <v>1143</v>
      </c>
      <c r="H1148">
        <f t="shared" ca="1" si="39"/>
        <v>2.6787188819669648E-3</v>
      </c>
    </row>
    <row r="1149" spans="2:8">
      <c r="B1149" s="179">
        <v>43287</v>
      </c>
      <c r="C1149" s="180">
        <v>36.5</v>
      </c>
      <c r="D1149">
        <f t="shared" si="38"/>
        <v>-1.2413698630136987</v>
      </c>
      <c r="E1149">
        <v>-1.0958904109588808E-3</v>
      </c>
      <c r="G1149">
        <v>1144</v>
      </c>
      <c r="H1149">
        <f t="shared" ca="1" si="39"/>
        <v>4.1996550068320711E-2</v>
      </c>
    </row>
    <row r="1150" spans="2:8">
      <c r="B1150" s="179">
        <v>44274</v>
      </c>
      <c r="C1150" s="180">
        <v>81.81</v>
      </c>
      <c r="D1150">
        <f t="shared" si="38"/>
        <v>0.78278939005011616</v>
      </c>
      <c r="E1150">
        <v>-1.1001100110011417E-3</v>
      </c>
      <c r="G1150">
        <v>1145</v>
      </c>
      <c r="H1150">
        <f t="shared" ca="1" si="39"/>
        <v>2.8192291294879115E-2</v>
      </c>
    </row>
    <row r="1151" spans="2:8">
      <c r="B1151" s="179">
        <v>42768</v>
      </c>
      <c r="C1151" s="180">
        <v>17.77</v>
      </c>
      <c r="D1151">
        <f t="shared" si="38"/>
        <v>-2.3460889138998313</v>
      </c>
      <c r="E1151">
        <v>-1.1254924029262562E-3</v>
      </c>
      <c r="G1151">
        <v>1146</v>
      </c>
      <c r="H1151">
        <f t="shared" ca="1" si="39"/>
        <v>-2.0288995087559113E-2</v>
      </c>
    </row>
    <row r="1152" spans="2:8">
      <c r="B1152" s="179">
        <v>43795</v>
      </c>
      <c r="C1152" s="180">
        <v>59.46</v>
      </c>
      <c r="D1152">
        <f t="shared" si="38"/>
        <v>-8.0469223007063562</v>
      </c>
      <c r="E1152">
        <v>-1.1772620248906875E-3</v>
      </c>
      <c r="G1152">
        <v>1147</v>
      </c>
      <c r="H1152">
        <f t="shared" ca="1" si="39"/>
        <v>3.3596354622475018E-2</v>
      </c>
    </row>
    <row r="1153" spans="2:8">
      <c r="B1153" s="179">
        <v>45748</v>
      </c>
      <c r="C1153" s="180">
        <v>537.92999999999995</v>
      </c>
      <c r="D1153">
        <f t="shared" si="38"/>
        <v>0.90786905359433379</v>
      </c>
      <c r="E1153">
        <v>-1.2083356570559199E-3</v>
      </c>
      <c r="G1153">
        <v>1148</v>
      </c>
      <c r="H1153">
        <f t="shared" ca="1" si="39"/>
        <v>-2.6561936178966322E-2</v>
      </c>
    </row>
    <row r="1154" spans="2:8">
      <c r="B1154" s="179">
        <v>43699</v>
      </c>
      <c r="C1154" s="180">
        <v>49.56</v>
      </c>
      <c r="D1154">
        <f t="shared" si="38"/>
        <v>0.50201775625504441</v>
      </c>
      <c r="E1154">
        <v>-1.2106537530265369E-3</v>
      </c>
      <c r="G1154">
        <v>1149</v>
      </c>
      <c r="H1154">
        <f t="shared" ca="1" si="39"/>
        <v>-6.038953770198671E-3</v>
      </c>
    </row>
    <row r="1155" spans="2:8">
      <c r="B1155" s="179">
        <v>43068</v>
      </c>
      <c r="C1155" s="180">
        <v>24.68</v>
      </c>
      <c r="D1155">
        <f t="shared" si="38"/>
        <v>-0.65559157212317665</v>
      </c>
      <c r="E1155">
        <v>-1.2155591572123637E-3</v>
      </c>
      <c r="G1155">
        <v>1150</v>
      </c>
      <c r="H1155">
        <f t="shared" ca="1" si="39"/>
        <v>-1.7816959438151776E-2</v>
      </c>
    </row>
    <row r="1156" spans="2:8">
      <c r="B1156" s="179">
        <v>43417</v>
      </c>
      <c r="C1156" s="180">
        <v>40.86</v>
      </c>
      <c r="D1156">
        <f t="shared" si="38"/>
        <v>-14.969407733724914</v>
      </c>
      <c r="E1156">
        <v>-1.2236906510033568E-3</v>
      </c>
      <c r="G1156">
        <v>1151</v>
      </c>
      <c r="H1156">
        <f t="shared" ca="1" si="39"/>
        <v>-2.5801138815842346E-3</v>
      </c>
    </row>
    <row r="1157" spans="2:8">
      <c r="B1157" s="179">
        <v>45558</v>
      </c>
      <c r="C1157" s="180">
        <v>652.51</v>
      </c>
      <c r="D1157">
        <f t="shared" si="38"/>
        <v>0.26001134082236282</v>
      </c>
      <c r="E1157">
        <v>-1.2260348500405427E-3</v>
      </c>
      <c r="G1157">
        <v>1152</v>
      </c>
      <c r="H1157">
        <f t="shared" ca="1" si="39"/>
        <v>1.4232797880033361E-2</v>
      </c>
    </row>
    <row r="1158" spans="2:8">
      <c r="B1158" s="179">
        <v>45806</v>
      </c>
      <c r="C1158" s="180">
        <v>482.85</v>
      </c>
      <c r="D1158">
        <f t="shared" ref="D1158:D1221" si="40">(C1158-C1159)/C1158</f>
        <v>0.91755203479341407</v>
      </c>
      <c r="E1158">
        <v>-1.242621932277034E-3</v>
      </c>
      <c r="G1158">
        <v>1153</v>
      </c>
      <c r="H1158">
        <f t="shared" ca="1" si="39"/>
        <v>-4.4335829578886148E-2</v>
      </c>
    </row>
    <row r="1159" spans="2:8">
      <c r="B1159" s="179">
        <v>43510</v>
      </c>
      <c r="C1159" s="180">
        <v>39.81</v>
      </c>
      <c r="D1159">
        <f t="shared" si="40"/>
        <v>-12.966591308716403</v>
      </c>
      <c r="E1159">
        <v>-1.2559658377291423E-3</v>
      </c>
      <c r="G1159">
        <v>1154</v>
      </c>
      <c r="H1159">
        <f t="shared" ref="H1159:H1222" ca="1" si="41">NORMINV(RAND(),N$8,N$9)</f>
        <v>-2.2337545616561514E-2</v>
      </c>
    </row>
    <row r="1160" spans="2:8">
      <c r="B1160" s="179">
        <v>45401</v>
      </c>
      <c r="C1160" s="180">
        <v>556.01</v>
      </c>
      <c r="D1160">
        <f t="shared" si="40"/>
        <v>0.88825740544234821</v>
      </c>
      <c r="E1160">
        <v>-1.2589701624072327E-3</v>
      </c>
      <c r="G1160">
        <v>1155</v>
      </c>
      <c r="H1160">
        <f t="shared" ca="1" si="41"/>
        <v>-2.3542102768600741E-2</v>
      </c>
    </row>
    <row r="1161" spans="2:8">
      <c r="B1161" s="179">
        <v>44149</v>
      </c>
      <c r="C1161" s="180">
        <v>62.13</v>
      </c>
      <c r="D1161">
        <f t="shared" si="40"/>
        <v>-4.1163689039111535</v>
      </c>
      <c r="E1161">
        <v>-1.2876227265410959E-3</v>
      </c>
      <c r="G1161">
        <v>1156</v>
      </c>
      <c r="H1161">
        <f t="shared" ca="1" si="41"/>
        <v>-7.4369232740336168E-3</v>
      </c>
    </row>
    <row r="1162" spans="2:8">
      <c r="B1162" s="179">
        <v>45091</v>
      </c>
      <c r="C1162" s="180">
        <v>317.88</v>
      </c>
      <c r="D1162">
        <f t="shared" si="40"/>
        <v>-0.92538064678495024</v>
      </c>
      <c r="E1162">
        <v>-1.2897948911539732E-3</v>
      </c>
      <c r="G1162">
        <v>1157</v>
      </c>
      <c r="H1162">
        <f t="shared" ca="1" si="41"/>
        <v>-3.8583920264893068E-3</v>
      </c>
    </row>
    <row r="1163" spans="2:8">
      <c r="B1163" s="179">
        <v>45623</v>
      </c>
      <c r="C1163" s="180">
        <v>612.04</v>
      </c>
      <c r="D1163">
        <f t="shared" si="40"/>
        <v>-2.5602901771126192E-2</v>
      </c>
      <c r="E1163">
        <v>-1.3071041108425401E-3</v>
      </c>
      <c r="G1163">
        <v>1158</v>
      </c>
      <c r="H1163">
        <f t="shared" ca="1" si="41"/>
        <v>2.1849420653337306E-2</v>
      </c>
    </row>
    <row r="1164" spans="2:8">
      <c r="B1164" s="179">
        <v>45505</v>
      </c>
      <c r="C1164" s="180">
        <v>627.71</v>
      </c>
      <c r="D1164">
        <f t="shared" si="40"/>
        <v>0.81231779006228988</v>
      </c>
      <c r="E1164">
        <v>-1.3541284988289322E-3</v>
      </c>
      <c r="G1164">
        <v>1159</v>
      </c>
      <c r="H1164">
        <f t="shared" ca="1" si="41"/>
        <v>-3.7686804753301467E-3</v>
      </c>
    </row>
    <row r="1165" spans="2:8">
      <c r="B1165" s="179">
        <v>44525</v>
      </c>
      <c r="C1165" s="180">
        <v>117.81</v>
      </c>
      <c r="D1165">
        <f t="shared" si="40"/>
        <v>-3.0442237501061027</v>
      </c>
      <c r="E1165">
        <v>-1.3581190051777997E-3</v>
      </c>
      <c r="G1165">
        <v>1160</v>
      </c>
      <c r="H1165">
        <f t="shared" ca="1" si="41"/>
        <v>-1.081186814684148E-2</v>
      </c>
    </row>
    <row r="1166" spans="2:8">
      <c r="B1166" s="179">
        <v>45817</v>
      </c>
      <c r="C1166" s="180">
        <v>476.45</v>
      </c>
      <c r="D1166">
        <f t="shared" si="40"/>
        <v>0.12047434148389123</v>
      </c>
      <c r="E1166">
        <v>-1.3642564802183526E-3</v>
      </c>
      <c r="G1166">
        <v>1161</v>
      </c>
      <c r="H1166">
        <f t="shared" ca="1" si="41"/>
        <v>-8.5148354856186322E-3</v>
      </c>
    </row>
    <row r="1167" spans="2:8">
      <c r="B1167" s="179">
        <v>45259</v>
      </c>
      <c r="C1167" s="180">
        <v>419.05</v>
      </c>
      <c r="D1167">
        <f t="shared" si="40"/>
        <v>0.8653621286242692</v>
      </c>
      <c r="E1167">
        <v>-1.4079465457582029E-3</v>
      </c>
      <c r="G1167">
        <v>1162</v>
      </c>
      <c r="H1167">
        <f t="shared" ca="1" si="41"/>
        <v>3.4138579369616721E-2</v>
      </c>
    </row>
    <row r="1168" spans="2:8">
      <c r="B1168" s="179">
        <v>44138</v>
      </c>
      <c r="C1168" s="180">
        <v>56.42</v>
      </c>
      <c r="D1168">
        <f t="shared" si="40"/>
        <v>0.50106345267635599</v>
      </c>
      <c r="E1168">
        <v>-1.4179369018078392E-3</v>
      </c>
      <c r="G1168">
        <v>1163</v>
      </c>
      <c r="H1168">
        <f t="shared" ca="1" si="41"/>
        <v>2.7189401515241945E-2</v>
      </c>
    </row>
    <row r="1169" spans="2:8">
      <c r="B1169" s="179">
        <v>43095</v>
      </c>
      <c r="C1169" s="180">
        <v>28.15</v>
      </c>
      <c r="D1169">
        <f t="shared" si="40"/>
        <v>0.25222024866785075</v>
      </c>
      <c r="E1169">
        <v>-1.4209591474246075E-3</v>
      </c>
      <c r="G1169">
        <v>1164</v>
      </c>
      <c r="H1169">
        <f t="shared" ca="1" si="41"/>
        <v>2.3256590690440396E-2</v>
      </c>
    </row>
    <row r="1170" spans="2:8">
      <c r="B1170" s="179">
        <v>42857</v>
      </c>
      <c r="C1170" s="180">
        <v>21.05</v>
      </c>
      <c r="D1170">
        <f t="shared" si="40"/>
        <v>-2.6280285035629456</v>
      </c>
      <c r="E1170">
        <v>-1.4251781472682937E-3</v>
      </c>
      <c r="G1170">
        <v>1165</v>
      </c>
      <c r="H1170">
        <f t="shared" ca="1" si="41"/>
        <v>-1.6826074214525245E-2</v>
      </c>
    </row>
    <row r="1171" spans="2:8">
      <c r="B1171" s="179">
        <v>44176</v>
      </c>
      <c r="C1171" s="180">
        <v>76.37</v>
      </c>
      <c r="D1171">
        <f t="shared" si="40"/>
        <v>-3.2465627864344637</v>
      </c>
      <c r="E1171">
        <v>-1.4403561607961165E-3</v>
      </c>
      <c r="G1171">
        <v>1166</v>
      </c>
      <c r="H1171">
        <f t="shared" ca="1" si="41"/>
        <v>2.6672899446414957E-2</v>
      </c>
    </row>
    <row r="1172" spans="2:8">
      <c r="B1172" s="179">
        <v>45145</v>
      </c>
      <c r="C1172" s="180">
        <v>324.31</v>
      </c>
      <c r="D1172">
        <f t="shared" si="40"/>
        <v>0.89852301809996604</v>
      </c>
      <c r="E1172">
        <v>-1.4492306743546929E-3</v>
      </c>
      <c r="G1172">
        <v>1167</v>
      </c>
      <c r="H1172">
        <f t="shared" ca="1" si="41"/>
        <v>-3.8705643953698736E-2</v>
      </c>
    </row>
    <row r="1173" spans="2:8">
      <c r="B1173" s="179">
        <v>43112</v>
      </c>
      <c r="C1173" s="180">
        <v>32.909999999999997</v>
      </c>
      <c r="D1173">
        <f t="shared" si="40"/>
        <v>-5.8073533880279555</v>
      </c>
      <c r="E1173">
        <v>-1.5192950470982762E-3</v>
      </c>
      <c r="G1173">
        <v>1168</v>
      </c>
      <c r="H1173">
        <f t="shared" ca="1" si="41"/>
        <v>-2.2201252608529072E-2</v>
      </c>
    </row>
    <row r="1174" spans="2:8">
      <c r="B1174" s="179">
        <v>44840</v>
      </c>
      <c r="C1174" s="180">
        <v>224.03</v>
      </c>
      <c r="D1174">
        <f t="shared" si="40"/>
        <v>0.85979556309422844</v>
      </c>
      <c r="E1174">
        <v>-1.5622907646297118E-3</v>
      </c>
      <c r="G1174">
        <v>1169</v>
      </c>
      <c r="H1174">
        <f t="shared" ca="1" si="41"/>
        <v>1.656672596754151E-2</v>
      </c>
    </row>
    <row r="1175" spans="2:8">
      <c r="B1175" s="179">
        <v>43217</v>
      </c>
      <c r="C1175" s="180">
        <v>31.41</v>
      </c>
      <c r="D1175">
        <f t="shared" si="40"/>
        <v>1.8783826806749438E-2</v>
      </c>
      <c r="E1175">
        <v>-1.5918497293855687E-3</v>
      </c>
      <c r="G1175">
        <v>1170</v>
      </c>
      <c r="H1175">
        <f t="shared" ca="1" si="41"/>
        <v>-2.2957887005800422E-2</v>
      </c>
    </row>
    <row r="1176" spans="2:8">
      <c r="B1176" s="179">
        <v>43168</v>
      </c>
      <c r="C1176" s="180">
        <v>30.82</v>
      </c>
      <c r="D1176">
        <f t="shared" si="40"/>
        <v>-0.57722258273848148</v>
      </c>
      <c r="E1176">
        <v>-1.6223231667748445E-3</v>
      </c>
      <c r="G1176">
        <v>1171</v>
      </c>
      <c r="H1176">
        <f t="shared" ca="1" si="41"/>
        <v>3.5224091310156323E-2</v>
      </c>
    </row>
    <row r="1177" spans="2:8">
      <c r="B1177" s="179">
        <v>43629</v>
      </c>
      <c r="C1177" s="180">
        <v>48.61</v>
      </c>
      <c r="D1177">
        <f t="shared" si="40"/>
        <v>0.50504011520263326</v>
      </c>
      <c r="E1177">
        <v>-1.6457519029006026E-3</v>
      </c>
      <c r="G1177">
        <v>1172</v>
      </c>
      <c r="H1177">
        <f t="shared" ca="1" si="41"/>
        <v>-4.3663900240368557E-2</v>
      </c>
    </row>
    <row r="1178" spans="2:8">
      <c r="B1178" s="179">
        <v>43031</v>
      </c>
      <c r="C1178" s="180">
        <v>24.06</v>
      </c>
      <c r="D1178">
        <f t="shared" si="40"/>
        <v>1.6625103906899065E-3</v>
      </c>
      <c r="E1178">
        <v>-1.6625103906900542E-3</v>
      </c>
      <c r="G1178">
        <v>1173</v>
      </c>
      <c r="H1178">
        <f t="shared" ca="1" si="41"/>
        <v>-2.392861979836668E-2</v>
      </c>
    </row>
    <row r="1179" spans="2:8">
      <c r="B1179" s="179">
        <v>43032</v>
      </c>
      <c r="C1179" s="180">
        <v>24.02</v>
      </c>
      <c r="D1179">
        <f t="shared" si="40"/>
        <v>-7.4746044962531224</v>
      </c>
      <c r="E1179">
        <v>-1.6652789342214466E-3</v>
      </c>
      <c r="G1179">
        <v>1174</v>
      </c>
      <c r="H1179">
        <f t="shared" ca="1" si="41"/>
        <v>1.359778274647616E-2</v>
      </c>
    </row>
    <row r="1180" spans="2:8">
      <c r="B1180" s="179">
        <v>44790</v>
      </c>
      <c r="C1180" s="180">
        <v>203.56</v>
      </c>
      <c r="D1180">
        <f t="shared" si="40"/>
        <v>0.91186873649046962</v>
      </c>
      <c r="E1180">
        <v>-1.6702692080959099E-3</v>
      </c>
      <c r="G1180">
        <v>1175</v>
      </c>
      <c r="H1180">
        <f t="shared" ca="1" si="41"/>
        <v>-1.7558183715273585E-2</v>
      </c>
    </row>
    <row r="1181" spans="2:8">
      <c r="B1181" s="179">
        <v>42787</v>
      </c>
      <c r="C1181" s="180">
        <v>17.940000000000001</v>
      </c>
      <c r="D1181">
        <f t="shared" si="40"/>
        <v>5.5741360089194881E-4</v>
      </c>
      <c r="E1181">
        <v>-1.6722408026754506E-3</v>
      </c>
      <c r="G1181">
        <v>1176</v>
      </c>
      <c r="H1181">
        <f t="shared" ca="1" si="41"/>
        <v>-7.9220770666990868E-3</v>
      </c>
    </row>
    <row r="1182" spans="2:8">
      <c r="B1182" s="179">
        <v>42775</v>
      </c>
      <c r="C1182" s="180">
        <v>17.93</v>
      </c>
      <c r="D1182">
        <f t="shared" si="40"/>
        <v>-5.563301728945901</v>
      </c>
      <c r="E1182">
        <v>-1.67317345231462E-3</v>
      </c>
      <c r="G1182">
        <v>1177</v>
      </c>
      <c r="H1182">
        <f t="shared" ca="1" si="41"/>
        <v>4.1052885389645931E-2</v>
      </c>
    </row>
    <row r="1183" spans="2:8">
      <c r="B1183" s="179">
        <v>44481</v>
      </c>
      <c r="C1183" s="180">
        <v>117.68</v>
      </c>
      <c r="D1183">
        <f t="shared" si="40"/>
        <v>0.70496261046906872</v>
      </c>
      <c r="E1183">
        <v>-1.6995241332425953E-3</v>
      </c>
      <c r="G1183">
        <v>1178</v>
      </c>
      <c r="H1183">
        <f t="shared" ca="1" si="41"/>
        <v>3.1863545300951986E-2</v>
      </c>
    </row>
    <row r="1184" spans="2:8">
      <c r="B1184" s="179">
        <v>43300</v>
      </c>
      <c r="C1184" s="180">
        <v>34.72</v>
      </c>
      <c r="D1184">
        <f t="shared" si="40"/>
        <v>-0.15956221198156681</v>
      </c>
      <c r="E1184">
        <v>-1.7281105990784066E-3</v>
      </c>
      <c r="G1184">
        <v>1179</v>
      </c>
      <c r="H1184">
        <f t="shared" ca="1" si="41"/>
        <v>-3.150426791486991E-3</v>
      </c>
    </row>
    <row r="1185" spans="2:8">
      <c r="B1185" s="179">
        <v>43425</v>
      </c>
      <c r="C1185" s="180">
        <v>40.26</v>
      </c>
      <c r="D1185">
        <f t="shared" si="40"/>
        <v>0.15300546448087424</v>
      </c>
      <c r="E1185">
        <v>-1.7386984600099426E-3</v>
      </c>
      <c r="G1185">
        <v>1180</v>
      </c>
      <c r="H1185">
        <f t="shared" ca="1" si="41"/>
        <v>3.7650482038439861E-2</v>
      </c>
    </row>
    <row r="1186" spans="2:8">
      <c r="B1186" s="179">
        <v>43108</v>
      </c>
      <c r="C1186" s="180">
        <v>34.1</v>
      </c>
      <c r="D1186">
        <f t="shared" si="40"/>
        <v>2.0527859237536739E-3</v>
      </c>
      <c r="E1186">
        <v>-1.7595307917887145E-3</v>
      </c>
      <c r="G1186">
        <v>1181</v>
      </c>
      <c r="H1186">
        <f t="shared" ca="1" si="41"/>
        <v>3.2288338589695702E-2</v>
      </c>
    </row>
    <row r="1187" spans="2:8">
      <c r="B1187" s="179">
        <v>43311</v>
      </c>
      <c r="C1187" s="180">
        <v>34.03</v>
      </c>
      <c r="D1187">
        <f t="shared" si="40"/>
        <v>3.1442844548927422E-2</v>
      </c>
      <c r="E1187">
        <v>-1.7631501616221649E-3</v>
      </c>
      <c r="G1187">
        <v>1182</v>
      </c>
      <c r="H1187">
        <f t="shared" ca="1" si="41"/>
        <v>1.2150006967865236E-2</v>
      </c>
    </row>
    <row r="1188" spans="2:8">
      <c r="B1188" s="179">
        <v>43111</v>
      </c>
      <c r="C1188" s="180">
        <v>32.96</v>
      </c>
      <c r="D1188">
        <f t="shared" si="40"/>
        <v>-16.432038834951452</v>
      </c>
      <c r="E1188">
        <v>-1.8203883495146321E-3</v>
      </c>
      <c r="G1188">
        <v>1183</v>
      </c>
      <c r="H1188">
        <f t="shared" ca="1" si="41"/>
        <v>5.1961028131873643E-2</v>
      </c>
    </row>
    <row r="1189" spans="2:8">
      <c r="B1189" s="179">
        <v>45407</v>
      </c>
      <c r="C1189" s="180">
        <v>574.55999999999995</v>
      </c>
      <c r="D1189">
        <f t="shared" si="40"/>
        <v>-0.11882135895293808</v>
      </c>
      <c r="E1189">
        <v>-1.8448900027848427E-3</v>
      </c>
      <c r="G1189">
        <v>1184</v>
      </c>
      <c r="H1189">
        <f t="shared" ca="1" si="41"/>
        <v>-5.6184579356035415E-2</v>
      </c>
    </row>
    <row r="1190" spans="2:8">
      <c r="B1190" s="179">
        <v>45637</v>
      </c>
      <c r="C1190" s="180">
        <v>642.83000000000004</v>
      </c>
      <c r="D1190">
        <f t="shared" si="40"/>
        <v>0.97512561641491524</v>
      </c>
      <c r="E1190">
        <v>-1.8667454848092524E-3</v>
      </c>
      <c r="G1190">
        <v>1185</v>
      </c>
      <c r="H1190">
        <f t="shared" ca="1" si="41"/>
        <v>-4.0166291164551851E-2</v>
      </c>
    </row>
    <row r="1191" spans="2:8">
      <c r="B1191" s="179">
        <v>42804</v>
      </c>
      <c r="C1191" s="180">
        <v>15.99</v>
      </c>
      <c r="D1191">
        <f t="shared" si="40"/>
        <v>-21.983114446529079</v>
      </c>
      <c r="E1191">
        <v>-1.8761726078798848E-3</v>
      </c>
      <c r="G1191">
        <v>1186</v>
      </c>
      <c r="H1191">
        <f t="shared" ca="1" si="41"/>
        <v>4.2806239656291857E-2</v>
      </c>
    </row>
    <row r="1192" spans="2:8">
      <c r="B1192" s="179">
        <v>45208</v>
      </c>
      <c r="C1192" s="180">
        <v>367.5</v>
      </c>
      <c r="D1192">
        <f t="shared" si="40"/>
        <v>-0.27741496598639453</v>
      </c>
      <c r="E1192">
        <v>-1.877551020408157E-3</v>
      </c>
      <c r="G1192">
        <v>1187</v>
      </c>
      <c r="H1192">
        <f t="shared" ca="1" si="41"/>
        <v>-5.4138865747818843E-2</v>
      </c>
    </row>
    <row r="1193" spans="2:8">
      <c r="B1193" s="179">
        <v>45826</v>
      </c>
      <c r="C1193" s="180">
        <v>469.45</v>
      </c>
      <c r="D1193">
        <f t="shared" si="40"/>
        <v>0.74461604004686333</v>
      </c>
      <c r="E1193">
        <v>-1.9171370753009566E-3</v>
      </c>
      <c r="G1193">
        <v>1188</v>
      </c>
      <c r="H1193">
        <f t="shared" ca="1" si="41"/>
        <v>2.6341352397750126E-2</v>
      </c>
    </row>
    <row r="1194" spans="2:8">
      <c r="B1194" s="179">
        <v>44463</v>
      </c>
      <c r="C1194" s="180">
        <v>119.89</v>
      </c>
      <c r="D1194">
        <f t="shared" si="40"/>
        <v>0.30744849445324879</v>
      </c>
      <c r="E1194">
        <v>-1.9184252231212275E-3</v>
      </c>
      <c r="G1194">
        <v>1189</v>
      </c>
      <c r="H1194">
        <f t="shared" ca="1" si="41"/>
        <v>6.2744684044487003E-3</v>
      </c>
    </row>
    <row r="1195" spans="2:8">
      <c r="B1195" s="179">
        <v>44298</v>
      </c>
      <c r="C1195" s="180">
        <v>83.03</v>
      </c>
      <c r="D1195">
        <f t="shared" si="40"/>
        <v>0.68830543177164882</v>
      </c>
      <c r="E1195">
        <v>-1.9270143321690543E-3</v>
      </c>
      <c r="G1195">
        <v>1190</v>
      </c>
      <c r="H1195">
        <f t="shared" ca="1" si="41"/>
        <v>2.684329411166779E-2</v>
      </c>
    </row>
    <row r="1196" spans="2:8">
      <c r="B1196" s="179">
        <v>42989</v>
      </c>
      <c r="C1196" s="180">
        <v>25.88</v>
      </c>
      <c r="D1196">
        <f t="shared" si="40"/>
        <v>-1.1723338485316848</v>
      </c>
      <c r="E1196">
        <v>-1.9319938176198112E-3</v>
      </c>
      <c r="G1196">
        <v>1191</v>
      </c>
      <c r="H1196">
        <f t="shared" ca="1" si="41"/>
        <v>3.191253893229453E-2</v>
      </c>
    </row>
    <row r="1197" spans="2:8">
      <c r="B1197" s="179">
        <v>44126</v>
      </c>
      <c r="C1197" s="180">
        <v>56.22</v>
      </c>
      <c r="D1197">
        <f t="shared" si="40"/>
        <v>-1.1579509071504801</v>
      </c>
      <c r="E1197">
        <v>-1.9565990750622453E-3</v>
      </c>
      <c r="G1197">
        <v>1192</v>
      </c>
      <c r="H1197">
        <f t="shared" ca="1" si="41"/>
        <v>5.2682951383915023E-2</v>
      </c>
    </row>
    <row r="1198" spans="2:8">
      <c r="B1198" s="179">
        <v>44652</v>
      </c>
      <c r="C1198" s="180">
        <v>121.32</v>
      </c>
      <c r="D1198">
        <f t="shared" si="40"/>
        <v>0.75024727992087048</v>
      </c>
      <c r="E1198">
        <v>-1.9782393669634775E-3</v>
      </c>
      <c r="G1198">
        <v>1193</v>
      </c>
      <c r="H1198">
        <f t="shared" ca="1" si="41"/>
        <v>8.8790143953868094E-3</v>
      </c>
    </row>
    <row r="1199" spans="2:8">
      <c r="B1199" s="179">
        <v>43186</v>
      </c>
      <c r="C1199" s="180">
        <v>30.3</v>
      </c>
      <c r="D1199">
        <f t="shared" si="40"/>
        <v>-19.674917491749177</v>
      </c>
      <c r="E1199">
        <v>-1.9801980198019382E-3</v>
      </c>
      <c r="G1199">
        <v>1194</v>
      </c>
      <c r="H1199">
        <f t="shared" ca="1" si="41"/>
        <v>4.367151294308573E-2</v>
      </c>
    </row>
    <row r="1200" spans="2:8">
      <c r="B1200" s="179">
        <v>45506</v>
      </c>
      <c r="C1200" s="180">
        <v>626.45000000000005</v>
      </c>
      <c r="D1200">
        <f t="shared" si="40"/>
        <v>0.93694628461968232</v>
      </c>
      <c r="E1200">
        <v>-2.0113337058025233E-3</v>
      </c>
      <c r="G1200">
        <v>1195</v>
      </c>
      <c r="H1200">
        <f t="shared" ca="1" si="41"/>
        <v>-3.3111165702969453E-3</v>
      </c>
    </row>
    <row r="1201" spans="2:8">
      <c r="B1201" s="179">
        <v>43410</v>
      </c>
      <c r="C1201" s="180">
        <v>39.5</v>
      </c>
      <c r="D1201">
        <f t="shared" si="40"/>
        <v>0.51012658227848096</v>
      </c>
      <c r="E1201">
        <v>-2.0253164556961593E-3</v>
      </c>
      <c r="G1201">
        <v>1196</v>
      </c>
      <c r="H1201">
        <f t="shared" ca="1" si="41"/>
        <v>-8.7267290375941317E-3</v>
      </c>
    </row>
    <row r="1202" spans="2:8">
      <c r="B1202" s="179">
        <v>42706</v>
      </c>
      <c r="C1202" s="180">
        <v>19.350000000000001</v>
      </c>
      <c r="D1202">
        <f t="shared" si="40"/>
        <v>-0.24031007751937974</v>
      </c>
      <c r="E1202">
        <v>-2.0671834625322553E-3</v>
      </c>
      <c r="G1202">
        <v>1197</v>
      </c>
      <c r="H1202">
        <f t="shared" ca="1" si="41"/>
        <v>5.2184405442555924E-3</v>
      </c>
    </row>
    <row r="1203" spans="2:8">
      <c r="B1203" s="179">
        <v>43034</v>
      </c>
      <c r="C1203" s="180">
        <v>24</v>
      </c>
      <c r="D1203">
        <f t="shared" si="40"/>
        <v>-18.977083333333333</v>
      </c>
      <c r="E1203">
        <v>-2.0833333333333628E-3</v>
      </c>
      <c r="G1203">
        <v>1198</v>
      </c>
      <c r="H1203">
        <f t="shared" ca="1" si="41"/>
        <v>4.0488844568481952E-2</v>
      </c>
    </row>
    <row r="1204" spans="2:8">
      <c r="B1204" s="179">
        <v>45798</v>
      </c>
      <c r="C1204" s="180">
        <v>479.45</v>
      </c>
      <c r="D1204">
        <f t="shared" si="40"/>
        <v>0.43789759098967568</v>
      </c>
      <c r="E1204">
        <v>-2.0857232245281051E-3</v>
      </c>
      <c r="G1204">
        <v>1199</v>
      </c>
      <c r="H1204">
        <f t="shared" ca="1" si="41"/>
        <v>-2.5546373628997587E-2</v>
      </c>
    </row>
    <row r="1205" spans="2:8">
      <c r="B1205" s="179">
        <v>44908</v>
      </c>
      <c r="C1205" s="180">
        <v>269.5</v>
      </c>
      <c r="D1205">
        <f t="shared" si="40"/>
        <v>0.86471243042671608</v>
      </c>
      <c r="E1205">
        <v>-2.1521335807049504E-3</v>
      </c>
      <c r="G1205">
        <v>1200</v>
      </c>
      <c r="H1205">
        <f t="shared" ca="1" si="41"/>
        <v>5.3022762150174908E-2</v>
      </c>
    </row>
    <row r="1206" spans="2:8">
      <c r="B1206" s="179">
        <v>43292</v>
      </c>
      <c r="C1206" s="180">
        <v>36.46</v>
      </c>
      <c r="D1206">
        <f t="shared" si="40"/>
        <v>0.13055403181568848</v>
      </c>
      <c r="E1206">
        <v>-2.1941854086669856E-3</v>
      </c>
      <c r="G1206">
        <v>1201</v>
      </c>
      <c r="H1206">
        <f t="shared" ca="1" si="41"/>
        <v>2.0694424234457085E-2</v>
      </c>
    </row>
    <row r="1207" spans="2:8">
      <c r="B1207" s="179">
        <v>43101</v>
      </c>
      <c r="C1207" s="180">
        <v>31.7</v>
      </c>
      <c r="D1207">
        <f t="shared" si="40"/>
        <v>0.43564668769716086</v>
      </c>
      <c r="E1207">
        <v>-2.2082018927444885E-3</v>
      </c>
      <c r="G1207">
        <v>1202</v>
      </c>
      <c r="H1207">
        <f t="shared" ca="1" si="41"/>
        <v>-6.7189992615034385E-3</v>
      </c>
    </row>
    <row r="1208" spans="2:8">
      <c r="B1208" s="179">
        <v>42776</v>
      </c>
      <c r="C1208" s="180">
        <v>17.89</v>
      </c>
      <c r="D1208">
        <f t="shared" si="40"/>
        <v>4.4717719396311821E-3</v>
      </c>
      <c r="E1208">
        <v>-2.2358859698154918E-3</v>
      </c>
      <c r="G1208">
        <v>1203</v>
      </c>
      <c r="H1208">
        <f t="shared" ca="1" si="41"/>
        <v>3.7586179843774097E-2</v>
      </c>
    </row>
    <row r="1209" spans="2:8">
      <c r="B1209" s="179">
        <v>42765</v>
      </c>
      <c r="C1209" s="180">
        <v>17.809999999999999</v>
      </c>
      <c r="D1209">
        <f t="shared" si="40"/>
        <v>-1.7029758562605279</v>
      </c>
      <c r="E1209">
        <v>-2.2459292532286752E-3</v>
      </c>
      <c r="G1209">
        <v>1204</v>
      </c>
      <c r="H1209">
        <f t="shared" ca="1" si="41"/>
        <v>6.4166431296195578E-3</v>
      </c>
    </row>
    <row r="1210" spans="2:8">
      <c r="B1210" s="179">
        <v>43640</v>
      </c>
      <c r="C1210" s="180">
        <v>48.14</v>
      </c>
      <c r="D1210">
        <f t="shared" si="40"/>
        <v>-0.35292895720814282</v>
      </c>
      <c r="E1210">
        <v>-2.2850020772746038E-3</v>
      </c>
      <c r="G1210">
        <v>1205</v>
      </c>
      <c r="H1210">
        <f t="shared" ca="1" si="41"/>
        <v>-2.9819323664185438E-2</v>
      </c>
    </row>
    <row r="1211" spans="2:8">
      <c r="B1211" s="179">
        <v>43892</v>
      </c>
      <c r="C1211" s="180">
        <v>65.13</v>
      </c>
      <c r="D1211">
        <f t="shared" si="40"/>
        <v>-6.2954091816367264</v>
      </c>
      <c r="E1211">
        <v>-2.3030861354215522E-3</v>
      </c>
      <c r="G1211">
        <v>1206</v>
      </c>
      <c r="H1211">
        <f t="shared" ca="1" si="41"/>
        <v>3.2531675912335585E-2</v>
      </c>
    </row>
    <row r="1212" spans="2:8">
      <c r="B1212" s="179">
        <v>45819</v>
      </c>
      <c r="C1212" s="180">
        <v>475.15</v>
      </c>
      <c r="D1212">
        <f t="shared" si="40"/>
        <v>0.82794906871514262</v>
      </c>
      <c r="E1212">
        <v>-2.3150584026097503E-3</v>
      </c>
      <c r="G1212">
        <v>1207</v>
      </c>
      <c r="H1212">
        <f t="shared" ca="1" si="41"/>
        <v>-4.035906418427544E-3</v>
      </c>
    </row>
    <row r="1213" spans="2:8">
      <c r="B1213" s="179">
        <v>44333</v>
      </c>
      <c r="C1213" s="180">
        <v>81.75</v>
      </c>
      <c r="D1213">
        <f t="shared" si="40"/>
        <v>0.47474006116207956</v>
      </c>
      <c r="E1213">
        <v>-2.3241590214066999E-3</v>
      </c>
      <c r="G1213">
        <v>1208</v>
      </c>
      <c r="H1213">
        <f t="shared" ca="1" si="41"/>
        <v>-1.1096002774755147E-3</v>
      </c>
    </row>
    <row r="1214" spans="2:8">
      <c r="B1214" s="179">
        <v>43921</v>
      </c>
      <c r="C1214" s="180">
        <v>42.94</v>
      </c>
      <c r="D1214">
        <f t="shared" si="40"/>
        <v>-12.132510479739173</v>
      </c>
      <c r="E1214">
        <v>-2.3288309268747419E-3</v>
      </c>
      <c r="G1214">
        <v>1209</v>
      </c>
      <c r="H1214">
        <f t="shared" ca="1" si="41"/>
        <v>1.0411916161528941E-2</v>
      </c>
    </row>
    <row r="1215" spans="2:8">
      <c r="B1215" s="179">
        <v>45338</v>
      </c>
      <c r="C1215" s="180">
        <v>563.91</v>
      </c>
      <c r="D1215">
        <f t="shared" si="40"/>
        <v>9.1521696724654669E-2</v>
      </c>
      <c r="E1215">
        <v>-2.4294656948803967E-3</v>
      </c>
      <c r="G1215">
        <v>1210</v>
      </c>
      <c r="H1215">
        <f t="shared" ca="1" si="41"/>
        <v>-3.924644702777999E-2</v>
      </c>
    </row>
    <row r="1216" spans="2:8">
      <c r="B1216" s="179">
        <v>45784</v>
      </c>
      <c r="C1216" s="180">
        <v>512.29999999999995</v>
      </c>
      <c r="D1216">
        <f t="shared" si="40"/>
        <v>-0.17495608042162797</v>
      </c>
      <c r="E1216">
        <v>-2.4399765762248686E-3</v>
      </c>
      <c r="G1216">
        <v>1211</v>
      </c>
      <c r="H1216">
        <f t="shared" ca="1" si="41"/>
        <v>3.2813887742926297E-2</v>
      </c>
    </row>
    <row r="1217" spans="2:8">
      <c r="B1217" s="179">
        <v>45433</v>
      </c>
      <c r="C1217" s="180">
        <v>601.92999999999995</v>
      </c>
      <c r="D1217">
        <f t="shared" si="40"/>
        <v>0.93957769175817785</v>
      </c>
      <c r="E1217">
        <v>-2.4421444353995105E-3</v>
      </c>
      <c r="G1217">
        <v>1212</v>
      </c>
      <c r="H1217">
        <f t="shared" ca="1" si="41"/>
        <v>-1.9645654007554459E-2</v>
      </c>
    </row>
    <row r="1218" spans="2:8">
      <c r="B1218" s="179">
        <v>43293</v>
      </c>
      <c r="C1218" s="180">
        <v>36.369999999999997</v>
      </c>
      <c r="D1218">
        <f t="shared" si="40"/>
        <v>-16.714599945009624</v>
      </c>
      <c r="E1218">
        <v>-2.4745669507837066E-3</v>
      </c>
      <c r="G1218">
        <v>1213</v>
      </c>
      <c r="H1218">
        <f t="shared" ca="1" si="41"/>
        <v>5.7365639089259103E-3</v>
      </c>
    </row>
    <row r="1219" spans="2:8">
      <c r="B1219" s="179">
        <v>45639</v>
      </c>
      <c r="C1219" s="180">
        <v>644.28</v>
      </c>
      <c r="D1219">
        <f t="shared" si="40"/>
        <v>0.91269323896442545</v>
      </c>
      <c r="E1219">
        <v>-2.4833923139008238E-3</v>
      </c>
      <c r="G1219">
        <v>1214</v>
      </c>
      <c r="H1219">
        <f t="shared" ca="1" si="41"/>
        <v>-2.1290313660277612E-2</v>
      </c>
    </row>
    <row r="1220" spans="2:8">
      <c r="B1220" s="179">
        <v>44119</v>
      </c>
      <c r="C1220" s="180">
        <v>56.25</v>
      </c>
      <c r="D1220">
        <f t="shared" si="40"/>
        <v>-4.5445333333333329</v>
      </c>
      <c r="E1220">
        <v>-2.488888888888899E-3</v>
      </c>
      <c r="G1220">
        <v>1215</v>
      </c>
      <c r="H1220">
        <f t="shared" ca="1" si="41"/>
        <v>2.0805577369270706E-2</v>
      </c>
    </row>
    <row r="1221" spans="2:8">
      <c r="B1221" s="179">
        <v>45068</v>
      </c>
      <c r="C1221" s="180">
        <v>311.88</v>
      </c>
      <c r="D1221">
        <f t="shared" si="40"/>
        <v>0.68202513787354102</v>
      </c>
      <c r="E1221">
        <v>-2.5009619084264125E-3</v>
      </c>
      <c r="G1221">
        <v>1216</v>
      </c>
      <c r="H1221">
        <f t="shared" ca="1" si="41"/>
        <v>4.0835123259589648E-3</v>
      </c>
    </row>
    <row r="1222" spans="2:8">
      <c r="B1222" s="179">
        <v>44411</v>
      </c>
      <c r="C1222" s="180">
        <v>99.17</v>
      </c>
      <c r="D1222">
        <f t="shared" ref="D1222:D1285" si="42">(C1222-C1223)/C1222</f>
        <v>-1.0344862357567812</v>
      </c>
      <c r="E1222">
        <v>-2.5209236664313806E-3</v>
      </c>
      <c r="G1222">
        <v>1217</v>
      </c>
      <c r="H1222">
        <f t="shared" ca="1" si="41"/>
        <v>-3.5404711151405949E-3</v>
      </c>
    </row>
    <row r="1223" spans="2:8">
      <c r="B1223" s="179">
        <v>44798</v>
      </c>
      <c r="C1223" s="180">
        <v>201.76</v>
      </c>
      <c r="D1223">
        <f t="shared" si="42"/>
        <v>-1.7196669310071375</v>
      </c>
      <c r="E1223">
        <v>-2.5277557494053299E-3</v>
      </c>
      <c r="G1223">
        <v>1218</v>
      </c>
      <c r="H1223">
        <f t="shared" ref="H1223:H1286" ca="1" si="43">NORMINV(RAND(),N$8,N$9)</f>
        <v>-4.4766630747882924E-3</v>
      </c>
    </row>
    <row r="1224" spans="2:8">
      <c r="B1224" s="179">
        <v>45763</v>
      </c>
      <c r="C1224" s="180">
        <v>548.72</v>
      </c>
      <c r="D1224">
        <f t="shared" si="42"/>
        <v>-0.17792316664236768</v>
      </c>
      <c r="E1224">
        <v>-2.533168100306142E-3</v>
      </c>
      <c r="G1224">
        <v>1219</v>
      </c>
      <c r="H1224">
        <f t="shared" ca="1" si="43"/>
        <v>1.6847796122644081E-2</v>
      </c>
    </row>
    <row r="1225" spans="2:8">
      <c r="B1225" s="179">
        <v>45462</v>
      </c>
      <c r="C1225" s="180">
        <v>646.35</v>
      </c>
      <c r="D1225">
        <f t="shared" si="42"/>
        <v>0.92120368221551796</v>
      </c>
      <c r="E1225">
        <v>-2.5373249787266749E-3</v>
      </c>
      <c r="G1225">
        <v>1220</v>
      </c>
      <c r="H1225">
        <f t="shared" ca="1" si="43"/>
        <v>8.1153392033538382E-3</v>
      </c>
    </row>
    <row r="1226" spans="2:8">
      <c r="B1226" s="179">
        <v>43713</v>
      </c>
      <c r="C1226" s="180">
        <v>50.93</v>
      </c>
      <c r="D1226">
        <f t="shared" si="42"/>
        <v>0.69507166699391321</v>
      </c>
      <c r="E1226">
        <v>-2.5525230708816522E-3</v>
      </c>
      <c r="G1226">
        <v>1221</v>
      </c>
      <c r="H1226">
        <f t="shared" ca="1" si="43"/>
        <v>3.8669712764776518E-3</v>
      </c>
    </row>
    <row r="1227" spans="2:8">
      <c r="B1227" s="179">
        <v>42810</v>
      </c>
      <c r="C1227" s="180">
        <v>15.53</v>
      </c>
      <c r="D1227">
        <f t="shared" si="42"/>
        <v>-2.231809401159047</v>
      </c>
      <c r="E1227">
        <v>-2.5756600128783599E-3</v>
      </c>
      <c r="G1227">
        <v>1222</v>
      </c>
      <c r="H1227">
        <f t="shared" ca="1" si="43"/>
        <v>-2.5487122104933275E-2</v>
      </c>
    </row>
    <row r="1228" spans="2:8">
      <c r="B1228" s="179">
        <v>43752</v>
      </c>
      <c r="C1228" s="180">
        <v>50.19</v>
      </c>
      <c r="D1228">
        <f t="shared" si="42"/>
        <v>-11.03546523211795</v>
      </c>
      <c r="E1228">
        <v>-2.5901574018729343E-3</v>
      </c>
      <c r="G1228">
        <v>1223</v>
      </c>
      <c r="H1228">
        <f t="shared" ca="1" si="43"/>
        <v>1.8504967137077905E-2</v>
      </c>
    </row>
    <row r="1229" spans="2:8">
      <c r="B1229" s="179">
        <v>45666</v>
      </c>
      <c r="C1229" s="180">
        <v>604.05999999999995</v>
      </c>
      <c r="D1229">
        <f t="shared" si="42"/>
        <v>0.91936231500182097</v>
      </c>
      <c r="E1229">
        <v>-2.6321888554117672E-3</v>
      </c>
      <c r="G1229">
        <v>1224</v>
      </c>
      <c r="H1229">
        <f t="shared" ca="1" si="43"/>
        <v>-1.2184165886268167E-2</v>
      </c>
    </row>
    <row r="1230" spans="2:8">
      <c r="B1230" s="179">
        <v>43614</v>
      </c>
      <c r="C1230" s="180">
        <v>48.71</v>
      </c>
      <c r="D1230">
        <f t="shared" si="42"/>
        <v>-4.4064873742557999</v>
      </c>
      <c r="E1230">
        <v>-2.6688564976391411E-3</v>
      </c>
      <c r="G1230">
        <v>1225</v>
      </c>
      <c r="H1230">
        <f t="shared" ca="1" si="43"/>
        <v>-8.140523954130157E-3</v>
      </c>
    </row>
    <row r="1231" spans="2:8">
      <c r="B1231" s="179">
        <v>44987</v>
      </c>
      <c r="C1231" s="180">
        <v>263.35000000000002</v>
      </c>
      <c r="D1231">
        <f t="shared" si="42"/>
        <v>0.91771406872982719</v>
      </c>
      <c r="E1231">
        <v>-2.7340041769507136E-3</v>
      </c>
      <c r="G1231">
        <v>1226</v>
      </c>
      <c r="H1231">
        <f t="shared" ca="1" si="43"/>
        <v>-1.9385714678795317E-2</v>
      </c>
    </row>
    <row r="1232" spans="2:8">
      <c r="B1232" s="179">
        <v>42870</v>
      </c>
      <c r="C1232" s="180">
        <v>21.67</v>
      </c>
      <c r="D1232">
        <f t="shared" si="42"/>
        <v>-0.99077065066912773</v>
      </c>
      <c r="E1232">
        <v>-2.7688047992615928E-3</v>
      </c>
      <c r="G1232">
        <v>1227</v>
      </c>
      <c r="H1232">
        <f t="shared" ca="1" si="43"/>
        <v>-2.984031309886432E-2</v>
      </c>
    </row>
    <row r="1233" spans="2:8">
      <c r="B1233" s="179">
        <v>43580</v>
      </c>
      <c r="C1233" s="180">
        <v>43.14</v>
      </c>
      <c r="D1233">
        <f t="shared" si="42"/>
        <v>0.58344923504867874</v>
      </c>
      <c r="E1233">
        <v>-2.7816411682892311E-3</v>
      </c>
      <c r="G1233">
        <v>1228</v>
      </c>
      <c r="H1233">
        <f t="shared" ca="1" si="43"/>
        <v>4.246545382423187E-2</v>
      </c>
    </row>
    <row r="1234" spans="2:8">
      <c r="B1234" s="179">
        <v>42786</v>
      </c>
      <c r="C1234" s="180">
        <v>17.97</v>
      </c>
      <c r="D1234">
        <f t="shared" si="42"/>
        <v>-1.1981079577072902</v>
      </c>
      <c r="E1234">
        <v>-2.7824151363383814E-3</v>
      </c>
      <c r="G1234">
        <v>1229</v>
      </c>
      <c r="H1234">
        <f t="shared" ca="1" si="43"/>
        <v>-1.7608657500008528E-3</v>
      </c>
    </row>
    <row r="1235" spans="2:8">
      <c r="B1235" s="179">
        <v>43368</v>
      </c>
      <c r="C1235" s="180">
        <v>39.5</v>
      </c>
      <c r="D1235">
        <f t="shared" si="42"/>
        <v>-0.25898734177215182</v>
      </c>
      <c r="E1235">
        <v>-2.7848101265822642E-3</v>
      </c>
      <c r="G1235">
        <v>1230</v>
      </c>
      <c r="H1235">
        <f t="shared" ca="1" si="43"/>
        <v>4.5879497271062077E-3</v>
      </c>
    </row>
    <row r="1236" spans="2:8">
      <c r="B1236" s="179">
        <v>43658</v>
      </c>
      <c r="C1236" s="180">
        <v>49.73</v>
      </c>
      <c r="D1236">
        <f t="shared" si="42"/>
        <v>0.15644480193042418</v>
      </c>
      <c r="E1236">
        <v>-2.8152020912929937E-3</v>
      </c>
      <c r="G1236">
        <v>1231</v>
      </c>
      <c r="H1236">
        <f t="shared" ca="1" si="43"/>
        <v>1.3741116534287082E-3</v>
      </c>
    </row>
    <row r="1237" spans="2:8">
      <c r="B1237" s="179">
        <v>43537</v>
      </c>
      <c r="C1237" s="180">
        <v>41.95</v>
      </c>
      <c r="D1237">
        <f t="shared" si="42"/>
        <v>0.58617401668653157</v>
      </c>
      <c r="E1237">
        <v>-2.8605482717520246E-3</v>
      </c>
      <c r="G1237">
        <v>1232</v>
      </c>
      <c r="H1237">
        <f t="shared" ca="1" si="43"/>
        <v>3.4146893118904079E-2</v>
      </c>
    </row>
    <row r="1238" spans="2:8">
      <c r="B1238" s="179">
        <v>42789</v>
      </c>
      <c r="C1238" s="180">
        <v>17.36</v>
      </c>
      <c r="D1238">
        <f t="shared" si="42"/>
        <v>-5.9423963133640552</v>
      </c>
      <c r="E1238">
        <v>-2.8801843317972759E-3</v>
      </c>
      <c r="G1238">
        <v>1233</v>
      </c>
      <c r="H1238">
        <f t="shared" ca="1" si="43"/>
        <v>-1.1806730292171954E-3</v>
      </c>
    </row>
    <row r="1239" spans="2:8">
      <c r="B1239" s="179">
        <v>44455</v>
      </c>
      <c r="C1239" s="180">
        <v>120.52</v>
      </c>
      <c r="D1239">
        <f t="shared" si="42"/>
        <v>-1.7587122469299705</v>
      </c>
      <c r="E1239">
        <v>-2.904082309990114E-3</v>
      </c>
      <c r="G1239">
        <v>1234</v>
      </c>
      <c r="H1239">
        <f t="shared" ca="1" si="43"/>
        <v>4.9059464985942783E-2</v>
      </c>
    </row>
    <row r="1240" spans="2:8">
      <c r="B1240" s="179">
        <v>45078</v>
      </c>
      <c r="C1240" s="180">
        <v>332.48</v>
      </c>
      <c r="D1240">
        <f t="shared" si="42"/>
        <v>0.825012030798845</v>
      </c>
      <c r="E1240">
        <v>-2.9174687199229137E-3</v>
      </c>
      <c r="G1240">
        <v>1235</v>
      </c>
      <c r="H1240">
        <f t="shared" ca="1" si="43"/>
        <v>3.9554508030550571E-2</v>
      </c>
    </row>
    <row r="1241" spans="2:8">
      <c r="B1241" s="179">
        <v>44144</v>
      </c>
      <c r="C1241" s="180">
        <v>58.18</v>
      </c>
      <c r="D1241">
        <f t="shared" si="42"/>
        <v>-8.3447920247507721</v>
      </c>
      <c r="E1241">
        <v>-2.9219663114472619E-3</v>
      </c>
      <c r="G1241">
        <v>1236</v>
      </c>
      <c r="H1241">
        <f t="shared" ca="1" si="43"/>
        <v>-7.2326111674361152E-3</v>
      </c>
    </row>
    <row r="1242" spans="2:8">
      <c r="B1242" s="179">
        <v>45331</v>
      </c>
      <c r="C1242" s="180">
        <v>543.67999999999995</v>
      </c>
      <c r="D1242">
        <f t="shared" si="42"/>
        <v>0.93790464979399646</v>
      </c>
      <c r="E1242">
        <v>-2.9613007651559994E-3</v>
      </c>
      <c r="G1242">
        <v>1237</v>
      </c>
      <c r="H1242">
        <f t="shared" ca="1" si="43"/>
        <v>-3.0848662562214232E-2</v>
      </c>
    </row>
    <row r="1243" spans="2:8">
      <c r="B1243" s="179">
        <v>43236</v>
      </c>
      <c r="C1243" s="180">
        <v>33.76</v>
      </c>
      <c r="D1243">
        <f t="shared" si="42"/>
        <v>-0.18690758293838872</v>
      </c>
      <c r="E1243">
        <v>-2.9620853080569143E-3</v>
      </c>
      <c r="G1243">
        <v>1238</v>
      </c>
      <c r="H1243">
        <f t="shared" ca="1" si="43"/>
        <v>1.1191286307318414E-3</v>
      </c>
    </row>
    <row r="1244" spans="2:8">
      <c r="B1244" s="179">
        <v>43439</v>
      </c>
      <c r="C1244" s="180">
        <v>40.07</v>
      </c>
      <c r="D1244">
        <f t="shared" si="42"/>
        <v>-13.889193910656351</v>
      </c>
      <c r="E1244">
        <v>-2.9947591714498986E-3</v>
      </c>
      <c r="G1244">
        <v>1239</v>
      </c>
      <c r="H1244">
        <f t="shared" ca="1" si="43"/>
        <v>-4.4102234966974961E-3</v>
      </c>
    </row>
    <row r="1245" spans="2:8">
      <c r="B1245" s="179">
        <v>45436</v>
      </c>
      <c r="C1245" s="180">
        <v>596.61</v>
      </c>
      <c r="D1245">
        <f t="shared" si="42"/>
        <v>0.62219875630646493</v>
      </c>
      <c r="E1245">
        <v>-3.0002849432627069E-3</v>
      </c>
      <c r="G1245">
        <v>1240</v>
      </c>
      <c r="H1245">
        <f t="shared" ca="1" si="43"/>
        <v>2.5850610368021137E-2</v>
      </c>
    </row>
    <row r="1246" spans="2:8">
      <c r="B1246" s="179">
        <v>44874</v>
      </c>
      <c r="C1246" s="180">
        <v>225.4</v>
      </c>
      <c r="D1246">
        <f t="shared" si="42"/>
        <v>0.6271960958296362</v>
      </c>
      <c r="E1246">
        <v>-3.0168589174800657E-3</v>
      </c>
      <c r="G1246">
        <v>1241</v>
      </c>
      <c r="H1246">
        <f t="shared" ca="1" si="43"/>
        <v>1.7479288525005906E-2</v>
      </c>
    </row>
    <row r="1247" spans="2:8">
      <c r="B1247" s="179">
        <v>44320</v>
      </c>
      <c r="C1247" s="180">
        <v>84.03</v>
      </c>
      <c r="D1247">
        <f t="shared" si="42"/>
        <v>0.32083779602522911</v>
      </c>
      <c r="E1247">
        <v>-3.0941330477211129E-3</v>
      </c>
      <c r="G1247">
        <v>1242</v>
      </c>
      <c r="H1247">
        <f t="shared" ca="1" si="43"/>
        <v>1.204233237160734E-2</v>
      </c>
    </row>
    <row r="1248" spans="2:8">
      <c r="B1248" s="179">
        <v>44123</v>
      </c>
      <c r="C1248" s="180">
        <v>57.07</v>
      </c>
      <c r="D1248">
        <f t="shared" si="42"/>
        <v>-7.3178552654634661</v>
      </c>
      <c r="E1248">
        <v>-3.1540213772559963E-3</v>
      </c>
      <c r="G1248">
        <v>1243</v>
      </c>
      <c r="H1248">
        <f t="shared" ca="1" si="43"/>
        <v>-4.2657476328367236E-2</v>
      </c>
    </row>
    <row r="1249" spans="2:8">
      <c r="B1249" s="179">
        <v>45721</v>
      </c>
      <c r="C1249" s="180">
        <v>474.7</v>
      </c>
      <c r="D1249">
        <f t="shared" si="42"/>
        <v>-0.33781335580366539</v>
      </c>
      <c r="E1249">
        <v>-3.1598904571308196E-3</v>
      </c>
      <c r="G1249">
        <v>1244</v>
      </c>
      <c r="H1249">
        <f t="shared" ca="1" si="43"/>
        <v>9.0273715386687096E-3</v>
      </c>
    </row>
    <row r="1250" spans="2:8">
      <c r="B1250" s="179">
        <v>45484</v>
      </c>
      <c r="C1250" s="180">
        <v>635.05999999999995</v>
      </c>
      <c r="D1250">
        <f t="shared" si="42"/>
        <v>0.92129877491890522</v>
      </c>
      <c r="E1250">
        <v>-3.1965483576356355E-3</v>
      </c>
      <c r="G1250">
        <v>1245</v>
      </c>
      <c r="H1250">
        <f t="shared" ca="1" si="43"/>
        <v>2.2118045585911347E-2</v>
      </c>
    </row>
    <row r="1251" spans="2:8">
      <c r="B1251" s="179">
        <v>43962</v>
      </c>
      <c r="C1251" s="180">
        <v>49.98</v>
      </c>
      <c r="D1251">
        <f t="shared" si="42"/>
        <v>-1.2989195678271312</v>
      </c>
      <c r="E1251">
        <v>-3.2012805122049559E-3</v>
      </c>
      <c r="G1251">
        <v>1246</v>
      </c>
      <c r="H1251">
        <f t="shared" ca="1" si="43"/>
        <v>8.1711682060319132E-3</v>
      </c>
    </row>
    <row r="1252" spans="2:8">
      <c r="B1252" s="179">
        <v>44540</v>
      </c>
      <c r="C1252" s="180">
        <v>114.9</v>
      </c>
      <c r="D1252">
        <f t="shared" si="42"/>
        <v>0.62758920800696272</v>
      </c>
      <c r="E1252">
        <v>-3.2201914708441283E-3</v>
      </c>
      <c r="G1252">
        <v>1247</v>
      </c>
      <c r="H1252">
        <f t="shared" ca="1" si="43"/>
        <v>7.4669404756517073E-3</v>
      </c>
    </row>
    <row r="1253" spans="2:8">
      <c r="B1253" s="179">
        <v>43578</v>
      </c>
      <c r="C1253" s="180">
        <v>42.79</v>
      </c>
      <c r="D1253">
        <f t="shared" si="42"/>
        <v>-3.9156344940406642</v>
      </c>
      <c r="E1253">
        <v>-3.271792474877321E-3</v>
      </c>
      <c r="G1253">
        <v>1248</v>
      </c>
      <c r="H1253">
        <f t="shared" ca="1" si="43"/>
        <v>1.911862735340194E-3</v>
      </c>
    </row>
    <row r="1254" spans="2:8">
      <c r="B1254" s="179">
        <v>44818</v>
      </c>
      <c r="C1254" s="180">
        <v>210.34</v>
      </c>
      <c r="D1254">
        <f t="shared" si="42"/>
        <v>-0.66644480365123127</v>
      </c>
      <c r="E1254">
        <v>-3.2804031567937515E-3</v>
      </c>
      <c r="G1254">
        <v>1249</v>
      </c>
      <c r="H1254">
        <f t="shared" ca="1" si="43"/>
        <v>1.477281276811505E-2</v>
      </c>
    </row>
    <row r="1255" spans="2:8">
      <c r="B1255" s="179">
        <v>45162</v>
      </c>
      <c r="C1255" s="180">
        <v>350.52</v>
      </c>
      <c r="D1255">
        <f t="shared" si="42"/>
        <v>-0.84631404770055918</v>
      </c>
      <c r="E1255">
        <v>-3.2808398950132209E-3</v>
      </c>
      <c r="G1255">
        <v>1250</v>
      </c>
      <c r="H1255">
        <f t="shared" ca="1" si="43"/>
        <v>-3.9416599564225446E-3</v>
      </c>
    </row>
    <row r="1256" spans="2:8">
      <c r="B1256" s="179">
        <v>45659</v>
      </c>
      <c r="C1256" s="180">
        <v>647.16999999999996</v>
      </c>
      <c r="D1256">
        <f t="shared" si="42"/>
        <v>0.87094581021988038</v>
      </c>
      <c r="E1256">
        <v>-3.3221564658437366E-3</v>
      </c>
      <c r="G1256">
        <v>1251</v>
      </c>
      <c r="H1256">
        <f t="shared" ca="1" si="43"/>
        <v>1.1742873524250606E-2</v>
      </c>
    </row>
    <row r="1257" spans="2:8">
      <c r="B1257" s="179">
        <v>44281</v>
      </c>
      <c r="C1257" s="180">
        <v>83.52</v>
      </c>
      <c r="D1257">
        <f t="shared" si="42"/>
        <v>-5.0154454022988517</v>
      </c>
      <c r="E1257">
        <v>-3.3524904214559527E-3</v>
      </c>
      <c r="G1257">
        <v>1252</v>
      </c>
      <c r="H1257">
        <f t="shared" ca="1" si="43"/>
        <v>5.3446530227666007E-3</v>
      </c>
    </row>
    <row r="1258" spans="2:8">
      <c r="B1258" s="179">
        <v>45315</v>
      </c>
      <c r="C1258" s="180">
        <v>502.41</v>
      </c>
      <c r="D1258">
        <f t="shared" si="42"/>
        <v>0.88246651141497978</v>
      </c>
      <c r="E1258">
        <v>-3.3637865488346124E-3</v>
      </c>
      <c r="G1258">
        <v>1253</v>
      </c>
      <c r="H1258">
        <f t="shared" ca="1" si="43"/>
        <v>2.2601805164499385E-2</v>
      </c>
    </row>
    <row r="1259" spans="2:8">
      <c r="B1259" s="179">
        <v>43791</v>
      </c>
      <c r="C1259" s="180">
        <v>59.05</v>
      </c>
      <c r="D1259">
        <f t="shared" si="42"/>
        <v>0.46316680779000846</v>
      </c>
      <c r="E1259">
        <v>-3.3869602032176606E-3</v>
      </c>
      <c r="G1259">
        <v>1254</v>
      </c>
      <c r="H1259">
        <f t="shared" ca="1" si="43"/>
        <v>-6.9363908104377175E-3</v>
      </c>
    </row>
    <row r="1260" spans="2:8">
      <c r="B1260" s="179">
        <v>43150</v>
      </c>
      <c r="C1260" s="180">
        <v>31.7</v>
      </c>
      <c r="D1260">
        <f t="shared" si="42"/>
        <v>-2.6274447949526811</v>
      </c>
      <c r="E1260">
        <v>-3.4700315457413069E-3</v>
      </c>
      <c r="G1260">
        <v>1255</v>
      </c>
      <c r="H1260">
        <f t="shared" ca="1" si="43"/>
        <v>5.1150462535433656E-2</v>
      </c>
    </row>
    <row r="1261" spans="2:8">
      <c r="B1261" s="179">
        <v>44531</v>
      </c>
      <c r="C1261" s="180">
        <v>114.99</v>
      </c>
      <c r="D1261">
        <f t="shared" si="42"/>
        <v>0.62614140360031312</v>
      </c>
      <c r="E1261">
        <v>-3.4785633533351221E-3</v>
      </c>
      <c r="G1261">
        <v>1256</v>
      </c>
      <c r="H1261">
        <f t="shared" ca="1" si="43"/>
        <v>-2.8219326204798143E-4</v>
      </c>
    </row>
    <row r="1262" spans="2:8">
      <c r="B1262" s="179">
        <v>43581</v>
      </c>
      <c r="C1262" s="180">
        <v>42.99</v>
      </c>
      <c r="D1262">
        <f t="shared" si="42"/>
        <v>-0.32565712956501508</v>
      </c>
      <c r="E1262">
        <v>-3.4891835310537E-3</v>
      </c>
      <c r="G1262">
        <v>1257</v>
      </c>
      <c r="H1262">
        <f t="shared" ca="1" si="43"/>
        <v>2.4789232539954711E-2</v>
      </c>
    </row>
    <row r="1263" spans="2:8">
      <c r="B1263" s="179">
        <v>43808</v>
      </c>
      <c r="C1263" s="180">
        <v>56.99</v>
      </c>
      <c r="D1263">
        <f t="shared" si="42"/>
        <v>-9.4460431654676267</v>
      </c>
      <c r="E1263">
        <v>-3.5093876118616552E-3</v>
      </c>
      <c r="G1263">
        <v>1258</v>
      </c>
      <c r="H1263">
        <f t="shared" ca="1" si="43"/>
        <v>1.4860309049128689E-2</v>
      </c>
    </row>
    <row r="1264" spans="2:8">
      <c r="B1264" s="179">
        <v>45603</v>
      </c>
      <c r="C1264" s="180">
        <v>595.32000000000005</v>
      </c>
      <c r="D1264">
        <f t="shared" si="42"/>
        <v>0.54417792111805419</v>
      </c>
      <c r="E1264">
        <v>-3.5275146139889619E-3</v>
      </c>
      <c r="G1264">
        <v>1259</v>
      </c>
      <c r="H1264">
        <f t="shared" ca="1" si="43"/>
        <v>4.9927746240025696E-2</v>
      </c>
    </row>
    <row r="1265" spans="2:8">
      <c r="B1265" s="179">
        <v>44910</v>
      </c>
      <c r="C1265" s="180">
        <v>271.36</v>
      </c>
      <c r="D1265">
        <f t="shared" si="42"/>
        <v>-1.1925117924528301</v>
      </c>
      <c r="E1265">
        <v>-3.5377358490565284E-3</v>
      </c>
      <c r="G1265">
        <v>1260</v>
      </c>
      <c r="H1265">
        <f t="shared" ca="1" si="43"/>
        <v>1.0156971946864518E-2</v>
      </c>
    </row>
    <row r="1266" spans="2:8">
      <c r="B1266" s="179">
        <v>45428</v>
      </c>
      <c r="C1266" s="180">
        <v>594.96</v>
      </c>
      <c r="D1266">
        <f t="shared" si="42"/>
        <v>0.96248487293263407</v>
      </c>
      <c r="E1266">
        <v>-3.5800726099233485E-3</v>
      </c>
      <c r="G1266">
        <v>1261</v>
      </c>
      <c r="H1266">
        <f t="shared" ca="1" si="43"/>
        <v>-2.532838141243433E-2</v>
      </c>
    </row>
    <row r="1267" spans="2:8">
      <c r="B1267" s="179">
        <v>42949</v>
      </c>
      <c r="C1267" s="180">
        <v>22.32</v>
      </c>
      <c r="D1267">
        <f t="shared" si="42"/>
        <v>-9.0595878136200714</v>
      </c>
      <c r="E1267">
        <v>-3.5842293906809273E-3</v>
      </c>
      <c r="G1267">
        <v>1262</v>
      </c>
      <c r="H1267">
        <f t="shared" ca="1" si="43"/>
        <v>-2.6130857194162976E-3</v>
      </c>
    </row>
    <row r="1268" spans="2:8">
      <c r="B1268" s="179">
        <v>44883</v>
      </c>
      <c r="C1268" s="180">
        <v>224.53</v>
      </c>
      <c r="D1268">
        <f t="shared" si="42"/>
        <v>-1.7049837438204252</v>
      </c>
      <c r="E1268">
        <v>-3.6075357413263361E-3</v>
      </c>
      <c r="G1268">
        <v>1263</v>
      </c>
      <c r="H1268">
        <f t="shared" ca="1" si="43"/>
        <v>9.0117108029277361E-4</v>
      </c>
    </row>
    <row r="1269" spans="2:8">
      <c r="B1269" s="179">
        <v>45581</v>
      </c>
      <c r="C1269" s="180">
        <v>607.35</v>
      </c>
      <c r="D1269">
        <f t="shared" si="42"/>
        <v>0.90471721412694495</v>
      </c>
      <c r="E1269">
        <v>-3.6222935704288001E-3</v>
      </c>
      <c r="G1269">
        <v>1264</v>
      </c>
      <c r="H1269">
        <f t="shared" ca="1" si="43"/>
        <v>-7.4062533786228568E-3</v>
      </c>
    </row>
    <row r="1270" spans="2:8">
      <c r="B1270" s="179">
        <v>44096</v>
      </c>
      <c r="C1270" s="180">
        <v>57.87</v>
      </c>
      <c r="D1270">
        <f t="shared" si="42"/>
        <v>-1.086400552963539</v>
      </c>
      <c r="E1270">
        <v>-3.6288232244686513E-3</v>
      </c>
      <c r="G1270">
        <v>1265</v>
      </c>
      <c r="H1270">
        <f t="shared" ca="1" si="43"/>
        <v>6.141868497211999E-2</v>
      </c>
    </row>
    <row r="1271" spans="2:8">
      <c r="B1271" s="179">
        <v>44649</v>
      </c>
      <c r="C1271" s="180">
        <v>120.74</v>
      </c>
      <c r="D1271">
        <f t="shared" si="42"/>
        <v>-4.2489647175749541</v>
      </c>
      <c r="E1271">
        <v>-3.6441941361604435E-3</v>
      </c>
      <c r="G1271">
        <v>1266</v>
      </c>
      <c r="H1271">
        <f t="shared" ca="1" si="43"/>
        <v>8.6452896018479825E-4</v>
      </c>
    </row>
    <row r="1272" spans="2:8">
      <c r="B1272" s="179">
        <v>45491</v>
      </c>
      <c r="C1272" s="180">
        <v>633.76</v>
      </c>
      <c r="D1272">
        <f t="shared" si="42"/>
        <v>0.13159555667760664</v>
      </c>
      <c r="E1272">
        <v>-3.6449129007827242E-3</v>
      </c>
      <c r="G1272">
        <v>1267</v>
      </c>
      <c r="H1272">
        <f t="shared" ca="1" si="43"/>
        <v>1.520342458477757E-2</v>
      </c>
    </row>
    <row r="1273" spans="2:8">
      <c r="B1273" s="179">
        <v>45397</v>
      </c>
      <c r="C1273" s="180">
        <v>550.36</v>
      </c>
      <c r="D1273">
        <f t="shared" si="42"/>
        <v>-0.16776291881677455</v>
      </c>
      <c r="E1273">
        <v>-3.6521549531215764E-3</v>
      </c>
      <c r="G1273">
        <v>1268</v>
      </c>
      <c r="H1273">
        <f t="shared" ca="1" si="43"/>
        <v>4.4084551885336026E-2</v>
      </c>
    </row>
    <row r="1274" spans="2:8">
      <c r="B1274" s="179">
        <v>45478</v>
      </c>
      <c r="C1274" s="180">
        <v>642.69000000000005</v>
      </c>
      <c r="D1274">
        <f t="shared" si="42"/>
        <v>0.88236941604817254</v>
      </c>
      <c r="E1274">
        <v>-3.6876254492833101E-3</v>
      </c>
      <c r="G1274">
        <v>1269</v>
      </c>
      <c r="H1274">
        <f t="shared" ca="1" si="43"/>
        <v>1.1087382674351861E-2</v>
      </c>
    </row>
    <row r="1275" spans="2:8">
      <c r="B1275" s="179">
        <v>44232</v>
      </c>
      <c r="C1275" s="180">
        <v>75.599999999999994</v>
      </c>
      <c r="D1275">
        <f t="shared" si="42"/>
        <v>0.71507936507936509</v>
      </c>
      <c r="E1275">
        <v>-3.703703703703719E-3</v>
      </c>
      <c r="G1275">
        <v>1270</v>
      </c>
      <c r="H1275">
        <f t="shared" ca="1" si="43"/>
        <v>-1.649521498044933E-2</v>
      </c>
    </row>
    <row r="1276" spans="2:8">
      <c r="B1276" s="179">
        <v>42884</v>
      </c>
      <c r="C1276" s="180">
        <v>21.54</v>
      </c>
      <c r="D1276">
        <f t="shared" si="42"/>
        <v>-1.2432683379758589</v>
      </c>
      <c r="E1276">
        <v>-3.714020427112435E-3</v>
      </c>
      <c r="G1276">
        <v>1271</v>
      </c>
      <c r="H1276">
        <f t="shared" ca="1" si="43"/>
        <v>4.0123311972139891E-3</v>
      </c>
    </row>
    <row r="1277" spans="2:8">
      <c r="B1277" s="179">
        <v>43627</v>
      </c>
      <c r="C1277" s="180">
        <v>48.32</v>
      </c>
      <c r="D1277">
        <f t="shared" si="42"/>
        <v>0.5012417218543046</v>
      </c>
      <c r="E1277">
        <v>-3.7251655629139016E-3</v>
      </c>
      <c r="G1277">
        <v>1272</v>
      </c>
      <c r="H1277">
        <f t="shared" ca="1" si="43"/>
        <v>-5.4863972410926871E-3</v>
      </c>
    </row>
    <row r="1278" spans="2:8">
      <c r="B1278" s="179">
        <v>43027</v>
      </c>
      <c r="C1278" s="180">
        <v>24.1</v>
      </c>
      <c r="D1278">
        <f t="shared" si="42"/>
        <v>-1.6066390041493774</v>
      </c>
      <c r="E1278">
        <v>-3.7344398340248899E-3</v>
      </c>
      <c r="G1278">
        <v>1273</v>
      </c>
      <c r="H1278">
        <f t="shared" ca="1" si="43"/>
        <v>1.9115779295985121E-2</v>
      </c>
    </row>
    <row r="1279" spans="2:8">
      <c r="B1279" s="179">
        <v>44063</v>
      </c>
      <c r="C1279" s="180">
        <v>62.82</v>
      </c>
      <c r="D1279">
        <f t="shared" si="42"/>
        <v>0.45845272206303722</v>
      </c>
      <c r="E1279">
        <v>-3.820439350525342E-3</v>
      </c>
      <c r="G1279">
        <v>1274</v>
      </c>
      <c r="H1279">
        <f t="shared" ca="1" si="43"/>
        <v>2.1868657964735458E-4</v>
      </c>
    </row>
    <row r="1280" spans="2:8">
      <c r="B1280" s="179">
        <v>43304</v>
      </c>
      <c r="C1280" s="180">
        <v>34.020000000000003</v>
      </c>
      <c r="D1280">
        <f t="shared" si="42"/>
        <v>-13.210758377425043</v>
      </c>
      <c r="E1280">
        <v>-3.8212815990592429E-3</v>
      </c>
      <c r="G1280">
        <v>1275</v>
      </c>
      <c r="H1280">
        <f t="shared" ca="1" si="43"/>
        <v>3.7821956323324669E-2</v>
      </c>
    </row>
    <row r="1281" spans="2:8">
      <c r="B1281" s="179">
        <v>45805</v>
      </c>
      <c r="C1281" s="180">
        <v>483.45</v>
      </c>
      <c r="D1281">
        <f t="shared" si="42"/>
        <v>-0.10133416071982639</v>
      </c>
      <c r="E1281">
        <v>-3.8266625297342493E-3</v>
      </c>
      <c r="G1281">
        <v>1276</v>
      </c>
      <c r="H1281">
        <f t="shared" ca="1" si="43"/>
        <v>-3.1723006842633593E-2</v>
      </c>
    </row>
    <row r="1282" spans="2:8">
      <c r="B1282" s="179">
        <v>45329</v>
      </c>
      <c r="C1282" s="180">
        <v>532.44000000000005</v>
      </c>
      <c r="D1282">
        <f t="shared" si="42"/>
        <v>0.77742093005784696</v>
      </c>
      <c r="E1282">
        <v>-3.8689805424084313E-3</v>
      </c>
      <c r="G1282">
        <v>1277</v>
      </c>
      <c r="H1282">
        <f t="shared" ca="1" si="43"/>
        <v>3.2786364447964796E-2</v>
      </c>
    </row>
    <row r="1283" spans="2:8">
      <c r="B1283" s="179">
        <v>44502</v>
      </c>
      <c r="C1283" s="180">
        <v>118.51</v>
      </c>
      <c r="D1283">
        <f t="shared" si="42"/>
        <v>0.65893173571850472</v>
      </c>
      <c r="E1283">
        <v>-3.8815289848957366E-3</v>
      </c>
      <c r="G1283">
        <v>1278</v>
      </c>
      <c r="H1283">
        <f t="shared" ca="1" si="43"/>
        <v>-9.6815074143384149E-3</v>
      </c>
    </row>
    <row r="1284" spans="2:8">
      <c r="B1284" s="179">
        <v>43516</v>
      </c>
      <c r="C1284" s="180">
        <v>40.42</v>
      </c>
      <c r="D1284">
        <f t="shared" si="42"/>
        <v>-14.274121721919842</v>
      </c>
      <c r="E1284">
        <v>-3.9584364176149574E-3</v>
      </c>
      <c r="G1284">
        <v>1279</v>
      </c>
      <c r="H1284">
        <f t="shared" ca="1" si="43"/>
        <v>2.3547731877300897E-2</v>
      </c>
    </row>
    <row r="1285" spans="2:8">
      <c r="B1285" s="179">
        <v>45630</v>
      </c>
      <c r="C1285" s="180">
        <v>617.38</v>
      </c>
      <c r="D1285">
        <f t="shared" si="42"/>
        <v>0.86541514140399745</v>
      </c>
      <c r="E1285">
        <v>-3.9683825196800112E-3</v>
      </c>
      <c r="G1285">
        <v>1280</v>
      </c>
      <c r="H1285">
        <f t="shared" ca="1" si="43"/>
        <v>-6.5961149512353979E-3</v>
      </c>
    </row>
    <row r="1286" spans="2:8">
      <c r="B1286" s="179">
        <v>44265</v>
      </c>
      <c r="C1286" s="180">
        <v>83.09</v>
      </c>
      <c r="D1286">
        <f t="shared" ref="D1286:D1349" si="44">(C1286-C1287)/C1286</f>
        <v>0.27825249729209295</v>
      </c>
      <c r="E1286">
        <v>-3.9715970634251812E-3</v>
      </c>
      <c r="G1286">
        <v>1281</v>
      </c>
      <c r="H1286">
        <f t="shared" ca="1" si="43"/>
        <v>3.5704179790107121E-2</v>
      </c>
    </row>
    <row r="1287" spans="2:8">
      <c r="B1287" s="179">
        <v>44053</v>
      </c>
      <c r="C1287" s="180">
        <v>59.97</v>
      </c>
      <c r="D1287">
        <f t="shared" si="44"/>
        <v>5.2192763048190691E-2</v>
      </c>
      <c r="E1287">
        <v>-4.0020010005002837E-3</v>
      </c>
      <c r="G1287">
        <v>1282</v>
      </c>
      <c r="H1287">
        <f t="shared" ref="H1287:H1350" ca="1" si="45">NORMINV(RAND(),N$8,N$9)</f>
        <v>-8.2546574397360586E-3</v>
      </c>
    </row>
    <row r="1288" spans="2:8">
      <c r="B1288" s="179">
        <v>44124</v>
      </c>
      <c r="C1288" s="180">
        <v>56.84</v>
      </c>
      <c r="D1288">
        <f t="shared" si="44"/>
        <v>-10.26301900070373</v>
      </c>
      <c r="E1288">
        <v>-4.0464461646727108E-3</v>
      </c>
      <c r="G1288">
        <v>1283</v>
      </c>
      <c r="H1288">
        <f t="shared" ca="1" si="45"/>
        <v>-2.4705788250265887E-2</v>
      </c>
    </row>
    <row r="1289" spans="2:8">
      <c r="B1289" s="179">
        <v>45635</v>
      </c>
      <c r="C1289" s="180">
        <v>640.19000000000005</v>
      </c>
      <c r="D1289">
        <f t="shared" si="44"/>
        <v>0.96218310189162592</v>
      </c>
      <c r="E1289">
        <v>-4.1237757540729877E-3</v>
      </c>
      <c r="G1289">
        <v>1284</v>
      </c>
      <c r="H1289">
        <f t="shared" ca="1" si="45"/>
        <v>-7.0161677963739601E-3</v>
      </c>
    </row>
    <row r="1290" spans="2:8">
      <c r="B1290" s="179">
        <v>43059</v>
      </c>
      <c r="C1290" s="180">
        <v>24.21</v>
      </c>
      <c r="D1290">
        <f t="shared" si="44"/>
        <v>-0.99421726559273027</v>
      </c>
      <c r="E1290">
        <v>-4.1305245766211423E-3</v>
      </c>
      <c r="G1290">
        <v>1285</v>
      </c>
      <c r="H1290">
        <f t="shared" ca="1" si="45"/>
        <v>3.4682658794968303E-5</v>
      </c>
    </row>
    <row r="1291" spans="2:8">
      <c r="B1291" s="179">
        <v>43622</v>
      </c>
      <c r="C1291" s="180">
        <v>48.28</v>
      </c>
      <c r="D1291">
        <f t="shared" si="44"/>
        <v>-4.2278376139188065</v>
      </c>
      <c r="E1291">
        <v>-4.1425020712509471E-3</v>
      </c>
      <c r="G1291">
        <v>1286</v>
      </c>
      <c r="H1291">
        <f t="shared" ca="1" si="45"/>
        <v>1.5438427002148767E-2</v>
      </c>
    </row>
    <row r="1292" spans="2:8">
      <c r="B1292" s="179">
        <v>44984</v>
      </c>
      <c r="C1292" s="180">
        <v>252.4</v>
      </c>
      <c r="D1292">
        <f t="shared" si="44"/>
        <v>-0.44980190174326468</v>
      </c>
      <c r="E1292">
        <v>-4.1600633914420874E-3</v>
      </c>
      <c r="G1292">
        <v>1287</v>
      </c>
      <c r="H1292">
        <f t="shared" ca="1" si="45"/>
        <v>5.2604902298709851E-2</v>
      </c>
    </row>
    <row r="1293" spans="2:8">
      <c r="B1293" s="179">
        <v>45222</v>
      </c>
      <c r="C1293" s="180">
        <v>365.93</v>
      </c>
      <c r="D1293">
        <f t="shared" si="44"/>
        <v>0.78479490612958758</v>
      </c>
      <c r="E1293">
        <v>-4.1811275380536517E-3</v>
      </c>
      <c r="G1293">
        <v>1288</v>
      </c>
      <c r="H1293">
        <f t="shared" ca="1" si="45"/>
        <v>1.0188366999756848E-3</v>
      </c>
    </row>
    <row r="1294" spans="2:8">
      <c r="B1294" s="179">
        <v>44315</v>
      </c>
      <c r="C1294" s="180">
        <v>78.75</v>
      </c>
      <c r="D1294">
        <f t="shared" si="44"/>
        <v>0.66768253968253966</v>
      </c>
      <c r="E1294">
        <v>-4.190476190476169E-3</v>
      </c>
      <c r="G1294">
        <v>1289</v>
      </c>
      <c r="H1294">
        <f t="shared" ca="1" si="45"/>
        <v>-1.3790144308320706E-2</v>
      </c>
    </row>
    <row r="1295" spans="2:8">
      <c r="B1295" s="179">
        <v>42998</v>
      </c>
      <c r="C1295" s="180">
        <v>26.17</v>
      </c>
      <c r="D1295">
        <f t="shared" si="44"/>
        <v>-3.4512800917080622</v>
      </c>
      <c r="E1295">
        <v>-4.2032862055788852E-3</v>
      </c>
      <c r="G1295">
        <v>1290</v>
      </c>
      <c r="H1295">
        <f t="shared" ca="1" si="45"/>
        <v>-1.0651432567509594E-3</v>
      </c>
    </row>
    <row r="1296" spans="2:8">
      <c r="B1296" s="179">
        <v>44477</v>
      </c>
      <c r="C1296" s="180">
        <v>116.49</v>
      </c>
      <c r="D1296">
        <f t="shared" si="44"/>
        <v>0.81637908833376249</v>
      </c>
      <c r="E1296">
        <v>-4.2063696454632078E-3</v>
      </c>
      <c r="G1296">
        <v>1291</v>
      </c>
      <c r="H1296">
        <f t="shared" ca="1" si="45"/>
        <v>2.6333341100303449E-2</v>
      </c>
    </row>
    <row r="1297" spans="2:8">
      <c r="B1297" s="179">
        <v>42842</v>
      </c>
      <c r="C1297" s="180">
        <v>21.39</v>
      </c>
      <c r="D1297">
        <f t="shared" si="44"/>
        <v>-2.7769985974754561</v>
      </c>
      <c r="E1297">
        <v>-4.2075736325385624E-3</v>
      </c>
      <c r="G1297">
        <v>1292</v>
      </c>
      <c r="H1297">
        <f t="shared" ca="1" si="45"/>
        <v>-1.4812011954881734E-2</v>
      </c>
    </row>
    <row r="1298" spans="2:8">
      <c r="B1298" s="179">
        <v>44202</v>
      </c>
      <c r="C1298" s="180">
        <v>80.790000000000006</v>
      </c>
      <c r="D1298">
        <f t="shared" si="44"/>
        <v>-2.1611585592276268</v>
      </c>
      <c r="E1298">
        <v>-4.2084416388165511E-3</v>
      </c>
      <c r="G1298">
        <v>1293</v>
      </c>
      <c r="H1298">
        <f t="shared" ca="1" si="45"/>
        <v>1.223594052707971E-2</v>
      </c>
    </row>
    <row r="1299" spans="2:8">
      <c r="B1299" s="179">
        <v>44980</v>
      </c>
      <c r="C1299" s="180">
        <v>255.39</v>
      </c>
      <c r="D1299">
        <f t="shared" si="44"/>
        <v>0.84267199185559338</v>
      </c>
      <c r="E1299">
        <v>-4.2288265006462308E-3</v>
      </c>
      <c r="G1299">
        <v>1294</v>
      </c>
      <c r="H1299">
        <f t="shared" ca="1" si="45"/>
        <v>-4.0733024875423199E-3</v>
      </c>
    </row>
    <row r="1300" spans="2:8">
      <c r="B1300" s="179">
        <v>43437</v>
      </c>
      <c r="C1300" s="180">
        <v>40.18</v>
      </c>
      <c r="D1300">
        <f t="shared" si="44"/>
        <v>0.11846689895470379</v>
      </c>
      <c r="E1300">
        <v>-4.2309606769537506E-3</v>
      </c>
      <c r="G1300">
        <v>1295</v>
      </c>
      <c r="H1300">
        <f t="shared" ca="1" si="45"/>
        <v>3.5000092098667779E-2</v>
      </c>
    </row>
    <row r="1301" spans="2:8">
      <c r="B1301" s="179">
        <v>43315</v>
      </c>
      <c r="C1301" s="180">
        <v>35.42</v>
      </c>
      <c r="D1301">
        <f t="shared" si="44"/>
        <v>-11.944664031620553</v>
      </c>
      <c r="E1301">
        <v>-4.2348955392433251E-3</v>
      </c>
      <c r="G1301">
        <v>1296</v>
      </c>
      <c r="H1301">
        <f t="shared" ca="1" si="45"/>
        <v>3.152698883081869E-2</v>
      </c>
    </row>
    <row r="1302" spans="2:8">
      <c r="B1302" s="179">
        <v>45834</v>
      </c>
      <c r="C1302" s="180">
        <v>458.5</v>
      </c>
      <c r="D1302">
        <f t="shared" si="44"/>
        <v>0.95402399127589965</v>
      </c>
      <c r="E1302">
        <v>-4.2529989094874342E-3</v>
      </c>
      <c r="G1302">
        <v>1297</v>
      </c>
      <c r="H1302">
        <f t="shared" ca="1" si="45"/>
        <v>1.7246103396649372E-2</v>
      </c>
    </row>
    <row r="1303" spans="2:8">
      <c r="B1303" s="179">
        <v>42853</v>
      </c>
      <c r="C1303" s="180">
        <v>21.08</v>
      </c>
      <c r="D1303">
        <f t="shared" si="44"/>
        <v>-14.319259962049339</v>
      </c>
      <c r="E1303">
        <v>-4.2694497153701813E-3</v>
      </c>
      <c r="G1303">
        <v>1298</v>
      </c>
      <c r="H1303">
        <f t="shared" ca="1" si="45"/>
        <v>2.0485068101617418E-3</v>
      </c>
    </row>
    <row r="1304" spans="2:8">
      <c r="B1304" s="179">
        <v>45146</v>
      </c>
      <c r="C1304" s="180">
        <v>322.93</v>
      </c>
      <c r="D1304">
        <f t="shared" si="44"/>
        <v>0.56544762022729378</v>
      </c>
      <c r="E1304">
        <v>-4.2733719381909249E-3</v>
      </c>
      <c r="G1304">
        <v>1299</v>
      </c>
      <c r="H1304">
        <f t="shared" ca="1" si="45"/>
        <v>3.0651002516884164E-2</v>
      </c>
    </row>
    <row r="1305" spans="2:8">
      <c r="B1305" s="179">
        <v>44711</v>
      </c>
      <c r="C1305" s="180">
        <v>140.33000000000001</v>
      </c>
      <c r="D1305">
        <f t="shared" si="44"/>
        <v>-0.78037483075607483</v>
      </c>
      <c r="E1305">
        <v>-4.2756360008550862E-3</v>
      </c>
      <c r="G1305">
        <v>1300</v>
      </c>
      <c r="H1305">
        <f t="shared" ca="1" si="45"/>
        <v>8.9018705484070811E-3</v>
      </c>
    </row>
    <row r="1306" spans="2:8">
      <c r="B1306" s="179">
        <v>44973</v>
      </c>
      <c r="C1306" s="180">
        <v>249.84</v>
      </c>
      <c r="D1306">
        <f t="shared" si="44"/>
        <v>0.56151937239833505</v>
      </c>
      <c r="E1306">
        <v>-4.2827409542106672E-3</v>
      </c>
      <c r="G1306">
        <v>1301</v>
      </c>
      <c r="H1306">
        <f t="shared" ca="1" si="45"/>
        <v>-4.0293929574997389E-3</v>
      </c>
    </row>
    <row r="1307" spans="2:8">
      <c r="B1307" s="179">
        <v>44438</v>
      </c>
      <c r="C1307" s="180">
        <v>109.55</v>
      </c>
      <c r="D1307">
        <f t="shared" si="44"/>
        <v>-2.3030579643998177</v>
      </c>
      <c r="E1307">
        <v>-4.2902784116841518E-3</v>
      </c>
      <c r="G1307">
        <v>1302</v>
      </c>
      <c r="H1307">
        <f t="shared" ca="1" si="45"/>
        <v>1.139524660942124E-2</v>
      </c>
    </row>
    <row r="1308" spans="2:8">
      <c r="B1308" s="179">
        <v>45187</v>
      </c>
      <c r="C1308" s="180">
        <v>361.85</v>
      </c>
      <c r="D1308">
        <f t="shared" si="44"/>
        <v>0.92961171756252581</v>
      </c>
      <c r="E1308">
        <v>-4.3111786651927652E-3</v>
      </c>
      <c r="G1308">
        <v>1303</v>
      </c>
      <c r="H1308">
        <f t="shared" ca="1" si="45"/>
        <v>-1.6654835946045502E-2</v>
      </c>
    </row>
    <row r="1309" spans="2:8">
      <c r="B1309" s="179">
        <v>42985</v>
      </c>
      <c r="C1309" s="180">
        <v>25.47</v>
      </c>
      <c r="D1309">
        <f t="shared" si="44"/>
        <v>-13.414605418138986</v>
      </c>
      <c r="E1309">
        <v>-4.3188064389477598E-3</v>
      </c>
      <c r="G1309">
        <v>1304</v>
      </c>
      <c r="H1309">
        <f t="shared" ca="1" si="45"/>
        <v>1.741849249888517E-2</v>
      </c>
    </row>
    <row r="1310" spans="2:8">
      <c r="B1310" s="179">
        <v>45217</v>
      </c>
      <c r="C1310" s="180">
        <v>367.14</v>
      </c>
      <c r="D1310">
        <f t="shared" si="44"/>
        <v>0.88143487497957185</v>
      </c>
      <c r="E1310">
        <v>-4.3307730021246169E-3</v>
      </c>
      <c r="G1310">
        <v>1305</v>
      </c>
      <c r="H1310">
        <f t="shared" ca="1" si="45"/>
        <v>-1.3701480952342698E-2</v>
      </c>
    </row>
    <row r="1311" spans="2:8">
      <c r="B1311" s="179">
        <v>43571</v>
      </c>
      <c r="C1311" s="180">
        <v>43.53</v>
      </c>
      <c r="D1311">
        <f t="shared" si="44"/>
        <v>-0.10107971513898457</v>
      </c>
      <c r="E1311">
        <v>-4.3648058810015558E-3</v>
      </c>
      <c r="G1311">
        <v>1306</v>
      </c>
      <c r="H1311">
        <f t="shared" ca="1" si="45"/>
        <v>-7.2804996089950048E-3</v>
      </c>
    </row>
    <row r="1312" spans="2:8">
      <c r="B1312" s="179">
        <v>43641</v>
      </c>
      <c r="C1312" s="180">
        <v>47.93</v>
      </c>
      <c r="D1312">
        <f t="shared" si="44"/>
        <v>4.1727519298978269E-3</v>
      </c>
      <c r="E1312">
        <v>-4.3813895263926737E-3</v>
      </c>
      <c r="G1312">
        <v>1307</v>
      </c>
      <c r="H1312">
        <f t="shared" ca="1" si="45"/>
        <v>1.2865752791196231E-2</v>
      </c>
    </row>
    <row r="1313" spans="2:8">
      <c r="B1313" s="179">
        <v>43608</v>
      </c>
      <c r="C1313" s="180">
        <v>47.73</v>
      </c>
      <c r="D1313">
        <f t="shared" si="44"/>
        <v>0.24282421956840555</v>
      </c>
      <c r="E1313">
        <v>-4.3997485857951157E-3</v>
      </c>
      <c r="G1313">
        <v>1308</v>
      </c>
      <c r="H1313">
        <f t="shared" ca="1" si="45"/>
        <v>-3.3022272092936684E-2</v>
      </c>
    </row>
    <row r="1314" spans="2:8">
      <c r="B1314" s="179">
        <v>43453</v>
      </c>
      <c r="C1314" s="180">
        <v>36.14</v>
      </c>
      <c r="D1314">
        <f t="shared" si="44"/>
        <v>-0.68345323741007202</v>
      </c>
      <c r="E1314">
        <v>-4.4272274488100878E-3</v>
      </c>
      <c r="G1314">
        <v>1309</v>
      </c>
      <c r="H1314">
        <f t="shared" ca="1" si="45"/>
        <v>-7.1093121949905858E-3</v>
      </c>
    </row>
    <row r="1315" spans="2:8">
      <c r="B1315" s="179">
        <v>44085</v>
      </c>
      <c r="C1315" s="180">
        <v>60.84</v>
      </c>
      <c r="D1315">
        <f t="shared" si="44"/>
        <v>0.18967784352399747</v>
      </c>
      <c r="E1315">
        <v>-4.4378698224851413E-3</v>
      </c>
      <c r="G1315">
        <v>1310</v>
      </c>
      <c r="H1315">
        <f t="shared" ca="1" si="45"/>
        <v>1.5408235127516939E-3</v>
      </c>
    </row>
    <row r="1316" spans="2:8">
      <c r="B1316" s="179">
        <v>43676</v>
      </c>
      <c r="C1316" s="180">
        <v>49.3</v>
      </c>
      <c r="D1316">
        <f t="shared" si="44"/>
        <v>0.36389452332657196</v>
      </c>
      <c r="E1316">
        <v>-4.4624746450305473E-3</v>
      </c>
      <c r="G1316">
        <v>1311</v>
      </c>
      <c r="H1316">
        <f t="shared" ca="1" si="45"/>
        <v>-2.0959030739009146E-2</v>
      </c>
    </row>
    <row r="1317" spans="2:8">
      <c r="B1317" s="179">
        <v>43201</v>
      </c>
      <c r="C1317" s="180">
        <v>31.36</v>
      </c>
      <c r="D1317">
        <f t="shared" si="44"/>
        <v>-3.5494260204081631</v>
      </c>
      <c r="E1317">
        <v>-4.4642857142857323E-3</v>
      </c>
      <c r="G1317">
        <v>1312</v>
      </c>
      <c r="H1317">
        <f t="shared" ca="1" si="45"/>
        <v>5.5258198564889831E-2</v>
      </c>
    </row>
    <row r="1318" spans="2:8">
      <c r="B1318" s="179">
        <v>44699</v>
      </c>
      <c r="C1318" s="180">
        <v>142.66999999999999</v>
      </c>
      <c r="D1318">
        <f t="shared" si="44"/>
        <v>0.82890586668535782</v>
      </c>
      <c r="E1318">
        <v>-4.4858764982127625E-3</v>
      </c>
      <c r="G1318">
        <v>1313</v>
      </c>
      <c r="H1318">
        <f t="shared" ca="1" si="45"/>
        <v>2.679579895103093E-2</v>
      </c>
    </row>
    <row r="1319" spans="2:8">
      <c r="B1319" s="179">
        <v>42902</v>
      </c>
      <c r="C1319" s="180">
        <v>24.41</v>
      </c>
      <c r="D1319">
        <f t="shared" si="44"/>
        <v>-21.262187628021302</v>
      </c>
      <c r="E1319">
        <v>-4.5063498566161172E-3</v>
      </c>
      <c r="G1319">
        <v>1314</v>
      </c>
      <c r="H1319">
        <f t="shared" ca="1" si="45"/>
        <v>1.1356608526467551E-2</v>
      </c>
    </row>
    <row r="1320" spans="2:8">
      <c r="B1320" s="179">
        <v>45750</v>
      </c>
      <c r="C1320" s="180">
        <v>543.41999999999996</v>
      </c>
      <c r="D1320">
        <f t="shared" si="44"/>
        <v>0.92313496006771933</v>
      </c>
      <c r="E1320">
        <v>-4.5084833094108526E-3</v>
      </c>
      <c r="G1320">
        <v>1315</v>
      </c>
      <c r="H1320">
        <f t="shared" ca="1" si="45"/>
        <v>2.4741231135881549E-3</v>
      </c>
    </row>
    <row r="1321" spans="2:8">
      <c r="B1321" s="179">
        <v>43551</v>
      </c>
      <c r="C1321" s="180">
        <v>41.77</v>
      </c>
      <c r="D1321">
        <f t="shared" si="44"/>
        <v>-13.51831457984199</v>
      </c>
      <c r="E1321">
        <v>-4.5487191764423682E-3</v>
      </c>
      <c r="G1321">
        <v>1316</v>
      </c>
      <c r="H1321">
        <f t="shared" ca="1" si="45"/>
        <v>2.4301025440564884E-2</v>
      </c>
    </row>
    <row r="1322" spans="2:8">
      <c r="B1322" s="179">
        <v>45545</v>
      </c>
      <c r="C1322" s="180">
        <v>606.42999999999995</v>
      </c>
      <c r="D1322">
        <f t="shared" si="44"/>
        <v>-6.3981003578319137E-2</v>
      </c>
      <c r="E1322">
        <v>-4.5512260277362675E-3</v>
      </c>
      <c r="G1322">
        <v>1317</v>
      </c>
      <c r="H1322">
        <f t="shared" ca="1" si="45"/>
        <v>-4.6403355438395917E-2</v>
      </c>
    </row>
    <row r="1323" spans="2:8">
      <c r="B1323" s="179">
        <v>45553</v>
      </c>
      <c r="C1323" s="180">
        <v>645.23</v>
      </c>
      <c r="D1323">
        <f t="shared" si="44"/>
        <v>8.6775258434976688E-2</v>
      </c>
      <c r="E1323">
        <v>-4.5565147311810378E-3</v>
      </c>
      <c r="G1323">
        <v>1318</v>
      </c>
      <c r="H1323">
        <f t="shared" ca="1" si="45"/>
        <v>-6.9300569222094811E-3</v>
      </c>
    </row>
    <row r="1324" spans="2:8">
      <c r="B1324" s="179">
        <v>45412</v>
      </c>
      <c r="C1324" s="180">
        <v>589.24</v>
      </c>
      <c r="D1324">
        <f t="shared" si="44"/>
        <v>0.91506007738782169</v>
      </c>
      <c r="E1324">
        <v>-4.5652026339011963E-3</v>
      </c>
      <c r="G1324">
        <v>1319</v>
      </c>
      <c r="H1324">
        <f t="shared" ca="1" si="45"/>
        <v>-1.0667516956222653E-2</v>
      </c>
    </row>
    <row r="1325" spans="2:8">
      <c r="B1325" s="179">
        <v>43993</v>
      </c>
      <c r="C1325" s="180">
        <v>50.05</v>
      </c>
      <c r="D1325">
        <f t="shared" si="44"/>
        <v>-0.16583416583416594</v>
      </c>
      <c r="E1325">
        <v>-4.5954045954046752E-3</v>
      </c>
      <c r="G1325">
        <v>1320</v>
      </c>
      <c r="H1325">
        <f t="shared" ca="1" si="45"/>
        <v>3.9648214299178773E-2</v>
      </c>
    </row>
    <row r="1326" spans="2:8">
      <c r="B1326" s="179">
        <v>44141</v>
      </c>
      <c r="C1326" s="180">
        <v>58.35</v>
      </c>
      <c r="D1326">
        <f t="shared" si="44"/>
        <v>-4.4030848329048835</v>
      </c>
      <c r="E1326">
        <v>-4.6272493573264097E-3</v>
      </c>
      <c r="G1326">
        <v>1321</v>
      </c>
      <c r="H1326">
        <f t="shared" ca="1" si="45"/>
        <v>2.5293443454949539E-2</v>
      </c>
    </row>
    <row r="1327" spans="2:8">
      <c r="B1327" s="179">
        <v>45139</v>
      </c>
      <c r="C1327" s="180">
        <v>315.27</v>
      </c>
      <c r="D1327">
        <f t="shared" si="44"/>
        <v>-0.99508357915437573</v>
      </c>
      <c r="E1327">
        <v>-4.630951248136634E-3</v>
      </c>
      <c r="G1327">
        <v>1322</v>
      </c>
      <c r="H1327">
        <f t="shared" ca="1" si="45"/>
        <v>-8.4497636417232534E-3</v>
      </c>
    </row>
    <row r="1328" spans="2:8">
      <c r="B1328" s="179">
        <v>45530</v>
      </c>
      <c r="C1328" s="180">
        <v>628.99</v>
      </c>
      <c r="D1328">
        <f t="shared" si="44"/>
        <v>0.5808518418416827</v>
      </c>
      <c r="E1328">
        <v>-4.7218556733811786E-3</v>
      </c>
      <c r="G1328">
        <v>1323</v>
      </c>
      <c r="H1328">
        <f t="shared" ca="1" si="45"/>
        <v>-6.3853751160572242E-4</v>
      </c>
    </row>
    <row r="1329" spans="2:8">
      <c r="B1329" s="179">
        <v>44994</v>
      </c>
      <c r="C1329" s="180">
        <v>263.64</v>
      </c>
      <c r="D1329">
        <f t="shared" si="44"/>
        <v>0.80867850098619332</v>
      </c>
      <c r="E1329">
        <v>-4.7413139129115463E-3</v>
      </c>
      <c r="G1329">
        <v>1324</v>
      </c>
      <c r="H1329">
        <f t="shared" ca="1" si="45"/>
        <v>-1.4946168570622176E-2</v>
      </c>
    </row>
    <row r="1330" spans="2:8">
      <c r="B1330" s="179">
        <v>43767</v>
      </c>
      <c r="C1330" s="180">
        <v>50.44</v>
      </c>
      <c r="D1330">
        <f t="shared" si="44"/>
        <v>-8.1286677240285492</v>
      </c>
      <c r="E1330">
        <v>-4.7581284694687151E-3</v>
      </c>
      <c r="G1330">
        <v>1325</v>
      </c>
      <c r="H1330">
        <f t="shared" ca="1" si="45"/>
        <v>-5.0022839925562584E-2</v>
      </c>
    </row>
    <row r="1331" spans="2:8">
      <c r="B1331" s="179">
        <v>45833</v>
      </c>
      <c r="C1331" s="180">
        <v>460.45</v>
      </c>
      <c r="D1331">
        <f t="shared" si="44"/>
        <v>0.90913237050711271</v>
      </c>
      <c r="E1331">
        <v>-4.7779346291670945E-3</v>
      </c>
      <c r="G1331">
        <v>1326</v>
      </c>
      <c r="H1331">
        <f t="shared" ca="1" si="45"/>
        <v>1.6509373416097702E-2</v>
      </c>
    </row>
    <row r="1332" spans="2:8">
      <c r="B1332" s="179">
        <v>43340</v>
      </c>
      <c r="C1332" s="180">
        <v>41.84</v>
      </c>
      <c r="D1332">
        <f t="shared" si="44"/>
        <v>-1.7958891013384319</v>
      </c>
      <c r="E1332">
        <v>-4.7801147227532438E-3</v>
      </c>
      <c r="G1332">
        <v>1327</v>
      </c>
      <c r="H1332">
        <f t="shared" ca="1" si="45"/>
        <v>-9.7390523348046525E-3</v>
      </c>
    </row>
    <row r="1333" spans="2:8">
      <c r="B1333" s="179">
        <v>44574</v>
      </c>
      <c r="C1333" s="180">
        <v>116.98</v>
      </c>
      <c r="D1333">
        <f t="shared" si="44"/>
        <v>-0.22619251154043421</v>
      </c>
      <c r="E1333">
        <v>-4.7871431013848716E-3</v>
      </c>
      <c r="G1333">
        <v>1328</v>
      </c>
      <c r="H1333">
        <f t="shared" ca="1" si="45"/>
        <v>-4.9409892659292368E-3</v>
      </c>
    </row>
    <row r="1334" spans="2:8">
      <c r="B1334" s="179">
        <v>44721</v>
      </c>
      <c r="C1334" s="180">
        <v>143.44</v>
      </c>
      <c r="D1334">
        <f t="shared" si="44"/>
        <v>-2.9408812046848856</v>
      </c>
      <c r="E1334">
        <v>-4.8103736754043346E-3</v>
      </c>
      <c r="G1334">
        <v>1329</v>
      </c>
      <c r="H1334">
        <f t="shared" ca="1" si="45"/>
        <v>6.9572920202114706E-4</v>
      </c>
    </row>
    <row r="1335" spans="2:8">
      <c r="B1335" s="179">
        <v>45337</v>
      </c>
      <c r="C1335" s="180">
        <v>565.28</v>
      </c>
      <c r="D1335">
        <f t="shared" si="44"/>
        <v>0.85302858760260403</v>
      </c>
      <c r="E1335">
        <v>-4.8117746957260605E-3</v>
      </c>
      <c r="G1335">
        <v>1330</v>
      </c>
      <c r="H1335">
        <f t="shared" ca="1" si="45"/>
        <v>1.9076636301713613E-2</v>
      </c>
    </row>
    <row r="1336" spans="2:8">
      <c r="B1336" s="179">
        <v>44302</v>
      </c>
      <c r="C1336" s="180">
        <v>83.08</v>
      </c>
      <c r="D1336">
        <f t="shared" si="44"/>
        <v>-2.1967982667308616</v>
      </c>
      <c r="E1336">
        <v>-4.8146364949447004E-3</v>
      </c>
      <c r="G1336">
        <v>1331</v>
      </c>
      <c r="H1336">
        <f t="shared" ca="1" si="45"/>
        <v>-4.9015795165270855E-3</v>
      </c>
    </row>
    <row r="1337" spans="2:8">
      <c r="B1337" s="179">
        <v>45013</v>
      </c>
      <c r="C1337" s="180">
        <v>265.58999999999997</v>
      </c>
      <c r="D1337">
        <f t="shared" si="44"/>
        <v>0.6680221393877781</v>
      </c>
      <c r="E1337">
        <v>-4.8194585639520678E-3</v>
      </c>
      <c r="G1337">
        <v>1332</v>
      </c>
      <c r="H1337">
        <f t="shared" ca="1" si="45"/>
        <v>2.458114082275353E-2</v>
      </c>
    </row>
    <row r="1338" spans="2:8">
      <c r="B1338" s="179">
        <v>44258</v>
      </c>
      <c r="C1338" s="180">
        <v>88.17</v>
      </c>
      <c r="D1338">
        <f t="shared" si="44"/>
        <v>0.79562209368265857</v>
      </c>
      <c r="E1338">
        <v>-4.8769422706135034E-3</v>
      </c>
      <c r="G1338">
        <v>1333</v>
      </c>
      <c r="H1338">
        <f t="shared" ca="1" si="45"/>
        <v>-1.9044494598449604E-2</v>
      </c>
    </row>
    <row r="1339" spans="2:8">
      <c r="B1339" s="179">
        <v>42783</v>
      </c>
      <c r="C1339" s="180">
        <v>18.02</v>
      </c>
      <c r="D1339">
        <f t="shared" si="44"/>
        <v>-1.8734739178690347</v>
      </c>
      <c r="E1339">
        <v>-4.994450610432845E-3</v>
      </c>
      <c r="G1339">
        <v>1334</v>
      </c>
      <c r="H1339">
        <f t="shared" ca="1" si="45"/>
        <v>-4.6017840818189451E-3</v>
      </c>
    </row>
    <row r="1340" spans="2:8">
      <c r="B1340" s="179">
        <v>43732</v>
      </c>
      <c r="C1340" s="180">
        <v>51.78</v>
      </c>
      <c r="D1340">
        <f t="shared" si="44"/>
        <v>-0.11432985708767868</v>
      </c>
      <c r="E1340">
        <v>-5.021243723445307E-3</v>
      </c>
      <c r="G1340">
        <v>1335</v>
      </c>
      <c r="H1340">
        <f t="shared" ca="1" si="45"/>
        <v>1.3253326042346492E-2</v>
      </c>
    </row>
    <row r="1341" spans="2:8">
      <c r="B1341" s="179">
        <v>44111</v>
      </c>
      <c r="C1341" s="180">
        <v>57.7</v>
      </c>
      <c r="D1341">
        <f t="shared" si="44"/>
        <v>-9.4861351819757349</v>
      </c>
      <c r="E1341">
        <v>-5.0259965337954788E-3</v>
      </c>
      <c r="G1341">
        <v>1336</v>
      </c>
      <c r="H1341">
        <f t="shared" ca="1" si="45"/>
        <v>-2.9282115458781635E-2</v>
      </c>
    </row>
    <row r="1342" spans="2:8">
      <c r="B1342" s="179">
        <v>45565</v>
      </c>
      <c r="C1342" s="180">
        <v>605.04999999999995</v>
      </c>
      <c r="D1342">
        <f t="shared" si="44"/>
        <v>0.57758862903892227</v>
      </c>
      <c r="E1342">
        <v>-5.0409057102719914E-3</v>
      </c>
      <c r="G1342">
        <v>1337</v>
      </c>
      <c r="H1342">
        <f t="shared" ca="1" si="45"/>
        <v>1.6763273428661785E-2</v>
      </c>
    </row>
    <row r="1343" spans="2:8">
      <c r="B1343" s="179">
        <v>44932</v>
      </c>
      <c r="C1343" s="180">
        <v>255.58</v>
      </c>
      <c r="D1343">
        <f t="shared" si="44"/>
        <v>-0.91795132639486643</v>
      </c>
      <c r="E1343">
        <v>-5.0473432975975899E-3</v>
      </c>
      <c r="G1343">
        <v>1338</v>
      </c>
      <c r="H1343">
        <f t="shared" ca="1" si="45"/>
        <v>-5.7851536829397355E-3</v>
      </c>
    </row>
    <row r="1344" spans="2:8">
      <c r="B1344" s="179">
        <v>45293</v>
      </c>
      <c r="C1344" s="180">
        <v>490.19</v>
      </c>
      <c r="D1344">
        <f t="shared" si="44"/>
        <v>0.84740610783573711</v>
      </c>
      <c r="E1344">
        <v>-5.0592627348579498E-3</v>
      </c>
      <c r="G1344">
        <v>1339</v>
      </c>
      <c r="H1344">
        <f t="shared" ca="1" si="45"/>
        <v>-7.6844033983566214E-3</v>
      </c>
    </row>
    <row r="1345" spans="2:8">
      <c r="B1345" s="179">
        <v>44237</v>
      </c>
      <c r="C1345" s="180">
        <v>74.8</v>
      </c>
      <c r="D1345">
        <f t="shared" si="44"/>
        <v>0.73850267379679135</v>
      </c>
      <c r="E1345">
        <v>-5.0802139037434448E-3</v>
      </c>
      <c r="G1345">
        <v>1340</v>
      </c>
      <c r="H1345">
        <f t="shared" ca="1" si="45"/>
        <v>5.5993360645031484E-3</v>
      </c>
    </row>
    <row r="1346" spans="2:8">
      <c r="B1346" s="179">
        <v>42699</v>
      </c>
      <c r="C1346" s="180">
        <v>19.559999999999999</v>
      </c>
      <c r="D1346">
        <f t="shared" si="44"/>
        <v>-1.2985685071574644</v>
      </c>
      <c r="E1346">
        <v>-5.112474437627885E-3</v>
      </c>
      <c r="G1346">
        <v>1341</v>
      </c>
      <c r="H1346">
        <f t="shared" ca="1" si="45"/>
        <v>1.2821854169261944E-2</v>
      </c>
    </row>
    <row r="1347" spans="2:8">
      <c r="B1347" s="179">
        <v>43563</v>
      </c>
      <c r="C1347" s="180">
        <v>44.96</v>
      </c>
      <c r="D1347">
        <f t="shared" si="44"/>
        <v>-3.4646352313167257</v>
      </c>
      <c r="E1347">
        <v>-5.1156583629892545E-3</v>
      </c>
      <c r="G1347">
        <v>1342</v>
      </c>
      <c r="H1347">
        <f t="shared" ca="1" si="45"/>
        <v>-5.5152373090554228E-2</v>
      </c>
    </row>
    <row r="1348" spans="2:8">
      <c r="B1348" s="179">
        <v>44799</v>
      </c>
      <c r="C1348" s="180">
        <v>200.73</v>
      </c>
      <c r="D1348">
        <f t="shared" si="44"/>
        <v>0.4370049319982065</v>
      </c>
      <c r="E1348">
        <v>-5.1312708613560562E-3</v>
      </c>
      <c r="G1348">
        <v>1343</v>
      </c>
      <c r="H1348">
        <f t="shared" ca="1" si="45"/>
        <v>1.1657249827512817E-2</v>
      </c>
    </row>
    <row r="1349" spans="2:8">
      <c r="B1349" s="179">
        <v>44565</v>
      </c>
      <c r="C1349" s="180">
        <v>113.01</v>
      </c>
      <c r="D1349">
        <f t="shared" si="44"/>
        <v>0.48332006017166623</v>
      </c>
      <c r="E1349">
        <v>-5.1322891779488388E-3</v>
      </c>
      <c r="G1349">
        <v>1344</v>
      </c>
      <c r="H1349">
        <f t="shared" ca="1" si="45"/>
        <v>-1.8101937715211264E-2</v>
      </c>
    </row>
    <row r="1350" spans="2:8">
      <c r="B1350" s="179">
        <v>44109</v>
      </c>
      <c r="C1350" s="180">
        <v>58.39</v>
      </c>
      <c r="D1350">
        <f t="shared" ref="D1350:D1413" si="46">(C1350-C1351)/C1350</f>
        <v>-9.6665524918650458</v>
      </c>
      <c r="E1350">
        <v>-5.1378660729576491E-3</v>
      </c>
      <c r="G1350">
        <v>1345</v>
      </c>
      <c r="H1350">
        <f t="shared" ca="1" si="45"/>
        <v>-2.340424857837084E-2</v>
      </c>
    </row>
    <row r="1351" spans="2:8">
      <c r="B1351" s="179">
        <v>45652</v>
      </c>
      <c r="C1351" s="180">
        <v>622.82000000000005</v>
      </c>
      <c r="D1351">
        <f t="shared" si="46"/>
        <v>0.27651648951542984</v>
      </c>
      <c r="E1351">
        <v>-5.2021450820460089E-3</v>
      </c>
      <c r="G1351">
        <v>1346</v>
      </c>
      <c r="H1351">
        <f t="shared" ref="H1351:H1414" ca="1" si="47">NORMINV(RAND(),N$8,N$9)</f>
        <v>2.7241847480842574E-2</v>
      </c>
    </row>
    <row r="1352" spans="2:8">
      <c r="B1352" s="179">
        <v>45841</v>
      </c>
      <c r="C1352" s="180">
        <v>450.6</v>
      </c>
      <c r="D1352">
        <f t="shared" si="46"/>
        <v>0.28351087438970263</v>
      </c>
      <c r="E1352">
        <v>-5.215268530847683E-3</v>
      </c>
      <c r="G1352">
        <v>1347</v>
      </c>
      <c r="H1352">
        <f t="shared" ca="1" si="47"/>
        <v>2.8705792142302905E-3</v>
      </c>
    </row>
    <row r="1353" spans="2:8">
      <c r="B1353" s="179">
        <v>45126</v>
      </c>
      <c r="C1353" s="180">
        <v>322.85000000000002</v>
      </c>
      <c r="D1353">
        <f t="shared" si="46"/>
        <v>0.83509369676320266</v>
      </c>
      <c r="E1353">
        <v>-5.2346290847142558E-3</v>
      </c>
      <c r="G1353">
        <v>1348</v>
      </c>
      <c r="H1353">
        <f t="shared" ca="1" si="47"/>
        <v>9.2561166481832362E-3</v>
      </c>
    </row>
    <row r="1354" spans="2:8">
      <c r="B1354" s="179">
        <v>43950</v>
      </c>
      <c r="C1354" s="180">
        <v>53.24</v>
      </c>
      <c r="D1354">
        <f t="shared" si="46"/>
        <v>-2.0993613824192332</v>
      </c>
      <c r="E1354">
        <v>-5.2592036063110652E-3</v>
      </c>
      <c r="G1354">
        <v>1349</v>
      </c>
      <c r="H1354">
        <f t="shared" ca="1" si="47"/>
        <v>1.5736879004916002E-3</v>
      </c>
    </row>
    <row r="1355" spans="2:8">
      <c r="B1355" s="179">
        <v>44754</v>
      </c>
      <c r="C1355" s="180">
        <v>165.01</v>
      </c>
      <c r="D1355">
        <f t="shared" si="46"/>
        <v>0.85231198109205497</v>
      </c>
      <c r="E1355">
        <v>-5.3330101205987246E-3</v>
      </c>
      <c r="G1355">
        <v>1350</v>
      </c>
      <c r="H1355">
        <f t="shared" ca="1" si="47"/>
        <v>1.382349682579846E-2</v>
      </c>
    </row>
    <row r="1356" spans="2:8">
      <c r="B1356" s="179">
        <v>43054</v>
      </c>
      <c r="C1356" s="180">
        <v>24.37</v>
      </c>
      <c r="D1356">
        <f t="shared" si="46"/>
        <v>0.23594583504308575</v>
      </c>
      <c r="E1356">
        <v>-5.3344275748871154E-3</v>
      </c>
      <c r="G1356">
        <v>1351</v>
      </c>
      <c r="H1356">
        <f t="shared" ca="1" si="47"/>
        <v>8.0292426494951216E-3</v>
      </c>
    </row>
    <row r="1357" spans="2:8">
      <c r="B1357" s="179">
        <v>42720</v>
      </c>
      <c r="C1357" s="180">
        <v>18.62</v>
      </c>
      <c r="D1357">
        <f t="shared" si="46"/>
        <v>0.10257787325456498</v>
      </c>
      <c r="E1357">
        <v>-5.370569280343602E-3</v>
      </c>
      <c r="G1357">
        <v>1352</v>
      </c>
      <c r="H1357">
        <f t="shared" ca="1" si="47"/>
        <v>-1.7622056773692975E-2</v>
      </c>
    </row>
    <row r="1358" spans="2:8">
      <c r="B1358" s="179">
        <v>42816</v>
      </c>
      <c r="C1358" s="180">
        <v>16.71</v>
      </c>
      <c r="D1358">
        <f t="shared" si="46"/>
        <v>-33.859365649311783</v>
      </c>
      <c r="E1358">
        <v>-5.3859964093357186E-3</v>
      </c>
      <c r="G1358">
        <v>1353</v>
      </c>
      <c r="H1358">
        <f t="shared" ca="1" si="47"/>
        <v>1.2952820255424333E-2</v>
      </c>
    </row>
    <row r="1359" spans="2:8">
      <c r="B1359" s="179">
        <v>45693</v>
      </c>
      <c r="C1359" s="180">
        <v>582.5</v>
      </c>
      <c r="D1359">
        <f t="shared" si="46"/>
        <v>0.96195708154506443</v>
      </c>
      <c r="E1359">
        <v>-5.3905579399141394E-3</v>
      </c>
      <c r="G1359">
        <v>1354</v>
      </c>
      <c r="H1359">
        <f t="shared" ca="1" si="47"/>
        <v>-2.1954706421937479E-2</v>
      </c>
    </row>
    <row r="1360" spans="2:8">
      <c r="B1360" s="179">
        <v>42887</v>
      </c>
      <c r="C1360" s="180">
        <v>22.16</v>
      </c>
      <c r="D1360">
        <f t="shared" si="46"/>
        <v>-28.008574007220219</v>
      </c>
      <c r="E1360">
        <v>-5.4151624548736911E-3</v>
      </c>
      <c r="G1360">
        <v>1355</v>
      </c>
      <c r="H1360">
        <f t="shared" ca="1" si="47"/>
        <v>-2.9498923304165297E-2</v>
      </c>
    </row>
    <row r="1361" spans="2:8">
      <c r="B1361" s="179">
        <v>45463</v>
      </c>
      <c r="C1361" s="180">
        <v>642.83000000000004</v>
      </c>
      <c r="D1361">
        <f t="shared" si="46"/>
        <v>0.92330787299908224</v>
      </c>
      <c r="E1361">
        <v>-5.4757867554407567E-3</v>
      </c>
      <c r="G1361">
        <v>1356</v>
      </c>
      <c r="H1361">
        <f t="shared" ca="1" si="47"/>
        <v>2.6171836998254375E-2</v>
      </c>
    </row>
    <row r="1362" spans="2:8">
      <c r="B1362" s="179">
        <v>43650</v>
      </c>
      <c r="C1362" s="180">
        <v>49.3</v>
      </c>
      <c r="D1362">
        <f t="shared" si="46"/>
        <v>-10.292292089249495</v>
      </c>
      <c r="E1362">
        <v>-5.4766734279919505E-3</v>
      </c>
      <c r="G1362">
        <v>1357</v>
      </c>
      <c r="H1362">
        <f t="shared" ca="1" si="47"/>
        <v>-4.1833885355490825E-2</v>
      </c>
    </row>
    <row r="1363" spans="2:8">
      <c r="B1363" s="179">
        <v>45400</v>
      </c>
      <c r="C1363" s="180">
        <v>556.71</v>
      </c>
      <c r="D1363">
        <f t="shared" si="46"/>
        <v>0.41377018555441791</v>
      </c>
      <c r="E1363">
        <v>-5.4786154371215794E-3</v>
      </c>
      <c r="G1363">
        <v>1358</v>
      </c>
      <c r="H1363">
        <f t="shared" ca="1" si="47"/>
        <v>-3.5546869424059442E-2</v>
      </c>
    </row>
    <row r="1364" spans="2:8">
      <c r="B1364" s="179">
        <v>45124</v>
      </c>
      <c r="C1364" s="180">
        <v>326.36</v>
      </c>
      <c r="D1364">
        <f t="shared" si="46"/>
        <v>0.74892756465253096</v>
      </c>
      <c r="E1364">
        <v>-5.4847407770558998E-3</v>
      </c>
      <c r="G1364">
        <v>1359</v>
      </c>
      <c r="H1364">
        <f t="shared" ca="1" si="47"/>
        <v>9.9015277620615114E-3</v>
      </c>
    </row>
    <row r="1365" spans="2:8">
      <c r="B1365" s="179">
        <v>44330</v>
      </c>
      <c r="C1365" s="180">
        <v>81.94</v>
      </c>
      <c r="D1365">
        <f t="shared" si="46"/>
        <v>-3.4549670490602882</v>
      </c>
      <c r="E1365">
        <v>-5.4918232853307649E-3</v>
      </c>
      <c r="G1365">
        <v>1360</v>
      </c>
      <c r="H1365">
        <f t="shared" ca="1" si="47"/>
        <v>3.4255226889749378E-2</v>
      </c>
    </row>
    <row r="1366" spans="2:8">
      <c r="B1366" s="179">
        <v>45176</v>
      </c>
      <c r="C1366" s="180">
        <v>365.04</v>
      </c>
      <c r="D1366">
        <f t="shared" si="46"/>
        <v>-0.19282818321279854</v>
      </c>
      <c r="E1366">
        <v>-5.5336401490247138E-3</v>
      </c>
      <c r="G1366">
        <v>1361</v>
      </c>
      <c r="H1366">
        <f t="shared" ca="1" si="47"/>
        <v>1.4065213094618496E-3</v>
      </c>
    </row>
    <row r="1367" spans="2:8">
      <c r="B1367" s="179">
        <v>45275</v>
      </c>
      <c r="C1367" s="180">
        <v>435.43</v>
      </c>
      <c r="D1367">
        <f t="shared" si="46"/>
        <v>0.74981053211767679</v>
      </c>
      <c r="E1367">
        <v>-5.557724548147844E-3</v>
      </c>
      <c r="G1367">
        <v>1362</v>
      </c>
      <c r="H1367">
        <f t="shared" ca="1" si="47"/>
        <v>2.6136610779531139E-2</v>
      </c>
    </row>
    <row r="1368" spans="2:8">
      <c r="B1368" s="179">
        <v>44439</v>
      </c>
      <c r="C1368" s="180">
        <v>108.94</v>
      </c>
      <c r="D1368">
        <f t="shared" si="46"/>
        <v>0.68891132733614835</v>
      </c>
      <c r="E1368">
        <v>-5.5994125206535661E-3</v>
      </c>
      <c r="G1368">
        <v>1363</v>
      </c>
      <c r="H1368">
        <f t="shared" ca="1" si="47"/>
        <v>-2.3290249078112252E-2</v>
      </c>
    </row>
    <row r="1369" spans="2:8">
      <c r="B1369" s="179">
        <v>43238</v>
      </c>
      <c r="C1369" s="180">
        <v>33.89</v>
      </c>
      <c r="D1369">
        <f t="shared" si="46"/>
        <v>-8.5762761876659788</v>
      </c>
      <c r="E1369">
        <v>-5.606373561522506E-3</v>
      </c>
      <c r="G1369">
        <v>1364</v>
      </c>
      <c r="H1369">
        <f t="shared" ca="1" si="47"/>
        <v>3.31566776086301E-2</v>
      </c>
    </row>
    <row r="1370" spans="2:8">
      <c r="B1370" s="179">
        <v>45125</v>
      </c>
      <c r="C1370" s="180">
        <v>324.54000000000002</v>
      </c>
      <c r="D1370">
        <f t="shared" si="46"/>
        <v>0.18318235040364836</v>
      </c>
      <c r="E1370">
        <v>-5.6079373883034236E-3</v>
      </c>
      <c r="G1370">
        <v>1365</v>
      </c>
      <c r="H1370">
        <f t="shared" ca="1" si="47"/>
        <v>3.3802829910499259E-2</v>
      </c>
    </row>
    <row r="1371" spans="2:8">
      <c r="B1371" s="179">
        <v>44991</v>
      </c>
      <c r="C1371" s="180">
        <v>265.08999999999997</v>
      </c>
      <c r="D1371">
        <f t="shared" si="46"/>
        <v>0.93289071636048138</v>
      </c>
      <c r="E1371">
        <v>-5.6207325813874883E-3</v>
      </c>
      <c r="G1371">
        <v>1366</v>
      </c>
      <c r="H1371">
        <f t="shared" ca="1" si="47"/>
        <v>-1.4429841106792046E-2</v>
      </c>
    </row>
    <row r="1372" spans="2:8">
      <c r="B1372" s="179">
        <v>42767</v>
      </c>
      <c r="C1372" s="180">
        <v>17.79</v>
      </c>
      <c r="D1372">
        <f t="shared" si="46"/>
        <v>-2.1989881956155144</v>
      </c>
      <c r="E1372">
        <v>-5.6211354693648918E-3</v>
      </c>
      <c r="G1372">
        <v>1367</v>
      </c>
      <c r="H1372">
        <f t="shared" ca="1" si="47"/>
        <v>6.1511795658576729E-2</v>
      </c>
    </row>
    <row r="1373" spans="2:8">
      <c r="B1373" s="179">
        <v>43833</v>
      </c>
      <c r="C1373" s="180">
        <v>56.91</v>
      </c>
      <c r="D1373">
        <f t="shared" si="46"/>
        <v>0.56457564575645747</v>
      </c>
      <c r="E1373">
        <v>-5.622913371990868E-3</v>
      </c>
      <c r="G1373">
        <v>1368</v>
      </c>
      <c r="H1373">
        <f t="shared" ca="1" si="47"/>
        <v>2.9044345073732207E-2</v>
      </c>
    </row>
    <row r="1374" spans="2:8">
      <c r="B1374" s="179">
        <v>43005</v>
      </c>
      <c r="C1374" s="180">
        <v>24.78</v>
      </c>
      <c r="D1374">
        <f t="shared" si="46"/>
        <v>-0.28450363196125894</v>
      </c>
      <c r="E1374">
        <v>-5.6497175141243163E-3</v>
      </c>
      <c r="G1374">
        <v>1369</v>
      </c>
      <c r="H1374">
        <f t="shared" ca="1" si="47"/>
        <v>3.1322003685513465E-3</v>
      </c>
    </row>
    <row r="1375" spans="2:8">
      <c r="B1375" s="179">
        <v>43206</v>
      </c>
      <c r="C1375" s="180">
        <v>31.83</v>
      </c>
      <c r="D1375">
        <f t="shared" si="46"/>
        <v>-14.764373232799246</v>
      </c>
      <c r="E1375">
        <v>-5.6550424128180878E-3</v>
      </c>
      <c r="G1375">
        <v>1370</v>
      </c>
      <c r="H1375">
        <f t="shared" ca="1" si="47"/>
        <v>-3.4457022290461416E-2</v>
      </c>
    </row>
    <row r="1376" spans="2:8">
      <c r="B1376" s="179">
        <v>45307</v>
      </c>
      <c r="C1376" s="180">
        <v>501.78</v>
      </c>
      <c r="D1376">
        <f t="shared" si="46"/>
        <v>-0.19424847542747825</v>
      </c>
      <c r="E1376">
        <v>-5.7196380884052865E-3</v>
      </c>
      <c r="G1376">
        <v>1371</v>
      </c>
      <c r="H1376">
        <f t="shared" ca="1" si="47"/>
        <v>6.5399454403329751E-3</v>
      </c>
    </row>
    <row r="1377" spans="2:8">
      <c r="B1377" s="179">
        <v>45534</v>
      </c>
      <c r="C1377" s="180">
        <v>599.25</v>
      </c>
      <c r="D1377">
        <f t="shared" si="46"/>
        <v>0.62828535669586982</v>
      </c>
      <c r="E1377">
        <v>-5.7238214434709219E-3</v>
      </c>
      <c r="G1377">
        <v>1372</v>
      </c>
      <c r="H1377">
        <f t="shared" ca="1" si="47"/>
        <v>1.7379394413664834E-2</v>
      </c>
    </row>
    <row r="1378" spans="2:8">
      <c r="B1378" s="179">
        <v>44841</v>
      </c>
      <c r="C1378" s="180">
        <v>222.75</v>
      </c>
      <c r="D1378">
        <f t="shared" si="46"/>
        <v>0.85988776655443322</v>
      </c>
      <c r="E1378">
        <v>-5.7463524130190848E-3</v>
      </c>
      <c r="G1378">
        <v>1373</v>
      </c>
      <c r="H1378">
        <f t="shared" ca="1" si="47"/>
        <v>2.2298934111134424E-2</v>
      </c>
    </row>
    <row r="1379" spans="2:8">
      <c r="B1379" s="179">
        <v>43196</v>
      </c>
      <c r="C1379" s="180">
        <v>31.21</v>
      </c>
      <c r="D1379">
        <f t="shared" si="46"/>
        <v>-0.32489586670938803</v>
      </c>
      <c r="E1379">
        <v>-5.7673822492790676E-3</v>
      </c>
      <c r="G1379">
        <v>1374</v>
      </c>
      <c r="H1379">
        <f t="shared" ca="1" si="47"/>
        <v>-3.2125568556425538E-2</v>
      </c>
    </row>
    <row r="1380" spans="2:8">
      <c r="B1380" s="179">
        <v>43518</v>
      </c>
      <c r="C1380" s="180">
        <v>41.35</v>
      </c>
      <c r="D1380">
        <f t="shared" si="46"/>
        <v>-14.702539298669889</v>
      </c>
      <c r="E1380">
        <v>-5.804111245465586E-3</v>
      </c>
      <c r="G1380">
        <v>1375</v>
      </c>
      <c r="H1380">
        <f t="shared" ca="1" si="47"/>
        <v>2.7505047493395506E-2</v>
      </c>
    </row>
    <row r="1381" spans="2:8">
      <c r="B1381" s="179">
        <v>45471</v>
      </c>
      <c r="C1381" s="180">
        <v>649.29999999999995</v>
      </c>
      <c r="D1381">
        <f t="shared" si="46"/>
        <v>3.6393038657015243E-2</v>
      </c>
      <c r="E1381">
        <v>-5.8062528877253902E-3</v>
      </c>
      <c r="G1381">
        <v>1376</v>
      </c>
      <c r="H1381">
        <f t="shared" ca="1" si="47"/>
        <v>1.570998638826011E-2</v>
      </c>
    </row>
    <row r="1382" spans="2:8">
      <c r="B1382" s="179">
        <v>45617</v>
      </c>
      <c r="C1382" s="180">
        <v>625.66999999999996</v>
      </c>
      <c r="D1382">
        <f t="shared" si="46"/>
        <v>0.90681988907890743</v>
      </c>
      <c r="E1382">
        <v>-5.817763357680545E-3</v>
      </c>
      <c r="G1382">
        <v>1377</v>
      </c>
      <c r="H1382">
        <f t="shared" ca="1" si="47"/>
        <v>1.0956291466129291E-2</v>
      </c>
    </row>
    <row r="1383" spans="2:8">
      <c r="B1383" s="179">
        <v>43797</v>
      </c>
      <c r="C1383" s="180">
        <v>58.3</v>
      </c>
      <c r="D1383">
        <f t="shared" si="46"/>
        <v>-0.55454545454545456</v>
      </c>
      <c r="E1383">
        <v>-5.8319039451115509E-3</v>
      </c>
      <c r="G1383">
        <v>1378</v>
      </c>
      <c r="H1383">
        <f t="shared" ca="1" si="47"/>
        <v>1.9387723499051646E-2</v>
      </c>
    </row>
    <row r="1384" spans="2:8">
      <c r="B1384" s="179">
        <v>44379</v>
      </c>
      <c r="C1384" s="180">
        <v>90.63</v>
      </c>
      <c r="D1384">
        <f t="shared" si="46"/>
        <v>-3.5162749641399098</v>
      </c>
      <c r="E1384">
        <v>-5.8479532163742817E-3</v>
      </c>
      <c r="G1384">
        <v>1379</v>
      </c>
      <c r="H1384">
        <f t="shared" ca="1" si="47"/>
        <v>-1.8222786826782394E-2</v>
      </c>
    </row>
    <row r="1385" spans="2:8">
      <c r="B1385" s="179">
        <v>45252</v>
      </c>
      <c r="C1385" s="180">
        <v>409.31</v>
      </c>
      <c r="D1385">
        <f t="shared" si="46"/>
        <v>0.90879773276978337</v>
      </c>
      <c r="E1385">
        <v>-5.863526422515886E-3</v>
      </c>
      <c r="G1385">
        <v>1380</v>
      </c>
      <c r="H1385">
        <f t="shared" ca="1" si="47"/>
        <v>4.8710455216498735E-3</v>
      </c>
    </row>
    <row r="1386" spans="2:8">
      <c r="B1386" s="179">
        <v>43270</v>
      </c>
      <c r="C1386" s="180">
        <v>37.33</v>
      </c>
      <c r="D1386">
        <f t="shared" si="46"/>
        <v>0.54594160192874364</v>
      </c>
      <c r="E1386">
        <v>-5.8933833377979878E-3</v>
      </c>
      <c r="G1386">
        <v>1381</v>
      </c>
      <c r="H1386">
        <f t="shared" ca="1" si="47"/>
        <v>-2.9832593552028133E-2</v>
      </c>
    </row>
    <row r="1387" spans="2:8">
      <c r="B1387" s="179">
        <v>42823</v>
      </c>
      <c r="C1387" s="180">
        <v>16.95</v>
      </c>
      <c r="D1387">
        <f t="shared" si="46"/>
        <v>-1.4849557522123893</v>
      </c>
      <c r="E1387">
        <v>-5.8997050147493466E-3</v>
      </c>
      <c r="G1387">
        <v>1382</v>
      </c>
      <c r="H1387">
        <f t="shared" ca="1" si="47"/>
        <v>-1.6765425558862339E-2</v>
      </c>
    </row>
    <row r="1388" spans="2:8">
      <c r="B1388" s="179">
        <v>43542</v>
      </c>
      <c r="C1388" s="180">
        <v>42.12</v>
      </c>
      <c r="D1388">
        <f t="shared" si="46"/>
        <v>-6.6438746438746437</v>
      </c>
      <c r="E1388">
        <v>-5.9354226020892692E-3</v>
      </c>
      <c r="G1388">
        <v>1383</v>
      </c>
      <c r="H1388">
        <f t="shared" ca="1" si="47"/>
        <v>1.7496131795899737E-2</v>
      </c>
    </row>
    <row r="1389" spans="2:8">
      <c r="B1389" s="179">
        <v>45148</v>
      </c>
      <c r="C1389" s="180">
        <v>321.95999999999998</v>
      </c>
      <c r="D1389">
        <f t="shared" si="46"/>
        <v>0.84510498198533979</v>
      </c>
      <c r="E1389">
        <v>-5.9945334824201982E-3</v>
      </c>
      <c r="G1389">
        <v>1384</v>
      </c>
      <c r="H1389">
        <f t="shared" ca="1" si="47"/>
        <v>1.2688838224674299E-2</v>
      </c>
    </row>
    <row r="1390" spans="2:8">
      <c r="B1390" s="179">
        <v>43957</v>
      </c>
      <c r="C1390" s="180">
        <v>49.87</v>
      </c>
      <c r="D1390">
        <f t="shared" si="46"/>
        <v>-0.69520753960296788</v>
      </c>
      <c r="E1390">
        <v>-6.015640665730986E-3</v>
      </c>
      <c r="G1390">
        <v>1385</v>
      </c>
      <c r="H1390">
        <f t="shared" ca="1" si="47"/>
        <v>1.4319756138611944E-2</v>
      </c>
    </row>
    <row r="1391" spans="2:8">
      <c r="B1391" s="179">
        <v>44348</v>
      </c>
      <c r="C1391" s="180">
        <v>84.54</v>
      </c>
      <c r="D1391">
        <f t="shared" si="46"/>
        <v>0.33427963094393193</v>
      </c>
      <c r="E1391">
        <v>-6.0326472675655413E-3</v>
      </c>
      <c r="G1391">
        <v>1386</v>
      </c>
      <c r="H1391">
        <f t="shared" ca="1" si="47"/>
        <v>3.9546482073602604E-2</v>
      </c>
    </row>
    <row r="1392" spans="2:8">
      <c r="B1392" s="179">
        <v>43788</v>
      </c>
      <c r="C1392" s="180">
        <v>56.28</v>
      </c>
      <c r="D1392">
        <f t="shared" si="46"/>
        <v>-0.76457000710732059</v>
      </c>
      <c r="E1392">
        <v>-6.0412224591328409E-3</v>
      </c>
      <c r="G1392">
        <v>1387</v>
      </c>
      <c r="H1392">
        <f t="shared" ca="1" si="47"/>
        <v>2.7917875786860953E-2</v>
      </c>
    </row>
    <row r="1393" spans="2:8">
      <c r="B1393" s="179">
        <v>44363</v>
      </c>
      <c r="C1393" s="180">
        <v>99.31</v>
      </c>
      <c r="D1393">
        <f t="shared" si="46"/>
        <v>0.35082066257174505</v>
      </c>
      <c r="E1393">
        <v>-6.0416876447487089E-3</v>
      </c>
      <c r="G1393">
        <v>1388</v>
      </c>
      <c r="H1393">
        <f t="shared" ca="1" si="47"/>
        <v>7.5253436816761663E-4</v>
      </c>
    </row>
    <row r="1394" spans="2:8">
      <c r="B1394" s="179">
        <v>44154</v>
      </c>
      <c r="C1394" s="180">
        <v>64.47</v>
      </c>
      <c r="D1394">
        <f t="shared" si="46"/>
        <v>0.43927408096789206</v>
      </c>
      <c r="E1394">
        <v>-6.0493252675663184E-3</v>
      </c>
      <c r="G1394">
        <v>1389</v>
      </c>
      <c r="H1394">
        <f t="shared" ca="1" si="47"/>
        <v>1.6348447251633057E-2</v>
      </c>
    </row>
    <row r="1395" spans="2:8">
      <c r="B1395" s="179">
        <v>43294</v>
      </c>
      <c r="C1395" s="180">
        <v>36.15</v>
      </c>
      <c r="D1395">
        <f t="shared" si="46"/>
        <v>0.31867219917012446</v>
      </c>
      <c r="E1395">
        <v>-6.0857538035960961E-3</v>
      </c>
      <c r="G1395">
        <v>1390</v>
      </c>
      <c r="H1395">
        <f t="shared" ca="1" si="47"/>
        <v>-3.9653918550454142E-3</v>
      </c>
    </row>
    <row r="1396" spans="2:8">
      <c r="B1396" s="179">
        <v>43076</v>
      </c>
      <c r="C1396" s="180">
        <v>24.63</v>
      </c>
      <c r="D1396">
        <f t="shared" si="46"/>
        <v>-23.370280146163218</v>
      </c>
      <c r="E1396">
        <v>-6.0901339829477113E-3</v>
      </c>
      <c r="G1396">
        <v>1391</v>
      </c>
      <c r="H1396">
        <f t="shared" ca="1" si="47"/>
        <v>-7.3781487631348272E-3</v>
      </c>
    </row>
    <row r="1397" spans="2:8">
      <c r="B1397" s="179">
        <v>45415</v>
      </c>
      <c r="C1397" s="180">
        <v>600.24</v>
      </c>
      <c r="D1397">
        <f t="shared" si="46"/>
        <v>0.1680661068905771</v>
      </c>
      <c r="E1397">
        <v>-6.0975609756097034E-3</v>
      </c>
      <c r="G1397">
        <v>1392</v>
      </c>
      <c r="H1397">
        <f t="shared" ca="1" si="47"/>
        <v>-2.7671121720777302E-2</v>
      </c>
    </row>
    <row r="1398" spans="2:8">
      <c r="B1398" s="179">
        <v>45316</v>
      </c>
      <c r="C1398" s="180">
        <v>499.36</v>
      </c>
      <c r="D1398">
        <f t="shared" si="46"/>
        <v>5.8094360781800684E-2</v>
      </c>
      <c r="E1398">
        <v>-6.1078180070490455E-3</v>
      </c>
      <c r="G1398">
        <v>1393</v>
      </c>
      <c r="H1398">
        <f t="shared" ca="1" si="47"/>
        <v>3.8076903176472044E-3</v>
      </c>
    </row>
    <row r="1399" spans="2:8">
      <c r="B1399" s="179">
        <v>45825</v>
      </c>
      <c r="C1399" s="180">
        <v>470.35</v>
      </c>
      <c r="D1399">
        <f t="shared" si="46"/>
        <v>0.9138301265015415</v>
      </c>
      <c r="E1399">
        <v>-6.165621345806266E-3</v>
      </c>
      <c r="G1399">
        <v>1394</v>
      </c>
      <c r="H1399">
        <f t="shared" ca="1" si="47"/>
        <v>-2.6283791520032686E-3</v>
      </c>
    </row>
    <row r="1400" spans="2:8">
      <c r="B1400" s="179">
        <v>43362</v>
      </c>
      <c r="C1400" s="180">
        <v>40.53</v>
      </c>
      <c r="D1400">
        <f t="shared" si="46"/>
        <v>-0.19615099925980745</v>
      </c>
      <c r="E1400">
        <v>-6.1682704169750803E-3</v>
      </c>
      <c r="G1400">
        <v>1395</v>
      </c>
      <c r="H1400">
        <f t="shared" ca="1" si="47"/>
        <v>3.5822576203300479E-3</v>
      </c>
    </row>
    <row r="1401" spans="2:8">
      <c r="B1401" s="179">
        <v>43620</v>
      </c>
      <c r="C1401" s="180">
        <v>48.48</v>
      </c>
      <c r="D1401">
        <f t="shared" si="46"/>
        <v>-1.4059405940594059</v>
      </c>
      <c r="E1401">
        <v>-6.1881188118812769E-3</v>
      </c>
      <c r="G1401">
        <v>1396</v>
      </c>
      <c r="H1401">
        <f t="shared" ca="1" si="47"/>
        <v>1.4536381252326633E-2</v>
      </c>
    </row>
    <row r="1402" spans="2:8">
      <c r="B1402" s="179">
        <v>44545</v>
      </c>
      <c r="C1402" s="180">
        <v>116.64</v>
      </c>
      <c r="D1402">
        <f t="shared" si="46"/>
        <v>0.59070644718792875</v>
      </c>
      <c r="E1402">
        <v>-6.2585733882030521E-3</v>
      </c>
      <c r="G1402">
        <v>1397</v>
      </c>
      <c r="H1402">
        <f t="shared" ca="1" si="47"/>
        <v>-4.3640533744085316E-2</v>
      </c>
    </row>
    <row r="1403" spans="2:8">
      <c r="B1403" s="179">
        <v>43686</v>
      </c>
      <c r="C1403" s="180">
        <v>47.74</v>
      </c>
      <c r="D1403">
        <f t="shared" si="46"/>
        <v>0.23460410557184755</v>
      </c>
      <c r="E1403">
        <v>-6.2840385421029984E-3</v>
      </c>
      <c r="G1403">
        <v>1398</v>
      </c>
      <c r="H1403">
        <f t="shared" ca="1" si="47"/>
        <v>-5.5623492934934439E-2</v>
      </c>
    </row>
    <row r="1404" spans="2:8">
      <c r="B1404" s="179">
        <v>43291</v>
      </c>
      <c r="C1404" s="180">
        <v>36.54</v>
      </c>
      <c r="D1404">
        <f t="shared" si="46"/>
        <v>0.17597153804050356</v>
      </c>
      <c r="E1404">
        <v>-6.2944718117133001E-3</v>
      </c>
      <c r="G1404">
        <v>1399</v>
      </c>
      <c r="H1404">
        <f t="shared" ca="1" si="47"/>
        <v>-2.1272894366622233E-2</v>
      </c>
    </row>
    <row r="1405" spans="2:8">
      <c r="B1405" s="179">
        <v>43187</v>
      </c>
      <c r="C1405" s="180">
        <v>30.11</v>
      </c>
      <c r="D1405">
        <f t="shared" si="46"/>
        <v>-1.7884423779475256</v>
      </c>
      <c r="E1405">
        <v>-6.3101959481900128E-3</v>
      </c>
      <c r="G1405">
        <v>1400</v>
      </c>
      <c r="H1405">
        <f t="shared" ca="1" si="47"/>
        <v>2.412985461514287E-2</v>
      </c>
    </row>
    <row r="1406" spans="2:8">
      <c r="B1406" s="179">
        <v>44294</v>
      </c>
      <c r="C1406" s="180">
        <v>83.96</v>
      </c>
      <c r="D1406">
        <f t="shared" si="46"/>
        <v>-6.4444973797046208</v>
      </c>
      <c r="E1406">
        <v>-6.3125297760838637E-3</v>
      </c>
      <c r="G1406">
        <v>1401</v>
      </c>
      <c r="H1406">
        <f t="shared" ca="1" si="47"/>
        <v>-1.0863565760935945E-2</v>
      </c>
    </row>
    <row r="1407" spans="2:8">
      <c r="B1407" s="179">
        <v>45531</v>
      </c>
      <c r="C1407" s="180">
        <v>625.04</v>
      </c>
      <c r="D1407">
        <f t="shared" si="46"/>
        <v>0.80534045821067446</v>
      </c>
      <c r="E1407">
        <v>-6.3195955458851365E-3</v>
      </c>
      <c r="G1407">
        <v>1402</v>
      </c>
      <c r="H1407">
        <f t="shared" ca="1" si="47"/>
        <v>1.1312004124829614E-2</v>
      </c>
    </row>
    <row r="1408" spans="2:8">
      <c r="B1408" s="179">
        <v>44641</v>
      </c>
      <c r="C1408" s="180">
        <v>121.67</v>
      </c>
      <c r="D1408">
        <f t="shared" si="46"/>
        <v>3.0410125749979474E-2</v>
      </c>
      <c r="E1408">
        <v>-6.3285937371578534E-3</v>
      </c>
      <c r="G1408">
        <v>1403</v>
      </c>
      <c r="H1408">
        <f t="shared" ca="1" si="47"/>
        <v>3.1439269191747186E-2</v>
      </c>
    </row>
    <row r="1409" spans="2:8">
      <c r="B1409" s="179">
        <v>44524</v>
      </c>
      <c r="C1409" s="180">
        <v>117.97</v>
      </c>
      <c r="D1409">
        <f t="shared" si="46"/>
        <v>0.52064084089175211</v>
      </c>
      <c r="E1409">
        <v>-6.3575485292871065E-3</v>
      </c>
      <c r="G1409">
        <v>1404</v>
      </c>
      <c r="H1409">
        <f t="shared" ca="1" si="47"/>
        <v>3.609497838057335E-3</v>
      </c>
    </row>
    <row r="1410" spans="2:8">
      <c r="B1410" s="179">
        <v>43836</v>
      </c>
      <c r="C1410" s="180">
        <v>56.55</v>
      </c>
      <c r="D1410">
        <f t="shared" si="46"/>
        <v>-4.886472148541114</v>
      </c>
      <c r="E1410">
        <v>-6.3660477453580805E-3</v>
      </c>
      <c r="G1410">
        <v>1405</v>
      </c>
      <c r="H1410">
        <f t="shared" ca="1" si="47"/>
        <v>-1.9094266751675002E-2</v>
      </c>
    </row>
    <row r="1411" spans="2:8">
      <c r="B1411" s="179">
        <v>45075</v>
      </c>
      <c r="C1411" s="180">
        <v>332.88</v>
      </c>
      <c r="D1411">
        <f t="shared" si="46"/>
        <v>0.91089882239846187</v>
      </c>
      <c r="E1411">
        <v>-6.3987022350396406E-3</v>
      </c>
      <c r="G1411">
        <v>1406</v>
      </c>
      <c r="H1411">
        <f t="shared" ca="1" si="47"/>
        <v>1.6492800993128172E-3</v>
      </c>
    </row>
    <row r="1412" spans="2:8">
      <c r="B1412" s="179">
        <v>43179</v>
      </c>
      <c r="C1412" s="180">
        <v>29.66</v>
      </c>
      <c r="D1412">
        <f t="shared" si="46"/>
        <v>-1.092717464598786</v>
      </c>
      <c r="E1412">
        <v>-6.405933917734365E-3</v>
      </c>
      <c r="G1412">
        <v>1407</v>
      </c>
      <c r="H1412">
        <f t="shared" ca="1" si="47"/>
        <v>2.0173133941906989E-2</v>
      </c>
    </row>
    <row r="1413" spans="2:8">
      <c r="B1413" s="179">
        <v>44082</v>
      </c>
      <c r="C1413" s="180">
        <v>62.07</v>
      </c>
      <c r="D1413">
        <f t="shared" si="46"/>
        <v>0.22748509747059767</v>
      </c>
      <c r="E1413">
        <v>-6.4443370388271078E-3</v>
      </c>
      <c r="G1413">
        <v>1408</v>
      </c>
      <c r="H1413">
        <f t="shared" ca="1" si="47"/>
        <v>-1.6310122975986767E-2</v>
      </c>
    </row>
    <row r="1414" spans="2:8">
      <c r="B1414" s="179">
        <v>43679</v>
      </c>
      <c r="C1414" s="180">
        <v>47.95</v>
      </c>
      <c r="D1414">
        <f t="shared" ref="D1414:D1477" si="48">(C1414-C1415)/C1414</f>
        <v>-10.690928050052136</v>
      </c>
      <c r="E1414">
        <v>-6.465067778936291E-3</v>
      </c>
      <c r="G1414">
        <v>1409</v>
      </c>
      <c r="H1414">
        <f t="shared" ca="1" si="47"/>
        <v>1.554572043495092E-2</v>
      </c>
    </row>
    <row r="1415" spans="2:8">
      <c r="B1415" s="179">
        <v>45362</v>
      </c>
      <c r="C1415" s="180">
        <v>560.58000000000004</v>
      </c>
      <c r="D1415">
        <f t="shared" si="48"/>
        <v>0.93119626101537689</v>
      </c>
      <c r="E1415">
        <v>-6.475436155410459E-3</v>
      </c>
      <c r="G1415">
        <v>1410</v>
      </c>
      <c r="H1415">
        <f t="shared" ref="H1415:H1478" ca="1" si="49">NORMINV(RAND(),N$8,N$9)</f>
        <v>-1.4263889255225676E-2</v>
      </c>
    </row>
    <row r="1416" spans="2:8">
      <c r="B1416" s="179">
        <v>43396</v>
      </c>
      <c r="C1416" s="180">
        <v>38.57</v>
      </c>
      <c r="D1416">
        <f t="shared" si="48"/>
        <v>-7.5447238786621643E-2</v>
      </c>
      <c r="E1416">
        <v>-6.4817215452424165E-3</v>
      </c>
      <c r="G1416">
        <v>1411</v>
      </c>
      <c r="H1416">
        <f t="shared" ca="1" si="49"/>
        <v>4.4629980288964696E-3</v>
      </c>
    </row>
    <row r="1417" spans="2:8">
      <c r="B1417" s="179">
        <v>43549</v>
      </c>
      <c r="C1417" s="180">
        <v>41.48</v>
      </c>
      <c r="D1417">
        <f t="shared" si="48"/>
        <v>0.55568948891031822</v>
      </c>
      <c r="E1417">
        <v>-6.5091610414658423E-3</v>
      </c>
      <c r="G1417">
        <v>1412</v>
      </c>
      <c r="H1417">
        <f t="shared" ca="1" si="49"/>
        <v>3.4607365023982047E-2</v>
      </c>
    </row>
    <row r="1418" spans="2:8">
      <c r="B1418" s="179">
        <v>42741</v>
      </c>
      <c r="C1418" s="180">
        <v>18.43</v>
      </c>
      <c r="D1418">
        <f t="shared" si="48"/>
        <v>-5.3130765056972322</v>
      </c>
      <c r="E1418">
        <v>-6.5111231687466631E-3</v>
      </c>
      <c r="G1418">
        <v>1413</v>
      </c>
      <c r="H1418">
        <f t="shared" ca="1" si="49"/>
        <v>1.959572192971136E-2</v>
      </c>
    </row>
    <row r="1419" spans="2:8">
      <c r="B1419" s="179">
        <v>44468</v>
      </c>
      <c r="C1419" s="180">
        <v>116.35</v>
      </c>
      <c r="D1419">
        <f t="shared" si="48"/>
        <v>-4.0497636441770517</v>
      </c>
      <c r="E1419">
        <v>-6.5320154705630013E-3</v>
      </c>
      <c r="G1419">
        <v>1414</v>
      </c>
      <c r="H1419">
        <f t="shared" ca="1" si="49"/>
        <v>1.6254573553587379E-2</v>
      </c>
    </row>
    <row r="1420" spans="2:8">
      <c r="B1420" s="179">
        <v>45575</v>
      </c>
      <c r="C1420" s="180">
        <v>587.54</v>
      </c>
      <c r="D1420">
        <f t="shared" si="48"/>
        <v>0.9167375838240801</v>
      </c>
      <c r="E1420">
        <v>-6.5357252272186268E-3</v>
      </c>
      <c r="G1420">
        <v>1415</v>
      </c>
      <c r="H1420">
        <f t="shared" ca="1" si="49"/>
        <v>4.9782950722539764E-2</v>
      </c>
    </row>
    <row r="1421" spans="2:8">
      <c r="B1421" s="179">
        <v>43662</v>
      </c>
      <c r="C1421" s="180">
        <v>48.92</v>
      </c>
      <c r="D1421">
        <f t="shared" si="48"/>
        <v>-3.0253475061324548E-2</v>
      </c>
      <c r="E1421">
        <v>-6.5412919051512728E-3</v>
      </c>
      <c r="G1421">
        <v>1416</v>
      </c>
      <c r="H1421">
        <f t="shared" ca="1" si="49"/>
        <v>-1.7163605151197651E-4</v>
      </c>
    </row>
    <row r="1422" spans="2:8">
      <c r="B1422" s="179">
        <v>43725</v>
      </c>
      <c r="C1422" s="180">
        <v>50.4</v>
      </c>
      <c r="D1422">
        <f t="shared" si="48"/>
        <v>-11.518055555555556</v>
      </c>
      <c r="E1422">
        <v>-6.5476190476190139E-3</v>
      </c>
      <c r="G1422">
        <v>1417</v>
      </c>
      <c r="H1422">
        <f t="shared" ca="1" si="49"/>
        <v>-1.8803810433383531E-2</v>
      </c>
    </row>
    <row r="1423" spans="2:8">
      <c r="B1423" s="179">
        <v>45485</v>
      </c>
      <c r="C1423" s="180">
        <v>630.91</v>
      </c>
      <c r="D1423">
        <f t="shared" si="48"/>
        <v>0.97123202992502899</v>
      </c>
      <c r="E1423">
        <v>-6.5778003201724137E-3</v>
      </c>
      <c r="G1423">
        <v>1418</v>
      </c>
      <c r="H1423">
        <f t="shared" ca="1" si="49"/>
        <v>-4.887920588308556E-3</v>
      </c>
    </row>
    <row r="1424" spans="2:8">
      <c r="B1424" s="179">
        <v>42724</v>
      </c>
      <c r="C1424" s="180">
        <v>18.149999999999999</v>
      </c>
      <c r="D1424">
        <f t="shared" si="48"/>
        <v>-1.4088154269972453</v>
      </c>
      <c r="E1424">
        <v>-6.6115702479339396E-3</v>
      </c>
      <c r="G1424">
        <v>1419</v>
      </c>
      <c r="H1424">
        <f t="shared" ca="1" si="49"/>
        <v>-2.7494868045301733E-2</v>
      </c>
    </row>
    <row r="1425" spans="2:8">
      <c r="B1425" s="179">
        <v>43570</v>
      </c>
      <c r="C1425" s="180">
        <v>43.72</v>
      </c>
      <c r="D1425">
        <f t="shared" si="48"/>
        <v>-7.2525160109789581</v>
      </c>
      <c r="E1425">
        <v>-6.6331198536138877E-3</v>
      </c>
      <c r="G1425">
        <v>1420</v>
      </c>
      <c r="H1425">
        <f t="shared" ca="1" si="49"/>
        <v>2.7636531834724285E-2</v>
      </c>
    </row>
    <row r="1426" spans="2:8">
      <c r="B1426" s="179">
        <v>45230</v>
      </c>
      <c r="C1426" s="180">
        <v>360.8</v>
      </c>
      <c r="D1426">
        <f t="shared" si="48"/>
        <v>0.91286031042128601</v>
      </c>
      <c r="E1426">
        <v>-6.6518847006651251E-3</v>
      </c>
      <c r="G1426">
        <v>1421</v>
      </c>
      <c r="H1426">
        <f t="shared" ca="1" si="49"/>
        <v>2.0901002836590972E-2</v>
      </c>
    </row>
    <row r="1427" spans="2:8">
      <c r="B1427" s="179">
        <v>43160</v>
      </c>
      <c r="C1427" s="180">
        <v>31.44</v>
      </c>
      <c r="D1427">
        <f t="shared" si="48"/>
        <v>-0.78657760814249367</v>
      </c>
      <c r="E1427">
        <v>-6.6793893129770132E-3</v>
      </c>
      <c r="G1427">
        <v>1422</v>
      </c>
      <c r="H1427">
        <f t="shared" ca="1" si="49"/>
        <v>1.8391606177124847E-2</v>
      </c>
    </row>
    <row r="1428" spans="2:8">
      <c r="B1428" s="179">
        <v>43837</v>
      </c>
      <c r="C1428" s="180">
        <v>56.17</v>
      </c>
      <c r="D1428">
        <f t="shared" si="48"/>
        <v>0.60530532312622398</v>
      </c>
      <c r="E1428">
        <v>-6.7651771408224221E-3</v>
      </c>
      <c r="G1428">
        <v>1423</v>
      </c>
      <c r="H1428">
        <f t="shared" ca="1" si="49"/>
        <v>3.0671545489284746E-3</v>
      </c>
    </row>
    <row r="1429" spans="2:8">
      <c r="B1429" s="179">
        <v>42950</v>
      </c>
      <c r="C1429" s="180">
        <v>22.17</v>
      </c>
      <c r="D1429">
        <f t="shared" si="48"/>
        <v>-15.38249887235002</v>
      </c>
      <c r="E1429">
        <v>-6.7658998646819377E-3</v>
      </c>
      <c r="G1429">
        <v>1424</v>
      </c>
      <c r="H1429">
        <f t="shared" ca="1" si="49"/>
        <v>-3.0935154302528479E-3</v>
      </c>
    </row>
    <row r="1430" spans="2:8">
      <c r="B1430" s="179">
        <v>45229</v>
      </c>
      <c r="C1430" s="180">
        <v>363.2</v>
      </c>
      <c r="D1430">
        <f t="shared" si="48"/>
        <v>0.74845814977973568</v>
      </c>
      <c r="E1430">
        <v>-6.7731277533040653E-3</v>
      </c>
      <c r="G1430">
        <v>1425</v>
      </c>
      <c r="H1430">
        <f t="shared" ca="1" si="49"/>
        <v>-2.4124270457433032E-3</v>
      </c>
    </row>
    <row r="1431" spans="2:8">
      <c r="B1431" s="179">
        <v>44376</v>
      </c>
      <c r="C1431" s="180">
        <v>91.36</v>
      </c>
      <c r="D1431">
        <f t="shared" si="48"/>
        <v>-5.0436733800350257</v>
      </c>
      <c r="E1431">
        <v>-6.7863397548161616E-3</v>
      </c>
      <c r="G1431">
        <v>1426</v>
      </c>
      <c r="H1431">
        <f t="shared" ca="1" si="49"/>
        <v>-9.6423392923511396E-3</v>
      </c>
    </row>
    <row r="1432" spans="2:8">
      <c r="B1432" s="179">
        <v>45677</v>
      </c>
      <c r="C1432" s="180">
        <v>552.15</v>
      </c>
      <c r="D1432">
        <f t="shared" si="48"/>
        <v>0.92590781490537</v>
      </c>
      <c r="E1432">
        <v>-6.7916327085031248E-3</v>
      </c>
      <c r="G1432">
        <v>1427</v>
      </c>
      <c r="H1432">
        <f t="shared" ca="1" si="49"/>
        <v>1.5612069916440735E-2</v>
      </c>
    </row>
    <row r="1433" spans="2:8">
      <c r="B1433" s="179">
        <v>43523</v>
      </c>
      <c r="C1433" s="180">
        <v>40.909999999999997</v>
      </c>
      <c r="D1433">
        <f t="shared" si="48"/>
        <v>-14.447567831825962</v>
      </c>
      <c r="E1433">
        <v>-6.8442923490589381E-3</v>
      </c>
      <c r="G1433">
        <v>1428</v>
      </c>
      <c r="H1433">
        <f t="shared" ca="1" si="49"/>
        <v>1.6322792174438397E-2</v>
      </c>
    </row>
    <row r="1434" spans="2:8">
      <c r="B1434" s="179">
        <v>45527</v>
      </c>
      <c r="C1434" s="180">
        <v>631.96</v>
      </c>
      <c r="D1434">
        <f t="shared" si="48"/>
        <v>0.96322552060256972</v>
      </c>
      <c r="E1434">
        <v>-6.8675232609657537E-3</v>
      </c>
      <c r="G1434">
        <v>1429</v>
      </c>
      <c r="H1434">
        <f t="shared" ca="1" si="49"/>
        <v>-9.2174968881857181E-3</v>
      </c>
    </row>
    <row r="1435" spans="2:8">
      <c r="B1435" s="179">
        <v>42908</v>
      </c>
      <c r="C1435" s="180">
        <v>23.24</v>
      </c>
      <c r="D1435">
        <f t="shared" si="48"/>
        <v>-16.102839931153188</v>
      </c>
      <c r="E1435">
        <v>-6.8846815834767705E-3</v>
      </c>
      <c r="G1435">
        <v>1430</v>
      </c>
      <c r="H1435">
        <f t="shared" ca="1" si="49"/>
        <v>3.7060637669827437E-2</v>
      </c>
    </row>
    <row r="1436" spans="2:8">
      <c r="B1436" s="179">
        <v>45239</v>
      </c>
      <c r="C1436" s="180">
        <v>397.47</v>
      </c>
      <c r="D1436">
        <f t="shared" si="48"/>
        <v>0.85410219639218055</v>
      </c>
      <c r="E1436">
        <v>-6.8936020328577048E-3</v>
      </c>
      <c r="G1436">
        <v>1431</v>
      </c>
      <c r="H1436">
        <f t="shared" ca="1" si="49"/>
        <v>8.186483718697006E-3</v>
      </c>
    </row>
    <row r="1437" spans="2:8">
      <c r="B1437" s="179">
        <v>44110</v>
      </c>
      <c r="C1437" s="180">
        <v>57.99</v>
      </c>
      <c r="D1437">
        <f t="shared" si="48"/>
        <v>-5.4649077427142601</v>
      </c>
      <c r="E1437">
        <v>-6.8977409898258076E-3</v>
      </c>
      <c r="G1437">
        <v>1432</v>
      </c>
      <c r="H1437">
        <f t="shared" ca="1" si="49"/>
        <v>-2.57133681580335E-2</v>
      </c>
    </row>
    <row r="1438" spans="2:8">
      <c r="B1438" s="179">
        <v>45236</v>
      </c>
      <c r="C1438" s="180">
        <v>374.9</v>
      </c>
      <c r="D1438">
        <f t="shared" si="48"/>
        <v>-0.35102694051747141</v>
      </c>
      <c r="E1438">
        <v>-6.9885302747399432E-3</v>
      </c>
      <c r="G1438">
        <v>1433</v>
      </c>
      <c r="H1438">
        <f t="shared" ca="1" si="49"/>
        <v>-4.6032271373308859E-3</v>
      </c>
    </row>
    <row r="1439" spans="2:8">
      <c r="B1439" s="179">
        <v>45792</v>
      </c>
      <c r="C1439" s="180">
        <v>506.5</v>
      </c>
      <c r="D1439">
        <f t="shared" si="48"/>
        <v>0.87384007897334659</v>
      </c>
      <c r="E1439">
        <v>-7.0088845014807727E-3</v>
      </c>
      <c r="G1439">
        <v>1434</v>
      </c>
      <c r="H1439">
        <f t="shared" ca="1" si="49"/>
        <v>1.2171850036352714E-2</v>
      </c>
    </row>
    <row r="1440" spans="2:8">
      <c r="B1440" s="179">
        <v>44070</v>
      </c>
      <c r="C1440" s="180">
        <v>63.9</v>
      </c>
      <c r="D1440">
        <f t="shared" si="48"/>
        <v>0.49123630672926449</v>
      </c>
      <c r="E1440">
        <v>-7.0422535211266939E-3</v>
      </c>
      <c r="G1440">
        <v>1435</v>
      </c>
      <c r="H1440">
        <f t="shared" ca="1" si="49"/>
        <v>1.8657591031644521E-2</v>
      </c>
    </row>
    <row r="1441" spans="2:8">
      <c r="B1441" s="179">
        <v>43146</v>
      </c>
      <c r="C1441" s="180">
        <v>32.51</v>
      </c>
      <c r="D1441">
        <f t="shared" si="48"/>
        <v>-14.491233466625655</v>
      </c>
      <c r="E1441">
        <v>-7.0747462319287599E-3</v>
      </c>
      <c r="G1441">
        <v>1436</v>
      </c>
      <c r="H1441">
        <f t="shared" ca="1" si="49"/>
        <v>2.8737115061545835E-2</v>
      </c>
    </row>
    <row r="1442" spans="2:8">
      <c r="B1442" s="179">
        <v>45299</v>
      </c>
      <c r="C1442" s="180">
        <v>503.62</v>
      </c>
      <c r="D1442">
        <f t="shared" si="48"/>
        <v>-0.28666454866764624</v>
      </c>
      <c r="E1442">
        <v>-7.088677971486425E-3</v>
      </c>
      <c r="G1442">
        <v>1437</v>
      </c>
      <c r="H1442">
        <f t="shared" ca="1" si="49"/>
        <v>-4.4689115662007992E-2</v>
      </c>
    </row>
    <row r="1443" spans="2:8">
      <c r="B1443" s="179">
        <v>45461</v>
      </c>
      <c r="C1443" s="180">
        <v>647.99</v>
      </c>
      <c r="D1443">
        <f t="shared" si="48"/>
        <v>0.91320853716878347</v>
      </c>
      <c r="E1443">
        <v>-7.098874982638656E-3</v>
      </c>
      <c r="G1443">
        <v>1438</v>
      </c>
      <c r="H1443">
        <f t="shared" ca="1" si="49"/>
        <v>-1.9606318098190675E-2</v>
      </c>
    </row>
    <row r="1444" spans="2:8">
      <c r="B1444" s="179">
        <v>43825</v>
      </c>
      <c r="C1444" s="180">
        <v>56.24</v>
      </c>
      <c r="D1444">
        <f t="shared" si="48"/>
        <v>0.65042674253200561</v>
      </c>
      <c r="E1444">
        <v>-7.1123755334281391E-3</v>
      </c>
      <c r="G1444">
        <v>1439</v>
      </c>
      <c r="H1444">
        <f t="shared" ca="1" si="49"/>
        <v>5.6535659566928312E-2</v>
      </c>
    </row>
    <row r="1445" spans="2:8">
      <c r="B1445" s="179">
        <v>42698</v>
      </c>
      <c r="C1445" s="180">
        <v>19.66</v>
      </c>
      <c r="D1445">
        <f t="shared" si="48"/>
        <v>-4.0579857578840288</v>
      </c>
      <c r="E1445">
        <v>-7.1210579857579129E-3</v>
      </c>
      <c r="G1445">
        <v>1440</v>
      </c>
      <c r="H1445">
        <f t="shared" ca="1" si="49"/>
        <v>3.3859813012673899E-2</v>
      </c>
    </row>
    <row r="1446" spans="2:8">
      <c r="B1446" s="179">
        <v>44424</v>
      </c>
      <c r="C1446" s="180">
        <v>99.44</v>
      </c>
      <c r="D1446">
        <f t="shared" si="48"/>
        <v>0.56627111826226872</v>
      </c>
      <c r="E1446">
        <v>-7.1399839098954948E-3</v>
      </c>
      <c r="G1446">
        <v>1441</v>
      </c>
      <c r="H1446">
        <f t="shared" ca="1" si="49"/>
        <v>-1.7185581280595469E-3</v>
      </c>
    </row>
    <row r="1447" spans="2:8">
      <c r="B1447" s="179">
        <v>43928</v>
      </c>
      <c r="C1447" s="180">
        <v>43.13</v>
      </c>
      <c r="D1447">
        <f t="shared" si="48"/>
        <v>-6.3088337584048224</v>
      </c>
      <c r="E1447">
        <v>-7.1875724553673815E-3</v>
      </c>
      <c r="G1447">
        <v>1442</v>
      </c>
      <c r="H1447">
        <f t="shared" ca="1" si="49"/>
        <v>-1.7390879203112948E-2</v>
      </c>
    </row>
    <row r="1448" spans="2:8">
      <c r="B1448" s="179">
        <v>45134</v>
      </c>
      <c r="C1448" s="180">
        <v>315.23</v>
      </c>
      <c r="D1448">
        <f t="shared" si="48"/>
        <v>0.84259112394124924</v>
      </c>
      <c r="E1448">
        <v>-7.2010912666941014E-3</v>
      </c>
      <c r="G1448">
        <v>1443</v>
      </c>
      <c r="H1448">
        <f t="shared" ca="1" si="49"/>
        <v>3.3680578694012829E-2</v>
      </c>
    </row>
    <row r="1449" spans="2:8">
      <c r="B1449" s="179">
        <v>43698</v>
      </c>
      <c r="C1449" s="180">
        <v>49.62</v>
      </c>
      <c r="D1449">
        <f t="shared" si="48"/>
        <v>0.38976219266424822</v>
      </c>
      <c r="E1449">
        <v>-7.2551390568319114E-3</v>
      </c>
      <c r="G1449">
        <v>1444</v>
      </c>
      <c r="H1449">
        <f t="shared" ca="1" si="49"/>
        <v>-1.022041096333298E-2</v>
      </c>
    </row>
    <row r="1450" spans="2:8">
      <c r="B1450" s="179">
        <v>43166</v>
      </c>
      <c r="C1450" s="180">
        <v>30.28</v>
      </c>
      <c r="D1450">
        <f t="shared" si="48"/>
        <v>0.41050198150594447</v>
      </c>
      <c r="E1450">
        <v>-7.2655217965653515E-3</v>
      </c>
      <c r="G1450">
        <v>1445</v>
      </c>
      <c r="H1450">
        <f t="shared" ca="1" si="49"/>
        <v>2.4053987894074619E-2</v>
      </c>
    </row>
    <row r="1451" spans="2:8">
      <c r="B1451" s="179">
        <v>42762</v>
      </c>
      <c r="C1451" s="180">
        <v>17.850000000000001</v>
      </c>
      <c r="D1451">
        <f t="shared" si="48"/>
        <v>-19.275070028011204</v>
      </c>
      <c r="E1451">
        <v>-7.2829131652660502E-3</v>
      </c>
      <c r="G1451">
        <v>1446</v>
      </c>
      <c r="H1451">
        <f t="shared" ca="1" si="49"/>
        <v>1.3975529643405756E-2</v>
      </c>
    </row>
    <row r="1452" spans="2:8">
      <c r="B1452" s="179">
        <v>45182</v>
      </c>
      <c r="C1452" s="180">
        <v>361.91</v>
      </c>
      <c r="D1452">
        <f t="shared" si="48"/>
        <v>0.93197203724682931</v>
      </c>
      <c r="E1452">
        <v>-7.2946312619159076E-3</v>
      </c>
      <c r="G1452">
        <v>1447</v>
      </c>
      <c r="H1452">
        <f t="shared" ca="1" si="49"/>
        <v>3.3191791905928476E-2</v>
      </c>
    </row>
    <row r="1453" spans="2:8">
      <c r="B1453" s="179">
        <v>43020</v>
      </c>
      <c r="C1453" s="180">
        <v>24.62</v>
      </c>
      <c r="D1453">
        <f t="shared" si="48"/>
        <v>-2.3870836718115349</v>
      </c>
      <c r="E1453">
        <v>-7.3111291632818728E-3</v>
      </c>
      <c r="G1453">
        <v>1448</v>
      </c>
      <c r="H1453">
        <f t="shared" ca="1" si="49"/>
        <v>1.0827743510437532E-2</v>
      </c>
    </row>
    <row r="1454" spans="2:8">
      <c r="B1454" s="179">
        <v>44322</v>
      </c>
      <c r="C1454" s="180">
        <v>83.39</v>
      </c>
      <c r="D1454">
        <f t="shared" si="48"/>
        <v>-8.1904305072550643E-2</v>
      </c>
      <c r="E1454">
        <v>-7.3150257824679153E-3</v>
      </c>
      <c r="G1454">
        <v>1449</v>
      </c>
      <c r="H1454">
        <f t="shared" ca="1" si="49"/>
        <v>3.8800958823172943E-2</v>
      </c>
    </row>
    <row r="1455" spans="2:8">
      <c r="B1455" s="179">
        <v>44372</v>
      </c>
      <c r="C1455" s="180">
        <v>90.22</v>
      </c>
      <c r="D1455">
        <f t="shared" si="48"/>
        <v>-1.695965417867435</v>
      </c>
      <c r="E1455">
        <v>-7.3154511194856641E-3</v>
      </c>
      <c r="G1455">
        <v>1450</v>
      </c>
      <c r="H1455">
        <f t="shared" ca="1" si="49"/>
        <v>2.0592520513417808E-2</v>
      </c>
    </row>
    <row r="1456" spans="2:8">
      <c r="B1456" s="179">
        <v>44951</v>
      </c>
      <c r="C1456" s="180">
        <v>243.23</v>
      </c>
      <c r="D1456">
        <f t="shared" si="48"/>
        <v>-1.0021378941742385</v>
      </c>
      <c r="E1456">
        <v>-7.3181762118159814E-3</v>
      </c>
      <c r="G1456">
        <v>1451</v>
      </c>
      <c r="H1456">
        <f t="shared" ca="1" si="49"/>
        <v>2.3639480636272373E-2</v>
      </c>
    </row>
    <row r="1457" spans="2:8">
      <c r="B1457" s="179">
        <v>45723</v>
      </c>
      <c r="C1457" s="180">
        <v>486.98</v>
      </c>
      <c r="D1457">
        <f t="shared" si="48"/>
        <v>0.92289211055895515</v>
      </c>
      <c r="E1457">
        <v>-7.3719659944966424E-3</v>
      </c>
      <c r="G1457">
        <v>1452</v>
      </c>
      <c r="H1457">
        <f t="shared" ca="1" si="49"/>
        <v>2.176441183542031E-2</v>
      </c>
    </row>
    <row r="1458" spans="2:8">
      <c r="B1458" s="179">
        <v>43269</v>
      </c>
      <c r="C1458" s="180">
        <v>37.549999999999997</v>
      </c>
      <c r="D1458">
        <f t="shared" si="48"/>
        <v>-1.0322237017310256</v>
      </c>
      <c r="E1458">
        <v>-7.4567243675100177E-3</v>
      </c>
      <c r="G1458">
        <v>1453</v>
      </c>
      <c r="H1458">
        <f t="shared" ca="1" si="49"/>
        <v>-2.6312117983142355E-3</v>
      </c>
    </row>
    <row r="1459" spans="2:8">
      <c r="B1459" s="179">
        <v>44197</v>
      </c>
      <c r="C1459" s="180">
        <v>76.31</v>
      </c>
      <c r="D1459">
        <f t="shared" si="48"/>
        <v>0.66885074040099601</v>
      </c>
      <c r="E1459">
        <v>-7.4695321714060171E-3</v>
      </c>
      <c r="G1459">
        <v>1454</v>
      </c>
      <c r="H1459">
        <f t="shared" ca="1" si="49"/>
        <v>2.8178078987172867E-2</v>
      </c>
    </row>
    <row r="1460" spans="2:8">
      <c r="B1460" s="179">
        <v>42977</v>
      </c>
      <c r="C1460" s="180">
        <v>25.27</v>
      </c>
      <c r="D1460">
        <f t="shared" si="48"/>
        <v>-23.812425801345469</v>
      </c>
      <c r="E1460">
        <v>-7.5187969924812538E-3</v>
      </c>
      <c r="G1460">
        <v>1455</v>
      </c>
      <c r="H1460">
        <f t="shared" ca="1" si="49"/>
        <v>-2.4849667693420417E-2</v>
      </c>
    </row>
    <row r="1461" spans="2:8">
      <c r="B1461" s="179">
        <v>45645</v>
      </c>
      <c r="C1461" s="180">
        <v>627.01</v>
      </c>
      <c r="D1461">
        <f t="shared" si="48"/>
        <v>0.84859890591856579</v>
      </c>
      <c r="E1461">
        <v>-7.5596880432529136E-3</v>
      </c>
      <c r="G1461">
        <v>1456</v>
      </c>
      <c r="H1461">
        <f t="shared" ca="1" si="49"/>
        <v>1.5946439028309986E-2</v>
      </c>
    </row>
    <row r="1462" spans="2:8">
      <c r="B1462" s="179">
        <v>44406</v>
      </c>
      <c r="C1462" s="180">
        <v>94.93</v>
      </c>
      <c r="D1462">
        <f t="shared" si="48"/>
        <v>0.80575160644685562</v>
      </c>
      <c r="E1462">
        <v>-7.5845359738754749E-3</v>
      </c>
      <c r="G1462">
        <v>1457</v>
      </c>
      <c r="H1462">
        <f t="shared" ca="1" si="49"/>
        <v>-1.3908508078635088E-3</v>
      </c>
    </row>
    <row r="1463" spans="2:8">
      <c r="B1463" s="179">
        <v>42746</v>
      </c>
      <c r="C1463" s="180">
        <v>18.440000000000001</v>
      </c>
      <c r="D1463">
        <f t="shared" si="48"/>
        <v>-0.70607375271149664</v>
      </c>
      <c r="E1463">
        <v>-7.5921908893707701E-3</v>
      </c>
      <c r="G1463">
        <v>1458</v>
      </c>
      <c r="H1463">
        <f t="shared" ca="1" si="49"/>
        <v>-2.2833131713812838E-2</v>
      </c>
    </row>
    <row r="1464" spans="2:8">
      <c r="B1464" s="179">
        <v>43216</v>
      </c>
      <c r="C1464" s="180">
        <v>31.46</v>
      </c>
      <c r="D1464">
        <f t="shared" si="48"/>
        <v>-7.056261919898283</v>
      </c>
      <c r="E1464">
        <v>-7.6287349014621244E-3</v>
      </c>
      <c r="G1464">
        <v>1459</v>
      </c>
      <c r="H1464">
        <f t="shared" ca="1" si="49"/>
        <v>-4.019108645195258E-2</v>
      </c>
    </row>
    <row r="1465" spans="2:8">
      <c r="B1465" s="179">
        <v>44981</v>
      </c>
      <c r="C1465" s="180">
        <v>253.45</v>
      </c>
      <c r="D1465">
        <f t="shared" si="48"/>
        <v>0.83527322943381332</v>
      </c>
      <c r="E1465">
        <v>-7.6543696981653097E-3</v>
      </c>
      <c r="G1465">
        <v>1460</v>
      </c>
      <c r="H1465">
        <f t="shared" ca="1" si="49"/>
        <v>-9.4792473790637419E-3</v>
      </c>
    </row>
    <row r="1466" spans="2:8">
      <c r="B1466" s="179">
        <v>43342</v>
      </c>
      <c r="C1466" s="180">
        <v>41.75</v>
      </c>
      <c r="D1466">
        <f t="shared" si="48"/>
        <v>-1.1834730538922156</v>
      </c>
      <c r="E1466">
        <v>-7.6646706586826416E-3</v>
      </c>
      <c r="G1466">
        <v>1461</v>
      </c>
      <c r="H1466">
        <f t="shared" ca="1" si="49"/>
        <v>9.7443507899499238E-3</v>
      </c>
    </row>
    <row r="1467" spans="2:8">
      <c r="B1467" s="179">
        <v>44378</v>
      </c>
      <c r="C1467" s="180">
        <v>91.16</v>
      </c>
      <c r="D1467">
        <f t="shared" si="48"/>
        <v>-2.4269416410706448</v>
      </c>
      <c r="E1467">
        <v>-7.6788064940763803E-3</v>
      </c>
      <c r="G1467">
        <v>1462</v>
      </c>
      <c r="H1467">
        <f t="shared" ca="1" si="49"/>
        <v>-1.4723061084672424E-3</v>
      </c>
    </row>
    <row r="1468" spans="2:8">
      <c r="B1468" s="179">
        <v>45105</v>
      </c>
      <c r="C1468" s="180">
        <v>312.39999999999998</v>
      </c>
      <c r="D1468">
        <f t="shared" si="48"/>
        <v>0.78764404609475025</v>
      </c>
      <c r="E1468">
        <v>-7.6824583866838487E-3</v>
      </c>
      <c r="G1468">
        <v>1463</v>
      </c>
      <c r="H1468">
        <f t="shared" ca="1" si="49"/>
        <v>2.0038063076563244E-2</v>
      </c>
    </row>
    <row r="1469" spans="2:8">
      <c r="B1469" s="179">
        <v>43875</v>
      </c>
      <c r="C1469" s="180">
        <v>66.34</v>
      </c>
      <c r="D1469">
        <f t="shared" si="48"/>
        <v>-6.9656315948145915</v>
      </c>
      <c r="E1469">
        <v>-7.6876695809465012E-3</v>
      </c>
      <c r="G1469">
        <v>1464</v>
      </c>
      <c r="H1469">
        <f t="shared" ca="1" si="49"/>
        <v>1.9946372890713909E-2</v>
      </c>
    </row>
    <row r="1470" spans="2:8">
      <c r="B1470" s="179">
        <v>45776</v>
      </c>
      <c r="C1470" s="180">
        <v>528.44000000000005</v>
      </c>
      <c r="D1470">
        <f t="shared" si="48"/>
        <v>0.90742563015668753</v>
      </c>
      <c r="E1470">
        <v>-7.7397623192792331E-3</v>
      </c>
      <c r="G1470">
        <v>1465</v>
      </c>
      <c r="H1470">
        <f t="shared" ca="1" si="49"/>
        <v>2.7168294572456883E-2</v>
      </c>
    </row>
    <row r="1471" spans="2:8">
      <c r="B1471" s="179">
        <v>43651</v>
      </c>
      <c r="C1471" s="180">
        <v>48.92</v>
      </c>
      <c r="D1471">
        <f t="shared" si="48"/>
        <v>0.39513491414554375</v>
      </c>
      <c r="E1471">
        <v>-7.7677841373670368E-3</v>
      </c>
      <c r="G1471">
        <v>1466</v>
      </c>
      <c r="H1471">
        <f t="shared" ca="1" si="49"/>
        <v>-4.5985982344703968E-4</v>
      </c>
    </row>
    <row r="1472" spans="2:8">
      <c r="B1472" s="179">
        <v>43173</v>
      </c>
      <c r="C1472" s="180">
        <v>29.59</v>
      </c>
      <c r="D1472">
        <f t="shared" si="48"/>
        <v>-20.530584656978711</v>
      </c>
      <c r="E1472">
        <v>-7.7728962487326947E-3</v>
      </c>
      <c r="G1472">
        <v>1467</v>
      </c>
      <c r="H1472">
        <f t="shared" ca="1" si="49"/>
        <v>4.2593168273358573E-2</v>
      </c>
    </row>
    <row r="1473" spans="2:8">
      <c r="B1473" s="179">
        <v>45483</v>
      </c>
      <c r="C1473" s="180">
        <v>637.09</v>
      </c>
      <c r="D1473">
        <f t="shared" si="48"/>
        <v>0.93550361801315352</v>
      </c>
      <c r="E1473">
        <v>-7.7853992371563242E-3</v>
      </c>
      <c r="G1473">
        <v>1468</v>
      </c>
      <c r="H1473">
        <f t="shared" ca="1" si="49"/>
        <v>4.5321418422917682E-2</v>
      </c>
    </row>
    <row r="1474" spans="2:8">
      <c r="B1474" s="179">
        <v>43487</v>
      </c>
      <c r="C1474" s="180">
        <v>41.09</v>
      </c>
      <c r="D1474">
        <f t="shared" si="48"/>
        <v>-1.280603553175955</v>
      </c>
      <c r="E1474">
        <v>-7.7877829155510621E-3</v>
      </c>
      <c r="G1474">
        <v>1469</v>
      </c>
      <c r="H1474">
        <f t="shared" ca="1" si="49"/>
        <v>-1.266495505738678E-2</v>
      </c>
    </row>
    <row r="1475" spans="2:8">
      <c r="B1475" s="179">
        <v>44355</v>
      </c>
      <c r="C1475" s="180">
        <v>93.71</v>
      </c>
      <c r="D1475">
        <f t="shared" si="48"/>
        <v>0.46590545299327712</v>
      </c>
      <c r="E1475">
        <v>-7.7899903959022946E-3</v>
      </c>
      <c r="G1475">
        <v>1470</v>
      </c>
      <c r="H1475">
        <f t="shared" ca="1" si="49"/>
        <v>1.5429777956612122E-2</v>
      </c>
    </row>
    <row r="1476" spans="2:8">
      <c r="B1476" s="179">
        <v>43768</v>
      </c>
      <c r="C1476" s="180">
        <v>50.05</v>
      </c>
      <c r="D1476">
        <f t="shared" si="48"/>
        <v>-0.12667332667332676</v>
      </c>
      <c r="E1476">
        <v>-7.7922077922078043E-3</v>
      </c>
      <c r="G1476">
        <v>1471</v>
      </c>
      <c r="H1476">
        <f t="shared" ca="1" si="49"/>
        <v>1.4709346508399579E-2</v>
      </c>
    </row>
    <row r="1477" spans="2:8">
      <c r="B1477" s="179">
        <v>44041</v>
      </c>
      <c r="C1477" s="180">
        <v>56.39</v>
      </c>
      <c r="D1477">
        <f t="shared" si="48"/>
        <v>-5.4830643731158002</v>
      </c>
      <c r="E1477">
        <v>-7.8028019152331573E-3</v>
      </c>
      <c r="G1477">
        <v>1472</v>
      </c>
      <c r="H1477">
        <f t="shared" ca="1" si="49"/>
        <v>4.7591714754978427E-2</v>
      </c>
    </row>
    <row r="1478" spans="2:8">
      <c r="B1478" s="179">
        <v>45215</v>
      </c>
      <c r="C1478" s="180">
        <v>365.58</v>
      </c>
      <c r="D1478">
        <f t="shared" ref="D1478:D1541" si="50">(C1478-C1479)/C1478</f>
        <v>-0.15878877400295424</v>
      </c>
      <c r="E1478">
        <v>-7.8505388697412467E-3</v>
      </c>
      <c r="G1478">
        <v>1473</v>
      </c>
      <c r="H1478">
        <f t="shared" ca="1" si="49"/>
        <v>2.6120541155160069E-2</v>
      </c>
    </row>
    <row r="1479" spans="2:8">
      <c r="B1479" s="179">
        <v>45268</v>
      </c>
      <c r="C1479" s="180">
        <v>423.63</v>
      </c>
      <c r="D1479">
        <f t="shared" si="50"/>
        <v>0.88006043009229751</v>
      </c>
      <c r="E1479">
        <v>-7.8606330996387978E-3</v>
      </c>
      <c r="G1479">
        <v>1474</v>
      </c>
      <c r="H1479">
        <f t="shared" ref="H1479:H1542" ca="1" si="51">NORMINV(RAND(),N$8,N$9)</f>
        <v>9.599985058530696E-3</v>
      </c>
    </row>
    <row r="1480" spans="2:8">
      <c r="B1480" s="179">
        <v>43969</v>
      </c>
      <c r="C1480" s="180">
        <v>50.81</v>
      </c>
      <c r="D1480">
        <f t="shared" si="50"/>
        <v>0.3009250147608738</v>
      </c>
      <c r="E1480">
        <v>-7.8724660499901317E-3</v>
      </c>
      <c r="G1480">
        <v>1475</v>
      </c>
      <c r="H1480">
        <f t="shared" ca="1" si="51"/>
        <v>5.1151909589167643E-4</v>
      </c>
    </row>
    <row r="1481" spans="2:8">
      <c r="B1481" s="179">
        <v>43298</v>
      </c>
      <c r="C1481" s="180">
        <v>35.520000000000003</v>
      </c>
      <c r="D1481">
        <f t="shared" si="50"/>
        <v>-7.7350788288288284</v>
      </c>
      <c r="E1481">
        <v>-7.8828828828827139E-3</v>
      </c>
      <c r="G1481">
        <v>1476</v>
      </c>
      <c r="H1481">
        <f t="shared" ca="1" si="51"/>
        <v>-3.2693928159879905E-2</v>
      </c>
    </row>
    <row r="1482" spans="2:8">
      <c r="B1482" s="179">
        <v>45064</v>
      </c>
      <c r="C1482" s="180">
        <v>310.27</v>
      </c>
      <c r="D1482">
        <f t="shared" si="50"/>
        <v>-0.82805298610887323</v>
      </c>
      <c r="E1482">
        <v>-7.8963483417669959E-3</v>
      </c>
      <c r="G1482">
        <v>1477</v>
      </c>
      <c r="H1482">
        <f t="shared" ca="1" si="51"/>
        <v>-1.9652642517165139E-2</v>
      </c>
    </row>
    <row r="1483" spans="2:8">
      <c r="B1483" s="179">
        <v>45392</v>
      </c>
      <c r="C1483" s="180">
        <v>567.19000000000005</v>
      </c>
      <c r="D1483">
        <f t="shared" si="50"/>
        <v>5.2539713323577954E-3</v>
      </c>
      <c r="E1483">
        <v>-7.8985877748195561E-3</v>
      </c>
      <c r="G1483">
        <v>1478</v>
      </c>
      <c r="H1483">
        <f t="shared" ca="1" si="51"/>
        <v>-1.3733597566507161E-2</v>
      </c>
    </row>
    <row r="1484" spans="2:8">
      <c r="B1484" s="179">
        <v>45358</v>
      </c>
      <c r="C1484" s="180">
        <v>564.21</v>
      </c>
      <c r="D1484">
        <f t="shared" si="50"/>
        <v>0.92602045337728855</v>
      </c>
      <c r="E1484">
        <v>-7.9048581202033324E-3</v>
      </c>
      <c r="G1484">
        <v>1479</v>
      </c>
      <c r="H1484">
        <f t="shared" ca="1" si="51"/>
        <v>-5.7006197019630086E-4</v>
      </c>
    </row>
    <row r="1485" spans="2:8">
      <c r="B1485" s="179">
        <v>43360</v>
      </c>
      <c r="C1485" s="180">
        <v>41.74</v>
      </c>
      <c r="D1485">
        <f t="shared" si="50"/>
        <v>-3.7570675610924771</v>
      </c>
      <c r="E1485">
        <v>-7.906085289889753E-3</v>
      </c>
      <c r="G1485">
        <v>1480</v>
      </c>
      <c r="H1485">
        <f t="shared" ca="1" si="51"/>
        <v>2.1415361566351192E-2</v>
      </c>
    </row>
    <row r="1486" spans="2:8">
      <c r="B1486" s="179">
        <v>44855</v>
      </c>
      <c r="C1486" s="180">
        <v>198.56</v>
      </c>
      <c r="D1486">
        <f t="shared" si="50"/>
        <v>0.61804995970991139</v>
      </c>
      <c r="E1486">
        <v>-7.9069298952457352E-3</v>
      </c>
      <c r="G1486">
        <v>1481</v>
      </c>
      <c r="H1486">
        <f t="shared" ca="1" si="51"/>
        <v>-9.4224368716466847E-3</v>
      </c>
    </row>
    <row r="1487" spans="2:8">
      <c r="B1487" s="179">
        <v>44188</v>
      </c>
      <c r="C1487" s="180">
        <v>75.84</v>
      </c>
      <c r="D1487">
        <f t="shared" si="50"/>
        <v>0.76753691983122374</v>
      </c>
      <c r="E1487">
        <v>-7.9113924050632153E-3</v>
      </c>
      <c r="G1487">
        <v>1482</v>
      </c>
      <c r="H1487">
        <f t="shared" ca="1" si="51"/>
        <v>-2.0274201117442891E-2</v>
      </c>
    </row>
    <row r="1488" spans="2:8">
      <c r="B1488" s="179">
        <v>42769</v>
      </c>
      <c r="C1488" s="180">
        <v>17.63</v>
      </c>
      <c r="D1488">
        <f t="shared" si="50"/>
        <v>-0.42541123085649463</v>
      </c>
      <c r="E1488">
        <v>-7.9410096426545985E-3</v>
      </c>
      <c r="G1488">
        <v>1483</v>
      </c>
      <c r="H1488">
        <f t="shared" ca="1" si="51"/>
        <v>1.4705517510371769E-2</v>
      </c>
    </row>
    <row r="1489" spans="2:8">
      <c r="B1489" s="179">
        <v>42983</v>
      </c>
      <c r="C1489" s="180">
        <v>25.13</v>
      </c>
      <c r="D1489">
        <f t="shared" si="50"/>
        <v>-13.285316354954238</v>
      </c>
      <c r="E1489">
        <v>-7.9586152009550066E-3</v>
      </c>
      <c r="G1489">
        <v>1484</v>
      </c>
      <c r="H1489">
        <f t="shared" ca="1" si="51"/>
        <v>-2.3940726830417144E-2</v>
      </c>
    </row>
    <row r="1490" spans="2:8">
      <c r="B1490" s="179">
        <v>45189</v>
      </c>
      <c r="C1490" s="180">
        <v>358.99</v>
      </c>
      <c r="D1490">
        <f t="shared" si="50"/>
        <v>-0.49221426780690281</v>
      </c>
      <c r="E1490">
        <v>-7.9667957324716949E-3</v>
      </c>
      <c r="G1490">
        <v>1485</v>
      </c>
      <c r="H1490">
        <f t="shared" ca="1" si="51"/>
        <v>2.5562254735856119E-2</v>
      </c>
    </row>
    <row r="1491" spans="2:8">
      <c r="B1491" s="179">
        <v>45688</v>
      </c>
      <c r="C1491" s="180">
        <v>535.69000000000005</v>
      </c>
      <c r="D1491">
        <f t="shared" si="50"/>
        <v>-0.11706397356680154</v>
      </c>
      <c r="E1491">
        <v>-8.0083630457913405E-3</v>
      </c>
      <c r="G1491">
        <v>1486</v>
      </c>
      <c r="H1491">
        <f t="shared" ca="1" si="51"/>
        <v>1.0385674791897235E-2</v>
      </c>
    </row>
    <row r="1492" spans="2:8">
      <c r="B1492" s="179">
        <v>45435</v>
      </c>
      <c r="C1492" s="180">
        <v>598.4</v>
      </c>
      <c r="D1492">
        <f t="shared" si="50"/>
        <v>3.8602941176469679E-3</v>
      </c>
      <c r="E1492">
        <v>-8.071524064171191E-3</v>
      </c>
      <c r="G1492">
        <v>1487</v>
      </c>
      <c r="H1492">
        <f t="shared" ca="1" si="51"/>
        <v>2.6179489236871991E-4</v>
      </c>
    </row>
    <row r="1493" spans="2:8">
      <c r="B1493" s="179">
        <v>45541</v>
      </c>
      <c r="C1493" s="180">
        <v>596.09</v>
      </c>
      <c r="D1493">
        <f t="shared" si="50"/>
        <v>0.86005468972806132</v>
      </c>
      <c r="E1493">
        <v>-8.1363552483685719E-3</v>
      </c>
      <c r="G1493">
        <v>1488</v>
      </c>
      <c r="H1493">
        <f t="shared" ca="1" si="51"/>
        <v>9.5944216665175431E-3</v>
      </c>
    </row>
    <row r="1494" spans="2:8">
      <c r="B1494" s="179">
        <v>44264</v>
      </c>
      <c r="C1494" s="180">
        <v>83.42</v>
      </c>
      <c r="D1494">
        <f t="shared" si="50"/>
        <v>0.39726684248381683</v>
      </c>
      <c r="E1494">
        <v>-8.1515224166865564E-3</v>
      </c>
      <c r="G1494">
        <v>1489</v>
      </c>
      <c r="H1494">
        <f t="shared" ca="1" si="51"/>
        <v>-2.1495804613188719E-2</v>
      </c>
    </row>
    <row r="1495" spans="2:8">
      <c r="B1495" s="179">
        <v>43992</v>
      </c>
      <c r="C1495" s="180">
        <v>50.28</v>
      </c>
      <c r="D1495">
        <f t="shared" si="50"/>
        <v>-0.65672235481304686</v>
      </c>
      <c r="E1495">
        <v>-8.1543357199681098E-3</v>
      </c>
      <c r="G1495">
        <v>1490</v>
      </c>
      <c r="H1495">
        <f t="shared" ca="1" si="51"/>
        <v>-5.8555706334843673E-2</v>
      </c>
    </row>
    <row r="1496" spans="2:8">
      <c r="B1496" s="179">
        <v>44279</v>
      </c>
      <c r="C1496" s="180">
        <v>83.3</v>
      </c>
      <c r="D1496">
        <f t="shared" si="50"/>
        <v>-3.9424969987995198</v>
      </c>
      <c r="E1496">
        <v>-8.1632653061225312E-3</v>
      </c>
      <c r="G1496">
        <v>1491</v>
      </c>
      <c r="H1496">
        <f t="shared" ca="1" si="51"/>
        <v>3.1725408953719926E-2</v>
      </c>
    </row>
    <row r="1497" spans="2:8">
      <c r="B1497" s="179">
        <v>45251</v>
      </c>
      <c r="C1497" s="180">
        <v>411.71</v>
      </c>
      <c r="D1497">
        <f t="shared" si="50"/>
        <v>0.72410191639746424</v>
      </c>
      <c r="E1497">
        <v>-8.1853731995822424E-3</v>
      </c>
      <c r="G1497">
        <v>1492</v>
      </c>
      <c r="H1497">
        <f t="shared" ca="1" si="51"/>
        <v>1.6377442033244212E-2</v>
      </c>
    </row>
    <row r="1498" spans="2:8">
      <c r="B1498" s="179">
        <v>44564</v>
      </c>
      <c r="C1498" s="180">
        <v>113.59</v>
      </c>
      <c r="D1498">
        <f t="shared" si="50"/>
        <v>0.67849282507262954</v>
      </c>
      <c r="E1498">
        <v>-8.1873404348973729E-3</v>
      </c>
      <c r="G1498">
        <v>1493</v>
      </c>
      <c r="H1498">
        <f t="shared" ca="1" si="51"/>
        <v>2.4712492208463485E-2</v>
      </c>
    </row>
    <row r="1499" spans="2:8">
      <c r="B1499" s="179">
        <v>43272</v>
      </c>
      <c r="C1499" s="180">
        <v>36.520000000000003</v>
      </c>
      <c r="D1499">
        <f t="shared" si="50"/>
        <v>-0.56599123767798443</v>
      </c>
      <c r="E1499">
        <v>-8.2146768893756068E-3</v>
      </c>
      <c r="G1499">
        <v>1494</v>
      </c>
      <c r="H1499">
        <f t="shared" ca="1" si="51"/>
        <v>2.5805325532591881E-2</v>
      </c>
    </row>
    <row r="1500" spans="2:8">
      <c r="B1500" s="179">
        <v>43805</v>
      </c>
      <c r="C1500" s="180">
        <v>57.19</v>
      </c>
      <c r="D1500">
        <f t="shared" si="50"/>
        <v>8.5504458821472298E-2</v>
      </c>
      <c r="E1500">
        <v>-8.2182199685259458E-3</v>
      </c>
      <c r="G1500">
        <v>1495</v>
      </c>
      <c r="H1500">
        <f t="shared" ca="1" si="51"/>
        <v>-2.2302654012313256E-2</v>
      </c>
    </row>
    <row r="1501" spans="2:8">
      <c r="B1501" s="179">
        <v>43948</v>
      </c>
      <c r="C1501" s="180">
        <v>52.3</v>
      </c>
      <c r="D1501">
        <f t="shared" si="50"/>
        <v>-5.1808795411089861</v>
      </c>
      <c r="E1501">
        <v>-8.2217973231357502E-3</v>
      </c>
      <c r="G1501">
        <v>1496</v>
      </c>
      <c r="H1501">
        <f t="shared" ca="1" si="51"/>
        <v>-1.4761376445325909E-2</v>
      </c>
    </row>
    <row r="1502" spans="2:8">
      <c r="B1502" s="179">
        <v>45093</v>
      </c>
      <c r="C1502" s="180">
        <v>323.26</v>
      </c>
      <c r="D1502">
        <f t="shared" si="50"/>
        <v>0.72938192167295668</v>
      </c>
      <c r="E1502">
        <v>-8.2286704200953565E-3</v>
      </c>
      <c r="G1502">
        <v>1497</v>
      </c>
      <c r="H1502">
        <f t="shared" ca="1" si="51"/>
        <v>3.0803603488186827E-2</v>
      </c>
    </row>
    <row r="1503" spans="2:8">
      <c r="B1503" s="179">
        <v>44260</v>
      </c>
      <c r="C1503" s="180">
        <v>87.48</v>
      </c>
      <c r="D1503">
        <f t="shared" si="50"/>
        <v>-0.34647919524462734</v>
      </c>
      <c r="E1503">
        <v>-8.2304526748971062E-3</v>
      </c>
      <c r="G1503">
        <v>1498</v>
      </c>
      <c r="H1503">
        <f t="shared" ca="1" si="51"/>
        <v>-4.8364481032501525E-3</v>
      </c>
    </row>
    <row r="1504" spans="2:8">
      <c r="B1504" s="179">
        <v>44631</v>
      </c>
      <c r="C1504" s="180">
        <v>117.79</v>
      </c>
      <c r="D1504">
        <f t="shared" si="50"/>
        <v>0.83538500721623232</v>
      </c>
      <c r="E1504">
        <v>-8.2349944817047185E-3</v>
      </c>
      <c r="G1504">
        <v>1499</v>
      </c>
      <c r="H1504">
        <f t="shared" ca="1" si="51"/>
        <v>1.2005706681135752E-2</v>
      </c>
    </row>
    <row r="1505" spans="2:8">
      <c r="B1505" s="179">
        <v>42705</v>
      </c>
      <c r="C1505" s="180">
        <v>19.39</v>
      </c>
      <c r="D1505">
        <f t="shared" si="50"/>
        <v>-9.0314595152140278</v>
      </c>
      <c r="E1505">
        <v>-8.25167612171223E-3</v>
      </c>
      <c r="G1505">
        <v>1500</v>
      </c>
      <c r="H1505">
        <f t="shared" ca="1" si="51"/>
        <v>-1.2907064760343704E-2</v>
      </c>
    </row>
    <row r="1506" spans="2:8">
      <c r="B1506" s="179">
        <v>44783</v>
      </c>
      <c r="C1506" s="180">
        <v>194.51</v>
      </c>
      <c r="D1506">
        <f t="shared" si="50"/>
        <v>-2.2344866587836103</v>
      </c>
      <c r="E1506">
        <v>-8.2772093979744683E-3</v>
      </c>
      <c r="G1506">
        <v>1501</v>
      </c>
      <c r="H1506">
        <f t="shared" ca="1" si="51"/>
        <v>-4.8640500184177538E-2</v>
      </c>
    </row>
    <row r="1507" spans="2:8">
      <c r="B1507" s="179">
        <v>45467</v>
      </c>
      <c r="C1507" s="180">
        <v>629.14</v>
      </c>
      <c r="D1507">
        <f t="shared" si="50"/>
        <v>0.9482786025367963</v>
      </c>
      <c r="E1507">
        <v>-8.2970404043615532E-3</v>
      </c>
      <c r="G1507">
        <v>1502</v>
      </c>
      <c r="H1507">
        <f t="shared" ca="1" si="51"/>
        <v>-3.20753477974451E-3</v>
      </c>
    </row>
    <row r="1508" spans="2:8">
      <c r="B1508" s="179">
        <v>43133</v>
      </c>
      <c r="C1508" s="180">
        <v>32.54</v>
      </c>
      <c r="D1508">
        <f t="shared" si="50"/>
        <v>-13.940073755377995</v>
      </c>
      <c r="E1508">
        <v>-8.2974800245852222E-3</v>
      </c>
      <c r="G1508">
        <v>1503</v>
      </c>
      <c r="H1508">
        <f t="shared" ca="1" si="51"/>
        <v>1.587916390880247E-3</v>
      </c>
    </row>
    <row r="1509" spans="2:8">
      <c r="B1509" s="179">
        <v>45294</v>
      </c>
      <c r="C1509" s="180">
        <v>486.15</v>
      </c>
      <c r="D1509">
        <f t="shared" si="50"/>
        <v>0.58432582536254229</v>
      </c>
      <c r="E1509">
        <v>-8.3101923274709871E-3</v>
      </c>
      <c r="G1509">
        <v>1504</v>
      </c>
      <c r="H1509">
        <f t="shared" ca="1" si="51"/>
        <v>2.1434947977667856E-2</v>
      </c>
    </row>
    <row r="1510" spans="2:8">
      <c r="B1510" s="179">
        <v>44832</v>
      </c>
      <c r="C1510" s="180">
        <v>202.08</v>
      </c>
      <c r="D1510">
        <f t="shared" si="50"/>
        <v>0.55522565320665085</v>
      </c>
      <c r="E1510">
        <v>-8.3135391923989423E-3</v>
      </c>
      <c r="G1510">
        <v>1505</v>
      </c>
      <c r="H1510">
        <f t="shared" ca="1" si="51"/>
        <v>3.2392416380326493E-2</v>
      </c>
    </row>
    <row r="1511" spans="2:8">
      <c r="B1511" s="179">
        <v>44382</v>
      </c>
      <c r="C1511" s="180">
        <v>89.88</v>
      </c>
      <c r="D1511">
        <f t="shared" si="50"/>
        <v>0.37383177570093451</v>
      </c>
      <c r="E1511">
        <v>-8.3444592790387195E-3</v>
      </c>
      <c r="G1511">
        <v>1506</v>
      </c>
      <c r="H1511">
        <f t="shared" ca="1" si="51"/>
        <v>-1.5043929278538285E-3</v>
      </c>
    </row>
    <row r="1512" spans="2:8">
      <c r="B1512" s="179">
        <v>44036</v>
      </c>
      <c r="C1512" s="180">
        <v>56.28</v>
      </c>
      <c r="D1512">
        <f t="shared" si="50"/>
        <v>0.42661691542288555</v>
      </c>
      <c r="E1512">
        <v>-8.3511016346837046E-3</v>
      </c>
      <c r="G1512">
        <v>1507</v>
      </c>
      <c r="H1512">
        <f t="shared" ca="1" si="51"/>
        <v>5.1124408045692758E-2</v>
      </c>
    </row>
    <row r="1513" spans="2:8">
      <c r="B1513" s="179">
        <v>43136</v>
      </c>
      <c r="C1513" s="180">
        <v>32.270000000000003</v>
      </c>
      <c r="D1513">
        <f t="shared" si="50"/>
        <v>-0.39851255035636807</v>
      </c>
      <c r="E1513">
        <v>-8.3669042454290674E-3</v>
      </c>
      <c r="G1513">
        <v>1508</v>
      </c>
      <c r="H1513">
        <f t="shared" ca="1" si="51"/>
        <v>2.8758851313269607E-2</v>
      </c>
    </row>
    <row r="1514" spans="2:8">
      <c r="B1514" s="179">
        <v>43915</v>
      </c>
      <c r="C1514" s="180">
        <v>45.13</v>
      </c>
      <c r="D1514">
        <f t="shared" si="50"/>
        <v>0.60536228672723247</v>
      </c>
      <c r="E1514">
        <v>-8.4201196543318285E-3</v>
      </c>
      <c r="G1514">
        <v>1509</v>
      </c>
      <c r="H1514">
        <f t="shared" ca="1" si="51"/>
        <v>-1.7264400344411901E-2</v>
      </c>
    </row>
    <row r="1515" spans="2:8">
      <c r="B1515" s="179">
        <v>42780</v>
      </c>
      <c r="C1515" s="180">
        <v>17.809999999999999</v>
      </c>
      <c r="D1515">
        <f t="shared" si="50"/>
        <v>-3.7956204379562042</v>
      </c>
      <c r="E1515">
        <v>-8.422234699607083E-3</v>
      </c>
      <c r="G1515">
        <v>1510</v>
      </c>
      <c r="H1515">
        <f t="shared" ca="1" si="51"/>
        <v>-2.3549651389528879E-3</v>
      </c>
    </row>
    <row r="1516" spans="2:8">
      <c r="B1516" s="179">
        <v>44342</v>
      </c>
      <c r="C1516" s="180">
        <v>85.41</v>
      </c>
      <c r="D1516">
        <f t="shared" si="50"/>
        <v>0.25090738789368927</v>
      </c>
      <c r="E1516">
        <v>-8.4299262381454035E-3</v>
      </c>
      <c r="G1516">
        <v>1511</v>
      </c>
      <c r="H1516">
        <f t="shared" ca="1" si="51"/>
        <v>4.6940488452101303E-2</v>
      </c>
    </row>
    <row r="1517" spans="2:8">
      <c r="B1517" s="179">
        <v>44068</v>
      </c>
      <c r="C1517" s="180">
        <v>63.98</v>
      </c>
      <c r="D1517">
        <f t="shared" si="50"/>
        <v>-4.7433572991559858</v>
      </c>
      <c r="E1517">
        <v>-8.4401375429821682E-3</v>
      </c>
      <c r="G1517">
        <v>1512</v>
      </c>
      <c r="H1517">
        <f t="shared" ca="1" si="51"/>
        <v>-2.9323789879777178E-2</v>
      </c>
    </row>
    <row r="1518" spans="2:8">
      <c r="B1518" s="179">
        <v>45219</v>
      </c>
      <c r="C1518" s="180">
        <v>367.46</v>
      </c>
      <c r="D1518">
        <f t="shared" si="50"/>
        <v>0.44862025798726385</v>
      </c>
      <c r="E1518">
        <v>-8.4635062319708635E-3</v>
      </c>
      <c r="G1518">
        <v>1513</v>
      </c>
      <c r="H1518">
        <f t="shared" ca="1" si="51"/>
        <v>-1.1459017601946617E-3</v>
      </c>
    </row>
    <row r="1519" spans="2:8">
      <c r="B1519" s="179">
        <v>44806</v>
      </c>
      <c r="C1519" s="180">
        <v>202.61</v>
      </c>
      <c r="D1519">
        <f t="shared" si="50"/>
        <v>0.76210453580770943</v>
      </c>
      <c r="E1519">
        <v>-8.4892157346626463E-3</v>
      </c>
      <c r="G1519">
        <v>1514</v>
      </c>
      <c r="H1519">
        <f t="shared" ca="1" si="51"/>
        <v>-1.4967478955942097E-2</v>
      </c>
    </row>
    <row r="1520" spans="2:8">
      <c r="B1520" s="179">
        <v>43630</v>
      </c>
      <c r="C1520" s="180">
        <v>48.2</v>
      </c>
      <c r="D1520">
        <f t="shared" si="50"/>
        <v>-0.1649377593360995</v>
      </c>
      <c r="E1520">
        <v>-8.5062240663899696E-3</v>
      </c>
      <c r="G1520">
        <v>1515</v>
      </c>
      <c r="H1520">
        <f t="shared" ca="1" si="51"/>
        <v>-8.6127334060869497E-3</v>
      </c>
    </row>
    <row r="1521" spans="2:8">
      <c r="B1521" s="179">
        <v>44019</v>
      </c>
      <c r="C1521" s="180">
        <v>56.15</v>
      </c>
      <c r="D1521">
        <f t="shared" si="50"/>
        <v>-1.0831700801424755</v>
      </c>
      <c r="E1521">
        <v>-8.5485307212823502E-3</v>
      </c>
      <c r="G1521">
        <v>1516</v>
      </c>
      <c r="H1521">
        <f t="shared" ca="1" si="51"/>
        <v>2.6835099769209954E-2</v>
      </c>
    </row>
    <row r="1522" spans="2:8">
      <c r="B1522" s="179">
        <v>44629</v>
      </c>
      <c r="C1522" s="180">
        <v>116.97</v>
      </c>
      <c r="D1522">
        <f t="shared" si="50"/>
        <v>0.59186116098144814</v>
      </c>
      <c r="E1522">
        <v>-8.5492006497392501E-3</v>
      </c>
      <c r="G1522">
        <v>1517</v>
      </c>
      <c r="H1522">
        <f t="shared" ca="1" si="51"/>
        <v>-5.7539412677677648E-4</v>
      </c>
    </row>
    <row r="1523" spans="2:8">
      <c r="B1523" s="179">
        <v>43720</v>
      </c>
      <c r="C1523" s="180">
        <v>47.74</v>
      </c>
      <c r="D1523">
        <f t="shared" si="50"/>
        <v>-1.5184331797235024</v>
      </c>
      <c r="E1523">
        <v>-8.5881860075407747E-3</v>
      </c>
      <c r="G1523">
        <v>1518</v>
      </c>
      <c r="H1523">
        <f t="shared" ca="1" si="51"/>
        <v>-1.6334718906314785E-2</v>
      </c>
    </row>
    <row r="1524" spans="2:8">
      <c r="B1524" s="179">
        <v>44609</v>
      </c>
      <c r="C1524" s="180">
        <v>120.23</v>
      </c>
      <c r="D1524">
        <f t="shared" si="50"/>
        <v>0.37029027696914257</v>
      </c>
      <c r="E1524">
        <v>-8.6500873326124262E-3</v>
      </c>
      <c r="G1524">
        <v>1519</v>
      </c>
      <c r="H1524">
        <f t="shared" ca="1" si="51"/>
        <v>1.3850525134382898E-2</v>
      </c>
    </row>
    <row r="1525" spans="2:8">
      <c r="B1525" s="179">
        <v>44179</v>
      </c>
      <c r="C1525" s="180">
        <v>75.709999999999994</v>
      </c>
      <c r="D1525">
        <f t="shared" si="50"/>
        <v>-7.5551446308281783E-2</v>
      </c>
      <c r="E1525">
        <v>-8.717474574032635E-3</v>
      </c>
      <c r="G1525">
        <v>1520</v>
      </c>
      <c r="H1525">
        <f t="shared" ca="1" si="51"/>
        <v>6.9315444473616247E-3</v>
      </c>
    </row>
    <row r="1526" spans="2:8">
      <c r="B1526" s="179">
        <v>44183</v>
      </c>
      <c r="C1526" s="180">
        <v>81.430000000000007</v>
      </c>
      <c r="D1526">
        <f t="shared" si="50"/>
        <v>0.7607761267346187</v>
      </c>
      <c r="E1526">
        <v>-8.7191452781529375E-3</v>
      </c>
      <c r="G1526">
        <v>1521</v>
      </c>
      <c r="H1526">
        <f t="shared" ca="1" si="51"/>
        <v>2.2188123174956931E-2</v>
      </c>
    </row>
    <row r="1527" spans="2:8">
      <c r="B1527" s="179">
        <v>42689</v>
      </c>
      <c r="C1527" s="180">
        <v>19.48</v>
      </c>
      <c r="D1527">
        <f t="shared" si="50"/>
        <v>-5.2422997946611902</v>
      </c>
      <c r="E1527">
        <v>-8.7268993839834785E-3</v>
      </c>
      <c r="G1527">
        <v>1522</v>
      </c>
      <c r="H1527">
        <f t="shared" ca="1" si="51"/>
        <v>2.7467954704388547E-2</v>
      </c>
    </row>
    <row r="1528" spans="2:8">
      <c r="B1528" s="179">
        <v>44599</v>
      </c>
      <c r="C1528" s="180">
        <v>121.6</v>
      </c>
      <c r="D1528">
        <f t="shared" si="50"/>
        <v>0.65600328947368425</v>
      </c>
      <c r="E1528">
        <v>-8.7993421052632199E-3</v>
      </c>
      <c r="G1528">
        <v>1523</v>
      </c>
      <c r="H1528">
        <f t="shared" ca="1" si="51"/>
        <v>-2.1757405581048644E-2</v>
      </c>
    </row>
    <row r="1529" spans="2:8">
      <c r="B1529" s="179">
        <v>43476</v>
      </c>
      <c r="C1529" s="180">
        <v>41.83</v>
      </c>
      <c r="D1529">
        <f t="shared" si="50"/>
        <v>-13.106622041596941</v>
      </c>
      <c r="E1529">
        <v>-8.8453263208224855E-3</v>
      </c>
      <c r="G1529">
        <v>1524</v>
      </c>
      <c r="H1529">
        <f t="shared" ca="1" si="51"/>
        <v>1.1733164639453984E-2</v>
      </c>
    </row>
    <row r="1530" spans="2:8">
      <c r="B1530" s="179">
        <v>45604</v>
      </c>
      <c r="C1530" s="180">
        <v>590.08000000000004</v>
      </c>
      <c r="D1530">
        <f t="shared" si="50"/>
        <v>0.90464004880694149</v>
      </c>
      <c r="E1530">
        <v>-8.8801518438178014E-3</v>
      </c>
      <c r="G1530">
        <v>1525</v>
      </c>
      <c r="H1530">
        <f t="shared" ca="1" si="51"/>
        <v>1.6461207855633816E-2</v>
      </c>
    </row>
    <row r="1531" spans="2:8">
      <c r="B1531" s="179">
        <v>43819</v>
      </c>
      <c r="C1531" s="180">
        <v>56.27</v>
      </c>
      <c r="D1531">
        <f t="shared" si="50"/>
        <v>-4.6868668917718148</v>
      </c>
      <c r="E1531">
        <v>-8.8857295183934603E-3</v>
      </c>
      <c r="G1531">
        <v>1526</v>
      </c>
      <c r="H1531">
        <f t="shared" ca="1" si="51"/>
        <v>8.7372430710571172E-3</v>
      </c>
    </row>
    <row r="1532" spans="2:8">
      <c r="B1532" s="179">
        <v>45127</v>
      </c>
      <c r="C1532" s="180">
        <v>320</v>
      </c>
      <c r="D1532">
        <f t="shared" si="50"/>
        <v>0.11584374999999998</v>
      </c>
      <c r="E1532">
        <v>-8.9062500000000704E-3</v>
      </c>
      <c r="G1532">
        <v>1527</v>
      </c>
      <c r="H1532">
        <f t="shared" ca="1" si="51"/>
        <v>3.5817668279666655E-2</v>
      </c>
    </row>
    <row r="1533" spans="2:8">
      <c r="B1533" s="179">
        <v>45041</v>
      </c>
      <c r="C1533" s="180">
        <v>282.93</v>
      </c>
      <c r="D1533">
        <f t="shared" si="50"/>
        <v>0.21040540062913088</v>
      </c>
      <c r="E1533">
        <v>-8.9421411656592543E-3</v>
      </c>
      <c r="G1533">
        <v>1528</v>
      </c>
      <c r="H1533">
        <f t="shared" ca="1" si="51"/>
        <v>-1.5580984304159546E-2</v>
      </c>
    </row>
    <row r="1534" spans="2:8">
      <c r="B1534" s="179">
        <v>44875</v>
      </c>
      <c r="C1534" s="180">
        <v>223.4</v>
      </c>
      <c r="D1534">
        <f t="shared" si="50"/>
        <v>0.35129811996418986</v>
      </c>
      <c r="E1534">
        <v>-8.9525514771709933E-3</v>
      </c>
      <c r="G1534">
        <v>1529</v>
      </c>
      <c r="H1534">
        <f t="shared" ca="1" si="51"/>
        <v>3.7849612555398517E-2</v>
      </c>
    </row>
    <row r="1535" spans="2:8">
      <c r="B1535" s="179">
        <v>44725</v>
      </c>
      <c r="C1535" s="180">
        <v>144.91999999999999</v>
      </c>
      <c r="D1535">
        <f t="shared" si="50"/>
        <v>-3.2581424234060181</v>
      </c>
      <c r="E1535">
        <v>-8.9704664642562201E-3</v>
      </c>
      <c r="G1535">
        <v>1530</v>
      </c>
      <c r="H1535">
        <f t="shared" ca="1" si="51"/>
        <v>3.5974811881510672E-2</v>
      </c>
    </row>
    <row r="1536" spans="2:8">
      <c r="B1536" s="179">
        <v>45496</v>
      </c>
      <c r="C1536" s="180">
        <v>617.09</v>
      </c>
      <c r="D1536">
        <f t="shared" si="50"/>
        <v>0.87374613103437104</v>
      </c>
      <c r="E1536">
        <v>-8.9776207684453858E-3</v>
      </c>
      <c r="G1536">
        <v>1531</v>
      </c>
      <c r="H1536">
        <f t="shared" ca="1" si="51"/>
        <v>-1.0784051824629924E-2</v>
      </c>
    </row>
    <row r="1537" spans="2:8">
      <c r="B1537" s="179">
        <v>44306</v>
      </c>
      <c r="C1537" s="180">
        <v>77.91</v>
      </c>
      <c r="D1537">
        <f t="shared" si="50"/>
        <v>-1.7259658580413297</v>
      </c>
      <c r="E1537">
        <v>-8.9847259658580782E-3</v>
      </c>
      <c r="G1537">
        <v>1532</v>
      </c>
      <c r="H1537">
        <f t="shared" ca="1" si="51"/>
        <v>-2.9371792701877588E-2</v>
      </c>
    </row>
    <row r="1538" spans="2:8">
      <c r="B1538" s="179">
        <v>44811</v>
      </c>
      <c r="C1538" s="180">
        <v>212.38</v>
      </c>
      <c r="D1538">
        <f t="shared" si="50"/>
        <v>0.73476786891421042</v>
      </c>
      <c r="E1538">
        <v>-8.9933138713626359E-3</v>
      </c>
      <c r="G1538">
        <v>1533</v>
      </c>
      <c r="H1538">
        <f t="shared" ca="1" si="51"/>
        <v>4.0007743898273756E-3</v>
      </c>
    </row>
    <row r="1539" spans="2:8">
      <c r="B1539" s="179">
        <v>44125</v>
      </c>
      <c r="C1539" s="180">
        <v>56.33</v>
      </c>
      <c r="D1539">
        <f t="shared" si="50"/>
        <v>0.35363039233090721</v>
      </c>
      <c r="E1539">
        <v>-9.0537901650986179E-3</v>
      </c>
      <c r="G1539">
        <v>1534</v>
      </c>
      <c r="H1539">
        <f t="shared" ca="1" si="51"/>
        <v>1.1412964271893563E-2</v>
      </c>
    </row>
    <row r="1540" spans="2:8">
      <c r="B1540" s="179">
        <v>43283</v>
      </c>
      <c r="C1540" s="180">
        <v>36.409999999999997</v>
      </c>
      <c r="D1540">
        <f t="shared" si="50"/>
        <v>-0.39110134578412531</v>
      </c>
      <c r="E1540">
        <v>-9.0634441087614776E-3</v>
      </c>
      <c r="G1540">
        <v>1535</v>
      </c>
      <c r="H1540">
        <f t="shared" ca="1" si="51"/>
        <v>-1.2395926508253531E-2</v>
      </c>
    </row>
    <row r="1541" spans="2:8">
      <c r="B1541" s="179">
        <v>43717</v>
      </c>
      <c r="C1541" s="180">
        <v>50.65</v>
      </c>
      <c r="D1541">
        <f t="shared" si="50"/>
        <v>-0.27660414610069101</v>
      </c>
      <c r="E1541">
        <v>-9.0819348469891575E-3</v>
      </c>
      <c r="G1541">
        <v>1536</v>
      </c>
      <c r="H1541">
        <f t="shared" ca="1" si="51"/>
        <v>-3.8380489101671009E-2</v>
      </c>
    </row>
    <row r="1542" spans="2:8">
      <c r="B1542" s="179">
        <v>43880</v>
      </c>
      <c r="C1542" s="180">
        <v>64.66</v>
      </c>
      <c r="D1542">
        <f t="shared" ref="D1542:D1605" si="52">(C1542-C1543)/C1542</f>
        <v>-5.4899474172595122</v>
      </c>
      <c r="E1542">
        <v>-9.1246520259821128E-3</v>
      </c>
      <c r="G1542">
        <v>1537</v>
      </c>
      <c r="H1542">
        <f t="shared" ca="1" si="51"/>
        <v>5.4819658945582966E-2</v>
      </c>
    </row>
    <row r="1543" spans="2:8">
      <c r="B1543" s="179">
        <v>45258</v>
      </c>
      <c r="C1543" s="180">
        <v>419.64</v>
      </c>
      <c r="D1543">
        <f t="shared" si="52"/>
        <v>0.76789629205986087</v>
      </c>
      <c r="E1543">
        <v>-9.1268706510343172E-3</v>
      </c>
      <c r="G1543">
        <v>1538</v>
      </c>
      <c r="H1543">
        <f t="shared" ref="H1543:H1606" ca="1" si="53">NORMINV(RAND(),N$8,N$9)</f>
        <v>-1.3133870117954334E-2</v>
      </c>
    </row>
    <row r="1544" spans="2:8">
      <c r="B1544" s="179">
        <v>44414</v>
      </c>
      <c r="C1544" s="180">
        <v>97.4</v>
      </c>
      <c r="D1544">
        <f t="shared" si="52"/>
        <v>0.14589322381930192</v>
      </c>
      <c r="E1544">
        <v>-9.2402464065707533E-3</v>
      </c>
      <c r="G1544">
        <v>1539</v>
      </c>
      <c r="H1544">
        <f t="shared" ca="1" si="53"/>
        <v>2.4595982437642071E-2</v>
      </c>
    </row>
    <row r="1545" spans="2:8">
      <c r="B1545" s="179">
        <v>44295</v>
      </c>
      <c r="C1545" s="180">
        <v>83.19</v>
      </c>
      <c r="D1545">
        <f t="shared" si="52"/>
        <v>0.7021276595744681</v>
      </c>
      <c r="E1545">
        <v>-9.2559201827142213E-3</v>
      </c>
      <c r="G1545">
        <v>1540</v>
      </c>
      <c r="H1545">
        <f t="shared" ca="1" si="53"/>
        <v>1.6821602837388271E-2</v>
      </c>
    </row>
    <row r="1546" spans="2:8">
      <c r="B1546" s="179">
        <v>43075</v>
      </c>
      <c r="C1546" s="180">
        <v>24.78</v>
      </c>
      <c r="D1546">
        <f t="shared" si="52"/>
        <v>-17.464487489911217</v>
      </c>
      <c r="E1546">
        <v>-9.281678773204214E-3</v>
      </c>
      <c r="G1546">
        <v>1541</v>
      </c>
      <c r="H1546">
        <f t="shared" ca="1" si="53"/>
        <v>-1.3807296264603254E-2</v>
      </c>
    </row>
    <row r="1547" spans="2:8">
      <c r="B1547" s="179">
        <v>45838</v>
      </c>
      <c r="C1547" s="180">
        <v>457.55</v>
      </c>
      <c r="D1547">
        <f t="shared" si="52"/>
        <v>0.94619167304119767</v>
      </c>
      <c r="E1547">
        <v>-9.2886023385422359E-3</v>
      </c>
      <c r="G1547">
        <v>1542</v>
      </c>
      <c r="H1547">
        <f t="shared" ca="1" si="53"/>
        <v>7.7748805897524141E-3</v>
      </c>
    </row>
    <row r="1548" spans="2:8">
      <c r="B1548" s="179">
        <v>43083</v>
      </c>
      <c r="C1548" s="180">
        <v>24.62</v>
      </c>
      <c r="D1548">
        <f t="shared" si="52"/>
        <v>-0.60194963444354166</v>
      </c>
      <c r="E1548">
        <v>-9.3419983753046474E-3</v>
      </c>
      <c r="G1548">
        <v>1543</v>
      </c>
      <c r="H1548">
        <f t="shared" ca="1" si="53"/>
        <v>-9.3882961822574461E-3</v>
      </c>
    </row>
    <row r="1549" spans="2:8">
      <c r="B1549" s="179">
        <v>43511</v>
      </c>
      <c r="C1549" s="180">
        <v>39.44</v>
      </c>
      <c r="D1549">
        <f t="shared" si="52"/>
        <v>-7.8045131845841791</v>
      </c>
      <c r="E1549">
        <v>-9.3813387423936252E-3</v>
      </c>
      <c r="G1549">
        <v>1544</v>
      </c>
      <c r="H1549">
        <f t="shared" ca="1" si="53"/>
        <v>-1.0962345592857697E-2</v>
      </c>
    </row>
    <row r="1550" spans="2:8">
      <c r="B1550" s="179">
        <v>45163</v>
      </c>
      <c r="C1550" s="180">
        <v>347.25</v>
      </c>
      <c r="D1550">
        <f t="shared" si="52"/>
        <v>0.92967602591792653</v>
      </c>
      <c r="E1550">
        <v>-9.4168466522677654E-3</v>
      </c>
      <c r="G1550">
        <v>1545</v>
      </c>
      <c r="H1550">
        <f t="shared" ca="1" si="53"/>
        <v>1.0164342390386757E-2</v>
      </c>
    </row>
    <row r="1551" spans="2:8">
      <c r="B1551" s="179">
        <v>43038</v>
      </c>
      <c r="C1551" s="180">
        <v>24.42</v>
      </c>
      <c r="D1551">
        <f t="shared" si="52"/>
        <v>-16.244471744471742</v>
      </c>
      <c r="E1551">
        <v>-9.41850941850929E-3</v>
      </c>
      <c r="G1551">
        <v>1546</v>
      </c>
      <c r="H1551">
        <f t="shared" ca="1" si="53"/>
        <v>6.3393713560631421E-2</v>
      </c>
    </row>
    <row r="1552" spans="2:8">
      <c r="B1552" s="179">
        <v>45265</v>
      </c>
      <c r="C1552" s="180">
        <v>421.11</v>
      </c>
      <c r="D1552">
        <f t="shared" si="52"/>
        <v>0.59979577782527127</v>
      </c>
      <c r="E1552">
        <v>-9.4274655078244885E-3</v>
      </c>
      <c r="G1552">
        <v>1547</v>
      </c>
      <c r="H1552">
        <f t="shared" ca="1" si="53"/>
        <v>-3.7936404766823542E-3</v>
      </c>
    </row>
    <row r="1553" spans="2:8">
      <c r="B1553" s="179">
        <v>44769</v>
      </c>
      <c r="C1553" s="180">
        <v>168.53</v>
      </c>
      <c r="D1553">
        <f t="shared" si="52"/>
        <v>-1.9769180561324391</v>
      </c>
      <c r="E1553">
        <v>-9.4938586601791622E-3</v>
      </c>
      <c r="G1553">
        <v>1548</v>
      </c>
      <c r="H1553">
        <f t="shared" ca="1" si="53"/>
        <v>3.111768591422201E-2</v>
      </c>
    </row>
    <row r="1554" spans="2:8">
      <c r="B1554" s="179">
        <v>45793</v>
      </c>
      <c r="C1554" s="180">
        <v>501.7</v>
      </c>
      <c r="D1554">
        <f t="shared" si="52"/>
        <v>0.88130356786924458</v>
      </c>
      <c r="E1554">
        <v>-9.5674705999601577E-3</v>
      </c>
      <c r="G1554">
        <v>1549</v>
      </c>
      <c r="H1554">
        <f t="shared" ca="1" si="53"/>
        <v>4.0002311526034801E-3</v>
      </c>
    </row>
    <row r="1555" spans="2:8">
      <c r="B1555" s="179">
        <v>44055</v>
      </c>
      <c r="C1555" s="180">
        <v>59.55</v>
      </c>
      <c r="D1555">
        <f t="shared" si="52"/>
        <v>-0.64836272040302267</v>
      </c>
      <c r="E1555">
        <v>-9.5717884130982426E-3</v>
      </c>
      <c r="G1555">
        <v>1550</v>
      </c>
      <c r="H1555">
        <f t="shared" ca="1" si="53"/>
        <v>-2.4545011802685094E-2</v>
      </c>
    </row>
    <row r="1556" spans="2:8">
      <c r="B1556" s="179">
        <v>44391</v>
      </c>
      <c r="C1556" s="180">
        <v>98.16</v>
      </c>
      <c r="D1556">
        <f t="shared" si="52"/>
        <v>-0.25468622656886719</v>
      </c>
      <c r="E1556">
        <v>-9.5762021189893815E-3</v>
      </c>
      <c r="G1556">
        <v>1551</v>
      </c>
      <c r="H1556">
        <f t="shared" ca="1" si="53"/>
        <v>3.6548892909551755E-3</v>
      </c>
    </row>
    <row r="1557" spans="2:8">
      <c r="B1557" s="179">
        <v>44662</v>
      </c>
      <c r="C1557" s="180">
        <v>123.16</v>
      </c>
      <c r="D1557">
        <f t="shared" si="52"/>
        <v>0.31406300746995774</v>
      </c>
      <c r="E1557">
        <v>-9.5810328028581269E-3</v>
      </c>
      <c r="G1557">
        <v>1552</v>
      </c>
      <c r="H1557">
        <f t="shared" ca="1" si="53"/>
        <v>1.3936488320723866E-2</v>
      </c>
    </row>
    <row r="1558" spans="2:8">
      <c r="B1558" s="179">
        <v>44286</v>
      </c>
      <c r="C1558" s="180">
        <v>84.48</v>
      </c>
      <c r="D1558">
        <f t="shared" si="52"/>
        <v>-3.3193655303030298</v>
      </c>
      <c r="E1558">
        <v>-9.588068181818208E-3</v>
      </c>
      <c r="G1558">
        <v>1553</v>
      </c>
      <c r="H1558">
        <f t="shared" ca="1" si="53"/>
        <v>-4.2653394109561059E-3</v>
      </c>
    </row>
    <row r="1559" spans="2:8">
      <c r="B1559" s="179">
        <v>45203</v>
      </c>
      <c r="C1559" s="180">
        <v>364.9</v>
      </c>
      <c r="D1559">
        <f t="shared" si="52"/>
        <v>0.90041107152644551</v>
      </c>
      <c r="E1559">
        <v>-9.6190737188272066E-3</v>
      </c>
      <c r="G1559">
        <v>1554</v>
      </c>
      <c r="H1559">
        <f t="shared" ca="1" si="53"/>
        <v>-1.8546545011584831E-2</v>
      </c>
    </row>
    <row r="1560" spans="2:8">
      <c r="B1560" s="179">
        <v>43313</v>
      </c>
      <c r="C1560" s="180">
        <v>36.340000000000003</v>
      </c>
      <c r="D1560">
        <f t="shared" si="52"/>
        <v>0.31535498073747947</v>
      </c>
      <c r="E1560">
        <v>-9.6312603192073281E-3</v>
      </c>
      <c r="G1560">
        <v>1555</v>
      </c>
      <c r="H1560">
        <f t="shared" ca="1" si="53"/>
        <v>5.3984789887962389E-2</v>
      </c>
    </row>
    <row r="1561" spans="2:8">
      <c r="B1561" s="179">
        <v>43012</v>
      </c>
      <c r="C1561" s="180">
        <v>24.88</v>
      </c>
      <c r="D1561">
        <f t="shared" si="52"/>
        <v>0.1266077170418006</v>
      </c>
      <c r="E1561">
        <v>-9.6463022508039391E-3</v>
      </c>
      <c r="G1561">
        <v>1556</v>
      </c>
      <c r="H1561">
        <f t="shared" ca="1" si="53"/>
        <v>1.8990678566575693E-2</v>
      </c>
    </row>
    <row r="1562" spans="2:8">
      <c r="B1562" s="179">
        <v>42867</v>
      </c>
      <c r="C1562" s="180">
        <v>21.73</v>
      </c>
      <c r="D1562">
        <f t="shared" si="52"/>
        <v>-0.13713759779107226</v>
      </c>
      <c r="E1562">
        <v>-9.6640589047400291E-3</v>
      </c>
      <c r="G1562">
        <v>1557</v>
      </c>
      <c r="H1562">
        <f t="shared" ca="1" si="53"/>
        <v>-2.4390980341362719E-2</v>
      </c>
    </row>
    <row r="1563" spans="2:8">
      <c r="B1563" s="179">
        <v>43067</v>
      </c>
      <c r="C1563" s="180">
        <v>24.71</v>
      </c>
      <c r="D1563">
        <f t="shared" si="52"/>
        <v>-0.44880615135572627</v>
      </c>
      <c r="E1563">
        <v>-9.7126669364629072E-3</v>
      </c>
      <c r="G1563">
        <v>1558</v>
      </c>
      <c r="H1563">
        <f t="shared" ca="1" si="53"/>
        <v>-2.1085059166004779E-3</v>
      </c>
    </row>
    <row r="1564" spans="2:8">
      <c r="B1564" s="179">
        <v>43297</v>
      </c>
      <c r="C1564" s="180">
        <v>35.799999999999997</v>
      </c>
      <c r="D1564">
        <f t="shared" si="52"/>
        <v>-14.864525139664808</v>
      </c>
      <c r="E1564">
        <v>-9.776536312849202E-3</v>
      </c>
      <c r="G1564">
        <v>1559</v>
      </c>
      <c r="H1564">
        <f t="shared" ca="1" si="53"/>
        <v>3.3765510712840507E-2</v>
      </c>
    </row>
    <row r="1565" spans="2:8">
      <c r="B1565" s="179">
        <v>45443</v>
      </c>
      <c r="C1565" s="180">
        <v>567.95000000000005</v>
      </c>
      <c r="D1565">
        <f t="shared" si="52"/>
        <v>-0.12053877982216731</v>
      </c>
      <c r="E1565">
        <v>-9.8424157056077426E-3</v>
      </c>
      <c r="G1565">
        <v>1560</v>
      </c>
      <c r="H1565">
        <f t="shared" ca="1" si="53"/>
        <v>9.6242323490467584E-3</v>
      </c>
    </row>
    <row r="1566" spans="2:8">
      <c r="B1566" s="179">
        <v>45481</v>
      </c>
      <c r="C1566" s="180">
        <v>636.41</v>
      </c>
      <c r="D1566">
        <f t="shared" si="52"/>
        <v>0.13968982259863921</v>
      </c>
      <c r="E1566">
        <v>-9.8678524850333692E-3</v>
      </c>
      <c r="G1566">
        <v>1561</v>
      </c>
      <c r="H1566">
        <f t="shared" ca="1" si="53"/>
        <v>4.9885720478978622E-2</v>
      </c>
    </row>
    <row r="1567" spans="2:8">
      <c r="B1567" s="179">
        <v>45698</v>
      </c>
      <c r="C1567" s="180">
        <v>547.51</v>
      </c>
      <c r="D1567">
        <f t="shared" si="52"/>
        <v>0.91006556957863782</v>
      </c>
      <c r="E1567">
        <v>-9.9358915818890149E-3</v>
      </c>
      <c r="G1567">
        <v>1562</v>
      </c>
      <c r="H1567">
        <f t="shared" ca="1" si="53"/>
        <v>2.1029237598389185E-2</v>
      </c>
    </row>
    <row r="1568" spans="2:8">
      <c r="B1568" s="179">
        <v>43661</v>
      </c>
      <c r="C1568" s="180">
        <v>49.24</v>
      </c>
      <c r="D1568">
        <f t="shared" si="52"/>
        <v>0.65373679935012174</v>
      </c>
      <c r="E1568">
        <v>-9.9512591389113499E-3</v>
      </c>
      <c r="G1568">
        <v>1563</v>
      </c>
      <c r="H1568">
        <f t="shared" ca="1" si="53"/>
        <v>7.5677893445417459E-3</v>
      </c>
    </row>
    <row r="1569" spans="2:8">
      <c r="B1569" s="179">
        <v>42822</v>
      </c>
      <c r="C1569" s="180">
        <v>17.05</v>
      </c>
      <c r="D1569">
        <f t="shared" si="52"/>
        <v>-0.93665689149560127</v>
      </c>
      <c r="E1569">
        <v>-9.9706744868034106E-3</v>
      </c>
      <c r="G1569">
        <v>1564</v>
      </c>
      <c r="H1569">
        <f t="shared" ca="1" si="53"/>
        <v>3.0418090491591138E-2</v>
      </c>
    </row>
    <row r="1570" spans="2:8">
      <c r="B1570" s="179">
        <v>43110</v>
      </c>
      <c r="C1570" s="180">
        <v>33.020000000000003</v>
      </c>
      <c r="D1570">
        <f t="shared" si="52"/>
        <v>0.2740763173834041</v>
      </c>
      <c r="E1570">
        <v>-9.9939430648091545E-3</v>
      </c>
      <c r="G1570">
        <v>1565</v>
      </c>
      <c r="H1570">
        <f t="shared" ca="1" si="53"/>
        <v>-1.6150815825200036E-2</v>
      </c>
    </row>
    <row r="1571" spans="2:8">
      <c r="B1571" s="179">
        <v>43060</v>
      </c>
      <c r="C1571" s="180">
        <v>23.97</v>
      </c>
      <c r="D1571">
        <f t="shared" si="52"/>
        <v>-0.62244472256987915</v>
      </c>
      <c r="E1571">
        <v>-1.0012515644555778E-2</v>
      </c>
      <c r="G1571">
        <v>1566</v>
      </c>
      <c r="H1571">
        <f t="shared" ca="1" si="53"/>
        <v>3.9788078850576093E-2</v>
      </c>
    </row>
    <row r="1572" spans="2:8">
      <c r="B1572" s="179">
        <v>43399</v>
      </c>
      <c r="C1572" s="180">
        <v>38.89</v>
      </c>
      <c r="D1572">
        <f t="shared" si="52"/>
        <v>-11.904345590125997</v>
      </c>
      <c r="E1572">
        <v>-1.0028284906145553E-2</v>
      </c>
      <c r="G1572">
        <v>1567</v>
      </c>
      <c r="H1572">
        <f t="shared" ca="1" si="53"/>
        <v>-1.8212576247686386E-2</v>
      </c>
    </row>
    <row r="1573" spans="2:8">
      <c r="B1573" s="179">
        <v>45303</v>
      </c>
      <c r="C1573" s="180">
        <v>501.85</v>
      </c>
      <c r="D1573">
        <f t="shared" si="52"/>
        <v>0.88717744345920091</v>
      </c>
      <c r="E1573">
        <v>-1.0042841486499877E-2</v>
      </c>
      <c r="G1573">
        <v>1568</v>
      </c>
      <c r="H1573">
        <f t="shared" ca="1" si="53"/>
        <v>1.1493645443444854E-2</v>
      </c>
    </row>
    <row r="1574" spans="2:8">
      <c r="B1574" s="179">
        <v>43787</v>
      </c>
      <c r="C1574" s="180">
        <v>56.62</v>
      </c>
      <c r="D1574">
        <f t="shared" si="52"/>
        <v>0.35111268103143761</v>
      </c>
      <c r="E1574">
        <v>-1.0067114093959738E-2</v>
      </c>
      <c r="G1574">
        <v>1569</v>
      </c>
      <c r="H1574">
        <f t="shared" ca="1" si="53"/>
        <v>5.374081400293787E-2</v>
      </c>
    </row>
    <row r="1575" spans="2:8">
      <c r="B1575" s="179">
        <v>43250</v>
      </c>
      <c r="C1575" s="180">
        <v>36.74</v>
      </c>
      <c r="D1575">
        <f t="shared" si="52"/>
        <v>0.19134458356015244</v>
      </c>
      <c r="E1575">
        <v>-1.0070767555797425E-2</v>
      </c>
      <c r="G1575">
        <v>1570</v>
      </c>
      <c r="H1575">
        <f t="shared" ca="1" si="53"/>
        <v>-1.3685504249902378E-2</v>
      </c>
    </row>
    <row r="1576" spans="2:8">
      <c r="B1576" s="179">
        <v>43181</v>
      </c>
      <c r="C1576" s="180">
        <v>29.71</v>
      </c>
      <c r="D1576">
        <f t="shared" si="52"/>
        <v>-6.6556714910804438</v>
      </c>
      <c r="E1576">
        <v>-1.0097610232245058E-2</v>
      </c>
      <c r="G1576">
        <v>1571</v>
      </c>
      <c r="H1576">
        <f t="shared" ca="1" si="53"/>
        <v>7.134841715954513E-3</v>
      </c>
    </row>
    <row r="1577" spans="2:8">
      <c r="B1577" s="179">
        <v>44827</v>
      </c>
      <c r="C1577" s="180">
        <v>227.45</v>
      </c>
      <c r="D1577">
        <f t="shared" si="52"/>
        <v>0.72191690481424486</v>
      </c>
      <c r="E1577">
        <v>-1.0244009672455541E-2</v>
      </c>
      <c r="G1577">
        <v>1572</v>
      </c>
      <c r="H1577">
        <f t="shared" ca="1" si="53"/>
        <v>1.4296656740597794E-3</v>
      </c>
    </row>
    <row r="1578" spans="2:8">
      <c r="B1578" s="179">
        <v>44071</v>
      </c>
      <c r="C1578" s="180">
        <v>63.25</v>
      </c>
      <c r="D1578">
        <f t="shared" si="52"/>
        <v>0.55430830039525691</v>
      </c>
      <c r="E1578">
        <v>-1.027667984189721E-2</v>
      </c>
      <c r="G1578">
        <v>1573</v>
      </c>
      <c r="H1578">
        <f t="shared" ca="1" si="53"/>
        <v>1.0102605852066106E-2</v>
      </c>
    </row>
    <row r="1579" spans="2:8">
      <c r="B1579" s="179">
        <v>43091</v>
      </c>
      <c r="C1579" s="180">
        <v>28.19</v>
      </c>
      <c r="D1579">
        <f t="shared" si="52"/>
        <v>-0.75310393756651295</v>
      </c>
      <c r="E1579">
        <v>-1.0287335934728596E-2</v>
      </c>
      <c r="G1579">
        <v>1574</v>
      </c>
      <c r="H1579">
        <f t="shared" ca="1" si="53"/>
        <v>4.6067407534331427E-4</v>
      </c>
    </row>
    <row r="1580" spans="2:8">
      <c r="B1580" s="179">
        <v>43986</v>
      </c>
      <c r="C1580" s="180">
        <v>49.42</v>
      </c>
      <c r="D1580">
        <f t="shared" si="52"/>
        <v>-10.567583974099554</v>
      </c>
      <c r="E1580">
        <v>-1.0319708619991865E-2</v>
      </c>
      <c r="G1580">
        <v>1575</v>
      </c>
      <c r="H1580">
        <f t="shared" ca="1" si="53"/>
        <v>9.1602430243017188E-3</v>
      </c>
    </row>
    <row r="1581" spans="2:8">
      <c r="B1581" s="179">
        <v>45391</v>
      </c>
      <c r="C1581" s="180">
        <v>571.66999999999996</v>
      </c>
      <c r="D1581">
        <f t="shared" si="52"/>
        <v>0.95932968320884426</v>
      </c>
      <c r="E1581">
        <v>-1.0320639529798821E-2</v>
      </c>
      <c r="G1581">
        <v>1576</v>
      </c>
      <c r="H1581">
        <f t="shared" ca="1" si="53"/>
        <v>2.5751302162387128E-2</v>
      </c>
    </row>
    <row r="1582" spans="2:8">
      <c r="B1582" s="179">
        <v>42920</v>
      </c>
      <c r="C1582" s="180">
        <v>23.25</v>
      </c>
      <c r="D1582">
        <f t="shared" si="52"/>
        <v>-1.6533333333333333</v>
      </c>
      <c r="E1582">
        <v>-1.0322580645161223E-2</v>
      </c>
      <c r="G1582">
        <v>1577</v>
      </c>
      <c r="H1582">
        <f t="shared" ca="1" si="53"/>
        <v>1.841442828198616E-2</v>
      </c>
    </row>
    <row r="1583" spans="2:8">
      <c r="B1583" s="179">
        <v>44089</v>
      </c>
      <c r="C1583" s="180">
        <v>61.69</v>
      </c>
      <c r="D1583">
        <f t="shared" si="52"/>
        <v>-9.468147187550656</v>
      </c>
      <c r="E1583">
        <v>-1.0374452909709848E-2</v>
      </c>
      <c r="G1583">
        <v>1578</v>
      </c>
      <c r="H1583">
        <f t="shared" ca="1" si="53"/>
        <v>-2.0440928171041102E-2</v>
      </c>
    </row>
    <row r="1584" spans="2:8">
      <c r="B1584" s="179">
        <v>45559</v>
      </c>
      <c r="C1584" s="180">
        <v>645.78</v>
      </c>
      <c r="D1584">
        <f t="shared" si="52"/>
        <v>3.1527764873486352E-2</v>
      </c>
      <c r="E1584">
        <v>-1.0421505775960882E-2</v>
      </c>
      <c r="G1584">
        <v>1579</v>
      </c>
      <c r="H1584">
        <f t="shared" ca="1" si="53"/>
        <v>-1.2435549198493356E-2</v>
      </c>
    </row>
    <row r="1585" spans="2:8">
      <c r="B1585" s="179">
        <v>45561</v>
      </c>
      <c r="C1585" s="180">
        <v>625.41999999999996</v>
      </c>
      <c r="D1585">
        <f t="shared" si="52"/>
        <v>0.90839755684180234</v>
      </c>
      <c r="E1585">
        <v>-1.0440983658981303E-2</v>
      </c>
      <c r="G1585">
        <v>1580</v>
      </c>
      <c r="H1585">
        <f t="shared" ca="1" si="53"/>
        <v>2.8311462022384239E-2</v>
      </c>
    </row>
    <row r="1586" spans="2:8">
      <c r="B1586" s="179">
        <v>43830</v>
      </c>
      <c r="C1586" s="180">
        <v>57.29</v>
      </c>
      <c r="D1586">
        <f t="shared" si="52"/>
        <v>-3.4623843602722992</v>
      </c>
      <c r="E1586">
        <v>-1.047303194274745E-2</v>
      </c>
      <c r="G1586">
        <v>1581</v>
      </c>
      <c r="H1586">
        <f t="shared" ca="1" si="53"/>
        <v>4.1066061823480098E-2</v>
      </c>
    </row>
    <row r="1587" spans="2:8">
      <c r="B1587" s="179">
        <v>45005</v>
      </c>
      <c r="C1587" s="180">
        <v>255.65</v>
      </c>
      <c r="D1587">
        <f t="shared" si="52"/>
        <v>0.91112849599061219</v>
      </c>
      <c r="E1587">
        <v>-1.0483082339135452E-2</v>
      </c>
      <c r="G1587">
        <v>1582</v>
      </c>
      <c r="H1587">
        <f t="shared" ca="1" si="53"/>
        <v>5.8380051678987481E-3</v>
      </c>
    </row>
    <row r="1588" spans="2:8">
      <c r="B1588" s="179">
        <v>42936</v>
      </c>
      <c r="C1588" s="180">
        <v>22.72</v>
      </c>
      <c r="D1588">
        <f t="shared" si="52"/>
        <v>-0.66593309859154948</v>
      </c>
      <c r="E1588">
        <v>-1.0563380281690229E-2</v>
      </c>
      <c r="G1588">
        <v>1583</v>
      </c>
      <c r="H1588">
        <f t="shared" ca="1" si="53"/>
        <v>3.9580007661165831E-2</v>
      </c>
    </row>
    <row r="1589" spans="2:8">
      <c r="B1589" s="179">
        <v>43446</v>
      </c>
      <c r="C1589" s="180">
        <v>37.85</v>
      </c>
      <c r="D1589">
        <f t="shared" si="52"/>
        <v>-1.5463672391017171</v>
      </c>
      <c r="E1589">
        <v>-1.0568031704095074E-2</v>
      </c>
      <c r="G1589">
        <v>1584</v>
      </c>
      <c r="H1589">
        <f t="shared" ca="1" si="53"/>
        <v>2.1694946139770351E-2</v>
      </c>
    </row>
    <row r="1590" spans="2:8">
      <c r="B1590" s="179">
        <v>44417</v>
      </c>
      <c r="C1590" s="180">
        <v>96.38</v>
      </c>
      <c r="D1590">
        <f t="shared" si="52"/>
        <v>0.2713218510064328</v>
      </c>
      <c r="E1590">
        <v>-1.0583108528740509E-2</v>
      </c>
      <c r="G1590">
        <v>1585</v>
      </c>
      <c r="H1590">
        <f t="shared" ca="1" si="53"/>
        <v>-1.4101651159731611E-2</v>
      </c>
    </row>
    <row r="1591" spans="2:8">
      <c r="B1591" s="179">
        <v>44169</v>
      </c>
      <c r="C1591" s="180">
        <v>70.23</v>
      </c>
      <c r="D1591">
        <f t="shared" si="52"/>
        <v>-0.23793250747543773</v>
      </c>
      <c r="E1591">
        <v>-1.0679196924391286E-2</v>
      </c>
      <c r="G1591">
        <v>1586</v>
      </c>
      <c r="H1591">
        <f t="shared" ca="1" si="53"/>
        <v>1.849697131929871E-2</v>
      </c>
    </row>
    <row r="1592" spans="2:8">
      <c r="B1592" s="179">
        <v>44252</v>
      </c>
      <c r="C1592" s="180">
        <v>86.94</v>
      </c>
      <c r="D1592">
        <f t="shared" si="52"/>
        <v>-0.30101219231654019</v>
      </c>
      <c r="E1592">
        <v>-1.069703243616295E-2</v>
      </c>
      <c r="G1592">
        <v>1587</v>
      </c>
      <c r="H1592">
        <f t="shared" ca="1" si="53"/>
        <v>-1.1598988489349362E-2</v>
      </c>
    </row>
    <row r="1593" spans="2:8">
      <c r="B1593" s="179">
        <v>44459</v>
      </c>
      <c r="C1593" s="180">
        <v>113.11</v>
      </c>
      <c r="D1593">
        <f t="shared" si="52"/>
        <v>0.62814958889576511</v>
      </c>
      <c r="E1593">
        <v>-1.0697551056493624E-2</v>
      </c>
      <c r="G1593">
        <v>1588</v>
      </c>
      <c r="H1593">
        <f t="shared" ca="1" si="53"/>
        <v>-4.7479085112815053E-2</v>
      </c>
    </row>
    <row r="1594" spans="2:8">
      <c r="B1594" s="179">
        <v>43483</v>
      </c>
      <c r="C1594" s="180">
        <v>42.06</v>
      </c>
      <c r="D1594">
        <f t="shared" si="52"/>
        <v>-0.17712791250594379</v>
      </c>
      <c r="E1594">
        <v>-1.0699001426533421E-2</v>
      </c>
      <c r="G1594">
        <v>1589</v>
      </c>
      <c r="H1594">
        <f t="shared" ca="1" si="53"/>
        <v>-1.8845553169525058E-2</v>
      </c>
    </row>
    <row r="1595" spans="2:8">
      <c r="B1595" s="179">
        <v>43745</v>
      </c>
      <c r="C1595" s="180">
        <v>49.51</v>
      </c>
      <c r="D1595">
        <f t="shared" si="52"/>
        <v>0.34235507978186219</v>
      </c>
      <c r="E1595">
        <v>-1.0704908099373887E-2</v>
      </c>
      <c r="G1595">
        <v>1590</v>
      </c>
      <c r="H1595">
        <f t="shared" ca="1" si="53"/>
        <v>5.2912386241246966E-3</v>
      </c>
    </row>
    <row r="1596" spans="2:8">
      <c r="B1596" s="179">
        <v>43115</v>
      </c>
      <c r="C1596" s="180">
        <v>32.56</v>
      </c>
      <c r="D1596">
        <f t="shared" si="52"/>
        <v>0.40079852579852582</v>
      </c>
      <c r="E1596">
        <v>-1.0749385749385575E-2</v>
      </c>
      <c r="G1596">
        <v>1591</v>
      </c>
      <c r="H1596">
        <f t="shared" ca="1" si="53"/>
        <v>1.7670028810330089E-2</v>
      </c>
    </row>
    <row r="1597" spans="2:8">
      <c r="B1597" s="179">
        <v>42692</v>
      </c>
      <c r="C1597" s="180">
        <v>19.510000000000002</v>
      </c>
      <c r="D1597">
        <f t="shared" si="52"/>
        <v>-0.23577652485904652</v>
      </c>
      <c r="E1597">
        <v>-1.0763710917478077E-2</v>
      </c>
      <c r="G1597">
        <v>1592</v>
      </c>
      <c r="H1597">
        <f t="shared" ca="1" si="53"/>
        <v>-5.1235482156797088E-3</v>
      </c>
    </row>
    <row r="1598" spans="2:8">
      <c r="B1598" s="179">
        <v>42900</v>
      </c>
      <c r="C1598" s="180">
        <v>24.11</v>
      </c>
      <c r="D1598">
        <f t="shared" si="52"/>
        <v>-20.078390709249273</v>
      </c>
      <c r="E1598">
        <v>-1.0783907092492807E-2</v>
      </c>
      <c r="G1598">
        <v>1593</v>
      </c>
      <c r="H1598">
        <f t="shared" ca="1" si="53"/>
        <v>-1.4466552477757152E-2</v>
      </c>
    </row>
    <row r="1599" spans="2:8">
      <c r="B1599" s="179">
        <v>45790</v>
      </c>
      <c r="C1599" s="180">
        <v>508.2</v>
      </c>
      <c r="D1599">
        <f t="shared" si="52"/>
        <v>0.35476190476190472</v>
      </c>
      <c r="E1599">
        <v>-1.0822510822510935E-2</v>
      </c>
      <c r="G1599">
        <v>1594</v>
      </c>
      <c r="H1599">
        <f t="shared" ca="1" si="53"/>
        <v>6.7492757618667115E-4</v>
      </c>
    </row>
    <row r="1600" spans="2:8">
      <c r="B1600" s="179">
        <v>45120</v>
      </c>
      <c r="C1600" s="180">
        <v>327.91</v>
      </c>
      <c r="D1600">
        <f t="shared" si="52"/>
        <v>0.71461681558964352</v>
      </c>
      <c r="E1600">
        <v>-1.0826141319264293E-2</v>
      </c>
      <c r="G1600">
        <v>1595</v>
      </c>
      <c r="H1600">
        <f t="shared" ca="1" si="53"/>
        <v>-3.5693299096264765E-2</v>
      </c>
    </row>
    <row r="1601" spans="2:8">
      <c r="B1601" s="179">
        <v>44404</v>
      </c>
      <c r="C1601" s="180">
        <v>93.58</v>
      </c>
      <c r="D1601">
        <f t="shared" si="52"/>
        <v>0.10792904466766397</v>
      </c>
      <c r="E1601">
        <v>-1.0899764907031375E-2</v>
      </c>
      <c r="G1601">
        <v>1596</v>
      </c>
      <c r="H1601">
        <f t="shared" ca="1" si="53"/>
        <v>1.75057302042263E-2</v>
      </c>
    </row>
    <row r="1602" spans="2:8">
      <c r="B1602" s="179">
        <v>44301</v>
      </c>
      <c r="C1602" s="180">
        <v>83.48</v>
      </c>
      <c r="D1602">
        <f t="shared" si="52"/>
        <v>-0.82379012937230467</v>
      </c>
      <c r="E1602">
        <v>-1.0900814566363159E-2</v>
      </c>
      <c r="G1602">
        <v>1597</v>
      </c>
      <c r="H1602">
        <f t="shared" ca="1" si="53"/>
        <v>2.8423331988446814E-2</v>
      </c>
    </row>
    <row r="1603" spans="2:8">
      <c r="B1603" s="179">
        <v>44746</v>
      </c>
      <c r="C1603" s="180">
        <v>152.25</v>
      </c>
      <c r="D1603">
        <f t="shared" si="52"/>
        <v>-1.3912643678160919</v>
      </c>
      <c r="E1603">
        <v>-1.0903119868637087E-2</v>
      </c>
      <c r="G1603">
        <v>1598</v>
      </c>
      <c r="H1603">
        <f t="shared" ca="1" si="53"/>
        <v>-7.9522670552756893E-3</v>
      </c>
    </row>
    <row r="1604" spans="2:8">
      <c r="B1604" s="179">
        <v>45210</v>
      </c>
      <c r="C1604" s="180">
        <v>364.07</v>
      </c>
      <c r="D1604">
        <f t="shared" si="52"/>
        <v>0.95220699316065593</v>
      </c>
      <c r="E1604">
        <v>-1.0904496388057317E-2</v>
      </c>
      <c r="G1604">
        <v>1599</v>
      </c>
      <c r="H1604">
        <f t="shared" ca="1" si="53"/>
        <v>-2.4519473100885331E-2</v>
      </c>
    </row>
    <row r="1605" spans="2:8">
      <c r="B1605" s="179">
        <v>42794</v>
      </c>
      <c r="C1605" s="180">
        <v>17.399999999999999</v>
      </c>
      <c r="D1605">
        <f t="shared" si="52"/>
        <v>-33.243103448275868</v>
      </c>
      <c r="E1605">
        <v>-1.0919540229885132E-2</v>
      </c>
      <c r="G1605">
        <v>1600</v>
      </c>
      <c r="H1605">
        <f t="shared" ca="1" si="53"/>
        <v>3.453590887274551E-3</v>
      </c>
    </row>
    <row r="1606" spans="2:8">
      <c r="B1606" s="179">
        <v>45524</v>
      </c>
      <c r="C1606" s="180">
        <v>595.83000000000004</v>
      </c>
      <c r="D1606">
        <f t="shared" ref="D1606:D1669" si="54">(C1606-C1607)/C1606</f>
        <v>0.1767618280381989</v>
      </c>
      <c r="E1606">
        <v>-1.1026635114042489E-2</v>
      </c>
      <c r="G1606">
        <v>1601</v>
      </c>
      <c r="H1606">
        <f t="shared" ca="1" si="53"/>
        <v>-1.2961478411560862E-2</v>
      </c>
    </row>
    <row r="1607" spans="2:8">
      <c r="B1607" s="179">
        <v>45287</v>
      </c>
      <c r="C1607" s="180">
        <v>490.51</v>
      </c>
      <c r="D1607">
        <f t="shared" si="54"/>
        <v>0.42582210352490268</v>
      </c>
      <c r="E1607">
        <v>-1.1029336812705196E-2</v>
      </c>
      <c r="G1607">
        <v>1602</v>
      </c>
      <c r="H1607">
        <f t="shared" ref="H1607:H1670" ca="1" si="55">NORMINV(RAND(),N$8,N$9)</f>
        <v>1.6862011219373568E-2</v>
      </c>
    </row>
    <row r="1608" spans="2:8">
      <c r="B1608" s="179">
        <v>45029</v>
      </c>
      <c r="C1608" s="180">
        <v>281.64</v>
      </c>
      <c r="D1608">
        <f t="shared" si="54"/>
        <v>0.89401363442692805</v>
      </c>
      <c r="E1608">
        <v>-1.1042465558869528E-2</v>
      </c>
      <c r="G1608">
        <v>1603</v>
      </c>
      <c r="H1608">
        <f t="shared" ca="1" si="55"/>
        <v>2.6957103057516876E-2</v>
      </c>
    </row>
    <row r="1609" spans="2:8">
      <c r="B1609" s="179">
        <v>43178</v>
      </c>
      <c r="C1609" s="180">
        <v>29.85</v>
      </c>
      <c r="D1609">
        <f t="shared" si="54"/>
        <v>-2.7460636515912897</v>
      </c>
      <c r="E1609">
        <v>-1.1055276381909489E-2</v>
      </c>
      <c r="G1609">
        <v>1604</v>
      </c>
      <c r="H1609">
        <f t="shared" ca="1" si="55"/>
        <v>1.0201383115252221E-2</v>
      </c>
    </row>
    <row r="1610" spans="2:8">
      <c r="B1610" s="179">
        <v>44547</v>
      </c>
      <c r="C1610" s="180">
        <v>111.82</v>
      </c>
      <c r="D1610">
        <f t="shared" si="54"/>
        <v>0.64576998747987835</v>
      </c>
      <c r="E1610">
        <v>-1.1089250581291444E-2</v>
      </c>
      <c r="G1610">
        <v>1605</v>
      </c>
      <c r="H1610">
        <f t="shared" ca="1" si="55"/>
        <v>1.3297488447406643E-2</v>
      </c>
    </row>
    <row r="1611" spans="2:8">
      <c r="B1611" s="179">
        <v>43367</v>
      </c>
      <c r="C1611" s="180">
        <v>39.61</v>
      </c>
      <c r="D1611">
        <f t="shared" si="54"/>
        <v>-0.43044685685432965</v>
      </c>
      <c r="E1611">
        <v>-1.1108305983337483E-2</v>
      </c>
      <c r="G1611">
        <v>1606</v>
      </c>
      <c r="H1611">
        <f t="shared" ca="1" si="55"/>
        <v>1.293903970757497E-2</v>
      </c>
    </row>
    <row r="1612" spans="2:8">
      <c r="B1612" s="179">
        <v>43831</v>
      </c>
      <c r="C1612" s="180">
        <v>56.66</v>
      </c>
      <c r="D1612">
        <f t="shared" si="54"/>
        <v>-4.6424285210024703</v>
      </c>
      <c r="E1612">
        <v>-1.1118955171196657E-2</v>
      </c>
      <c r="G1612">
        <v>1607</v>
      </c>
      <c r="H1612">
        <f t="shared" ca="1" si="55"/>
        <v>-1.4491283916334806E-2</v>
      </c>
    </row>
    <row r="1613" spans="2:8">
      <c r="B1613" s="179">
        <v>45117</v>
      </c>
      <c r="C1613" s="180">
        <v>319.7</v>
      </c>
      <c r="D1613">
        <f t="shared" si="54"/>
        <v>0.87672818267125419</v>
      </c>
      <c r="E1613">
        <v>-1.1135439474507357E-2</v>
      </c>
      <c r="G1613">
        <v>1608</v>
      </c>
      <c r="H1613">
        <f t="shared" ca="1" si="55"/>
        <v>-3.1145580594800402E-2</v>
      </c>
    </row>
    <row r="1614" spans="2:8">
      <c r="B1614" s="179">
        <v>43432</v>
      </c>
      <c r="C1614" s="180">
        <v>39.409999999999997</v>
      </c>
      <c r="D1614">
        <f t="shared" si="54"/>
        <v>-7.427048972342047</v>
      </c>
      <c r="E1614">
        <v>-1.1164679015478428E-2</v>
      </c>
      <c r="G1614">
        <v>1609</v>
      </c>
      <c r="H1614">
        <f t="shared" ca="1" si="55"/>
        <v>-2.7601650147472623E-2</v>
      </c>
    </row>
    <row r="1615" spans="2:8">
      <c r="B1615" s="179">
        <v>45083</v>
      </c>
      <c r="C1615" s="180">
        <v>332.11</v>
      </c>
      <c r="D1615">
        <f t="shared" si="54"/>
        <v>0.68272560296287377</v>
      </c>
      <c r="E1615">
        <v>-1.1170997561048989E-2</v>
      </c>
      <c r="G1615">
        <v>1610</v>
      </c>
      <c r="H1615">
        <f t="shared" ca="1" si="55"/>
        <v>-4.4611734428447181E-3</v>
      </c>
    </row>
    <row r="1616" spans="2:8">
      <c r="B1616" s="179">
        <v>44496</v>
      </c>
      <c r="C1616" s="180">
        <v>105.37</v>
      </c>
      <c r="D1616">
        <f t="shared" si="54"/>
        <v>-4.7031413115687579</v>
      </c>
      <c r="E1616">
        <v>-1.119863338711201E-2</v>
      </c>
      <c r="G1616">
        <v>1611</v>
      </c>
      <c r="H1616">
        <f t="shared" ca="1" si="55"/>
        <v>-2.506998458209537E-3</v>
      </c>
    </row>
    <row r="1617" spans="2:8">
      <c r="B1617" s="179">
        <v>45540</v>
      </c>
      <c r="C1617" s="180">
        <v>600.94000000000005</v>
      </c>
      <c r="D1617">
        <f t="shared" si="54"/>
        <v>0.39940759476819654</v>
      </c>
      <c r="E1617">
        <v>-1.139880853329768E-2</v>
      </c>
      <c r="G1617">
        <v>1612</v>
      </c>
      <c r="H1617">
        <f t="shared" ca="1" si="55"/>
        <v>-1.7576631472383086E-2</v>
      </c>
    </row>
    <row r="1618" spans="2:8">
      <c r="B1618" s="179">
        <v>45177</v>
      </c>
      <c r="C1618" s="180">
        <v>360.92</v>
      </c>
      <c r="D1618">
        <f t="shared" si="54"/>
        <v>0.9466363737116259</v>
      </c>
      <c r="E1618">
        <v>-1.1415272082455958E-2</v>
      </c>
      <c r="G1618">
        <v>1613</v>
      </c>
      <c r="H1618">
        <f t="shared" ca="1" si="55"/>
        <v>2.2708915805489345E-2</v>
      </c>
    </row>
    <row r="1619" spans="2:8">
      <c r="B1619" s="179">
        <v>42690</v>
      </c>
      <c r="C1619" s="180">
        <v>19.260000000000002</v>
      </c>
      <c r="D1619">
        <f t="shared" si="54"/>
        <v>-1.1754932502596052</v>
      </c>
      <c r="E1619">
        <v>-1.1422637590861829E-2</v>
      </c>
      <c r="G1619">
        <v>1614</v>
      </c>
      <c r="H1619">
        <f t="shared" ca="1" si="55"/>
        <v>-1.4576260877310907E-2</v>
      </c>
    </row>
    <row r="1620" spans="2:8">
      <c r="B1620" s="179">
        <v>43531</v>
      </c>
      <c r="C1620" s="180">
        <v>41.9</v>
      </c>
      <c r="D1620">
        <f t="shared" si="54"/>
        <v>-12.351789976133654</v>
      </c>
      <c r="E1620">
        <v>-1.1455847255370024E-2</v>
      </c>
      <c r="G1620">
        <v>1615</v>
      </c>
      <c r="H1620">
        <f t="shared" ca="1" si="55"/>
        <v>-1.768678360109803E-2</v>
      </c>
    </row>
    <row r="1621" spans="2:8">
      <c r="B1621" s="179">
        <v>45672</v>
      </c>
      <c r="C1621" s="180">
        <v>559.44000000000005</v>
      </c>
      <c r="D1621">
        <f t="shared" si="54"/>
        <v>0.96739596739596734</v>
      </c>
      <c r="E1621">
        <v>-1.1511511511511405E-2</v>
      </c>
      <c r="G1621">
        <v>1616</v>
      </c>
      <c r="H1621">
        <f t="shared" ca="1" si="55"/>
        <v>3.2003755352701127E-2</v>
      </c>
    </row>
    <row r="1622" spans="2:8">
      <c r="B1622" s="179">
        <v>42753</v>
      </c>
      <c r="C1622" s="180">
        <v>18.239999999999998</v>
      </c>
      <c r="D1622">
        <f t="shared" si="54"/>
        <v>-19.123903508771932</v>
      </c>
      <c r="E1622">
        <v>-1.151315789473689E-2</v>
      </c>
      <c r="G1622">
        <v>1617</v>
      </c>
      <c r="H1622">
        <f t="shared" ca="1" si="55"/>
        <v>2.4737256017490813E-2</v>
      </c>
    </row>
    <row r="1623" spans="2:8">
      <c r="B1623" s="179">
        <v>45175</v>
      </c>
      <c r="C1623" s="180">
        <v>367.06</v>
      </c>
      <c r="D1623">
        <f t="shared" si="54"/>
        <v>0.79850705606712802</v>
      </c>
      <c r="E1623">
        <v>-1.157848853048548E-2</v>
      </c>
      <c r="G1623">
        <v>1618</v>
      </c>
      <c r="H1623">
        <f t="shared" ca="1" si="55"/>
        <v>-1.2595050321012515E-4</v>
      </c>
    </row>
    <row r="1624" spans="2:8">
      <c r="B1624" s="179">
        <v>44309</v>
      </c>
      <c r="C1624" s="180">
        <v>73.959999999999994</v>
      </c>
      <c r="D1624">
        <f t="shared" si="54"/>
        <v>0.66468361276365606</v>
      </c>
      <c r="E1624">
        <v>-1.1627906976744179E-2</v>
      </c>
      <c r="G1624">
        <v>1619</v>
      </c>
      <c r="H1624">
        <f t="shared" ca="1" si="55"/>
        <v>1.7882187895359444E-2</v>
      </c>
    </row>
    <row r="1625" spans="2:8">
      <c r="B1625" s="179">
        <v>43019</v>
      </c>
      <c r="C1625" s="180">
        <v>24.8</v>
      </c>
      <c r="D1625">
        <f t="shared" si="54"/>
        <v>-1.0689516129032259</v>
      </c>
      <c r="E1625">
        <v>-1.169354838709674E-2</v>
      </c>
      <c r="G1625">
        <v>1620</v>
      </c>
      <c r="H1625">
        <f t="shared" ca="1" si="55"/>
        <v>1.4514222863837205E-3</v>
      </c>
    </row>
    <row r="1626" spans="2:8">
      <c r="B1626" s="179">
        <v>43760</v>
      </c>
      <c r="C1626" s="180">
        <v>51.31</v>
      </c>
      <c r="D1626">
        <f t="shared" si="54"/>
        <v>-0.61450009744689149</v>
      </c>
      <c r="E1626">
        <v>-1.169362697329944E-2</v>
      </c>
      <c r="G1626">
        <v>1621</v>
      </c>
      <c r="H1626">
        <f t="shared" ca="1" si="55"/>
        <v>3.6555376129509501E-2</v>
      </c>
    </row>
    <row r="1627" spans="2:8">
      <c r="B1627" s="179">
        <v>44326</v>
      </c>
      <c r="C1627" s="180">
        <v>82.84</v>
      </c>
      <c r="D1627">
        <f t="shared" si="54"/>
        <v>5.4321583775953988E-3</v>
      </c>
      <c r="E1627">
        <v>-1.1709319169483328E-2</v>
      </c>
      <c r="G1627">
        <v>1622</v>
      </c>
      <c r="H1627">
        <f t="shared" ca="1" si="55"/>
        <v>-1.0611027827916196E-2</v>
      </c>
    </row>
    <row r="1628" spans="2:8">
      <c r="B1628" s="179">
        <v>44328</v>
      </c>
      <c r="C1628" s="180">
        <v>82.39</v>
      </c>
      <c r="D1628">
        <f t="shared" si="54"/>
        <v>-1.1529311809685641</v>
      </c>
      <c r="E1628">
        <v>-1.1894647408666149E-2</v>
      </c>
      <c r="G1628">
        <v>1623</v>
      </c>
      <c r="H1628">
        <f t="shared" ca="1" si="55"/>
        <v>2.0783062849928304E-3</v>
      </c>
    </row>
    <row r="1629" spans="2:8">
      <c r="B1629" s="179">
        <v>44775</v>
      </c>
      <c r="C1629" s="180">
        <v>177.38</v>
      </c>
      <c r="D1629">
        <f t="shared" si="54"/>
        <v>0.7742135528244446</v>
      </c>
      <c r="E1629">
        <v>-1.1951742022775987E-2</v>
      </c>
      <c r="G1629">
        <v>1624</v>
      </c>
      <c r="H1629">
        <f t="shared" ca="1" si="55"/>
        <v>2.7252547449338672E-2</v>
      </c>
    </row>
    <row r="1630" spans="2:8">
      <c r="B1630" s="179">
        <v>43364</v>
      </c>
      <c r="C1630" s="180">
        <v>40.049999999999997</v>
      </c>
      <c r="D1630">
        <f t="shared" si="54"/>
        <v>-2.0224719101123653E-2</v>
      </c>
      <c r="E1630">
        <v>-1.198501872659186E-2</v>
      </c>
      <c r="G1630">
        <v>1625</v>
      </c>
      <c r="H1630">
        <f t="shared" ca="1" si="55"/>
        <v>-5.2212533532331282E-2</v>
      </c>
    </row>
    <row r="1631" spans="2:8">
      <c r="B1631" s="179">
        <v>43521</v>
      </c>
      <c r="C1631" s="180">
        <v>40.86</v>
      </c>
      <c r="D1631">
        <f t="shared" si="54"/>
        <v>4.0871267743514482E-2</v>
      </c>
      <c r="E1631">
        <v>-1.1992168379833627E-2</v>
      </c>
      <c r="G1631">
        <v>1626</v>
      </c>
      <c r="H1631">
        <f t="shared" ca="1" si="55"/>
        <v>-6.8307943209202603E-3</v>
      </c>
    </row>
    <row r="1632" spans="2:8">
      <c r="B1632" s="179">
        <v>43413</v>
      </c>
      <c r="C1632" s="180">
        <v>39.19</v>
      </c>
      <c r="D1632">
        <f t="shared" si="54"/>
        <v>-14.378412860423579</v>
      </c>
      <c r="E1632">
        <v>-1.1992855320234726E-2</v>
      </c>
      <c r="G1632">
        <v>1627</v>
      </c>
      <c r="H1632">
        <f t="shared" ca="1" si="55"/>
        <v>7.5634599193122199E-3</v>
      </c>
    </row>
    <row r="1633" spans="2:8">
      <c r="B1633" s="179">
        <v>45533</v>
      </c>
      <c r="C1633" s="180">
        <v>602.67999999999995</v>
      </c>
      <c r="D1633">
        <f t="shared" si="54"/>
        <v>0.90363045065374648</v>
      </c>
      <c r="E1633">
        <v>-1.2013008561757499E-2</v>
      </c>
      <c r="G1633">
        <v>1628</v>
      </c>
      <c r="H1633">
        <f t="shared" ca="1" si="55"/>
        <v>4.916614554140674E-3</v>
      </c>
    </row>
    <row r="1634" spans="2:8">
      <c r="B1634" s="179">
        <v>44095</v>
      </c>
      <c r="C1634" s="180">
        <v>58.08</v>
      </c>
      <c r="D1634">
        <f t="shared" si="54"/>
        <v>-7.0563016528925626</v>
      </c>
      <c r="E1634">
        <v>-1.2052341597796192E-2</v>
      </c>
      <c r="G1634">
        <v>1629</v>
      </c>
      <c r="H1634">
        <f t="shared" ca="1" si="55"/>
        <v>-2.6153564079568703E-2</v>
      </c>
    </row>
    <row r="1635" spans="2:8">
      <c r="B1635" s="179">
        <v>45706</v>
      </c>
      <c r="C1635" s="180">
        <v>467.91</v>
      </c>
      <c r="D1635">
        <f t="shared" si="54"/>
        <v>0.93626979547348854</v>
      </c>
      <c r="E1635">
        <v>-1.2053600051291885E-2</v>
      </c>
      <c r="G1635">
        <v>1630</v>
      </c>
      <c r="H1635">
        <f t="shared" ca="1" si="55"/>
        <v>-3.9748593134853348E-3</v>
      </c>
    </row>
    <row r="1636" spans="2:8">
      <c r="B1636" s="179">
        <v>43172</v>
      </c>
      <c r="C1636" s="180">
        <v>29.82</v>
      </c>
      <c r="D1636">
        <f t="shared" si="54"/>
        <v>-10.615023474178404</v>
      </c>
      <c r="E1636">
        <v>-1.2072434607645855E-2</v>
      </c>
      <c r="G1636">
        <v>1631</v>
      </c>
      <c r="H1636">
        <f t="shared" ca="1" si="55"/>
        <v>2.0520051348127396E-2</v>
      </c>
    </row>
    <row r="1637" spans="2:8">
      <c r="B1637" s="179">
        <v>45225</v>
      </c>
      <c r="C1637" s="180">
        <v>346.36</v>
      </c>
      <c r="D1637">
        <f t="shared" si="54"/>
        <v>0.88104861993301775</v>
      </c>
      <c r="E1637">
        <v>-1.212611156022632E-2</v>
      </c>
      <c r="G1637">
        <v>1632</v>
      </c>
      <c r="H1637">
        <f t="shared" ca="1" si="55"/>
        <v>-3.3077351016784278E-3</v>
      </c>
    </row>
    <row r="1638" spans="2:8">
      <c r="B1638" s="179">
        <v>43501</v>
      </c>
      <c r="C1638" s="180">
        <v>41.2</v>
      </c>
      <c r="D1638">
        <f t="shared" si="54"/>
        <v>-2.6577669902912615</v>
      </c>
      <c r="E1638">
        <v>-1.2135922330097087E-2</v>
      </c>
      <c r="G1638">
        <v>1633</v>
      </c>
      <c r="H1638">
        <f t="shared" ca="1" si="55"/>
        <v>-9.3512213933135795E-3</v>
      </c>
    </row>
    <row r="1639" spans="2:8">
      <c r="B1639" s="179">
        <v>44728</v>
      </c>
      <c r="C1639" s="180">
        <v>150.69999999999999</v>
      </c>
      <c r="D1639">
        <f t="shared" si="54"/>
        <v>0.3501658925016588</v>
      </c>
      <c r="E1639">
        <v>-1.2143331121433395E-2</v>
      </c>
      <c r="G1639">
        <v>1634</v>
      </c>
      <c r="H1639">
        <f t="shared" ca="1" si="55"/>
        <v>-1.2255582164663577E-2</v>
      </c>
    </row>
    <row r="1640" spans="2:8">
      <c r="B1640" s="179">
        <v>44369</v>
      </c>
      <c r="C1640" s="180">
        <v>97.93</v>
      </c>
      <c r="D1640">
        <f t="shared" si="54"/>
        <v>0.58123149188195655</v>
      </c>
      <c r="E1640">
        <v>-1.2151536812008553E-2</v>
      </c>
      <c r="G1640">
        <v>1635</v>
      </c>
      <c r="H1640">
        <f t="shared" ca="1" si="55"/>
        <v>1.9203368994928291E-4</v>
      </c>
    </row>
    <row r="1641" spans="2:8">
      <c r="B1641" s="179">
        <v>43348</v>
      </c>
      <c r="C1641" s="180">
        <v>41.01</v>
      </c>
      <c r="D1641">
        <f t="shared" si="54"/>
        <v>-3.9258717386003401E-2</v>
      </c>
      <c r="E1641">
        <v>-1.2192148256522799E-2</v>
      </c>
      <c r="G1641">
        <v>1636</v>
      </c>
      <c r="H1641">
        <f t="shared" ca="1" si="55"/>
        <v>-2.4288385012743448E-2</v>
      </c>
    </row>
    <row r="1642" spans="2:8">
      <c r="B1642" s="179">
        <v>43503</v>
      </c>
      <c r="C1642" s="180">
        <v>42.62</v>
      </c>
      <c r="D1642">
        <f t="shared" si="54"/>
        <v>-0.22993899577663079</v>
      </c>
      <c r="E1642">
        <v>-1.2200844673862111E-2</v>
      </c>
      <c r="G1642">
        <v>1637</v>
      </c>
      <c r="H1642">
        <f t="shared" ca="1" si="55"/>
        <v>3.0748937663904172E-2</v>
      </c>
    </row>
    <row r="1643" spans="2:8">
      <c r="B1643" s="179">
        <v>43998</v>
      </c>
      <c r="C1643" s="180">
        <v>52.42</v>
      </c>
      <c r="D1643">
        <f t="shared" si="54"/>
        <v>-8.2092712705074398</v>
      </c>
      <c r="E1643">
        <v>-1.2209080503624582E-2</v>
      </c>
      <c r="G1643">
        <v>1638</v>
      </c>
      <c r="H1643">
        <f t="shared" ca="1" si="55"/>
        <v>-9.4236906474241666E-3</v>
      </c>
    </row>
    <row r="1644" spans="2:8">
      <c r="B1644" s="179">
        <v>45803</v>
      </c>
      <c r="C1644" s="180">
        <v>482.75</v>
      </c>
      <c r="D1644">
        <f t="shared" si="54"/>
        <v>0.80277576385292604</v>
      </c>
      <c r="E1644">
        <v>-1.2221646815121652E-2</v>
      </c>
      <c r="G1644">
        <v>1639</v>
      </c>
      <c r="H1644">
        <f t="shared" ca="1" si="55"/>
        <v>-3.9027284774410228E-3</v>
      </c>
    </row>
    <row r="1645" spans="2:8">
      <c r="B1645" s="179">
        <v>44418</v>
      </c>
      <c r="C1645" s="180">
        <v>95.21</v>
      </c>
      <c r="D1645">
        <f t="shared" si="54"/>
        <v>0.66117004516332323</v>
      </c>
      <c r="E1645">
        <v>-1.2288625144417621E-2</v>
      </c>
      <c r="G1645">
        <v>1640</v>
      </c>
      <c r="H1645">
        <f t="shared" ca="1" si="55"/>
        <v>5.3391816052179349E-3</v>
      </c>
    </row>
    <row r="1646" spans="2:8">
      <c r="B1646" s="179">
        <v>43140</v>
      </c>
      <c r="C1646" s="180">
        <v>32.26</v>
      </c>
      <c r="D1646">
        <f t="shared" si="54"/>
        <v>-17.672039677619345</v>
      </c>
      <c r="E1646">
        <v>-1.2399256044637279E-2</v>
      </c>
      <c r="G1646">
        <v>1641</v>
      </c>
      <c r="H1646">
        <f t="shared" ca="1" si="55"/>
        <v>1.1040914357817533E-2</v>
      </c>
    </row>
    <row r="1647" spans="2:8">
      <c r="B1647" s="179">
        <v>45593</v>
      </c>
      <c r="C1647" s="180">
        <v>602.36</v>
      </c>
      <c r="D1647">
        <f t="shared" si="54"/>
        <v>0.67441397171126904</v>
      </c>
      <c r="E1647">
        <v>-1.2434424596586774E-2</v>
      </c>
      <c r="G1647">
        <v>1642</v>
      </c>
      <c r="H1647">
        <f t="shared" ca="1" si="55"/>
        <v>3.716797629418179E-3</v>
      </c>
    </row>
    <row r="1648" spans="2:8">
      <c r="B1648" s="179">
        <v>44781</v>
      </c>
      <c r="C1648" s="180">
        <v>196.12</v>
      </c>
      <c r="D1648">
        <f t="shared" si="54"/>
        <v>-1.4525290638384663</v>
      </c>
      <c r="E1648">
        <v>-1.2441362431164581E-2</v>
      </c>
      <c r="G1648">
        <v>1643</v>
      </c>
      <c r="H1648">
        <f t="shared" ca="1" si="55"/>
        <v>1.990643569982372E-2</v>
      </c>
    </row>
    <row r="1649" spans="2:8">
      <c r="B1649" s="179">
        <v>45726</v>
      </c>
      <c r="C1649" s="180">
        <v>480.99</v>
      </c>
      <c r="D1649">
        <f t="shared" si="54"/>
        <v>0.93658911827688729</v>
      </c>
      <c r="E1649">
        <v>-1.2453481361358883E-2</v>
      </c>
      <c r="G1649">
        <v>1644</v>
      </c>
      <c r="H1649">
        <f t="shared" ca="1" si="55"/>
        <v>1.1999441345351101E-2</v>
      </c>
    </row>
    <row r="1650" spans="2:8">
      <c r="B1650" s="179">
        <v>43165</v>
      </c>
      <c r="C1650" s="180">
        <v>30.5</v>
      </c>
      <c r="D1650">
        <f t="shared" si="54"/>
        <v>0.21081967213114752</v>
      </c>
      <c r="E1650">
        <v>-1.2459016393442591E-2</v>
      </c>
      <c r="G1650">
        <v>1645</v>
      </c>
      <c r="H1650">
        <f t="shared" ca="1" si="55"/>
        <v>-6.091107443664303E-2</v>
      </c>
    </row>
    <row r="1651" spans="2:8">
      <c r="B1651" s="179">
        <v>43055</v>
      </c>
      <c r="C1651" s="180">
        <v>24.07</v>
      </c>
      <c r="D1651">
        <f t="shared" si="54"/>
        <v>-7.4740340673036973</v>
      </c>
      <c r="E1651">
        <v>-1.2463647694225206E-2</v>
      </c>
      <c r="G1651">
        <v>1646</v>
      </c>
      <c r="H1651">
        <f t="shared" ca="1" si="55"/>
        <v>2.3003885326222554E-2</v>
      </c>
    </row>
    <row r="1652" spans="2:8">
      <c r="B1652" s="179">
        <v>44862</v>
      </c>
      <c r="C1652" s="180">
        <v>203.97</v>
      </c>
      <c r="D1652">
        <f t="shared" si="54"/>
        <v>-2.1241849291562485</v>
      </c>
      <c r="E1652">
        <v>-1.2501838505662654E-2</v>
      </c>
      <c r="G1652">
        <v>1647</v>
      </c>
      <c r="H1652">
        <f t="shared" ca="1" si="55"/>
        <v>-8.893077391705596E-3</v>
      </c>
    </row>
    <row r="1653" spans="2:8">
      <c r="B1653" s="179">
        <v>45657</v>
      </c>
      <c r="C1653" s="180">
        <v>637.24</v>
      </c>
      <c r="D1653">
        <f t="shared" si="54"/>
        <v>0.16273303621869317</v>
      </c>
      <c r="E1653">
        <v>-1.2538447052915713E-2</v>
      </c>
      <c r="G1653">
        <v>1648</v>
      </c>
      <c r="H1653">
        <f t="shared" ca="1" si="55"/>
        <v>3.5944193497284373E-2</v>
      </c>
    </row>
    <row r="1654" spans="2:8">
      <c r="B1654" s="179">
        <v>45679</v>
      </c>
      <c r="C1654" s="180">
        <v>533.54</v>
      </c>
      <c r="D1654">
        <f t="shared" si="54"/>
        <v>0.84156764253851635</v>
      </c>
      <c r="E1654">
        <v>-1.2538891179667982E-2</v>
      </c>
      <c r="G1654">
        <v>1649</v>
      </c>
      <c r="H1654">
        <f t="shared" ca="1" si="55"/>
        <v>-1.4117509888078866E-2</v>
      </c>
    </row>
    <row r="1655" spans="2:8">
      <c r="B1655" s="179">
        <v>44344</v>
      </c>
      <c r="C1655" s="180">
        <v>84.53</v>
      </c>
      <c r="D1655">
        <f t="shared" si="54"/>
        <v>-0.25387436413107767</v>
      </c>
      <c r="E1655">
        <v>-1.2539926653259224E-2</v>
      </c>
      <c r="G1655">
        <v>1650</v>
      </c>
      <c r="H1655">
        <f t="shared" ca="1" si="55"/>
        <v>6.3135166326430455E-3</v>
      </c>
    </row>
    <row r="1656" spans="2:8">
      <c r="B1656" s="179">
        <v>44494</v>
      </c>
      <c r="C1656" s="180">
        <v>105.99</v>
      </c>
      <c r="D1656">
        <f t="shared" si="54"/>
        <v>0.60958580998207368</v>
      </c>
      <c r="E1656">
        <v>-1.2548353618265859E-2</v>
      </c>
      <c r="G1656">
        <v>1651</v>
      </c>
      <c r="H1656">
        <f t="shared" ca="1" si="55"/>
        <v>1.2571686661423964E-3</v>
      </c>
    </row>
    <row r="1657" spans="2:8">
      <c r="B1657" s="179">
        <v>43532</v>
      </c>
      <c r="C1657" s="180">
        <v>41.38</v>
      </c>
      <c r="D1657">
        <f t="shared" si="54"/>
        <v>-0.3431609473175446</v>
      </c>
      <c r="E1657">
        <v>-1.2566457225712807E-2</v>
      </c>
      <c r="G1657">
        <v>1652</v>
      </c>
      <c r="H1657">
        <f t="shared" ca="1" si="55"/>
        <v>-3.0633011450958265E-2</v>
      </c>
    </row>
    <row r="1658" spans="2:8">
      <c r="B1658" s="179">
        <v>44039</v>
      </c>
      <c r="C1658" s="180">
        <v>55.58</v>
      </c>
      <c r="D1658">
        <f t="shared" si="54"/>
        <v>-0.45609931630082778</v>
      </c>
      <c r="E1658">
        <v>-1.2594458438287204E-2</v>
      </c>
      <c r="G1658">
        <v>1653</v>
      </c>
      <c r="H1658">
        <f t="shared" ca="1" si="55"/>
        <v>4.1315518018397113E-2</v>
      </c>
    </row>
    <row r="1659" spans="2:8">
      <c r="B1659" s="179">
        <v>44270</v>
      </c>
      <c r="C1659" s="180">
        <v>80.930000000000007</v>
      </c>
      <c r="D1659">
        <f t="shared" si="54"/>
        <v>0.79451377733844075</v>
      </c>
      <c r="E1659">
        <v>-1.2603484492771481E-2</v>
      </c>
      <c r="G1659">
        <v>1654</v>
      </c>
      <c r="H1659">
        <f t="shared" ca="1" si="55"/>
        <v>-1.5472954986420042E-2</v>
      </c>
    </row>
    <row r="1660" spans="2:8">
      <c r="B1660" s="179">
        <v>42797</v>
      </c>
      <c r="C1660" s="180">
        <v>16.63</v>
      </c>
      <c r="D1660">
        <f t="shared" si="54"/>
        <v>-5.7913409500901993</v>
      </c>
      <c r="E1660">
        <v>-1.2627781118460666E-2</v>
      </c>
      <c r="G1660">
        <v>1655</v>
      </c>
      <c r="H1660">
        <f t="shared" ca="1" si="55"/>
        <v>5.6211819394588615E-2</v>
      </c>
    </row>
    <row r="1661" spans="2:8">
      <c r="B1661" s="179">
        <v>44537</v>
      </c>
      <c r="C1661" s="180">
        <v>112.94</v>
      </c>
      <c r="D1661">
        <f t="shared" si="54"/>
        <v>0.51159907915707459</v>
      </c>
      <c r="E1661">
        <v>-1.2661590224898238E-2</v>
      </c>
      <c r="G1661">
        <v>1656</v>
      </c>
      <c r="H1661">
        <f t="shared" ca="1" si="55"/>
        <v>1.0732218863715405E-2</v>
      </c>
    </row>
    <row r="1662" spans="2:8">
      <c r="B1662" s="179">
        <v>44014</v>
      </c>
      <c r="C1662" s="180">
        <v>55.16</v>
      </c>
      <c r="D1662">
        <f t="shared" si="54"/>
        <v>-1.1421319796954361E-2</v>
      </c>
      <c r="E1662">
        <v>-1.269035532994929E-2</v>
      </c>
      <c r="G1662">
        <v>1657</v>
      </c>
      <c r="H1662">
        <f t="shared" ca="1" si="55"/>
        <v>3.8831305239216359E-2</v>
      </c>
    </row>
    <row r="1663" spans="2:8">
      <c r="B1663" s="179">
        <v>44132</v>
      </c>
      <c r="C1663" s="180">
        <v>55.79</v>
      </c>
      <c r="D1663">
        <f t="shared" si="54"/>
        <v>-1.1781681304893348</v>
      </c>
      <c r="E1663">
        <v>-1.2726295034952515E-2</v>
      </c>
      <c r="G1663">
        <v>1658</v>
      </c>
      <c r="H1663">
        <f t="shared" ca="1" si="55"/>
        <v>2.1067580150371329E-2</v>
      </c>
    </row>
    <row r="1664" spans="2:8">
      <c r="B1664" s="179">
        <v>44613</v>
      </c>
      <c r="C1664" s="180">
        <v>121.52</v>
      </c>
      <c r="D1664">
        <f t="shared" si="54"/>
        <v>0.59414088215931526</v>
      </c>
      <c r="E1664">
        <v>-1.2755102040816304E-2</v>
      </c>
      <c r="G1664">
        <v>1659</v>
      </c>
      <c r="H1664">
        <f t="shared" ca="1" si="55"/>
        <v>1.4024799323850258E-3</v>
      </c>
    </row>
    <row r="1665" spans="2:8">
      <c r="B1665" s="179">
        <v>43656</v>
      </c>
      <c r="C1665" s="180">
        <v>49.32</v>
      </c>
      <c r="D1665">
        <f t="shared" si="54"/>
        <v>-0.23499594484995937</v>
      </c>
      <c r="E1665">
        <v>-1.2773722627737278E-2</v>
      </c>
      <c r="G1665">
        <v>1660</v>
      </c>
      <c r="H1665">
        <f t="shared" ca="1" si="55"/>
        <v>6.0691359700236008E-2</v>
      </c>
    </row>
    <row r="1666" spans="2:8">
      <c r="B1666" s="179">
        <v>44090</v>
      </c>
      <c r="C1666" s="180">
        <v>60.91</v>
      </c>
      <c r="D1666">
        <f t="shared" si="54"/>
        <v>-6.548021671318339</v>
      </c>
      <c r="E1666">
        <v>-1.2805779018223627E-2</v>
      </c>
      <c r="G1666">
        <v>1661</v>
      </c>
      <c r="H1666">
        <f t="shared" ca="1" si="55"/>
        <v>-4.2304442807233975E-5</v>
      </c>
    </row>
    <row r="1667" spans="2:8">
      <c r="B1667" s="179">
        <v>45848</v>
      </c>
      <c r="C1667" s="180">
        <v>459.75</v>
      </c>
      <c r="D1667">
        <f t="shared" si="54"/>
        <v>-7.756389342033719E-2</v>
      </c>
      <c r="E1667">
        <v>-1.2833061446438232E-2</v>
      </c>
      <c r="G1667">
        <v>1662</v>
      </c>
      <c r="H1667">
        <f t="shared" ca="1" si="55"/>
        <v>1.881993614697804E-2</v>
      </c>
    </row>
    <row r="1668" spans="2:8">
      <c r="B1668" s="179">
        <v>45308</v>
      </c>
      <c r="C1668" s="180">
        <v>495.41</v>
      </c>
      <c r="D1668">
        <f t="shared" si="54"/>
        <v>0.95292787791929923</v>
      </c>
      <c r="E1668">
        <v>-1.2858036777618431E-2</v>
      </c>
      <c r="G1668">
        <v>1663</v>
      </c>
      <c r="H1668">
        <f t="shared" ca="1" si="55"/>
        <v>-1.7253717067832175E-3</v>
      </c>
    </row>
    <row r="1669" spans="2:8">
      <c r="B1669" s="179">
        <v>42930</v>
      </c>
      <c r="C1669" s="180">
        <v>23.32</v>
      </c>
      <c r="D1669">
        <f t="shared" si="54"/>
        <v>-18.64622641509434</v>
      </c>
      <c r="E1669">
        <v>-1.2864493996569498E-2</v>
      </c>
      <c r="G1669">
        <v>1664</v>
      </c>
      <c r="H1669">
        <f t="shared" ca="1" si="55"/>
        <v>2.3884364348602163E-2</v>
      </c>
    </row>
    <row r="1670" spans="2:8">
      <c r="B1670" s="179">
        <v>45846</v>
      </c>
      <c r="C1670" s="180">
        <v>458.15</v>
      </c>
      <c r="D1670">
        <f t="shared" ref="D1670:D1733" si="56">(C1670-C1671)/C1670</f>
        <v>-0.27261813816435659</v>
      </c>
      <c r="E1670">
        <v>-1.2877878424096987E-2</v>
      </c>
      <c r="G1670">
        <v>1665</v>
      </c>
      <c r="H1670">
        <f t="shared" ca="1" si="55"/>
        <v>4.7282493210783257E-3</v>
      </c>
    </row>
    <row r="1671" spans="2:8">
      <c r="B1671" s="179">
        <v>45608</v>
      </c>
      <c r="C1671" s="180">
        <v>583.04999999999995</v>
      </c>
      <c r="D1671">
        <f t="shared" si="56"/>
        <v>0.9283937912700454</v>
      </c>
      <c r="E1671">
        <v>-1.2914844352971593E-2</v>
      </c>
      <c r="G1671">
        <v>1666</v>
      </c>
      <c r="H1671">
        <f t="shared" ref="H1671:H1734" ca="1" si="57">NORMINV(RAND(),N$8,N$9)</f>
        <v>-7.1214319832845069E-3</v>
      </c>
    </row>
    <row r="1672" spans="2:8">
      <c r="B1672" s="179">
        <v>43546</v>
      </c>
      <c r="C1672" s="180">
        <v>41.75</v>
      </c>
      <c r="D1672">
        <f t="shared" si="56"/>
        <v>-0.23832335329341325</v>
      </c>
      <c r="E1672">
        <v>-1.2934131736526926E-2</v>
      </c>
      <c r="G1672">
        <v>1667</v>
      </c>
      <c r="H1672">
        <f t="shared" ca="1" si="57"/>
        <v>-6.1251380831149772E-3</v>
      </c>
    </row>
    <row r="1673" spans="2:8">
      <c r="B1673" s="179">
        <v>43704</v>
      </c>
      <c r="C1673" s="180">
        <v>51.7</v>
      </c>
      <c r="D1673">
        <f t="shared" si="56"/>
        <v>-1.7264990328820116</v>
      </c>
      <c r="E1673">
        <v>-1.2959381044487323E-2</v>
      </c>
      <c r="G1673">
        <v>1668</v>
      </c>
      <c r="H1673">
        <f t="shared" ca="1" si="57"/>
        <v>-1.0547919919096095E-2</v>
      </c>
    </row>
    <row r="1674" spans="2:8">
      <c r="B1674" s="179">
        <v>44685</v>
      </c>
      <c r="C1674" s="180">
        <v>140.96</v>
      </c>
      <c r="D1674">
        <f t="shared" si="56"/>
        <v>0.59591373439273554</v>
      </c>
      <c r="E1674">
        <v>-1.2982406356413054E-2</v>
      </c>
      <c r="G1674">
        <v>1669</v>
      </c>
      <c r="H1674">
        <f t="shared" ca="1" si="57"/>
        <v>-1.8274788157625389E-2</v>
      </c>
    </row>
    <row r="1675" spans="2:8">
      <c r="B1675" s="179">
        <v>44112</v>
      </c>
      <c r="C1675" s="180">
        <v>56.96</v>
      </c>
      <c r="D1675">
        <f t="shared" si="56"/>
        <v>0.63588483146067409</v>
      </c>
      <c r="E1675">
        <v>-1.29915730337079E-2</v>
      </c>
      <c r="G1675">
        <v>1670</v>
      </c>
      <c r="H1675">
        <f t="shared" ca="1" si="57"/>
        <v>9.4640766266958637E-3</v>
      </c>
    </row>
    <row r="1676" spans="2:8">
      <c r="B1676" s="179">
        <v>42850</v>
      </c>
      <c r="C1676" s="180">
        <v>20.74</v>
      </c>
      <c r="D1676">
        <f t="shared" si="56"/>
        <v>-5.5824493731919009</v>
      </c>
      <c r="E1676">
        <v>-1.3018322082931685E-2</v>
      </c>
      <c r="G1676">
        <v>1671</v>
      </c>
      <c r="H1676">
        <f t="shared" ca="1" si="57"/>
        <v>5.9339388614556713E-3</v>
      </c>
    </row>
    <row r="1677" spans="2:8">
      <c r="B1677" s="179">
        <v>44672</v>
      </c>
      <c r="C1677" s="180">
        <v>136.52000000000001</v>
      </c>
      <c r="D1677">
        <f t="shared" si="56"/>
        <v>0.64627893348959864</v>
      </c>
      <c r="E1677">
        <v>-1.3038382654556117E-2</v>
      </c>
      <c r="G1677">
        <v>1672</v>
      </c>
      <c r="H1677">
        <f t="shared" ca="1" si="57"/>
        <v>-2.5483783129828248E-2</v>
      </c>
    </row>
    <row r="1678" spans="2:8">
      <c r="B1678" s="179">
        <v>43663</v>
      </c>
      <c r="C1678" s="180">
        <v>48.29</v>
      </c>
      <c r="D1678">
        <f t="shared" si="56"/>
        <v>0.1751915510457652</v>
      </c>
      <c r="E1678">
        <v>-1.3046179333195332E-2</v>
      </c>
      <c r="G1678">
        <v>1673</v>
      </c>
      <c r="H1678">
        <f t="shared" ca="1" si="57"/>
        <v>2.6832606234434335E-2</v>
      </c>
    </row>
    <row r="1679" spans="2:8">
      <c r="B1679" s="179">
        <v>43353</v>
      </c>
      <c r="C1679" s="180">
        <v>39.83</v>
      </c>
      <c r="D1679">
        <f t="shared" si="56"/>
        <v>0.4622144112478031</v>
      </c>
      <c r="E1679">
        <v>-1.3055485814712607E-2</v>
      </c>
      <c r="G1679">
        <v>1674</v>
      </c>
      <c r="H1679">
        <f t="shared" ca="1" si="57"/>
        <v>5.9494627682105039E-3</v>
      </c>
    </row>
    <row r="1680" spans="2:8">
      <c r="B1680" s="179">
        <v>42878</v>
      </c>
      <c r="C1680" s="180">
        <v>21.42</v>
      </c>
      <c r="D1680">
        <f t="shared" si="56"/>
        <v>-1.5700280112044815</v>
      </c>
      <c r="E1680">
        <v>-1.3071895424836487E-2</v>
      </c>
      <c r="G1680">
        <v>1675</v>
      </c>
      <c r="H1680">
        <f t="shared" ca="1" si="57"/>
        <v>1.0365266538674438E-2</v>
      </c>
    </row>
    <row r="1681" spans="2:8">
      <c r="B1681" s="179">
        <v>44022</v>
      </c>
      <c r="C1681" s="180">
        <v>55.05</v>
      </c>
      <c r="D1681">
        <f t="shared" si="56"/>
        <v>-0.80054495912806556</v>
      </c>
      <c r="E1681">
        <v>-1.3079019073569592E-2</v>
      </c>
      <c r="G1681">
        <v>1676</v>
      </c>
      <c r="H1681">
        <f t="shared" ca="1" si="57"/>
        <v>6.2051188282715953E-3</v>
      </c>
    </row>
    <row r="1682" spans="2:8">
      <c r="B1682" s="179">
        <v>44368</v>
      </c>
      <c r="C1682" s="180">
        <v>99.12</v>
      </c>
      <c r="D1682">
        <f t="shared" si="56"/>
        <v>-0.61592009685230009</v>
      </c>
      <c r="E1682">
        <v>-1.3115415657788509E-2</v>
      </c>
      <c r="G1682">
        <v>1677</v>
      </c>
      <c r="H1682">
        <f t="shared" ca="1" si="57"/>
        <v>1.2466069542294279E-2</v>
      </c>
    </row>
    <row r="1683" spans="2:8">
      <c r="B1683" s="179">
        <v>44757</v>
      </c>
      <c r="C1683" s="180">
        <v>160.16999999999999</v>
      </c>
      <c r="D1683">
        <f t="shared" si="56"/>
        <v>-1.8195042767060003</v>
      </c>
      <c r="E1683">
        <v>-1.317350315290013E-2</v>
      </c>
      <c r="G1683">
        <v>1678</v>
      </c>
      <c r="H1683">
        <f t="shared" ca="1" si="57"/>
        <v>2.7964128994884974E-3</v>
      </c>
    </row>
    <row r="1684" spans="2:8">
      <c r="B1684" s="179">
        <v>45839</v>
      </c>
      <c r="C1684" s="180">
        <v>451.6</v>
      </c>
      <c r="D1684">
        <f t="shared" si="56"/>
        <v>0.88786536758193091</v>
      </c>
      <c r="E1684">
        <v>-1.3175376439326812E-2</v>
      </c>
      <c r="G1684">
        <v>1679</v>
      </c>
      <c r="H1684">
        <f t="shared" ca="1" si="57"/>
        <v>-2.9098956768413613E-2</v>
      </c>
    </row>
    <row r="1685" spans="2:8">
      <c r="B1685" s="179">
        <v>43761</v>
      </c>
      <c r="C1685" s="180">
        <v>50.64</v>
      </c>
      <c r="D1685">
        <f t="shared" si="56"/>
        <v>-0.29206161137440773</v>
      </c>
      <c r="E1685">
        <v>-1.3230647709320729E-2</v>
      </c>
      <c r="G1685">
        <v>1680</v>
      </c>
      <c r="H1685">
        <f t="shared" ca="1" si="57"/>
        <v>-1.3382909620516938E-2</v>
      </c>
    </row>
    <row r="1686" spans="2:8">
      <c r="B1686" s="179">
        <v>43885</v>
      </c>
      <c r="C1686" s="180">
        <v>65.430000000000007</v>
      </c>
      <c r="D1686">
        <f t="shared" si="56"/>
        <v>-0.70044322176371687</v>
      </c>
      <c r="E1686">
        <v>-1.3296652911508333E-2</v>
      </c>
      <c r="G1686">
        <v>1681</v>
      </c>
      <c r="H1686">
        <f t="shared" ca="1" si="57"/>
        <v>-1.5968615040956417E-2</v>
      </c>
    </row>
    <row r="1687" spans="2:8">
      <c r="B1687" s="179">
        <v>44588</v>
      </c>
      <c r="C1687" s="180">
        <v>111.26</v>
      </c>
      <c r="D1687">
        <f t="shared" si="56"/>
        <v>-4.7015998561927015</v>
      </c>
      <c r="E1687">
        <v>-1.3302175085385491E-2</v>
      </c>
      <c r="G1687">
        <v>1682</v>
      </c>
      <c r="H1687">
        <f t="shared" ca="1" si="57"/>
        <v>-6.9971650502721749E-4</v>
      </c>
    </row>
    <row r="1688" spans="2:8">
      <c r="B1688" s="179">
        <v>45464</v>
      </c>
      <c r="C1688" s="180">
        <v>634.36</v>
      </c>
      <c r="D1688">
        <f t="shared" si="56"/>
        <v>0.59570275553313567</v>
      </c>
      <c r="E1688">
        <v>-1.3352039851188642E-2</v>
      </c>
      <c r="G1688">
        <v>1683</v>
      </c>
      <c r="H1688">
        <f t="shared" ca="1" si="57"/>
        <v>-1.6906831571634164E-2</v>
      </c>
    </row>
    <row r="1689" spans="2:8">
      <c r="B1689" s="179">
        <v>44979</v>
      </c>
      <c r="C1689" s="180">
        <v>256.47000000000003</v>
      </c>
      <c r="D1689">
        <f t="shared" si="56"/>
        <v>0.74546730611767464</v>
      </c>
      <c r="E1689">
        <v>-1.3412874800171551E-2</v>
      </c>
      <c r="G1689">
        <v>1684</v>
      </c>
      <c r="H1689">
        <f t="shared" ca="1" si="57"/>
        <v>3.5091809821484422E-3</v>
      </c>
    </row>
    <row r="1690" spans="2:8">
      <c r="B1690" s="179">
        <v>43889</v>
      </c>
      <c r="C1690" s="180">
        <v>65.28</v>
      </c>
      <c r="D1690">
        <f t="shared" si="56"/>
        <v>0.60248161764705876</v>
      </c>
      <c r="E1690">
        <v>-1.3480392156862675E-2</v>
      </c>
      <c r="G1690">
        <v>1685</v>
      </c>
      <c r="H1690">
        <f t="shared" ca="1" si="57"/>
        <v>2.3845388199918355E-2</v>
      </c>
    </row>
    <row r="1691" spans="2:8">
      <c r="B1691" s="179">
        <v>42996</v>
      </c>
      <c r="C1691" s="180">
        <v>25.95</v>
      </c>
      <c r="D1691">
        <f t="shared" si="56"/>
        <v>0.11445086705202308</v>
      </c>
      <c r="E1691">
        <v>-1.3487475915221635E-2</v>
      </c>
      <c r="G1691">
        <v>1686</v>
      </c>
      <c r="H1691">
        <f t="shared" ca="1" si="57"/>
        <v>8.9177346024388558E-3</v>
      </c>
    </row>
    <row r="1692" spans="2:8">
      <c r="B1692" s="179">
        <v>42958</v>
      </c>
      <c r="C1692" s="180">
        <v>22.98</v>
      </c>
      <c r="D1692">
        <f t="shared" si="56"/>
        <v>-1.0935596170583115</v>
      </c>
      <c r="E1692">
        <v>-1.3489991296779753E-2</v>
      </c>
      <c r="G1692">
        <v>1687</v>
      </c>
      <c r="H1692">
        <f t="shared" ca="1" si="57"/>
        <v>2.109927721677601E-2</v>
      </c>
    </row>
    <row r="1693" spans="2:8">
      <c r="B1693" s="179">
        <v>43647</v>
      </c>
      <c r="C1693" s="180">
        <v>48.11</v>
      </c>
      <c r="D1693">
        <f t="shared" si="56"/>
        <v>0.52338391186863442</v>
      </c>
      <c r="E1693">
        <v>-1.3510704635210945E-2</v>
      </c>
      <c r="G1693">
        <v>1688</v>
      </c>
      <c r="H1693">
        <f t="shared" ca="1" si="57"/>
        <v>2.0111775026777604E-3</v>
      </c>
    </row>
    <row r="1694" spans="2:8">
      <c r="B1694" s="179">
        <v>42909</v>
      </c>
      <c r="C1694" s="180">
        <v>22.93</v>
      </c>
      <c r="D1694">
        <f t="shared" si="56"/>
        <v>-0.64195377235063233</v>
      </c>
      <c r="E1694">
        <v>-1.3519406890536359E-2</v>
      </c>
      <c r="G1694">
        <v>1689</v>
      </c>
      <c r="H1694">
        <f t="shared" ca="1" si="57"/>
        <v>1.0405559319941287E-2</v>
      </c>
    </row>
    <row r="1695" spans="2:8">
      <c r="B1695" s="179">
        <v>43374</v>
      </c>
      <c r="C1695" s="180">
        <v>37.65</v>
      </c>
      <c r="D1695">
        <f t="shared" si="56"/>
        <v>-0.3274900398406374</v>
      </c>
      <c r="E1695">
        <v>-1.3545816733067676E-2</v>
      </c>
      <c r="G1695">
        <v>1690</v>
      </c>
      <c r="H1695">
        <f t="shared" ca="1" si="57"/>
        <v>2.5905532189003109E-3</v>
      </c>
    </row>
    <row r="1696" spans="2:8">
      <c r="B1696" s="179">
        <v>43697</v>
      </c>
      <c r="C1696" s="180">
        <v>49.98</v>
      </c>
      <c r="D1696">
        <f t="shared" si="56"/>
        <v>-10.322128851540617</v>
      </c>
      <c r="E1696">
        <v>-1.3605442176870744E-2</v>
      </c>
      <c r="G1696">
        <v>1691</v>
      </c>
      <c r="H1696">
        <f t="shared" ca="1" si="57"/>
        <v>1.3631787103646148E-2</v>
      </c>
    </row>
    <row r="1697" spans="2:8">
      <c r="B1697" s="179">
        <v>45671</v>
      </c>
      <c r="C1697" s="180">
        <v>565.88</v>
      </c>
      <c r="D1697">
        <f t="shared" si="56"/>
        <v>0.93014420018378463</v>
      </c>
      <c r="E1697">
        <v>-1.366013995900194E-2</v>
      </c>
      <c r="G1697">
        <v>1692</v>
      </c>
      <c r="H1697">
        <f t="shared" ca="1" si="57"/>
        <v>-1.1433390193472675E-2</v>
      </c>
    </row>
    <row r="1698" spans="2:8">
      <c r="B1698" s="179">
        <v>43440</v>
      </c>
      <c r="C1698" s="180">
        <v>39.53</v>
      </c>
      <c r="D1698">
        <f t="shared" si="56"/>
        <v>-0.27700480647609399</v>
      </c>
      <c r="E1698">
        <v>-1.366051100430051E-2</v>
      </c>
      <c r="G1698">
        <v>1693</v>
      </c>
      <c r="H1698">
        <f t="shared" ca="1" si="57"/>
        <v>3.8642943637007342E-2</v>
      </c>
    </row>
    <row r="1699" spans="2:8">
      <c r="B1699" s="179">
        <v>43983</v>
      </c>
      <c r="C1699" s="180">
        <v>50.48</v>
      </c>
      <c r="D1699">
        <f t="shared" si="56"/>
        <v>0.49425515055467506</v>
      </c>
      <c r="E1699">
        <v>-1.3668779714738608E-2</v>
      </c>
      <c r="G1699">
        <v>1694</v>
      </c>
      <c r="H1699">
        <f t="shared" ca="1" si="57"/>
        <v>-3.1670515171187533E-2</v>
      </c>
    </row>
    <row r="1700" spans="2:8">
      <c r="B1700" s="179">
        <v>42990</v>
      </c>
      <c r="C1700" s="180">
        <v>25.53</v>
      </c>
      <c r="D1700">
        <f t="shared" si="56"/>
        <v>-17.403838621229927</v>
      </c>
      <c r="E1700">
        <v>-1.3709361535448408E-2</v>
      </c>
      <c r="G1700">
        <v>1695</v>
      </c>
      <c r="H1700">
        <f t="shared" ca="1" si="57"/>
        <v>-2.2487334585365358E-2</v>
      </c>
    </row>
    <row r="1701" spans="2:8">
      <c r="B1701" s="179">
        <v>45821</v>
      </c>
      <c r="C1701" s="180">
        <v>469.85</v>
      </c>
      <c r="D1701">
        <f t="shared" si="56"/>
        <v>-0.12823241460040438</v>
      </c>
      <c r="E1701">
        <v>-1.3727785463445755E-2</v>
      </c>
      <c r="G1701">
        <v>1696</v>
      </c>
      <c r="H1701">
        <f t="shared" ca="1" si="57"/>
        <v>9.9571370781624154E-3</v>
      </c>
    </row>
    <row r="1702" spans="2:8">
      <c r="B1702" s="179">
        <v>45740</v>
      </c>
      <c r="C1702" s="180">
        <v>530.1</v>
      </c>
      <c r="D1702">
        <f t="shared" si="56"/>
        <v>0.95200905489530274</v>
      </c>
      <c r="E1702">
        <v>-1.3733257875872425E-2</v>
      </c>
      <c r="G1702">
        <v>1697</v>
      </c>
      <c r="H1702">
        <f t="shared" ca="1" si="57"/>
        <v>-1.9992635119134086E-2</v>
      </c>
    </row>
    <row r="1703" spans="2:8">
      <c r="B1703" s="179">
        <v>43000</v>
      </c>
      <c r="C1703" s="180">
        <v>25.44</v>
      </c>
      <c r="D1703">
        <f t="shared" si="56"/>
        <v>-17.390330188679247</v>
      </c>
      <c r="E1703">
        <v>-1.3757861635220041E-2</v>
      </c>
      <c r="G1703">
        <v>1698</v>
      </c>
      <c r="H1703">
        <f t="shared" ca="1" si="57"/>
        <v>6.4062838256149206E-3</v>
      </c>
    </row>
    <row r="1704" spans="2:8">
      <c r="B1704" s="179">
        <v>45812</v>
      </c>
      <c r="C1704" s="180">
        <v>467.85</v>
      </c>
      <c r="D1704">
        <f t="shared" si="56"/>
        <v>0.39236934915036881</v>
      </c>
      <c r="E1704">
        <v>-1.3786470022443065E-2</v>
      </c>
      <c r="G1704">
        <v>1699</v>
      </c>
      <c r="H1704">
        <f t="shared" ca="1" si="57"/>
        <v>7.2137787663278984E-3</v>
      </c>
    </row>
    <row r="1705" spans="2:8">
      <c r="B1705" s="179">
        <v>45044</v>
      </c>
      <c r="C1705" s="180">
        <v>284.27999999999997</v>
      </c>
      <c r="D1705">
        <f t="shared" si="56"/>
        <v>0.83688616856620235</v>
      </c>
      <c r="E1705">
        <v>-1.3789221893907473E-2</v>
      </c>
      <c r="G1705">
        <v>1700</v>
      </c>
      <c r="H1705">
        <f t="shared" ca="1" si="57"/>
        <v>1.0107961272964729E-2</v>
      </c>
    </row>
    <row r="1706" spans="2:8">
      <c r="B1706" s="179">
        <v>43598</v>
      </c>
      <c r="C1706" s="180">
        <v>46.37</v>
      </c>
      <c r="D1706">
        <f t="shared" si="56"/>
        <v>0.20595212421824449</v>
      </c>
      <c r="E1706">
        <v>-1.3802027172741009E-2</v>
      </c>
      <c r="G1706">
        <v>1701</v>
      </c>
      <c r="H1706">
        <f t="shared" ca="1" si="57"/>
        <v>6.6460233576274702E-3</v>
      </c>
    </row>
    <row r="1707" spans="2:8">
      <c r="B1707" s="179">
        <v>43271</v>
      </c>
      <c r="C1707" s="180">
        <v>36.82</v>
      </c>
      <c r="D1707">
        <f t="shared" si="56"/>
        <v>-2.0581205866376968</v>
      </c>
      <c r="E1707">
        <v>-1.3851167843563227E-2</v>
      </c>
      <c r="G1707">
        <v>1702</v>
      </c>
      <c r="H1707">
        <f t="shared" ca="1" si="57"/>
        <v>-1.073691222047668E-2</v>
      </c>
    </row>
    <row r="1708" spans="2:8">
      <c r="B1708" s="179">
        <v>44529</v>
      </c>
      <c r="C1708" s="180">
        <v>112.6</v>
      </c>
      <c r="D1708">
        <f t="shared" si="56"/>
        <v>0.33445825932504442</v>
      </c>
      <c r="E1708">
        <v>-1.3854351687389008E-2</v>
      </c>
      <c r="G1708">
        <v>1703</v>
      </c>
      <c r="H1708">
        <f t="shared" ca="1" si="57"/>
        <v>1.999104124880546E-2</v>
      </c>
    </row>
    <row r="1709" spans="2:8">
      <c r="B1709" s="179">
        <v>44221</v>
      </c>
      <c r="C1709" s="180">
        <v>74.94</v>
      </c>
      <c r="D1709">
        <f t="shared" si="56"/>
        <v>-6.3337336535895385</v>
      </c>
      <c r="E1709">
        <v>-1.3877768881772168E-2</v>
      </c>
      <c r="G1709">
        <v>1704</v>
      </c>
      <c r="H1709">
        <f t="shared" ca="1" si="57"/>
        <v>-2.6417487357595325E-3</v>
      </c>
    </row>
    <row r="1710" spans="2:8">
      <c r="B1710" s="179">
        <v>45378</v>
      </c>
      <c r="C1710" s="180">
        <v>549.59</v>
      </c>
      <c r="D1710">
        <f t="shared" si="56"/>
        <v>0.85088884441128843</v>
      </c>
      <c r="E1710">
        <v>-1.3883076475190588E-2</v>
      </c>
      <c r="G1710">
        <v>1705</v>
      </c>
      <c r="H1710">
        <f t="shared" ca="1" si="57"/>
        <v>-1.9638484247694902E-3</v>
      </c>
    </row>
    <row r="1711" spans="2:8">
      <c r="B1711" s="179">
        <v>44267</v>
      </c>
      <c r="C1711" s="180">
        <v>81.95</v>
      </c>
      <c r="D1711">
        <f t="shared" si="56"/>
        <v>-0.51262965222696755</v>
      </c>
      <c r="E1711">
        <v>-1.3910921293471636E-2</v>
      </c>
      <c r="G1711">
        <v>1706</v>
      </c>
      <c r="H1711">
        <f t="shared" ca="1" si="57"/>
        <v>-5.7034519444333839E-3</v>
      </c>
    </row>
    <row r="1712" spans="2:8">
      <c r="B1712" s="179">
        <v>44658</v>
      </c>
      <c r="C1712" s="180">
        <v>123.96</v>
      </c>
      <c r="D1712">
        <f t="shared" si="56"/>
        <v>3.5091965150048358E-2</v>
      </c>
      <c r="E1712">
        <v>-1.3956114875766409E-2</v>
      </c>
      <c r="G1712">
        <v>1707</v>
      </c>
      <c r="H1712">
        <f t="shared" ca="1" si="57"/>
        <v>-9.7894427429948052E-3</v>
      </c>
    </row>
    <row r="1713" spans="2:8">
      <c r="B1713" s="179">
        <v>44446</v>
      </c>
      <c r="C1713" s="180">
        <v>119.61</v>
      </c>
      <c r="D1713">
        <f t="shared" si="56"/>
        <v>0.50973998829529299</v>
      </c>
      <c r="E1713">
        <v>-1.3962043307415782E-2</v>
      </c>
      <c r="G1713">
        <v>1708</v>
      </c>
      <c r="H1713">
        <f t="shared" ca="1" si="57"/>
        <v>-5.119430051949099E-3</v>
      </c>
    </row>
    <row r="1714" spans="2:8">
      <c r="B1714" s="179">
        <v>43796</v>
      </c>
      <c r="C1714" s="180">
        <v>58.64</v>
      </c>
      <c r="D1714">
        <f t="shared" si="56"/>
        <v>-0.84890859481582537</v>
      </c>
      <c r="E1714">
        <v>-1.3983628922237385E-2</v>
      </c>
      <c r="G1714">
        <v>1709</v>
      </c>
      <c r="H1714">
        <f t="shared" ca="1" si="57"/>
        <v>5.7034244662239114E-3</v>
      </c>
    </row>
    <row r="1715" spans="2:8">
      <c r="B1715" s="179">
        <v>44554</v>
      </c>
      <c r="C1715" s="180">
        <v>108.42</v>
      </c>
      <c r="D1715">
        <f t="shared" si="56"/>
        <v>-4.9059214167127845</v>
      </c>
      <c r="E1715">
        <v>-1.4019553587898874E-2</v>
      </c>
      <c r="G1715">
        <v>1710</v>
      </c>
      <c r="H1715">
        <f t="shared" ca="1" si="57"/>
        <v>2.8621168634046686E-2</v>
      </c>
    </row>
    <row r="1716" spans="2:8">
      <c r="B1716" s="179">
        <v>45474</v>
      </c>
      <c r="C1716" s="180">
        <v>640.32000000000005</v>
      </c>
      <c r="D1716">
        <f t="shared" si="56"/>
        <v>0.91896239380309852</v>
      </c>
      <c r="E1716">
        <v>-1.4024237881059319E-2</v>
      </c>
      <c r="G1716">
        <v>1711</v>
      </c>
      <c r="H1716">
        <f t="shared" ca="1" si="57"/>
        <v>2.3904492383028501E-2</v>
      </c>
    </row>
    <row r="1717" spans="2:8">
      <c r="B1717" s="179">
        <v>43707</v>
      </c>
      <c r="C1717" s="180">
        <v>51.89</v>
      </c>
      <c r="D1717">
        <f t="shared" si="56"/>
        <v>0.10098284833301217</v>
      </c>
      <c r="E1717">
        <v>-1.4068221237232547E-2</v>
      </c>
      <c r="G1717">
        <v>1712</v>
      </c>
      <c r="H1717">
        <f t="shared" ca="1" si="57"/>
        <v>-6.758290240394673E-3</v>
      </c>
    </row>
    <row r="1718" spans="2:8">
      <c r="B1718" s="179">
        <v>43605</v>
      </c>
      <c r="C1718" s="180">
        <v>46.65</v>
      </c>
      <c r="D1718">
        <f t="shared" si="56"/>
        <v>0.5153269024651661</v>
      </c>
      <c r="E1718">
        <v>-1.4147909967845739E-2</v>
      </c>
      <c r="G1718">
        <v>1713</v>
      </c>
      <c r="H1718">
        <f t="shared" ca="1" si="57"/>
        <v>-6.203142229144201E-3</v>
      </c>
    </row>
    <row r="1719" spans="2:8">
      <c r="B1719" s="179">
        <v>42913</v>
      </c>
      <c r="C1719" s="180">
        <v>22.61</v>
      </c>
      <c r="D1719">
        <f t="shared" si="56"/>
        <v>-0.93719593100398046</v>
      </c>
      <c r="E1719">
        <v>-1.4153029632905807E-2</v>
      </c>
      <c r="G1719">
        <v>1714</v>
      </c>
      <c r="H1719">
        <f t="shared" ca="1" si="57"/>
        <v>-1.9297224910067134E-2</v>
      </c>
    </row>
    <row r="1720" spans="2:8">
      <c r="B1720" s="179">
        <v>43566</v>
      </c>
      <c r="C1720" s="180">
        <v>43.8</v>
      </c>
      <c r="D1720">
        <f t="shared" si="56"/>
        <v>-9.9006849315068486</v>
      </c>
      <c r="E1720">
        <v>-1.4155251141552616E-2</v>
      </c>
      <c r="G1720">
        <v>1715</v>
      </c>
      <c r="H1720">
        <f t="shared" ca="1" si="57"/>
        <v>4.8628828665712312E-3</v>
      </c>
    </row>
    <row r="1721" spans="2:8">
      <c r="B1721" s="179">
        <v>45728</v>
      </c>
      <c r="C1721" s="180">
        <v>477.45</v>
      </c>
      <c r="D1721">
        <f t="shared" si="56"/>
        <v>-3.6024714629804146E-2</v>
      </c>
      <c r="E1721">
        <v>-1.420043983663217E-2</v>
      </c>
      <c r="G1721">
        <v>1716</v>
      </c>
      <c r="H1721">
        <f t="shared" ca="1" si="57"/>
        <v>1.9573476340407094E-2</v>
      </c>
    </row>
    <row r="1722" spans="2:8">
      <c r="B1722" s="179">
        <v>45796</v>
      </c>
      <c r="C1722" s="180">
        <v>494.65</v>
      </c>
      <c r="D1722">
        <f t="shared" si="56"/>
        <v>0.57731729505711094</v>
      </c>
      <c r="E1722">
        <v>-1.4252501768927547E-2</v>
      </c>
      <c r="G1722">
        <v>1717</v>
      </c>
      <c r="H1722">
        <f t="shared" ca="1" si="57"/>
        <v>1.5273977770771862E-2</v>
      </c>
    </row>
    <row r="1723" spans="2:8">
      <c r="B1723" s="179">
        <v>44816</v>
      </c>
      <c r="C1723" s="180">
        <v>209.08</v>
      </c>
      <c r="D1723">
        <f t="shared" si="56"/>
        <v>-0.53314520757604744</v>
      </c>
      <c r="E1723">
        <v>-1.4252917543523961E-2</v>
      </c>
      <c r="G1723">
        <v>1718</v>
      </c>
      <c r="H1723">
        <f t="shared" ca="1" si="57"/>
        <v>2.8674588483473323E-3</v>
      </c>
    </row>
    <row r="1724" spans="2:8">
      <c r="B1724" s="179">
        <v>45113</v>
      </c>
      <c r="C1724" s="180">
        <v>320.55</v>
      </c>
      <c r="D1724">
        <f t="shared" si="56"/>
        <v>0.85662143191389806</v>
      </c>
      <c r="E1724">
        <v>-1.4350335361098006E-2</v>
      </c>
      <c r="G1724">
        <v>1719</v>
      </c>
      <c r="H1724">
        <f t="shared" ca="1" si="57"/>
        <v>8.7617657843269362E-3</v>
      </c>
    </row>
    <row r="1725" spans="2:8">
      <c r="B1725" s="179">
        <v>43635</v>
      </c>
      <c r="C1725" s="180">
        <v>45.96</v>
      </c>
      <c r="D1725">
        <f t="shared" si="56"/>
        <v>-9.1884247171453435</v>
      </c>
      <c r="E1725">
        <v>-1.4360313315926819E-2</v>
      </c>
      <c r="G1725">
        <v>1720</v>
      </c>
      <c r="H1725">
        <f t="shared" ca="1" si="57"/>
        <v>3.9098779062671951E-2</v>
      </c>
    </row>
    <row r="1726" spans="2:8">
      <c r="B1726" s="179">
        <v>45708</v>
      </c>
      <c r="C1726" s="180">
        <v>468.26</v>
      </c>
      <c r="D1726">
        <f t="shared" si="56"/>
        <v>0.90836287532567384</v>
      </c>
      <c r="E1726">
        <v>-1.4393712894545784E-2</v>
      </c>
      <c r="G1726">
        <v>1721</v>
      </c>
      <c r="H1726">
        <f t="shared" ca="1" si="57"/>
        <v>2.8666705935684263E-2</v>
      </c>
    </row>
    <row r="1727" spans="2:8">
      <c r="B1727" s="179">
        <v>43573</v>
      </c>
      <c r="C1727" s="180">
        <v>42.91</v>
      </c>
      <c r="D1727">
        <f t="shared" si="56"/>
        <v>-0.19342810533675145</v>
      </c>
      <c r="E1727">
        <v>-1.4448846422745389E-2</v>
      </c>
      <c r="G1727">
        <v>1722</v>
      </c>
      <c r="H1727">
        <f t="shared" ca="1" si="57"/>
        <v>-2.1459191213914684E-2</v>
      </c>
    </row>
    <row r="1728" spans="2:8">
      <c r="B1728" s="179">
        <v>43966</v>
      </c>
      <c r="C1728" s="180">
        <v>51.21</v>
      </c>
      <c r="D1728">
        <f t="shared" si="56"/>
        <v>-4.9873071665690292</v>
      </c>
      <c r="E1728">
        <v>-1.4450302675258778E-2</v>
      </c>
      <c r="G1728">
        <v>1723</v>
      </c>
      <c r="H1728">
        <f t="shared" ca="1" si="57"/>
        <v>-6.3702415480756166E-3</v>
      </c>
    </row>
    <row r="1729" spans="2:8">
      <c r="B1729" s="179">
        <v>45058</v>
      </c>
      <c r="C1729" s="180">
        <v>306.61</v>
      </c>
      <c r="D1729">
        <f t="shared" si="56"/>
        <v>0.89869867258080294</v>
      </c>
      <c r="E1729">
        <v>-1.4480936694824035E-2</v>
      </c>
      <c r="G1729">
        <v>1724</v>
      </c>
      <c r="H1729">
        <f t="shared" ca="1" si="57"/>
        <v>5.2352056391199676E-3</v>
      </c>
    </row>
    <row r="1730" spans="2:8">
      <c r="B1730" s="179">
        <v>43194</v>
      </c>
      <c r="C1730" s="180">
        <v>31.06</v>
      </c>
      <c r="D1730">
        <f t="shared" si="56"/>
        <v>2.5756600128782454E-3</v>
      </c>
      <c r="E1730">
        <v>-1.4488087572440529E-2</v>
      </c>
      <c r="G1730">
        <v>1725</v>
      </c>
      <c r="H1730">
        <f t="shared" ca="1" si="57"/>
        <v>-1.635326909405101E-2</v>
      </c>
    </row>
    <row r="1731" spans="2:8">
      <c r="B1731" s="179">
        <v>43153</v>
      </c>
      <c r="C1731" s="180">
        <v>30.98</v>
      </c>
      <c r="D1731">
        <f t="shared" si="56"/>
        <v>0.44641704325371212</v>
      </c>
      <c r="E1731">
        <v>-1.4525500322788872E-2</v>
      </c>
      <c r="G1731">
        <v>1726</v>
      </c>
      <c r="H1731">
        <f t="shared" ca="1" si="57"/>
        <v>-3.5961135816903415E-3</v>
      </c>
    </row>
    <row r="1732" spans="2:8">
      <c r="B1732" s="179">
        <v>42795</v>
      </c>
      <c r="C1732" s="180">
        <v>17.149999999999999</v>
      </c>
      <c r="D1732">
        <f t="shared" si="56"/>
        <v>-26.749271137026241</v>
      </c>
      <c r="E1732">
        <v>-1.457725947521866E-2</v>
      </c>
      <c r="G1732">
        <v>1727</v>
      </c>
      <c r="H1732">
        <f t="shared" ca="1" si="57"/>
        <v>2.9619039304922771E-2</v>
      </c>
    </row>
    <row r="1733" spans="2:8">
      <c r="B1733" s="179">
        <v>45807</v>
      </c>
      <c r="C1733" s="180">
        <v>475.9</v>
      </c>
      <c r="D1733">
        <f t="shared" si="56"/>
        <v>-2.5992855641941596E-2</v>
      </c>
      <c r="E1733">
        <v>-1.4603908384114406E-2</v>
      </c>
      <c r="G1733">
        <v>1728</v>
      </c>
      <c r="H1733">
        <f t="shared" ca="1" si="57"/>
        <v>-2.3156796641861148E-2</v>
      </c>
    </row>
    <row r="1734" spans="2:8">
      <c r="B1734" s="179">
        <v>45309</v>
      </c>
      <c r="C1734" s="180">
        <v>488.27</v>
      </c>
      <c r="D1734">
        <f t="shared" ref="D1734:D1797" si="58">(C1734-C1735)/C1734</f>
        <v>-0.22671882360169587</v>
      </c>
      <c r="E1734">
        <v>-1.4623056915231416E-2</v>
      </c>
      <c r="G1734">
        <v>1729</v>
      </c>
      <c r="H1734">
        <f t="shared" ca="1" si="57"/>
        <v>1.2328156275334881E-2</v>
      </c>
    </row>
    <row r="1735" spans="2:8">
      <c r="B1735" s="179">
        <v>45538</v>
      </c>
      <c r="C1735" s="180">
        <v>598.97</v>
      </c>
      <c r="D1735">
        <f t="shared" si="58"/>
        <v>0.96236873299163572</v>
      </c>
      <c r="E1735">
        <v>-1.462510643270947E-2</v>
      </c>
      <c r="G1735">
        <v>1730</v>
      </c>
      <c r="H1735">
        <f t="shared" ref="H1735:H1798" ca="1" si="59">NORMINV(RAND(),N$8,N$9)</f>
        <v>-2.4547230220020762E-2</v>
      </c>
    </row>
    <row r="1736" spans="2:8">
      <c r="B1736" s="179">
        <v>42934</v>
      </c>
      <c r="C1736" s="180">
        <v>22.54</v>
      </c>
      <c r="D1736">
        <f t="shared" si="58"/>
        <v>0.21295474711623785</v>
      </c>
      <c r="E1736">
        <v>-1.4640638864241431E-2</v>
      </c>
      <c r="G1736">
        <v>1731</v>
      </c>
      <c r="H1736">
        <f t="shared" ca="1" si="59"/>
        <v>-8.2396336149524463E-3</v>
      </c>
    </row>
    <row r="1737" spans="2:8">
      <c r="B1737" s="179">
        <v>42758</v>
      </c>
      <c r="C1737" s="180">
        <v>17.739999999999998</v>
      </c>
      <c r="D1737">
        <f t="shared" si="58"/>
        <v>-5.7232243517474641</v>
      </c>
      <c r="E1737">
        <v>-1.4656144306651724E-2</v>
      </c>
      <c r="G1737">
        <v>1732</v>
      </c>
      <c r="H1737">
        <f t="shared" ca="1" si="59"/>
        <v>3.6835050011024668E-2</v>
      </c>
    </row>
    <row r="1738" spans="2:8">
      <c r="B1738" s="179">
        <v>44579</v>
      </c>
      <c r="C1738" s="180">
        <v>119.27</v>
      </c>
      <c r="D1738">
        <f t="shared" si="58"/>
        <v>0.75450658170537432</v>
      </c>
      <c r="E1738">
        <v>-1.4672591598893267E-2</v>
      </c>
      <c r="G1738">
        <v>1733</v>
      </c>
      <c r="H1738">
        <f t="shared" ca="1" si="59"/>
        <v>2.1368048297675822E-2</v>
      </c>
    </row>
    <row r="1739" spans="2:8">
      <c r="B1739" s="179">
        <v>43182</v>
      </c>
      <c r="C1739" s="180">
        <v>29.28</v>
      </c>
      <c r="D1739">
        <f t="shared" si="58"/>
        <v>-0.13763661202185795</v>
      </c>
      <c r="E1739">
        <v>-1.4685792349726766E-2</v>
      </c>
      <c r="G1739">
        <v>1734</v>
      </c>
      <c r="H1739">
        <f t="shared" ca="1" si="59"/>
        <v>-2.2190009479023408E-2</v>
      </c>
    </row>
    <row r="1740" spans="2:8">
      <c r="B1740" s="179">
        <v>43130</v>
      </c>
      <c r="C1740" s="180">
        <v>33.31</v>
      </c>
      <c r="D1740">
        <f t="shared" si="58"/>
        <v>-2.4848393875712995</v>
      </c>
      <c r="E1740">
        <v>-1.4710297208045477E-2</v>
      </c>
      <c r="G1740">
        <v>1735</v>
      </c>
      <c r="H1740">
        <f t="shared" ca="1" si="59"/>
        <v>6.469057441219039E-3</v>
      </c>
    </row>
    <row r="1741" spans="2:8">
      <c r="B1741" s="179">
        <v>44634</v>
      </c>
      <c r="C1741" s="180">
        <v>116.08</v>
      </c>
      <c r="D1741">
        <f t="shared" si="58"/>
        <v>0.77782563749138522</v>
      </c>
      <c r="E1741">
        <v>-1.4731219848380496E-2</v>
      </c>
      <c r="G1741">
        <v>1736</v>
      </c>
      <c r="H1741">
        <f t="shared" ca="1" si="59"/>
        <v>-1.1462119231052647E-2</v>
      </c>
    </row>
    <row r="1742" spans="2:8">
      <c r="B1742" s="179">
        <v>42999</v>
      </c>
      <c r="C1742" s="180">
        <v>25.79</v>
      </c>
      <c r="D1742">
        <f t="shared" si="58"/>
        <v>0.13183404420317948</v>
      </c>
      <c r="E1742">
        <v>-1.4734393175649577E-2</v>
      </c>
      <c r="G1742">
        <v>1737</v>
      </c>
      <c r="H1742">
        <f t="shared" ca="1" si="59"/>
        <v>-2.8609825099026084E-2</v>
      </c>
    </row>
    <row r="1743" spans="2:8">
      <c r="B1743" s="179">
        <v>42937</v>
      </c>
      <c r="C1743" s="180">
        <v>22.39</v>
      </c>
      <c r="D1743">
        <f t="shared" si="58"/>
        <v>-1.7748995087092452</v>
      </c>
      <c r="E1743">
        <v>-1.4738722644037441E-2</v>
      </c>
      <c r="G1743">
        <v>1738</v>
      </c>
      <c r="H1743">
        <f t="shared" ca="1" si="59"/>
        <v>-3.3622672684385955E-3</v>
      </c>
    </row>
    <row r="1744" spans="2:8">
      <c r="B1744" s="179">
        <v>44078</v>
      </c>
      <c r="C1744" s="180">
        <v>62.13</v>
      </c>
      <c r="D1744">
        <f t="shared" si="58"/>
        <v>-8.9763399323998065</v>
      </c>
      <c r="E1744">
        <v>-1.4807661355222832E-2</v>
      </c>
      <c r="G1744">
        <v>1739</v>
      </c>
      <c r="H1744">
        <f t="shared" ca="1" si="59"/>
        <v>2.1842037580298802E-3</v>
      </c>
    </row>
    <row r="1745" spans="2:8">
      <c r="B1745" s="179">
        <v>45625</v>
      </c>
      <c r="C1745" s="180">
        <v>619.83000000000004</v>
      </c>
      <c r="D1745">
        <f t="shared" si="58"/>
        <v>0.81291644483164738</v>
      </c>
      <c r="E1745">
        <v>-1.4810512559895373E-2</v>
      </c>
      <c r="G1745">
        <v>1740</v>
      </c>
      <c r="H1745">
        <f t="shared" ca="1" si="59"/>
        <v>1.240430601325453E-2</v>
      </c>
    </row>
    <row r="1746" spans="2:8">
      <c r="B1746" s="179">
        <v>44482</v>
      </c>
      <c r="C1746" s="180">
        <v>115.96</v>
      </c>
      <c r="D1746">
        <f t="shared" si="58"/>
        <v>-4.1307347361159028</v>
      </c>
      <c r="E1746">
        <v>-1.4832700931355754E-2</v>
      </c>
      <c r="G1746">
        <v>1741</v>
      </c>
      <c r="H1746">
        <f t="shared" ca="1" si="59"/>
        <v>3.8150089522741855E-2</v>
      </c>
    </row>
    <row r="1747" spans="2:8">
      <c r="B1747" s="179">
        <v>45387</v>
      </c>
      <c r="C1747" s="180">
        <v>594.96</v>
      </c>
      <c r="D1747">
        <f t="shared" si="58"/>
        <v>0.80415490116982657</v>
      </c>
      <c r="E1747">
        <v>-1.4858141723813226E-2</v>
      </c>
      <c r="G1747">
        <v>1742</v>
      </c>
      <c r="H1747">
        <f t="shared" ca="1" si="59"/>
        <v>2.2300038271010889E-2</v>
      </c>
    </row>
    <row r="1748" spans="2:8">
      <c r="B1748" s="179">
        <v>44585</v>
      </c>
      <c r="C1748" s="180">
        <v>116.52</v>
      </c>
      <c r="D1748">
        <f t="shared" si="58"/>
        <v>0.78759011328527295</v>
      </c>
      <c r="E1748">
        <v>-1.493305870236877E-2</v>
      </c>
      <c r="G1748">
        <v>1743</v>
      </c>
      <c r="H1748">
        <f t="shared" ca="1" si="59"/>
        <v>2.7988054740406304E-2</v>
      </c>
    </row>
    <row r="1749" spans="2:8">
      <c r="B1749" s="179">
        <v>43081</v>
      </c>
      <c r="C1749" s="180">
        <v>24.75</v>
      </c>
      <c r="D1749">
        <f t="shared" si="58"/>
        <v>-4.528888888888889</v>
      </c>
      <c r="E1749">
        <v>-1.494949494949499E-2</v>
      </c>
      <c r="G1749">
        <v>1744</v>
      </c>
      <c r="H1749">
        <f t="shared" ca="1" si="59"/>
        <v>2.820591555636074E-2</v>
      </c>
    </row>
    <row r="1750" spans="2:8">
      <c r="B1750" s="179">
        <v>44690</v>
      </c>
      <c r="C1750" s="180">
        <v>136.84</v>
      </c>
      <c r="D1750">
        <f t="shared" si="58"/>
        <v>0.45571470330312774</v>
      </c>
      <c r="E1750">
        <v>-1.4980999707687686E-2</v>
      </c>
      <c r="G1750">
        <v>1745</v>
      </c>
      <c r="H1750">
        <f t="shared" ca="1" si="59"/>
        <v>3.1315166742027979E-2</v>
      </c>
    </row>
    <row r="1751" spans="2:8">
      <c r="B1751" s="179">
        <v>44235</v>
      </c>
      <c r="C1751" s="180">
        <v>74.48</v>
      </c>
      <c r="D1751">
        <f t="shared" si="58"/>
        <v>0.75040279269602572</v>
      </c>
      <c r="E1751">
        <v>-1.5037593984962275E-2</v>
      </c>
      <c r="G1751">
        <v>1746</v>
      </c>
      <c r="H1751">
        <f t="shared" ca="1" si="59"/>
        <v>-3.0801152796845798E-3</v>
      </c>
    </row>
    <row r="1752" spans="2:8">
      <c r="B1752" s="179">
        <v>42717</v>
      </c>
      <c r="C1752" s="180">
        <v>18.59</v>
      </c>
      <c r="D1752">
        <f t="shared" si="58"/>
        <v>-15.95804195804196</v>
      </c>
      <c r="E1752">
        <v>-1.506186121570743E-2</v>
      </c>
      <c r="G1752">
        <v>1747</v>
      </c>
      <c r="H1752">
        <f t="shared" ca="1" si="59"/>
        <v>-4.7536546880988205E-3</v>
      </c>
    </row>
    <row r="1753" spans="2:8">
      <c r="B1753" s="179">
        <v>45128</v>
      </c>
      <c r="C1753" s="180">
        <v>315.25</v>
      </c>
      <c r="D1753">
        <f t="shared" si="58"/>
        <v>-0.57392545598731171</v>
      </c>
      <c r="E1753">
        <v>-1.506740681998414E-2</v>
      </c>
      <c r="G1753">
        <v>1748</v>
      </c>
      <c r="H1753">
        <f t="shared" ca="1" si="59"/>
        <v>2.9763717143019851E-2</v>
      </c>
    </row>
    <row r="1754" spans="2:8">
      <c r="B1754" s="179">
        <v>45321</v>
      </c>
      <c r="C1754" s="180">
        <v>496.18</v>
      </c>
      <c r="D1754">
        <f t="shared" si="58"/>
        <v>0.93056955137248587</v>
      </c>
      <c r="E1754">
        <v>-1.5075174331895719E-2</v>
      </c>
      <c r="G1754">
        <v>1749</v>
      </c>
      <c r="H1754">
        <f t="shared" ca="1" si="59"/>
        <v>3.0365300190938046E-3</v>
      </c>
    </row>
    <row r="1755" spans="2:8">
      <c r="B1755" s="179">
        <v>43125</v>
      </c>
      <c r="C1755" s="180">
        <v>34.450000000000003</v>
      </c>
      <c r="D1755">
        <f t="shared" si="58"/>
        <v>-2.5175616835994195</v>
      </c>
      <c r="E1755">
        <v>-1.5094339622641393E-2</v>
      </c>
      <c r="G1755">
        <v>1750</v>
      </c>
      <c r="H1755">
        <f t="shared" ca="1" si="59"/>
        <v>9.3679457981012109E-3</v>
      </c>
    </row>
    <row r="1756" spans="2:8">
      <c r="B1756" s="179">
        <v>44648</v>
      </c>
      <c r="C1756" s="180">
        <v>121.18</v>
      </c>
      <c r="D1756">
        <f t="shared" si="58"/>
        <v>0.31308796831160268</v>
      </c>
      <c r="E1756">
        <v>-1.518402376629798E-2</v>
      </c>
      <c r="G1756">
        <v>1751</v>
      </c>
      <c r="H1756">
        <f t="shared" ca="1" si="59"/>
        <v>1.4621001531280211E-2</v>
      </c>
    </row>
    <row r="1757" spans="2:8">
      <c r="B1757" s="179">
        <v>44337</v>
      </c>
      <c r="C1757" s="180">
        <v>83.24</v>
      </c>
      <c r="D1757">
        <f t="shared" si="58"/>
        <v>-5.2528832292167227</v>
      </c>
      <c r="E1757">
        <v>-1.5257087938491233E-2</v>
      </c>
      <c r="G1757">
        <v>1752</v>
      </c>
      <c r="H1757">
        <f t="shared" ca="1" si="59"/>
        <v>-5.7113822453173013E-3</v>
      </c>
    </row>
    <row r="1758" spans="2:8">
      <c r="B1758" s="179">
        <v>45777</v>
      </c>
      <c r="C1758" s="180">
        <v>520.49</v>
      </c>
      <c r="D1758">
        <f t="shared" si="58"/>
        <v>0.92086303291129512</v>
      </c>
      <c r="E1758">
        <v>-1.5274068666064757E-2</v>
      </c>
      <c r="G1758">
        <v>1753</v>
      </c>
      <c r="H1758">
        <f t="shared" ca="1" si="59"/>
        <v>1.5173690906088503E-2</v>
      </c>
    </row>
    <row r="1759" spans="2:8">
      <c r="B1759" s="179">
        <v>43507</v>
      </c>
      <c r="C1759" s="180">
        <v>41.19</v>
      </c>
      <c r="D1759">
        <f t="shared" si="58"/>
        <v>-9.4831269725661578</v>
      </c>
      <c r="E1759">
        <v>-1.5294974508375882E-2</v>
      </c>
      <c r="G1759">
        <v>1754</v>
      </c>
      <c r="H1759">
        <f t="shared" ca="1" si="59"/>
        <v>3.2065765257996121E-2</v>
      </c>
    </row>
    <row r="1760" spans="2:8">
      <c r="B1760" s="179">
        <v>45261</v>
      </c>
      <c r="C1760" s="180">
        <v>431.8</v>
      </c>
      <c r="D1760">
        <f t="shared" si="58"/>
        <v>-0.37765169059749881</v>
      </c>
      <c r="E1760">
        <v>-1.5446966188050059E-2</v>
      </c>
      <c r="G1760">
        <v>1755</v>
      </c>
      <c r="H1760">
        <f t="shared" ca="1" si="59"/>
        <v>-1.5138218455824715E-2</v>
      </c>
    </row>
    <row r="1761" spans="2:8">
      <c r="B1761" s="179">
        <v>45667</v>
      </c>
      <c r="C1761" s="180">
        <v>594.87</v>
      </c>
      <c r="D1761">
        <f t="shared" si="58"/>
        <v>0.64351875199623443</v>
      </c>
      <c r="E1761">
        <v>-1.5448753509169971E-2</v>
      </c>
      <c r="G1761">
        <v>1756</v>
      </c>
      <c r="H1761">
        <f t="shared" ca="1" si="59"/>
        <v>-1.5505571704500511E-2</v>
      </c>
    </row>
    <row r="1762" spans="2:8">
      <c r="B1762" s="179">
        <v>44813</v>
      </c>
      <c r="C1762" s="180">
        <v>212.06</v>
      </c>
      <c r="D1762">
        <f t="shared" si="58"/>
        <v>0.76751862680373473</v>
      </c>
      <c r="E1762">
        <v>-1.5608789965104227E-2</v>
      </c>
      <c r="G1762">
        <v>1757</v>
      </c>
      <c r="H1762">
        <f t="shared" ca="1" si="59"/>
        <v>1.5462420770526333E-2</v>
      </c>
    </row>
    <row r="1763" spans="2:8">
      <c r="B1763" s="179">
        <v>43748</v>
      </c>
      <c r="C1763" s="180">
        <v>49.3</v>
      </c>
      <c r="D1763">
        <f t="shared" si="58"/>
        <v>-1.4225152129817447</v>
      </c>
      <c r="E1763">
        <v>-1.5618661257606555E-2</v>
      </c>
      <c r="G1763">
        <v>1758</v>
      </c>
      <c r="H1763">
        <f t="shared" ca="1" si="59"/>
        <v>3.1180365262322565E-2</v>
      </c>
    </row>
    <row r="1764" spans="2:8">
      <c r="B1764" s="179">
        <v>44452</v>
      </c>
      <c r="C1764" s="180">
        <v>119.43</v>
      </c>
      <c r="D1764">
        <f t="shared" si="58"/>
        <v>0.17692372100812198</v>
      </c>
      <c r="E1764">
        <v>-1.5657707443690782E-2</v>
      </c>
      <c r="G1764">
        <v>1759</v>
      </c>
      <c r="H1764">
        <f t="shared" ca="1" si="59"/>
        <v>6.1003681969603381E-4</v>
      </c>
    </row>
    <row r="1765" spans="2:8">
      <c r="B1765" s="179">
        <v>44413</v>
      </c>
      <c r="C1765" s="180">
        <v>98.3</v>
      </c>
      <c r="D1765">
        <f t="shared" si="58"/>
        <v>0.57873855544252295</v>
      </c>
      <c r="E1765">
        <v>-1.5666327568667409E-2</v>
      </c>
      <c r="G1765">
        <v>1760</v>
      </c>
      <c r="H1765">
        <f t="shared" ca="1" si="59"/>
        <v>5.0177705463423407E-2</v>
      </c>
    </row>
    <row r="1766" spans="2:8">
      <c r="B1766" s="179">
        <v>43486</v>
      </c>
      <c r="C1766" s="180">
        <v>41.41</v>
      </c>
      <c r="D1766">
        <f t="shared" si="58"/>
        <v>-12.95460033808259</v>
      </c>
      <c r="E1766">
        <v>-1.5696691620381689E-2</v>
      </c>
      <c r="G1766">
        <v>1761</v>
      </c>
      <c r="H1766">
        <f t="shared" ca="1" si="59"/>
        <v>2.1696687042008139E-2</v>
      </c>
    </row>
    <row r="1767" spans="2:8">
      <c r="B1767" s="179">
        <v>45569</v>
      </c>
      <c r="C1767" s="180">
        <v>577.86</v>
      </c>
      <c r="D1767">
        <f t="shared" si="58"/>
        <v>0.93642058630118019</v>
      </c>
      <c r="E1767">
        <v>-1.5713148513480844E-2</v>
      </c>
      <c r="G1767">
        <v>1762</v>
      </c>
      <c r="H1767">
        <f t="shared" ca="1" si="59"/>
        <v>-2.724588650476242E-2</v>
      </c>
    </row>
    <row r="1768" spans="2:8">
      <c r="B1768" s="179">
        <v>43280</v>
      </c>
      <c r="C1768" s="180">
        <v>36.74</v>
      </c>
      <c r="D1768">
        <f t="shared" si="58"/>
        <v>8.6281981491562368E-2</v>
      </c>
      <c r="E1768">
        <v>-1.5786608600979812E-2</v>
      </c>
      <c r="G1768">
        <v>1763</v>
      </c>
      <c r="H1768">
        <f t="shared" ca="1" si="59"/>
        <v>2.8401493721004957E-2</v>
      </c>
    </row>
    <row r="1769" spans="2:8">
      <c r="B1769" s="179">
        <v>43307</v>
      </c>
      <c r="C1769" s="180">
        <v>33.57</v>
      </c>
      <c r="D1769">
        <f t="shared" si="58"/>
        <v>-11.662496276437295</v>
      </c>
      <c r="E1769">
        <v>-1.5787905868334857E-2</v>
      </c>
      <c r="G1769">
        <v>1764</v>
      </c>
      <c r="H1769">
        <f t="shared" ca="1" si="59"/>
        <v>1.5307618929970655E-2</v>
      </c>
    </row>
    <row r="1770" spans="2:8">
      <c r="B1770" s="179">
        <v>45264</v>
      </c>
      <c r="C1770" s="180">
        <v>425.08</v>
      </c>
      <c r="D1770">
        <f t="shared" si="58"/>
        <v>0.94518678836924808</v>
      </c>
      <c r="E1770">
        <v>-1.5808788933847812E-2</v>
      </c>
      <c r="G1770">
        <v>1765</v>
      </c>
      <c r="H1770">
        <f t="shared" ca="1" si="59"/>
        <v>1.4704644521923434E-2</v>
      </c>
    </row>
    <row r="1771" spans="2:8">
      <c r="B1771" s="179">
        <v>42893</v>
      </c>
      <c r="C1771" s="180">
        <v>23.3</v>
      </c>
      <c r="D1771">
        <f t="shared" si="58"/>
        <v>4.2918454935629026E-4</v>
      </c>
      <c r="E1771">
        <v>-1.58798283261803E-2</v>
      </c>
      <c r="G1771">
        <v>1766</v>
      </c>
      <c r="H1771">
        <f t="shared" ca="1" si="59"/>
        <v>-4.0184089037614687E-3</v>
      </c>
    </row>
    <row r="1772" spans="2:8">
      <c r="B1772" s="179">
        <v>42957</v>
      </c>
      <c r="C1772" s="180">
        <v>23.29</v>
      </c>
      <c r="D1772">
        <f t="shared" si="58"/>
        <v>-0.67067410905968217</v>
      </c>
      <c r="E1772">
        <v>-1.5886646629454746E-2</v>
      </c>
      <c r="G1772">
        <v>1767</v>
      </c>
      <c r="H1772">
        <f t="shared" ca="1" si="59"/>
        <v>-3.7116748488463421E-3</v>
      </c>
    </row>
    <row r="1773" spans="2:8">
      <c r="B1773" s="179">
        <v>43441</v>
      </c>
      <c r="C1773" s="180">
        <v>38.909999999999997</v>
      </c>
      <c r="D1773">
        <f t="shared" si="58"/>
        <v>-2.6859419172449241</v>
      </c>
      <c r="E1773">
        <v>-1.5934207144692999E-2</v>
      </c>
      <c r="G1773">
        <v>1768</v>
      </c>
      <c r="H1773">
        <f t="shared" ca="1" si="59"/>
        <v>-1.2305378429056655E-2</v>
      </c>
    </row>
    <row r="1774" spans="2:8">
      <c r="B1774" s="179">
        <v>44733</v>
      </c>
      <c r="C1774" s="180">
        <v>143.41999999999999</v>
      </c>
      <c r="D1774">
        <f t="shared" si="58"/>
        <v>0.6464928182959141</v>
      </c>
      <c r="E1774">
        <v>-1.5967089666713296E-2</v>
      </c>
      <c r="G1774">
        <v>1769</v>
      </c>
      <c r="H1774">
        <f t="shared" ca="1" si="59"/>
        <v>-1.4592240219352683E-2</v>
      </c>
    </row>
    <row r="1775" spans="2:8">
      <c r="B1775" s="179">
        <v>43755</v>
      </c>
      <c r="C1775" s="180">
        <v>50.7</v>
      </c>
      <c r="D1775">
        <f t="shared" si="58"/>
        <v>-5.2500986193293881</v>
      </c>
      <c r="E1775">
        <v>-1.5976331360946651E-2</v>
      </c>
      <c r="G1775">
        <v>1770</v>
      </c>
      <c r="H1775">
        <f t="shared" ca="1" si="59"/>
        <v>3.04429735748118E-2</v>
      </c>
    </row>
    <row r="1776" spans="2:8">
      <c r="B1776" s="179">
        <v>45132</v>
      </c>
      <c r="C1776" s="180">
        <v>316.88</v>
      </c>
      <c r="D1776">
        <f t="shared" si="58"/>
        <v>0.81081166372128255</v>
      </c>
      <c r="E1776">
        <v>-1.5999747538500357E-2</v>
      </c>
      <c r="G1776">
        <v>1771</v>
      </c>
      <c r="H1776">
        <f t="shared" ca="1" si="59"/>
        <v>-4.9124647002176062E-3</v>
      </c>
    </row>
    <row r="1777" spans="2:8">
      <c r="B1777" s="179">
        <v>44091</v>
      </c>
      <c r="C1777" s="180">
        <v>59.95</v>
      </c>
      <c r="D1777">
        <f t="shared" si="58"/>
        <v>-3.4795663052543788</v>
      </c>
      <c r="E1777">
        <v>-1.6013344453711321E-2</v>
      </c>
      <c r="G1777">
        <v>1772</v>
      </c>
      <c r="H1777">
        <f t="shared" ca="1" si="59"/>
        <v>-9.7798391182059921E-3</v>
      </c>
    </row>
    <row r="1778" spans="2:8">
      <c r="B1778" s="179">
        <v>44916</v>
      </c>
      <c r="C1778" s="180">
        <v>268.55</v>
      </c>
      <c r="D1778">
        <f t="shared" si="58"/>
        <v>0.93297337553528203</v>
      </c>
      <c r="E1778">
        <v>-1.6049152857940802E-2</v>
      </c>
      <c r="G1778">
        <v>1773</v>
      </c>
      <c r="H1778">
        <f t="shared" ca="1" si="59"/>
        <v>2.3994133300106915E-3</v>
      </c>
    </row>
    <row r="1779" spans="2:8">
      <c r="B1779" s="179">
        <v>42755</v>
      </c>
      <c r="C1779" s="180">
        <v>18</v>
      </c>
      <c r="D1779">
        <f t="shared" si="58"/>
        <v>-13.031666666666666</v>
      </c>
      <c r="E1779">
        <v>-1.6111111111111062E-2</v>
      </c>
      <c r="G1779">
        <v>1774</v>
      </c>
      <c r="H1779">
        <f t="shared" ca="1" si="59"/>
        <v>2.2856134783190669E-2</v>
      </c>
    </row>
    <row r="1780" spans="2:8">
      <c r="B1780" s="179">
        <v>44936</v>
      </c>
      <c r="C1780" s="180">
        <v>252.57</v>
      </c>
      <c r="D1780">
        <f t="shared" si="58"/>
        <v>0.73433107653323837</v>
      </c>
      <c r="E1780">
        <v>-1.6114344538147814E-2</v>
      </c>
      <c r="G1780">
        <v>1775</v>
      </c>
      <c r="H1780">
        <f t="shared" ca="1" si="59"/>
        <v>-3.9143902606309192E-2</v>
      </c>
    </row>
    <row r="1781" spans="2:8">
      <c r="B1781" s="179">
        <v>43871</v>
      </c>
      <c r="C1781" s="180">
        <v>67.099999999999994</v>
      </c>
      <c r="D1781">
        <f t="shared" si="58"/>
        <v>-3.0664679582712373</v>
      </c>
      <c r="E1781">
        <v>-1.6244411326378591E-2</v>
      </c>
      <c r="G1781">
        <v>1776</v>
      </c>
      <c r="H1781">
        <f t="shared" ca="1" si="59"/>
        <v>9.8073805240088824E-3</v>
      </c>
    </row>
    <row r="1782" spans="2:8">
      <c r="B1782" s="179">
        <v>44915</v>
      </c>
      <c r="C1782" s="180">
        <v>272.86</v>
      </c>
      <c r="D1782">
        <f t="shared" si="58"/>
        <v>0.88605878472476729</v>
      </c>
      <c r="E1782">
        <v>-1.6382027413325406E-2</v>
      </c>
      <c r="G1782">
        <v>1777</v>
      </c>
      <c r="H1782">
        <f t="shared" ca="1" si="59"/>
        <v>-1.0927406504856584E-2</v>
      </c>
    </row>
    <row r="1783" spans="2:8">
      <c r="B1783" s="179">
        <v>43210</v>
      </c>
      <c r="C1783" s="180">
        <v>31.09</v>
      </c>
      <c r="D1783">
        <f t="shared" si="58"/>
        <v>-3.3435188163396585</v>
      </c>
      <c r="E1783">
        <v>-1.6403988420714107E-2</v>
      </c>
      <c r="G1783">
        <v>1778</v>
      </c>
      <c r="H1783">
        <f t="shared" ca="1" si="59"/>
        <v>-1.3850815605895421E-2</v>
      </c>
    </row>
    <row r="1784" spans="2:8">
      <c r="B1784" s="179">
        <v>44670</v>
      </c>
      <c r="C1784" s="180">
        <v>135.04</v>
      </c>
      <c r="D1784">
        <f t="shared" si="58"/>
        <v>-2.5122926540284363</v>
      </c>
      <c r="E1784">
        <v>-1.6439573459715633E-2</v>
      </c>
      <c r="G1784">
        <v>1779</v>
      </c>
      <c r="H1784">
        <f t="shared" ca="1" si="59"/>
        <v>1.2278200869054793E-2</v>
      </c>
    </row>
    <row r="1785" spans="2:8">
      <c r="B1785" s="179">
        <v>45811</v>
      </c>
      <c r="C1785" s="180">
        <v>474.3</v>
      </c>
      <c r="D1785">
        <f t="shared" si="58"/>
        <v>0.71682479443390257</v>
      </c>
      <c r="E1785">
        <v>-1.6445287792536394E-2</v>
      </c>
      <c r="G1785">
        <v>1780</v>
      </c>
      <c r="H1785">
        <f t="shared" ca="1" si="59"/>
        <v>-7.0236497607786774E-2</v>
      </c>
    </row>
    <row r="1786" spans="2:8">
      <c r="B1786" s="179">
        <v>44673</v>
      </c>
      <c r="C1786" s="180">
        <v>134.31</v>
      </c>
      <c r="D1786">
        <f t="shared" si="58"/>
        <v>-3.5825329461693101</v>
      </c>
      <c r="E1786">
        <v>-1.6454470999925603E-2</v>
      </c>
      <c r="G1786">
        <v>1781</v>
      </c>
      <c r="H1786">
        <f t="shared" ca="1" si="59"/>
        <v>-8.2605867209343958E-3</v>
      </c>
    </row>
    <row r="1787" spans="2:8">
      <c r="B1787" s="179">
        <v>45618</v>
      </c>
      <c r="C1787" s="180">
        <v>615.48</v>
      </c>
      <c r="D1787">
        <f t="shared" si="58"/>
        <v>0.26520764281536363</v>
      </c>
      <c r="E1787">
        <v>-1.6556183791512219E-2</v>
      </c>
      <c r="G1787">
        <v>1782</v>
      </c>
      <c r="H1787">
        <f t="shared" ca="1" si="59"/>
        <v>2.7546173124425359E-2</v>
      </c>
    </row>
    <row r="1788" spans="2:8">
      <c r="B1788" s="179">
        <v>45849</v>
      </c>
      <c r="C1788" s="180">
        <v>452.25</v>
      </c>
      <c r="D1788">
        <f t="shared" si="58"/>
        <v>0.43294637921503598</v>
      </c>
      <c r="E1788">
        <v>-1.658374792703151E-2</v>
      </c>
      <c r="G1788">
        <v>1783</v>
      </c>
      <c r="H1788">
        <f t="shared" ca="1" si="59"/>
        <v>-1.8246768974496943E-4</v>
      </c>
    </row>
    <row r="1789" spans="2:8">
      <c r="B1789" s="179">
        <v>44929</v>
      </c>
      <c r="C1789" s="180">
        <v>256.45</v>
      </c>
      <c r="D1789">
        <f t="shared" si="58"/>
        <v>0.82214856697211924</v>
      </c>
      <c r="E1789">
        <v>-1.6611425229089455E-2</v>
      </c>
      <c r="G1789">
        <v>1784</v>
      </c>
      <c r="H1789">
        <f t="shared" ca="1" si="59"/>
        <v>1.990941994055927E-2</v>
      </c>
    </row>
    <row r="1790" spans="2:8">
      <c r="B1790" s="179">
        <v>43599</v>
      </c>
      <c r="C1790" s="180">
        <v>45.61</v>
      </c>
      <c r="D1790">
        <f t="shared" si="58"/>
        <v>0.47401885551414169</v>
      </c>
      <c r="E1790">
        <v>-1.6663012497259329E-2</v>
      </c>
      <c r="G1790">
        <v>1785</v>
      </c>
      <c r="H1790">
        <f t="shared" ca="1" si="59"/>
        <v>-1.3533070821438039E-3</v>
      </c>
    </row>
    <row r="1791" spans="2:8">
      <c r="B1791" s="179">
        <v>42906</v>
      </c>
      <c r="C1791" s="180">
        <v>23.99</v>
      </c>
      <c r="D1791">
        <f t="shared" si="58"/>
        <v>-4.2217590662776159</v>
      </c>
      <c r="E1791">
        <v>-1.6673614005835856E-2</v>
      </c>
      <c r="G1791">
        <v>1786</v>
      </c>
      <c r="H1791">
        <f t="shared" ca="1" si="59"/>
        <v>1.7637727334887141E-2</v>
      </c>
    </row>
    <row r="1792" spans="2:8">
      <c r="B1792" s="179">
        <v>44644</v>
      </c>
      <c r="C1792" s="180">
        <v>125.27</v>
      </c>
      <c r="D1792">
        <f t="shared" si="58"/>
        <v>0.72738884010537241</v>
      </c>
      <c r="E1792">
        <v>-1.6683962640696125E-2</v>
      </c>
      <c r="G1792">
        <v>1787</v>
      </c>
      <c r="H1792">
        <f t="shared" ca="1" si="59"/>
        <v>1.1724419660908003E-2</v>
      </c>
    </row>
    <row r="1793" spans="2:8">
      <c r="B1793" s="179">
        <v>43301</v>
      </c>
      <c r="C1793" s="180">
        <v>34.15</v>
      </c>
      <c r="D1793">
        <f t="shared" si="58"/>
        <v>0.45710102489019033</v>
      </c>
      <c r="E1793">
        <v>-1.6691068814055646E-2</v>
      </c>
      <c r="G1793">
        <v>1788</v>
      </c>
      <c r="H1793">
        <f t="shared" ca="1" si="59"/>
        <v>7.0367388133820805E-2</v>
      </c>
    </row>
    <row r="1794" spans="2:8">
      <c r="B1794" s="179">
        <v>42713</v>
      </c>
      <c r="C1794" s="180">
        <v>18.54</v>
      </c>
      <c r="D1794">
        <f t="shared" si="58"/>
        <v>-27.828478964401299</v>
      </c>
      <c r="E1794">
        <v>-1.6720604099244998E-2</v>
      </c>
      <c r="G1794">
        <v>1789</v>
      </c>
      <c r="H1794">
        <f t="shared" ca="1" si="59"/>
        <v>-1.7752312645828744E-2</v>
      </c>
    </row>
    <row r="1795" spans="2:8">
      <c r="B1795" s="179">
        <v>45751</v>
      </c>
      <c r="C1795" s="180">
        <v>534.48</v>
      </c>
      <c r="D1795">
        <f t="shared" si="58"/>
        <v>0.89733947013920068</v>
      </c>
      <c r="E1795">
        <v>-1.6726537943421532E-2</v>
      </c>
      <c r="G1795">
        <v>1790</v>
      </c>
      <c r="H1795">
        <f t="shared" ca="1" si="59"/>
        <v>-1.7429635694758056E-2</v>
      </c>
    </row>
    <row r="1796" spans="2:8">
      <c r="B1796" s="179">
        <v>44133</v>
      </c>
      <c r="C1796" s="180">
        <v>54.87</v>
      </c>
      <c r="D1796">
        <f t="shared" si="58"/>
        <v>-4.7745580462912347</v>
      </c>
      <c r="E1796">
        <v>-1.6766903590304388E-2</v>
      </c>
      <c r="G1796">
        <v>1791</v>
      </c>
      <c r="H1796">
        <f t="shared" ca="1" si="59"/>
        <v>7.8758109631741485E-3</v>
      </c>
    </row>
    <row r="1797" spans="2:8">
      <c r="B1797" s="179">
        <v>45111</v>
      </c>
      <c r="C1797" s="180">
        <v>316.85000000000002</v>
      </c>
      <c r="D1797">
        <f t="shared" si="58"/>
        <v>0.8931671137762347</v>
      </c>
      <c r="E1797">
        <v>-1.6821839987375679E-2</v>
      </c>
      <c r="G1797">
        <v>1792</v>
      </c>
      <c r="H1797">
        <f t="shared" ca="1" si="59"/>
        <v>-1.6858923445949969E-3</v>
      </c>
    </row>
    <row r="1798" spans="2:8">
      <c r="B1798" s="179">
        <v>43228</v>
      </c>
      <c r="C1798" s="180">
        <v>33.85</v>
      </c>
      <c r="D1798">
        <f t="shared" ref="D1798:D1861" si="60">(C1798-C1799)/C1798</f>
        <v>-0.68124076809453449</v>
      </c>
      <c r="E1798">
        <v>-1.6838995568685386E-2</v>
      </c>
      <c r="G1798">
        <v>1793</v>
      </c>
      <c r="H1798">
        <f t="shared" ca="1" si="59"/>
        <v>3.5338325316197856E-2</v>
      </c>
    </row>
    <row r="1799" spans="2:8">
      <c r="B1799" s="179">
        <v>44097</v>
      </c>
      <c r="C1799" s="180">
        <v>56.91</v>
      </c>
      <c r="D1799">
        <f t="shared" si="60"/>
        <v>0.3352662098049552</v>
      </c>
      <c r="E1799">
        <v>-1.6868740115972603E-2</v>
      </c>
      <c r="G1799">
        <v>1794</v>
      </c>
      <c r="H1799">
        <f t="shared" ref="H1799:H1862" ca="1" si="61">NORMINV(RAND(),N$8,N$9)</f>
        <v>-5.4161153329015957E-2</v>
      </c>
    </row>
    <row r="1800" spans="2:8">
      <c r="B1800" s="179">
        <v>43381</v>
      </c>
      <c r="C1800" s="180">
        <v>37.83</v>
      </c>
      <c r="D1800">
        <f t="shared" si="60"/>
        <v>0.40787734602167591</v>
      </c>
      <c r="E1800">
        <v>-1.6917790113666419E-2</v>
      </c>
      <c r="G1800">
        <v>1795</v>
      </c>
      <c r="H1800">
        <f t="shared" ca="1" si="61"/>
        <v>-1.7011421107840544E-2</v>
      </c>
    </row>
    <row r="1801" spans="2:8">
      <c r="B1801" s="179">
        <v>42947</v>
      </c>
      <c r="C1801" s="180">
        <v>22.4</v>
      </c>
      <c r="D1801">
        <f t="shared" si="60"/>
        <v>-1.3629464285714288</v>
      </c>
      <c r="E1801">
        <v>-1.6964285714285831E-2</v>
      </c>
      <c r="G1801">
        <v>1796</v>
      </c>
      <c r="H1801">
        <f t="shared" ca="1" si="61"/>
        <v>4.300777141165721E-3</v>
      </c>
    </row>
    <row r="1802" spans="2:8">
      <c r="B1802" s="179">
        <v>43909</v>
      </c>
      <c r="C1802" s="180">
        <v>52.93</v>
      </c>
      <c r="D1802">
        <f t="shared" si="60"/>
        <v>0.55620631022104672</v>
      </c>
      <c r="E1802">
        <v>-1.7003589646703166E-2</v>
      </c>
      <c r="G1802">
        <v>1797</v>
      </c>
      <c r="H1802">
        <f t="shared" ca="1" si="61"/>
        <v>-8.6702813506840965E-3</v>
      </c>
    </row>
    <row r="1803" spans="2:8">
      <c r="B1803" s="179">
        <v>42919</v>
      </c>
      <c r="C1803" s="180">
        <v>23.49</v>
      </c>
      <c r="D1803">
        <f t="shared" si="60"/>
        <v>-1.6994465730097916</v>
      </c>
      <c r="E1803">
        <v>-1.7028522775649306E-2</v>
      </c>
      <c r="G1803">
        <v>1798</v>
      </c>
      <c r="H1803">
        <f t="shared" ca="1" si="61"/>
        <v>7.4974829219989457E-3</v>
      </c>
    </row>
    <row r="1804" spans="2:8">
      <c r="B1804" s="179">
        <v>44160</v>
      </c>
      <c r="C1804" s="180">
        <v>63.41</v>
      </c>
      <c r="D1804">
        <f t="shared" si="60"/>
        <v>-0.89291909793407986</v>
      </c>
      <c r="E1804">
        <v>-1.7032013877937208E-2</v>
      </c>
      <c r="G1804">
        <v>1799</v>
      </c>
      <c r="H1804">
        <f t="shared" ca="1" si="61"/>
        <v>2.7437265128924179E-2</v>
      </c>
    </row>
    <row r="1805" spans="2:8">
      <c r="B1805" s="179">
        <v>44601</v>
      </c>
      <c r="C1805" s="180">
        <v>120.03</v>
      </c>
      <c r="D1805">
        <f t="shared" si="60"/>
        <v>0.70157460634841295</v>
      </c>
      <c r="E1805">
        <v>-1.7162376072648523E-2</v>
      </c>
      <c r="G1805">
        <v>1800</v>
      </c>
      <c r="H1805">
        <f t="shared" ca="1" si="61"/>
        <v>-6.505898992324061E-3</v>
      </c>
    </row>
    <row r="1806" spans="2:8">
      <c r="B1806" s="179">
        <v>43263</v>
      </c>
      <c r="C1806" s="180">
        <v>35.82</v>
      </c>
      <c r="D1806">
        <f t="shared" si="60"/>
        <v>-5.583472920156337E-2</v>
      </c>
      <c r="E1806">
        <v>-1.7308766052484575E-2</v>
      </c>
      <c r="G1806">
        <v>1801</v>
      </c>
      <c r="H1806">
        <f t="shared" ca="1" si="61"/>
        <v>1.3729237793839597E-2</v>
      </c>
    </row>
    <row r="1807" spans="2:8">
      <c r="B1807" s="179">
        <v>43377</v>
      </c>
      <c r="C1807" s="180">
        <v>37.82</v>
      </c>
      <c r="D1807">
        <f t="shared" si="60"/>
        <v>0.3365943945002644</v>
      </c>
      <c r="E1807">
        <v>-1.7451084082495943E-2</v>
      </c>
      <c r="G1807">
        <v>1802</v>
      </c>
      <c r="H1807">
        <f t="shared" ca="1" si="61"/>
        <v>-1.5696946401220803E-2</v>
      </c>
    </row>
    <row r="1808" spans="2:8">
      <c r="B1808" s="179">
        <v>43018</v>
      </c>
      <c r="C1808" s="180">
        <v>25.09</v>
      </c>
      <c r="D1808">
        <f t="shared" si="60"/>
        <v>-22.001594260661619</v>
      </c>
      <c r="E1808">
        <v>-1.7536867277799972E-2</v>
      </c>
      <c r="G1808">
        <v>1803</v>
      </c>
      <c r="H1808">
        <f t="shared" ca="1" si="61"/>
        <v>2.0486000656075407E-2</v>
      </c>
    </row>
    <row r="1809" spans="2:8">
      <c r="B1809" s="179">
        <v>45586</v>
      </c>
      <c r="C1809" s="180">
        <v>577.11</v>
      </c>
      <c r="D1809">
        <f t="shared" si="60"/>
        <v>0.95957443121761876</v>
      </c>
      <c r="E1809">
        <v>-1.7552979501308234E-2</v>
      </c>
      <c r="G1809">
        <v>1804</v>
      </c>
      <c r="H1809">
        <f t="shared" ca="1" si="61"/>
        <v>1.6862124836595641E-3</v>
      </c>
    </row>
    <row r="1810" spans="2:8">
      <c r="B1810" s="179">
        <v>42926</v>
      </c>
      <c r="C1810" s="180">
        <v>23.33</v>
      </c>
      <c r="D1810">
        <f t="shared" si="60"/>
        <v>-12.332618945563654</v>
      </c>
      <c r="E1810">
        <v>-1.7573939134162029E-2</v>
      </c>
      <c r="G1810">
        <v>1805</v>
      </c>
      <c r="H1810">
        <f t="shared" ca="1" si="61"/>
        <v>2.2868782627142876E-4</v>
      </c>
    </row>
    <row r="1811" spans="2:8">
      <c r="B1811" s="179">
        <v>45057</v>
      </c>
      <c r="C1811" s="180">
        <v>311.05</v>
      </c>
      <c r="D1811">
        <f t="shared" si="60"/>
        <v>0.87420028934254945</v>
      </c>
      <c r="E1811">
        <v>-1.7585597170872755E-2</v>
      </c>
      <c r="G1811">
        <v>1806</v>
      </c>
      <c r="H1811">
        <f t="shared" ca="1" si="61"/>
        <v>-2.2965425888863519E-2</v>
      </c>
    </row>
    <row r="1812" spans="2:8">
      <c r="B1812" s="179">
        <v>43406</v>
      </c>
      <c r="C1812" s="180">
        <v>39.130000000000003</v>
      </c>
      <c r="D1812">
        <f t="shared" si="60"/>
        <v>4.9322770253002801E-2</v>
      </c>
      <c r="E1812">
        <v>-1.763352926143618E-2</v>
      </c>
      <c r="G1812">
        <v>1807</v>
      </c>
      <c r="H1812">
        <f t="shared" ca="1" si="61"/>
        <v>3.3743231316322481E-2</v>
      </c>
    </row>
    <row r="1813" spans="2:8">
      <c r="B1813" s="179">
        <v>43448</v>
      </c>
      <c r="C1813" s="180">
        <v>37.200000000000003</v>
      </c>
      <c r="D1813">
        <f t="shared" si="60"/>
        <v>-5.0827956989247305</v>
      </c>
      <c r="E1813">
        <v>-1.7741935483870874E-2</v>
      </c>
      <c r="G1813">
        <v>1808</v>
      </c>
      <c r="H1813">
        <f t="shared" ca="1" si="61"/>
        <v>-2.8516035226686318E-3</v>
      </c>
    </row>
    <row r="1814" spans="2:8">
      <c r="B1814" s="179">
        <v>44959</v>
      </c>
      <c r="C1814" s="180">
        <v>226.28</v>
      </c>
      <c r="D1814">
        <f t="shared" si="60"/>
        <v>0.9030404808202227</v>
      </c>
      <c r="E1814">
        <v>-1.7765600141417759E-2</v>
      </c>
      <c r="G1814">
        <v>1809</v>
      </c>
      <c r="H1814">
        <f t="shared" ca="1" si="61"/>
        <v>-4.4898178595936099E-3</v>
      </c>
    </row>
    <row r="1815" spans="2:8">
      <c r="B1815" s="179">
        <v>42866</v>
      </c>
      <c r="C1815" s="180">
        <v>21.94</v>
      </c>
      <c r="D1815">
        <f t="shared" si="60"/>
        <v>-1.5865998176845943</v>
      </c>
      <c r="E1815">
        <v>-1.7775752051048175E-2</v>
      </c>
      <c r="G1815">
        <v>1810</v>
      </c>
      <c r="H1815">
        <f t="shared" ca="1" si="61"/>
        <v>3.7340483154419409E-2</v>
      </c>
    </row>
    <row r="1816" spans="2:8">
      <c r="B1816" s="179">
        <v>44035</v>
      </c>
      <c r="C1816" s="180">
        <v>56.75</v>
      </c>
      <c r="D1816">
        <f t="shared" si="60"/>
        <v>0.35700440528634358</v>
      </c>
      <c r="E1816">
        <v>-1.7797356828193799E-2</v>
      </c>
      <c r="G1816">
        <v>1811</v>
      </c>
      <c r="H1816">
        <f t="shared" ca="1" si="61"/>
        <v>-4.8964461366822571E-3</v>
      </c>
    </row>
    <row r="1817" spans="2:8">
      <c r="B1817" s="179">
        <v>43321</v>
      </c>
      <c r="C1817" s="180">
        <v>36.49</v>
      </c>
      <c r="D1817">
        <f t="shared" si="60"/>
        <v>0.40531652507536314</v>
      </c>
      <c r="E1817">
        <v>-1.7813099479309358E-2</v>
      </c>
      <c r="G1817">
        <v>1812</v>
      </c>
      <c r="H1817">
        <f t="shared" ca="1" si="61"/>
        <v>1.8385698000786991E-2</v>
      </c>
    </row>
    <row r="1818" spans="2:8">
      <c r="B1818" s="179">
        <v>42877</v>
      </c>
      <c r="C1818" s="180">
        <v>21.7</v>
      </c>
      <c r="D1818">
        <f t="shared" si="60"/>
        <v>-13.118433179723503</v>
      </c>
      <c r="E1818">
        <v>-1.7972350230414772E-2</v>
      </c>
      <c r="G1818">
        <v>1813</v>
      </c>
      <c r="H1818">
        <f t="shared" ca="1" si="61"/>
        <v>-2.4478599031472821E-2</v>
      </c>
    </row>
    <row r="1819" spans="2:8">
      <c r="B1819" s="179">
        <v>45069</v>
      </c>
      <c r="C1819" s="180">
        <v>306.37</v>
      </c>
      <c r="D1819">
        <f t="shared" si="60"/>
        <v>0.89920684140092044</v>
      </c>
      <c r="E1819">
        <v>-1.7984789633449721E-2</v>
      </c>
      <c r="G1819">
        <v>1814</v>
      </c>
      <c r="H1819">
        <f t="shared" ca="1" si="61"/>
        <v>-3.3980377097958601E-4</v>
      </c>
    </row>
    <row r="1820" spans="2:8">
      <c r="B1820" s="179">
        <v>43164</v>
      </c>
      <c r="C1820" s="180">
        <v>30.88</v>
      </c>
      <c r="D1820">
        <f t="shared" si="60"/>
        <v>-17.96502590673575</v>
      </c>
      <c r="E1820">
        <v>-1.8134715025906811E-2</v>
      </c>
      <c r="G1820">
        <v>1815</v>
      </c>
      <c r="H1820">
        <f t="shared" ca="1" si="61"/>
        <v>2.6294654638967831E-3</v>
      </c>
    </row>
    <row r="1821" spans="2:8">
      <c r="B1821" s="179">
        <v>45440</v>
      </c>
      <c r="C1821" s="180">
        <v>585.64</v>
      </c>
      <c r="D1821">
        <f t="shared" si="60"/>
        <v>0.96719827880609244</v>
      </c>
      <c r="E1821">
        <v>-1.8151082576326746E-2</v>
      </c>
      <c r="G1821">
        <v>1816</v>
      </c>
      <c r="H1821">
        <f t="shared" ca="1" si="61"/>
        <v>-1.725266270521297E-3</v>
      </c>
    </row>
    <row r="1822" spans="2:8">
      <c r="B1822" s="179">
        <v>42702</v>
      </c>
      <c r="C1822" s="180">
        <v>19.21</v>
      </c>
      <c r="D1822">
        <f t="shared" si="60"/>
        <v>-2.2821447162935966</v>
      </c>
      <c r="E1822">
        <v>-1.8219677251431435E-2</v>
      </c>
      <c r="G1822">
        <v>1817</v>
      </c>
      <c r="H1822">
        <f t="shared" ca="1" si="61"/>
        <v>3.7016005088978798E-3</v>
      </c>
    </row>
    <row r="1823" spans="2:8">
      <c r="B1823" s="179">
        <v>44077</v>
      </c>
      <c r="C1823" s="180">
        <v>63.05</v>
      </c>
      <c r="D1823">
        <f t="shared" si="60"/>
        <v>-0.95114988104678833</v>
      </c>
      <c r="E1823">
        <v>-1.8239492466296681E-2</v>
      </c>
      <c r="G1823">
        <v>1818</v>
      </c>
      <c r="H1823">
        <f t="shared" ca="1" si="61"/>
        <v>2.5570579713935015E-2</v>
      </c>
    </row>
    <row r="1824" spans="2:8">
      <c r="B1824" s="179">
        <v>44645</v>
      </c>
      <c r="C1824" s="180">
        <v>123.02</v>
      </c>
      <c r="D1824">
        <f t="shared" si="60"/>
        <v>-3.8530320273126324</v>
      </c>
      <c r="E1824">
        <v>-1.8289708990408063E-2</v>
      </c>
      <c r="G1824">
        <v>1819</v>
      </c>
      <c r="H1824">
        <f t="shared" ca="1" si="61"/>
        <v>-1.3060863823015145E-2</v>
      </c>
    </row>
    <row r="1825" spans="2:8">
      <c r="B1825" s="179">
        <v>45596</v>
      </c>
      <c r="C1825" s="180">
        <v>597.02</v>
      </c>
      <c r="D1825">
        <f t="shared" si="60"/>
        <v>-1.4455127131419375E-2</v>
      </c>
      <c r="E1825">
        <v>-1.830759438544783E-2</v>
      </c>
      <c r="G1825">
        <v>1820</v>
      </c>
      <c r="H1825">
        <f t="shared" ca="1" si="61"/>
        <v>-4.5132314954267711E-3</v>
      </c>
    </row>
    <row r="1826" spans="2:8">
      <c r="B1826" s="179">
        <v>45665</v>
      </c>
      <c r="C1826" s="180">
        <v>605.65</v>
      </c>
      <c r="D1826">
        <f t="shared" si="60"/>
        <v>0.97219516222240565</v>
      </c>
      <c r="E1826">
        <v>-1.8376950383885076E-2</v>
      </c>
      <c r="G1826">
        <v>1821</v>
      </c>
      <c r="H1826">
        <f t="shared" ca="1" si="61"/>
        <v>-1.0277455605583774E-2</v>
      </c>
    </row>
    <row r="1827" spans="2:8">
      <c r="B1827" s="179">
        <v>42796</v>
      </c>
      <c r="C1827" s="180">
        <v>16.84</v>
      </c>
      <c r="D1827">
        <f t="shared" si="60"/>
        <v>-2.8681710213776719</v>
      </c>
      <c r="E1827">
        <v>-1.8408551068883533E-2</v>
      </c>
      <c r="G1827">
        <v>1822</v>
      </c>
      <c r="H1827">
        <f t="shared" ca="1" si="61"/>
        <v>3.1804561259444718E-2</v>
      </c>
    </row>
    <row r="1828" spans="2:8">
      <c r="B1828" s="179">
        <v>43878</v>
      </c>
      <c r="C1828" s="180">
        <v>65.14</v>
      </c>
      <c r="D1828">
        <f t="shared" si="60"/>
        <v>-2.7999692968989867</v>
      </c>
      <c r="E1828">
        <v>-1.8421860607921444E-2</v>
      </c>
      <c r="G1828">
        <v>1823</v>
      </c>
      <c r="H1828">
        <f t="shared" ca="1" si="61"/>
        <v>-3.7642295344882202E-3</v>
      </c>
    </row>
    <row r="1829" spans="2:8">
      <c r="B1829" s="179">
        <v>44971</v>
      </c>
      <c r="C1829" s="180">
        <v>247.53</v>
      </c>
      <c r="D1829">
        <f t="shared" si="60"/>
        <v>0.83702985496707472</v>
      </c>
      <c r="E1829">
        <v>-1.8543206884014073E-2</v>
      </c>
      <c r="G1829">
        <v>1824</v>
      </c>
      <c r="H1829">
        <f t="shared" ca="1" si="61"/>
        <v>-2.7868955891243927E-2</v>
      </c>
    </row>
    <row r="1830" spans="2:8">
      <c r="B1830" s="179">
        <v>43488</v>
      </c>
      <c r="C1830" s="180">
        <v>40.340000000000003</v>
      </c>
      <c r="D1830">
        <f t="shared" si="60"/>
        <v>-0.17278135845314821</v>
      </c>
      <c r="E1830">
        <v>-1.8591968269707486E-2</v>
      </c>
      <c r="G1830">
        <v>1825</v>
      </c>
      <c r="H1830">
        <f t="shared" ca="1" si="61"/>
        <v>1.8068227261438891E-2</v>
      </c>
    </row>
    <row r="1831" spans="2:8">
      <c r="B1831" s="179">
        <v>43602</v>
      </c>
      <c r="C1831" s="180">
        <v>47.31</v>
      </c>
      <c r="D1831">
        <f t="shared" si="60"/>
        <v>-0.17015430141619101</v>
      </c>
      <c r="E1831">
        <v>-1.8600718664130107E-2</v>
      </c>
      <c r="G1831">
        <v>1826</v>
      </c>
      <c r="H1831">
        <f t="shared" ca="1" si="61"/>
        <v>-1.8960763875512997E-2</v>
      </c>
    </row>
    <row r="1832" spans="2:8">
      <c r="B1832" s="179">
        <v>44042</v>
      </c>
      <c r="C1832" s="180">
        <v>55.36</v>
      </c>
      <c r="D1832">
        <f t="shared" si="60"/>
        <v>0.56340317919075145</v>
      </c>
      <c r="E1832">
        <v>-1.8605491329479789E-2</v>
      </c>
      <c r="G1832">
        <v>1827</v>
      </c>
      <c r="H1832">
        <f t="shared" ca="1" si="61"/>
        <v>-2.8035540662502259E-2</v>
      </c>
    </row>
    <row r="1833" spans="2:8">
      <c r="B1833" s="179">
        <v>43021</v>
      </c>
      <c r="C1833" s="180">
        <v>24.17</v>
      </c>
      <c r="D1833">
        <f t="shared" si="60"/>
        <v>-1.0798510550268927</v>
      </c>
      <c r="E1833">
        <v>-1.8618121638394672E-2</v>
      </c>
      <c r="G1833">
        <v>1828</v>
      </c>
      <c r="H1833">
        <f t="shared" ca="1" si="61"/>
        <v>-1.6544826539648005E-2</v>
      </c>
    </row>
    <row r="1834" spans="2:8">
      <c r="B1834" s="179">
        <v>43990</v>
      </c>
      <c r="C1834" s="180">
        <v>50.27</v>
      </c>
      <c r="D1834">
        <f t="shared" si="60"/>
        <v>-6.3286254227173266</v>
      </c>
      <c r="E1834">
        <v>-1.8699025263576641E-2</v>
      </c>
      <c r="G1834">
        <v>1829</v>
      </c>
      <c r="H1834">
        <f t="shared" ca="1" si="61"/>
        <v>2.059113710607091E-3</v>
      </c>
    </row>
    <row r="1835" spans="2:8">
      <c r="B1835" s="179">
        <v>45202</v>
      </c>
      <c r="C1835" s="180">
        <v>368.41</v>
      </c>
      <c r="D1835">
        <f t="shared" si="60"/>
        <v>0.79609674004505848</v>
      </c>
      <c r="E1835">
        <v>-1.8701989631117466E-2</v>
      </c>
      <c r="G1835">
        <v>1830</v>
      </c>
      <c r="H1835">
        <f t="shared" ca="1" si="61"/>
        <v>-5.3013880042489109E-3</v>
      </c>
    </row>
    <row r="1836" spans="2:8">
      <c r="B1836" s="179">
        <v>44211</v>
      </c>
      <c r="C1836" s="180">
        <v>75.12</v>
      </c>
      <c r="D1836">
        <f t="shared" si="60"/>
        <v>-7.3666134185303509</v>
      </c>
      <c r="E1836">
        <v>-1.8769968051118163E-2</v>
      </c>
      <c r="G1836">
        <v>1831</v>
      </c>
      <c r="H1836">
        <f t="shared" ca="1" si="61"/>
        <v>2.7130573191687683E-3</v>
      </c>
    </row>
    <row r="1837" spans="2:8">
      <c r="B1837" s="179">
        <v>45475</v>
      </c>
      <c r="C1837" s="180">
        <v>628.5</v>
      </c>
      <c r="D1837">
        <f t="shared" si="60"/>
        <v>0.13115354017501982</v>
      </c>
      <c r="E1837">
        <v>-1.8806682577565712E-2</v>
      </c>
      <c r="G1837">
        <v>1832</v>
      </c>
      <c r="H1837">
        <f t="shared" ca="1" si="61"/>
        <v>-8.5785895314270267E-3</v>
      </c>
    </row>
    <row r="1838" spans="2:8">
      <c r="B1838" s="179">
        <v>45768</v>
      </c>
      <c r="C1838" s="180">
        <v>546.07000000000005</v>
      </c>
      <c r="D1838">
        <f t="shared" si="60"/>
        <v>0.48907649202483205</v>
      </c>
      <c r="E1838">
        <v>-1.8843737982309892E-2</v>
      </c>
      <c r="G1838">
        <v>1833</v>
      </c>
      <c r="H1838">
        <f t="shared" ca="1" si="61"/>
        <v>1.5101490438517473E-2</v>
      </c>
    </row>
    <row r="1839" spans="2:8">
      <c r="B1839" s="179">
        <v>45048</v>
      </c>
      <c r="C1839" s="180">
        <v>279</v>
      </c>
      <c r="D1839">
        <f t="shared" si="60"/>
        <v>-1.2216129032258065</v>
      </c>
      <c r="E1839">
        <v>-1.8924731182795602E-2</v>
      </c>
      <c r="G1839">
        <v>1834</v>
      </c>
      <c r="H1839">
        <f t="shared" ca="1" si="61"/>
        <v>-6.221529831746263E-3</v>
      </c>
    </row>
    <row r="1840" spans="2:8">
      <c r="B1840" s="179">
        <v>45629</v>
      </c>
      <c r="C1840" s="180">
        <v>619.83000000000004</v>
      </c>
      <c r="D1840">
        <f t="shared" si="60"/>
        <v>0.96097317006275906</v>
      </c>
      <c r="E1840">
        <v>-1.8989077650323444E-2</v>
      </c>
      <c r="G1840">
        <v>1835</v>
      </c>
      <c r="H1840">
        <f t="shared" ca="1" si="61"/>
        <v>-3.0379073493503792E-4</v>
      </c>
    </row>
    <row r="1841" spans="2:8">
      <c r="B1841" s="179">
        <v>43026</v>
      </c>
      <c r="C1841" s="180">
        <v>24.19</v>
      </c>
      <c r="D1841">
        <f t="shared" si="60"/>
        <v>-0.72881355932203384</v>
      </c>
      <c r="E1841">
        <v>-1.9016122364613364E-2</v>
      </c>
      <c r="G1841">
        <v>1836</v>
      </c>
      <c r="H1841">
        <f t="shared" ca="1" si="61"/>
        <v>-7.7380521792134375E-4</v>
      </c>
    </row>
    <row r="1842" spans="2:8">
      <c r="B1842" s="179">
        <v>43504</v>
      </c>
      <c r="C1842" s="180">
        <v>41.82</v>
      </c>
      <c r="D1842">
        <f t="shared" si="60"/>
        <v>-11.849832615973218</v>
      </c>
      <c r="E1842">
        <v>-1.9129603060736421E-2</v>
      </c>
      <c r="G1842">
        <v>1837</v>
      </c>
      <c r="H1842">
        <f t="shared" ca="1" si="61"/>
        <v>1.0114867056935286E-3</v>
      </c>
    </row>
    <row r="1843" spans="2:8">
      <c r="B1843" s="179">
        <v>45737</v>
      </c>
      <c r="C1843" s="180">
        <v>537.38</v>
      </c>
      <c r="D1843">
        <f t="shared" si="60"/>
        <v>0.8181733596337788</v>
      </c>
      <c r="E1843">
        <v>-1.9129852246082796E-2</v>
      </c>
      <c r="G1843">
        <v>1838</v>
      </c>
      <c r="H1843">
        <f t="shared" ca="1" si="61"/>
        <v>1.4846403964310635E-3</v>
      </c>
    </row>
    <row r="1844" spans="2:8">
      <c r="B1844" s="179">
        <v>44361</v>
      </c>
      <c r="C1844" s="180">
        <v>97.71</v>
      </c>
      <c r="D1844">
        <f t="shared" si="60"/>
        <v>0.81301811482959785</v>
      </c>
      <c r="E1844">
        <v>-1.9138266298229501E-2</v>
      </c>
      <c r="G1844">
        <v>1839</v>
      </c>
      <c r="H1844">
        <f t="shared" ca="1" si="61"/>
        <v>-4.3742537615942594E-2</v>
      </c>
    </row>
    <row r="1845" spans="2:8">
      <c r="B1845" s="179">
        <v>42723</v>
      </c>
      <c r="C1845" s="180">
        <v>18.27</v>
      </c>
      <c r="D1845">
        <f t="shared" si="60"/>
        <v>-0.8500273672687465</v>
      </c>
      <c r="E1845">
        <v>-1.9157088122605442E-2</v>
      </c>
      <c r="G1845">
        <v>1840</v>
      </c>
      <c r="H1845">
        <f t="shared" ca="1" si="61"/>
        <v>2.2884561447879012E-3</v>
      </c>
    </row>
    <row r="1846" spans="2:8">
      <c r="B1846" s="179">
        <v>43129</v>
      </c>
      <c r="C1846" s="180">
        <v>33.799999999999997</v>
      </c>
      <c r="D1846">
        <f t="shared" si="60"/>
        <v>-0.16863905325443798</v>
      </c>
      <c r="E1846">
        <v>-1.9230769230769402E-2</v>
      </c>
      <c r="G1846">
        <v>1841</v>
      </c>
      <c r="H1846">
        <f t="shared" ca="1" si="61"/>
        <v>-1.0762450727071153E-2</v>
      </c>
    </row>
    <row r="1847" spans="2:8">
      <c r="B1847" s="179">
        <v>43426</v>
      </c>
      <c r="C1847" s="180">
        <v>39.5</v>
      </c>
      <c r="D1847">
        <f t="shared" si="60"/>
        <v>-0.23670886075949371</v>
      </c>
      <c r="E1847">
        <v>-1.9240506329113873E-2</v>
      </c>
      <c r="G1847">
        <v>1842</v>
      </c>
      <c r="H1847">
        <f t="shared" ca="1" si="61"/>
        <v>-1.0947153770162685E-2</v>
      </c>
    </row>
    <row r="1848" spans="2:8">
      <c r="B1848" s="179">
        <v>43971</v>
      </c>
      <c r="C1848" s="180">
        <v>48.85</v>
      </c>
      <c r="D1848">
        <f t="shared" si="60"/>
        <v>0.26693961105424768</v>
      </c>
      <c r="E1848">
        <v>-1.9242579324462595E-2</v>
      </c>
      <c r="G1848">
        <v>1843</v>
      </c>
      <c r="H1848">
        <f t="shared" ca="1" si="61"/>
        <v>1.2570335201263116E-2</v>
      </c>
    </row>
    <row r="1849" spans="2:8">
      <c r="B1849" s="179">
        <v>43276</v>
      </c>
      <c r="C1849" s="180">
        <v>35.81</v>
      </c>
      <c r="D1849">
        <f t="shared" si="60"/>
        <v>-0.56129572745043266</v>
      </c>
      <c r="E1849">
        <v>-1.9268360793074497E-2</v>
      </c>
      <c r="G1849">
        <v>1844</v>
      </c>
      <c r="H1849">
        <f t="shared" ca="1" si="61"/>
        <v>2.2595534447205721E-2</v>
      </c>
    </row>
    <row r="1850" spans="2:8">
      <c r="B1850" s="179">
        <v>43809</v>
      </c>
      <c r="C1850" s="180">
        <v>55.91</v>
      </c>
      <c r="D1850">
        <f t="shared" si="60"/>
        <v>-0.16598104095868363</v>
      </c>
      <c r="E1850">
        <v>-1.9316759077088276E-2</v>
      </c>
      <c r="G1850">
        <v>1845</v>
      </c>
      <c r="H1850">
        <f t="shared" ca="1" si="61"/>
        <v>3.4363814184481924E-3</v>
      </c>
    </row>
    <row r="1851" spans="2:8">
      <c r="B1851" s="179">
        <v>43866</v>
      </c>
      <c r="C1851" s="180">
        <v>65.19</v>
      </c>
      <c r="D1851">
        <f t="shared" si="60"/>
        <v>-2.2527995091271671</v>
      </c>
      <c r="E1851">
        <v>-1.9328117809480062E-2</v>
      </c>
      <c r="G1851">
        <v>1846</v>
      </c>
      <c r="H1851">
        <f t="shared" ca="1" si="61"/>
        <v>2.0529896711841862E-2</v>
      </c>
    </row>
    <row r="1852" spans="2:8">
      <c r="B1852" s="179">
        <v>44823</v>
      </c>
      <c r="C1852" s="180">
        <v>212.05</v>
      </c>
      <c r="D1852">
        <f t="shared" si="60"/>
        <v>-1.2181089365715634</v>
      </c>
      <c r="E1852">
        <v>-1.9335062485262882E-2</v>
      </c>
      <c r="G1852">
        <v>1847</v>
      </c>
      <c r="H1852">
        <f t="shared" ca="1" si="61"/>
        <v>3.1149823372257149E-2</v>
      </c>
    </row>
    <row r="1853" spans="2:8">
      <c r="B1853" s="179">
        <v>45799</v>
      </c>
      <c r="C1853" s="180">
        <v>470.35</v>
      </c>
      <c r="D1853">
        <f t="shared" si="60"/>
        <v>0.75367279685340705</v>
      </c>
      <c r="E1853">
        <v>-1.9347294567874915E-2</v>
      </c>
      <c r="G1853">
        <v>1848</v>
      </c>
      <c r="H1853">
        <f t="shared" ca="1" si="61"/>
        <v>1.369658150947849E-3</v>
      </c>
    </row>
    <row r="1854" spans="2:8">
      <c r="B1854" s="179">
        <v>44475</v>
      </c>
      <c r="C1854" s="180">
        <v>115.86</v>
      </c>
      <c r="D1854">
        <f t="shared" si="60"/>
        <v>-4.4899879164508896</v>
      </c>
      <c r="E1854">
        <v>-1.9419989642672192E-2</v>
      </c>
      <c r="G1854">
        <v>1849</v>
      </c>
      <c r="H1854">
        <f t="shared" ca="1" si="61"/>
        <v>2.1838108871726724E-2</v>
      </c>
    </row>
    <row r="1855" spans="2:8">
      <c r="B1855" s="179">
        <v>45489</v>
      </c>
      <c r="C1855" s="180">
        <v>636.07000000000005</v>
      </c>
      <c r="D1855">
        <f t="shared" si="60"/>
        <v>0.1799801908594966</v>
      </c>
      <c r="E1855">
        <v>-1.944754508151619E-2</v>
      </c>
      <c r="G1855">
        <v>1850</v>
      </c>
      <c r="H1855">
        <f t="shared" ca="1" si="61"/>
        <v>-4.974775227689502E-2</v>
      </c>
    </row>
    <row r="1856" spans="2:8">
      <c r="B1856" s="179">
        <v>45772</v>
      </c>
      <c r="C1856" s="180">
        <v>521.59</v>
      </c>
      <c r="D1856">
        <f t="shared" si="60"/>
        <v>0.8884756226154642</v>
      </c>
      <c r="E1856">
        <v>-1.953641749266654E-2</v>
      </c>
      <c r="G1856">
        <v>1851</v>
      </c>
      <c r="H1856">
        <f t="shared" ca="1" si="61"/>
        <v>6.0742211592116286E-3</v>
      </c>
    </row>
    <row r="1857" spans="2:8">
      <c r="B1857" s="179">
        <v>43802</v>
      </c>
      <c r="C1857" s="180">
        <v>58.17</v>
      </c>
      <c r="D1857">
        <f t="shared" si="60"/>
        <v>0.60684201478425304</v>
      </c>
      <c r="E1857">
        <v>-1.9597730789066539E-2</v>
      </c>
      <c r="G1857">
        <v>1852</v>
      </c>
      <c r="H1857">
        <f t="shared" ca="1" si="61"/>
        <v>-1.2429696958297603E-2</v>
      </c>
    </row>
    <row r="1858" spans="2:8">
      <c r="B1858" s="179">
        <v>42933</v>
      </c>
      <c r="C1858" s="180">
        <v>22.87</v>
      </c>
      <c r="D1858">
        <f t="shared" si="60"/>
        <v>-1.6222125054656753</v>
      </c>
      <c r="E1858">
        <v>-1.9676432006996033E-2</v>
      </c>
      <c r="G1858">
        <v>1853</v>
      </c>
      <c r="H1858">
        <f t="shared" ca="1" si="61"/>
        <v>3.116570342336827E-2</v>
      </c>
    </row>
    <row r="1859" spans="2:8">
      <c r="B1859" s="179">
        <v>43777</v>
      </c>
      <c r="C1859" s="180">
        <v>59.97</v>
      </c>
      <c r="D1859">
        <f t="shared" si="60"/>
        <v>0.61897615474403866</v>
      </c>
      <c r="E1859">
        <v>-1.9676504919126224E-2</v>
      </c>
      <c r="G1859">
        <v>1854</v>
      </c>
      <c r="H1859">
        <f t="shared" ca="1" si="61"/>
        <v>4.6392909872070114E-3</v>
      </c>
    </row>
    <row r="1860" spans="2:8">
      <c r="B1860" s="179">
        <v>42894</v>
      </c>
      <c r="C1860" s="180">
        <v>22.85</v>
      </c>
      <c r="D1860">
        <f t="shared" si="60"/>
        <v>-0.10853391684901517</v>
      </c>
      <c r="E1860">
        <v>-1.9693654266958391E-2</v>
      </c>
      <c r="G1860">
        <v>1855</v>
      </c>
      <c r="H1860">
        <f t="shared" ca="1" si="61"/>
        <v>5.4419778253281519E-4</v>
      </c>
    </row>
    <row r="1861" spans="2:8">
      <c r="B1861" s="179">
        <v>42982</v>
      </c>
      <c r="C1861" s="180">
        <v>25.33</v>
      </c>
      <c r="D1861">
        <f t="shared" si="60"/>
        <v>-0.35886300829056472</v>
      </c>
      <c r="E1861">
        <v>-1.9739439399921045E-2</v>
      </c>
      <c r="G1861">
        <v>1856</v>
      </c>
      <c r="H1861">
        <f t="shared" ca="1" si="61"/>
        <v>1.4769734594410352E-2</v>
      </c>
    </row>
    <row r="1862" spans="2:8">
      <c r="B1862" s="179">
        <v>43227</v>
      </c>
      <c r="C1862" s="180">
        <v>34.42</v>
      </c>
      <c r="D1862">
        <f t="shared" ref="D1862:D1925" si="62">(C1862-C1863)/C1862</f>
        <v>-15.960197559558397</v>
      </c>
      <c r="E1862">
        <v>-1.9755955839628112E-2</v>
      </c>
      <c r="G1862">
        <v>1857</v>
      </c>
      <c r="H1862">
        <f t="shared" ca="1" si="61"/>
        <v>-3.0817854575029849E-2</v>
      </c>
    </row>
    <row r="1863" spans="2:8">
      <c r="B1863" s="179">
        <v>45518</v>
      </c>
      <c r="C1863" s="180">
        <v>583.77</v>
      </c>
      <c r="D1863">
        <f t="shared" si="62"/>
        <v>0.66282953903078257</v>
      </c>
      <c r="E1863">
        <v>-1.9768059338438022E-2</v>
      </c>
      <c r="G1863">
        <v>1858</v>
      </c>
      <c r="H1863">
        <f t="shared" ref="H1863:H1926" ca="1" si="63">NORMINV(RAND(),N$8,N$9)</f>
        <v>-3.5347637772211614E-3</v>
      </c>
    </row>
    <row r="1864" spans="2:8">
      <c r="B1864" s="179">
        <v>44802</v>
      </c>
      <c r="C1864" s="180">
        <v>196.83</v>
      </c>
      <c r="D1864">
        <f t="shared" si="62"/>
        <v>0.81075039374079161</v>
      </c>
      <c r="E1864">
        <v>-1.981405273586332E-2</v>
      </c>
      <c r="G1864">
        <v>1859</v>
      </c>
      <c r="H1864">
        <f t="shared" ca="1" si="63"/>
        <v>-1.6348409323113534E-2</v>
      </c>
    </row>
    <row r="1865" spans="2:8">
      <c r="B1865" s="179">
        <v>43458</v>
      </c>
      <c r="C1865" s="180">
        <v>37.25</v>
      </c>
      <c r="D1865">
        <f t="shared" si="62"/>
        <v>-0.57798657718120805</v>
      </c>
      <c r="E1865">
        <v>-1.9865771812080591E-2</v>
      </c>
      <c r="G1865">
        <v>1860</v>
      </c>
      <c r="H1865">
        <f t="shared" ca="1" si="63"/>
        <v>-2.3962522494764993E-2</v>
      </c>
    </row>
    <row r="1866" spans="2:8">
      <c r="B1866" s="179">
        <v>44092</v>
      </c>
      <c r="C1866" s="180">
        <v>58.78</v>
      </c>
      <c r="D1866">
        <f t="shared" si="62"/>
        <v>0.46223205171827153</v>
      </c>
      <c r="E1866">
        <v>-1.9904729499829903E-2</v>
      </c>
      <c r="G1866">
        <v>1861</v>
      </c>
      <c r="H1866">
        <f t="shared" ca="1" si="63"/>
        <v>-1.8621920536137645E-2</v>
      </c>
    </row>
    <row r="1867" spans="2:8">
      <c r="B1867" s="179">
        <v>43158</v>
      </c>
      <c r="C1867" s="180">
        <v>31.61</v>
      </c>
      <c r="D1867">
        <f t="shared" si="62"/>
        <v>0.15881050300537802</v>
      </c>
      <c r="E1867">
        <v>-1.993040177159135E-2</v>
      </c>
      <c r="G1867">
        <v>1862</v>
      </c>
      <c r="H1867">
        <f t="shared" ca="1" si="63"/>
        <v>-6.5549950286414261E-4</v>
      </c>
    </row>
    <row r="1868" spans="2:8">
      <c r="B1868" s="179">
        <v>42969</v>
      </c>
      <c r="C1868" s="180">
        <v>26.59</v>
      </c>
      <c r="D1868">
        <f t="shared" si="62"/>
        <v>0.19104926664159452</v>
      </c>
      <c r="E1868">
        <v>-1.9932305377961684E-2</v>
      </c>
      <c r="G1868">
        <v>1863</v>
      </c>
      <c r="H1868">
        <f t="shared" ca="1" si="63"/>
        <v>1.2700048144811517E-2</v>
      </c>
    </row>
    <row r="1869" spans="2:8">
      <c r="B1869" s="179">
        <v>42845</v>
      </c>
      <c r="C1869" s="180">
        <v>21.51</v>
      </c>
      <c r="D1869">
        <f t="shared" si="62"/>
        <v>-27.885634588563459</v>
      </c>
      <c r="E1869">
        <v>-1.9990701999070184E-2</v>
      </c>
      <c r="G1869">
        <v>1864</v>
      </c>
      <c r="H1869">
        <f t="shared" ca="1" si="63"/>
        <v>1.4364154375046964E-2</v>
      </c>
    </row>
    <row r="1870" spans="2:8">
      <c r="B1870" s="179">
        <v>45492</v>
      </c>
      <c r="C1870" s="180">
        <v>621.33000000000004</v>
      </c>
      <c r="D1870">
        <f t="shared" si="62"/>
        <v>0.96946872032575282</v>
      </c>
      <c r="E1870">
        <v>-2.0005472132361143E-2</v>
      </c>
      <c r="G1870">
        <v>1865</v>
      </c>
      <c r="H1870">
        <f t="shared" ca="1" si="63"/>
        <v>-1.4520379022695746E-2</v>
      </c>
    </row>
    <row r="1871" spans="2:8">
      <c r="B1871" s="179">
        <v>42710</v>
      </c>
      <c r="C1871" s="180">
        <v>18.97</v>
      </c>
      <c r="D1871">
        <f t="shared" si="62"/>
        <v>-0.31470743278861374</v>
      </c>
      <c r="E1871">
        <v>-2.0031628887717586E-2</v>
      </c>
      <c r="G1871">
        <v>1866</v>
      </c>
      <c r="H1871">
        <f t="shared" ca="1" si="63"/>
        <v>-4.0318729895004925E-3</v>
      </c>
    </row>
    <row r="1872" spans="2:8">
      <c r="B1872" s="179">
        <v>43003</v>
      </c>
      <c r="C1872" s="180">
        <v>24.94</v>
      </c>
      <c r="D1872">
        <f t="shared" si="62"/>
        <v>-2.0465116279069768</v>
      </c>
      <c r="E1872">
        <v>-2.0048115477145148E-2</v>
      </c>
      <c r="G1872">
        <v>1867</v>
      </c>
      <c r="H1872">
        <f t="shared" ca="1" si="63"/>
        <v>-2.462939415357366E-2</v>
      </c>
    </row>
    <row r="1873" spans="2:8">
      <c r="B1873" s="179">
        <v>44218</v>
      </c>
      <c r="C1873" s="180">
        <v>75.98</v>
      </c>
      <c r="D1873">
        <f t="shared" si="62"/>
        <v>0.38773361410897605</v>
      </c>
      <c r="E1873">
        <v>-2.0136878125822599E-2</v>
      </c>
      <c r="G1873">
        <v>1868</v>
      </c>
      <c r="H1873">
        <f t="shared" ca="1" si="63"/>
        <v>-9.8760675220099514E-3</v>
      </c>
    </row>
    <row r="1874" spans="2:8">
      <c r="B1874" s="179">
        <v>43668</v>
      </c>
      <c r="C1874" s="180">
        <v>46.52</v>
      </c>
      <c r="D1874">
        <f t="shared" si="62"/>
        <v>-5.8046001719690459</v>
      </c>
      <c r="E1874">
        <v>-2.0206362854686105E-2</v>
      </c>
      <c r="G1874">
        <v>1869</v>
      </c>
      <c r="H1874">
        <f t="shared" ca="1" si="63"/>
        <v>-4.1983504499967163E-2</v>
      </c>
    </row>
    <row r="1875" spans="2:8">
      <c r="B1875" s="179">
        <v>45099</v>
      </c>
      <c r="C1875" s="180">
        <v>316.55</v>
      </c>
      <c r="D1875">
        <f t="shared" si="62"/>
        <v>-0.59121781709050691</v>
      </c>
      <c r="E1875">
        <v>-2.0217975043436982E-2</v>
      </c>
      <c r="G1875">
        <v>1870</v>
      </c>
      <c r="H1875">
        <f t="shared" ca="1" si="63"/>
        <v>-6.1091106311659321E-3</v>
      </c>
    </row>
    <row r="1876" spans="2:8">
      <c r="B1876" s="179">
        <v>45301</v>
      </c>
      <c r="C1876" s="180">
        <v>503.7</v>
      </c>
      <c r="D1876">
        <f t="shared" si="62"/>
        <v>-0.2244987095493349</v>
      </c>
      <c r="E1876">
        <v>-2.0309708159618745E-2</v>
      </c>
      <c r="G1876">
        <v>1871</v>
      </c>
      <c r="H1876">
        <f t="shared" ca="1" si="63"/>
        <v>1.0813203830795455E-2</v>
      </c>
    </row>
    <row r="1877" spans="2:8">
      <c r="B1877" s="179">
        <v>45664</v>
      </c>
      <c r="C1877" s="180">
        <v>616.78</v>
      </c>
      <c r="D1877">
        <f t="shared" si="62"/>
        <v>0.89067414637309894</v>
      </c>
      <c r="E1877">
        <v>-2.0396251499724443E-2</v>
      </c>
      <c r="G1877">
        <v>1872</v>
      </c>
      <c r="H1877">
        <f t="shared" ca="1" si="63"/>
        <v>2.8802081674009456E-2</v>
      </c>
    </row>
    <row r="1878" spans="2:8">
      <c r="B1878" s="179">
        <v>43858</v>
      </c>
      <c r="C1878" s="180">
        <v>67.430000000000007</v>
      </c>
      <c r="D1878">
        <f t="shared" si="62"/>
        <v>0.26160462702061404</v>
      </c>
      <c r="E1878">
        <v>-2.0465668100252042E-2</v>
      </c>
      <c r="G1878">
        <v>1873</v>
      </c>
      <c r="H1878">
        <f t="shared" ca="1" si="63"/>
        <v>-6.6482227951555044E-3</v>
      </c>
    </row>
    <row r="1879" spans="2:8">
      <c r="B1879" s="179">
        <v>43970</v>
      </c>
      <c r="C1879" s="180">
        <v>49.79</v>
      </c>
      <c r="D1879">
        <f t="shared" si="62"/>
        <v>0.20606547499497888</v>
      </c>
      <c r="E1879">
        <v>-2.0486041373769897E-2</v>
      </c>
      <c r="G1879">
        <v>1874</v>
      </c>
      <c r="H1879">
        <f t="shared" ca="1" si="63"/>
        <v>2.4572825892033689E-2</v>
      </c>
    </row>
    <row r="1880" spans="2:8">
      <c r="B1880" s="179">
        <v>43489</v>
      </c>
      <c r="C1880" s="180">
        <v>39.53</v>
      </c>
      <c r="D1880">
        <f t="shared" si="62"/>
        <v>-4.3819883632684036</v>
      </c>
      <c r="E1880">
        <v>-2.0490766506450854E-2</v>
      </c>
      <c r="G1880">
        <v>1875</v>
      </c>
      <c r="H1880">
        <f t="shared" ca="1" si="63"/>
        <v>4.8750867866000575E-3</v>
      </c>
    </row>
    <row r="1881" spans="2:8">
      <c r="B1881" s="179">
        <v>44879</v>
      </c>
      <c r="C1881" s="180">
        <v>212.75</v>
      </c>
      <c r="D1881">
        <f t="shared" si="62"/>
        <v>-1.5963337250293772</v>
      </c>
      <c r="E1881">
        <v>-2.0540540540540563E-2</v>
      </c>
      <c r="G1881">
        <v>1876</v>
      </c>
      <c r="H1881">
        <f t="shared" ca="1" si="63"/>
        <v>-5.2231274432384893E-2</v>
      </c>
    </row>
    <row r="1882" spans="2:8">
      <c r="B1882" s="179">
        <v>45364</v>
      </c>
      <c r="C1882" s="180">
        <v>552.37</v>
      </c>
      <c r="D1882">
        <f t="shared" si="62"/>
        <v>0.77846371091840616</v>
      </c>
      <c r="E1882">
        <v>-2.0547821206799832E-2</v>
      </c>
      <c r="G1882">
        <v>1877</v>
      </c>
      <c r="H1882">
        <f t="shared" ca="1" si="63"/>
        <v>3.4969190816891628E-2</v>
      </c>
    </row>
    <row r="1883" spans="2:8">
      <c r="B1883" s="179">
        <v>44510</v>
      </c>
      <c r="C1883" s="180">
        <v>122.37</v>
      </c>
      <c r="D1883">
        <f t="shared" si="62"/>
        <v>0.86598022391108931</v>
      </c>
      <c r="E1883">
        <v>-2.0593282667320387E-2</v>
      </c>
      <c r="G1883">
        <v>1878</v>
      </c>
      <c r="H1883">
        <f t="shared" ca="1" si="63"/>
        <v>5.0935241559072517E-2</v>
      </c>
    </row>
    <row r="1884" spans="2:8">
      <c r="B1884" s="179">
        <v>42802</v>
      </c>
      <c r="C1884" s="180">
        <v>16.399999999999999</v>
      </c>
      <c r="D1884">
        <f t="shared" si="62"/>
        <v>-0.90121951219512209</v>
      </c>
      <c r="E1884">
        <v>-2.0731707317073165E-2</v>
      </c>
      <c r="G1884">
        <v>1879</v>
      </c>
      <c r="H1884">
        <f t="shared" ca="1" si="63"/>
        <v>-1.4767373037349056E-2</v>
      </c>
    </row>
    <row r="1885" spans="2:8">
      <c r="B1885" s="179">
        <v>43207</v>
      </c>
      <c r="C1885" s="180">
        <v>31.18</v>
      </c>
      <c r="D1885">
        <f t="shared" si="62"/>
        <v>-0.63021167415009616</v>
      </c>
      <c r="E1885">
        <v>-2.0846696600384816E-2</v>
      </c>
      <c r="G1885">
        <v>1880</v>
      </c>
      <c r="H1885">
        <f t="shared" ca="1" si="63"/>
        <v>2.3558102478498502E-2</v>
      </c>
    </row>
    <row r="1886" spans="2:8">
      <c r="B1886" s="179">
        <v>43711</v>
      </c>
      <c r="C1886" s="180">
        <v>50.83</v>
      </c>
      <c r="D1886">
        <f t="shared" si="62"/>
        <v>-10.65905961046626</v>
      </c>
      <c r="E1886">
        <v>-2.085382648042499E-2</v>
      </c>
      <c r="G1886">
        <v>1881</v>
      </c>
      <c r="H1886">
        <f t="shared" ca="1" si="63"/>
        <v>-1.2302795935568499E-2</v>
      </c>
    </row>
    <row r="1887" spans="2:8">
      <c r="B1887" s="179">
        <v>45512</v>
      </c>
      <c r="C1887" s="180">
        <v>592.63</v>
      </c>
      <c r="D1887">
        <f t="shared" si="62"/>
        <v>0.92504598147241968</v>
      </c>
      <c r="E1887">
        <v>-2.0906805257918069E-2</v>
      </c>
      <c r="G1887">
        <v>1882</v>
      </c>
      <c r="H1887">
        <f t="shared" ca="1" si="63"/>
        <v>-3.2870210881742346E-3</v>
      </c>
    </row>
    <row r="1888" spans="2:8">
      <c r="B1888" s="179">
        <v>43565</v>
      </c>
      <c r="C1888" s="180">
        <v>44.42</v>
      </c>
      <c r="D1888">
        <f t="shared" si="62"/>
        <v>0.17739756866276457</v>
      </c>
      <c r="E1888">
        <v>-2.0936515083295807E-2</v>
      </c>
      <c r="G1888">
        <v>1883</v>
      </c>
      <c r="H1888">
        <f t="shared" ca="1" si="63"/>
        <v>3.8547431783921178E-3</v>
      </c>
    </row>
    <row r="1889" spans="2:8">
      <c r="B1889" s="179">
        <v>43286</v>
      </c>
      <c r="C1889" s="180">
        <v>36.54</v>
      </c>
      <c r="D1889">
        <f t="shared" si="62"/>
        <v>0.32484948002189373</v>
      </c>
      <c r="E1889">
        <v>-2.1072796934865988E-2</v>
      </c>
      <c r="G1889">
        <v>1884</v>
      </c>
      <c r="H1889">
        <f t="shared" ca="1" si="63"/>
        <v>3.3789758872291201E-2</v>
      </c>
    </row>
    <row r="1890" spans="2:8">
      <c r="B1890" s="179">
        <v>43007</v>
      </c>
      <c r="C1890" s="180">
        <v>24.67</v>
      </c>
      <c r="D1890">
        <f t="shared" si="62"/>
        <v>-5.5533036076205813E-2</v>
      </c>
      <c r="E1890">
        <v>-2.1078232671260622E-2</v>
      </c>
      <c r="G1890">
        <v>1885</v>
      </c>
      <c r="H1890">
        <f t="shared" ca="1" si="63"/>
        <v>-3.9252559394127723E-3</v>
      </c>
    </row>
    <row r="1891" spans="2:8">
      <c r="B1891" s="179">
        <v>42970</v>
      </c>
      <c r="C1891" s="180">
        <v>26.04</v>
      </c>
      <c r="D1891">
        <f t="shared" si="62"/>
        <v>-3.6682027649769591</v>
      </c>
      <c r="E1891">
        <v>-2.1121351766513086E-2</v>
      </c>
      <c r="G1891">
        <v>1886</v>
      </c>
      <c r="H1891">
        <f t="shared" ca="1" si="63"/>
        <v>1.6413853984589867E-2</v>
      </c>
    </row>
    <row r="1892" spans="2:8">
      <c r="B1892" s="179">
        <v>44651</v>
      </c>
      <c r="C1892" s="180">
        <v>121.56</v>
      </c>
      <c r="D1892">
        <f t="shared" si="62"/>
        <v>0.80157946692991111</v>
      </c>
      <c r="E1892">
        <v>-2.114182296808155E-2</v>
      </c>
      <c r="G1892">
        <v>1887</v>
      </c>
      <c r="H1892">
        <f t="shared" ca="1" si="63"/>
        <v>3.7225695322248162E-2</v>
      </c>
    </row>
    <row r="1893" spans="2:8">
      <c r="B1893" s="179">
        <v>43052</v>
      </c>
      <c r="C1893" s="180">
        <v>24.12</v>
      </c>
      <c r="D1893">
        <f t="shared" si="62"/>
        <v>-1.3905472636815916</v>
      </c>
      <c r="E1893">
        <v>-2.1144278606965092E-2</v>
      </c>
      <c r="G1893">
        <v>1888</v>
      </c>
      <c r="H1893">
        <f t="shared" ca="1" si="63"/>
        <v>1.1491501125907749E-2</v>
      </c>
    </row>
    <row r="1894" spans="2:8">
      <c r="B1894" s="179">
        <v>43804</v>
      </c>
      <c r="C1894" s="180">
        <v>57.66</v>
      </c>
      <c r="D1894">
        <f t="shared" si="62"/>
        <v>0.47658688865764826</v>
      </c>
      <c r="E1894">
        <v>-2.1158515435310544E-2</v>
      </c>
      <c r="G1894">
        <v>1889</v>
      </c>
      <c r="H1894">
        <f t="shared" ca="1" si="63"/>
        <v>-1.6769766917851395E-3</v>
      </c>
    </row>
    <row r="1895" spans="2:8">
      <c r="B1895" s="179">
        <v>43171</v>
      </c>
      <c r="C1895" s="180">
        <v>30.18</v>
      </c>
      <c r="D1895">
        <f t="shared" si="62"/>
        <v>-0.15241882041086818</v>
      </c>
      <c r="E1895">
        <v>-2.1206096752816452E-2</v>
      </c>
      <c r="G1895">
        <v>1890</v>
      </c>
      <c r="H1895">
        <f t="shared" ca="1" si="63"/>
        <v>-1.8455965563190461E-2</v>
      </c>
    </row>
    <row r="1896" spans="2:8">
      <c r="B1896" s="179">
        <v>43299</v>
      </c>
      <c r="C1896" s="180">
        <v>34.78</v>
      </c>
      <c r="D1896">
        <f t="shared" si="62"/>
        <v>-1.114721104082806</v>
      </c>
      <c r="E1896">
        <v>-2.1276595744680906E-2</v>
      </c>
      <c r="G1896">
        <v>1891</v>
      </c>
      <c r="H1896">
        <f t="shared" ca="1" si="63"/>
        <v>-1.0798351654276209E-2</v>
      </c>
    </row>
    <row r="1897" spans="2:8">
      <c r="B1897" s="179">
        <v>44214</v>
      </c>
      <c r="C1897" s="180">
        <v>73.55</v>
      </c>
      <c r="D1897">
        <f t="shared" si="62"/>
        <v>0.14044867437117606</v>
      </c>
      <c r="E1897">
        <v>-2.1346023113528314E-2</v>
      </c>
      <c r="G1897">
        <v>1892</v>
      </c>
      <c r="H1897">
        <f t="shared" ca="1" si="63"/>
        <v>-2.3973044678017728E-2</v>
      </c>
    </row>
    <row r="1898" spans="2:8">
      <c r="B1898" s="179">
        <v>44158</v>
      </c>
      <c r="C1898" s="180">
        <v>63.22</v>
      </c>
      <c r="D1898">
        <f t="shared" si="62"/>
        <v>-0.86459981018664978</v>
      </c>
      <c r="E1898">
        <v>-2.1354001898133412E-2</v>
      </c>
      <c r="G1898">
        <v>1893</v>
      </c>
      <c r="H1898">
        <f t="shared" ca="1" si="63"/>
        <v>-6.9025379205735638E-3</v>
      </c>
    </row>
    <row r="1899" spans="2:8">
      <c r="B1899" s="179">
        <v>44516</v>
      </c>
      <c r="C1899" s="180">
        <v>117.88</v>
      </c>
      <c r="D1899">
        <f t="shared" si="62"/>
        <v>0.79368849677638276</v>
      </c>
      <c r="E1899">
        <v>-2.1377672209026217E-2</v>
      </c>
      <c r="G1899">
        <v>1894</v>
      </c>
      <c r="H1899">
        <f t="shared" ca="1" si="63"/>
        <v>-1.9110740670974151E-3</v>
      </c>
    </row>
    <row r="1900" spans="2:8">
      <c r="B1900" s="179">
        <v>43070</v>
      </c>
      <c r="C1900" s="180">
        <v>24.32</v>
      </c>
      <c r="D1900">
        <f t="shared" si="62"/>
        <v>-0.70682565789473673</v>
      </c>
      <c r="E1900">
        <v>-2.1381578947368404E-2</v>
      </c>
      <c r="G1900">
        <v>1895</v>
      </c>
      <c r="H1900">
        <f t="shared" ca="1" si="63"/>
        <v>7.36512596357614E-3</v>
      </c>
    </row>
    <row r="1901" spans="2:8">
      <c r="B1901" s="179">
        <v>43347</v>
      </c>
      <c r="C1901" s="180">
        <v>41.51</v>
      </c>
      <c r="D1901">
        <f t="shared" si="62"/>
        <v>-0.32425921464707302</v>
      </c>
      <c r="E1901">
        <v>-2.1440616718862941E-2</v>
      </c>
      <c r="G1901">
        <v>1896</v>
      </c>
      <c r="H1901">
        <f t="shared" ca="1" si="63"/>
        <v>3.3360112927579948E-3</v>
      </c>
    </row>
    <row r="1902" spans="2:8">
      <c r="B1902" s="179">
        <v>44020</v>
      </c>
      <c r="C1902" s="180">
        <v>54.97</v>
      </c>
      <c r="D1902">
        <f t="shared" si="62"/>
        <v>0.30707658722939779</v>
      </c>
      <c r="E1902">
        <v>-2.1466254320538471E-2</v>
      </c>
      <c r="G1902">
        <v>1897</v>
      </c>
      <c r="H1902">
        <f t="shared" ca="1" si="63"/>
        <v>-5.148645316872269E-2</v>
      </c>
    </row>
    <row r="1903" spans="2:8">
      <c r="B1903" s="179">
        <v>43444</v>
      </c>
      <c r="C1903" s="180">
        <v>38.090000000000003</v>
      </c>
      <c r="D1903">
        <f t="shared" si="62"/>
        <v>-4.9246521396692033</v>
      </c>
      <c r="E1903">
        <v>-2.1527960094512813E-2</v>
      </c>
      <c r="G1903">
        <v>1898</v>
      </c>
      <c r="H1903">
        <f t="shared" ca="1" si="63"/>
        <v>2.3897462811969507E-2</v>
      </c>
    </row>
    <row r="1904" spans="2:8">
      <c r="B1904" s="179">
        <v>44890</v>
      </c>
      <c r="C1904" s="180">
        <v>225.67</v>
      </c>
      <c r="D1904">
        <f t="shared" si="62"/>
        <v>0.75566092081357727</v>
      </c>
      <c r="E1904">
        <v>-2.1580183453715623E-2</v>
      </c>
      <c r="G1904">
        <v>1899</v>
      </c>
      <c r="H1904">
        <f t="shared" ca="1" si="63"/>
        <v>5.2801176206728143E-3</v>
      </c>
    </row>
    <row r="1905" spans="2:8">
      <c r="B1905" s="179">
        <v>44008</v>
      </c>
      <c r="C1905" s="180">
        <v>55.14</v>
      </c>
      <c r="D1905">
        <f t="shared" si="62"/>
        <v>0.57163583605368151</v>
      </c>
      <c r="E1905">
        <v>-2.1581429089590091E-2</v>
      </c>
      <c r="G1905">
        <v>1900</v>
      </c>
      <c r="H1905">
        <f t="shared" ca="1" si="63"/>
        <v>3.933261740367977E-2</v>
      </c>
    </row>
    <row r="1906" spans="2:8">
      <c r="B1906" s="179">
        <v>42929</v>
      </c>
      <c r="C1906" s="180">
        <v>23.62</v>
      </c>
      <c r="D1906">
        <f t="shared" si="62"/>
        <v>-0.50592718035563078</v>
      </c>
      <c r="E1906">
        <v>-2.1591871295512193E-2</v>
      </c>
      <c r="G1906">
        <v>1901</v>
      </c>
      <c r="H1906">
        <f t="shared" ca="1" si="63"/>
        <v>1.5348931813266502E-2</v>
      </c>
    </row>
    <row r="1907" spans="2:8">
      <c r="B1907" s="179">
        <v>43314</v>
      </c>
      <c r="C1907" s="180">
        <v>35.57</v>
      </c>
      <c r="D1907">
        <f t="shared" si="62"/>
        <v>-0.58785493393308963</v>
      </c>
      <c r="E1907">
        <v>-2.1647455721113384E-2</v>
      </c>
      <c r="G1907">
        <v>1902</v>
      </c>
      <c r="H1907">
        <f t="shared" ca="1" si="63"/>
        <v>4.5536150448615371E-2</v>
      </c>
    </row>
    <row r="1908" spans="2:8">
      <c r="B1908" s="179">
        <v>43817</v>
      </c>
      <c r="C1908" s="180">
        <v>56.48</v>
      </c>
      <c r="D1908">
        <f t="shared" si="62"/>
        <v>-10.188916430594903</v>
      </c>
      <c r="E1908">
        <v>-2.1777620396600639E-2</v>
      </c>
      <c r="G1908">
        <v>1903</v>
      </c>
      <c r="H1908">
        <f t="shared" ca="1" si="63"/>
        <v>-1.5965621333824533E-2</v>
      </c>
    </row>
    <row r="1909" spans="2:8">
      <c r="B1909" s="179">
        <v>45560</v>
      </c>
      <c r="C1909" s="180">
        <v>631.95000000000005</v>
      </c>
      <c r="D1909">
        <f t="shared" si="62"/>
        <v>0.77950787245826403</v>
      </c>
      <c r="E1909">
        <v>-2.1884642772371114E-2</v>
      </c>
      <c r="G1909">
        <v>1904</v>
      </c>
      <c r="H1909">
        <f t="shared" ca="1" si="63"/>
        <v>-2.0733202061160704E-2</v>
      </c>
    </row>
    <row r="1910" spans="2:8">
      <c r="B1910" s="179">
        <v>44704</v>
      </c>
      <c r="C1910" s="180">
        <v>139.34</v>
      </c>
      <c r="D1910">
        <f t="shared" si="62"/>
        <v>0.77170948758432611</v>
      </c>
      <c r="E1910">
        <v>-2.1960671738194361E-2</v>
      </c>
      <c r="G1910">
        <v>1905</v>
      </c>
      <c r="H1910">
        <f t="shared" ca="1" si="63"/>
        <v>-3.7259925227251176E-2</v>
      </c>
    </row>
    <row r="1911" spans="2:8">
      <c r="B1911" s="179">
        <v>43147</v>
      </c>
      <c r="C1911" s="180">
        <v>31.81</v>
      </c>
      <c r="D1911">
        <f t="shared" si="62"/>
        <v>-15.983024206224458</v>
      </c>
      <c r="E1911">
        <v>-2.2005658597925158E-2</v>
      </c>
      <c r="G1911">
        <v>1906</v>
      </c>
      <c r="H1911">
        <f t="shared" ca="1" si="63"/>
        <v>-4.8478185261493945E-2</v>
      </c>
    </row>
    <row r="1912" spans="2:8">
      <c r="B1912" s="179">
        <v>45678</v>
      </c>
      <c r="C1912" s="180">
        <v>540.23</v>
      </c>
      <c r="D1912">
        <f t="shared" si="62"/>
        <v>0.92573533494992877</v>
      </c>
      <c r="E1912">
        <v>-2.2064676156451805E-2</v>
      </c>
      <c r="G1912">
        <v>1907</v>
      </c>
      <c r="H1912">
        <f t="shared" ca="1" si="63"/>
        <v>2.950980784247682E-2</v>
      </c>
    </row>
    <row r="1913" spans="2:8">
      <c r="B1913" s="179">
        <v>43349</v>
      </c>
      <c r="C1913" s="180">
        <v>40.119999999999997</v>
      </c>
      <c r="D1913">
        <f t="shared" si="62"/>
        <v>-7.7654536390827529</v>
      </c>
      <c r="E1913">
        <v>-2.2183449651046874E-2</v>
      </c>
      <c r="G1913">
        <v>1908</v>
      </c>
      <c r="H1913">
        <f t="shared" ca="1" si="63"/>
        <v>-5.2278243822319855E-3</v>
      </c>
    </row>
    <row r="1914" spans="2:8">
      <c r="B1914" s="179">
        <v>45161</v>
      </c>
      <c r="C1914" s="180">
        <v>351.67</v>
      </c>
      <c r="D1914">
        <f t="shared" si="62"/>
        <v>0.93994369721614013</v>
      </c>
      <c r="E1914">
        <v>-2.223675604970567E-2</v>
      </c>
      <c r="G1914">
        <v>1909</v>
      </c>
      <c r="H1914">
        <f t="shared" ca="1" si="63"/>
        <v>8.3510664499439283E-3</v>
      </c>
    </row>
    <row r="1915" spans="2:8">
      <c r="B1915" s="179">
        <v>42859</v>
      </c>
      <c r="C1915" s="180">
        <v>21.12</v>
      </c>
      <c r="D1915">
        <f t="shared" si="62"/>
        <v>-19.29119318181818</v>
      </c>
      <c r="E1915">
        <v>-2.2253787878787824E-2</v>
      </c>
      <c r="G1915">
        <v>1910</v>
      </c>
      <c r="H1915">
        <f t="shared" ca="1" si="63"/>
        <v>-4.6753519461574496E-3</v>
      </c>
    </row>
    <row r="1916" spans="2:8">
      <c r="B1916" s="179">
        <v>45272</v>
      </c>
      <c r="C1916" s="180">
        <v>428.55</v>
      </c>
      <c r="D1916">
        <f t="shared" si="62"/>
        <v>0.89455139423637853</v>
      </c>
      <c r="E1916">
        <v>-2.2261113055652697E-2</v>
      </c>
      <c r="G1916">
        <v>1911</v>
      </c>
      <c r="H1916">
        <f t="shared" ca="1" si="63"/>
        <v>-8.3451326397593183E-3</v>
      </c>
    </row>
    <row r="1917" spans="2:8">
      <c r="B1917" s="179">
        <v>43560</v>
      </c>
      <c r="C1917" s="180">
        <v>45.19</v>
      </c>
      <c r="D1917">
        <f t="shared" si="62"/>
        <v>-7.3027218411152912</v>
      </c>
      <c r="E1917">
        <v>-2.2350077450763558E-2</v>
      </c>
      <c r="G1917">
        <v>1912</v>
      </c>
      <c r="H1917">
        <f t="shared" ca="1" si="63"/>
        <v>5.9532174860780426E-3</v>
      </c>
    </row>
    <row r="1918" spans="2:8">
      <c r="B1918" s="179">
        <v>45197</v>
      </c>
      <c r="C1918" s="180">
        <v>375.2</v>
      </c>
      <c r="D1918">
        <f t="shared" si="62"/>
        <v>0.91111407249466947</v>
      </c>
      <c r="E1918">
        <v>-2.2468017057569314E-2</v>
      </c>
      <c r="G1918">
        <v>1913</v>
      </c>
      <c r="H1918">
        <f t="shared" ca="1" si="63"/>
        <v>-1.7169936853492256E-2</v>
      </c>
    </row>
    <row r="1919" spans="2:8">
      <c r="B1919" s="179">
        <v>43109</v>
      </c>
      <c r="C1919" s="180">
        <v>33.35</v>
      </c>
      <c r="D1919">
        <f t="shared" si="62"/>
        <v>-16.647676161919037</v>
      </c>
      <c r="E1919">
        <v>-2.2488755622188904E-2</v>
      </c>
      <c r="G1919">
        <v>1914</v>
      </c>
      <c r="H1919">
        <f t="shared" ca="1" si="63"/>
        <v>3.1709770401243814E-2</v>
      </c>
    </row>
    <row r="1920" spans="2:8">
      <c r="B1920" s="179">
        <v>45516</v>
      </c>
      <c r="C1920" s="180">
        <v>588.54999999999995</v>
      </c>
      <c r="D1920">
        <f t="shared" si="62"/>
        <v>0.76401325290969335</v>
      </c>
      <c r="E1920">
        <v>-2.2784810126582421E-2</v>
      </c>
      <c r="G1920">
        <v>1915</v>
      </c>
      <c r="H1920">
        <f t="shared" ca="1" si="63"/>
        <v>1.2263182998051861E-2</v>
      </c>
    </row>
    <row r="1921" spans="2:8">
      <c r="B1921" s="179">
        <v>44687</v>
      </c>
      <c r="C1921" s="180">
        <v>138.88999999999999</v>
      </c>
      <c r="D1921">
        <f t="shared" si="62"/>
        <v>0.82424940600475194</v>
      </c>
      <c r="E1921">
        <v>-2.282381740946084E-2</v>
      </c>
      <c r="G1921">
        <v>1916</v>
      </c>
      <c r="H1921">
        <f t="shared" ca="1" si="63"/>
        <v>2.8644410213807352E-2</v>
      </c>
    </row>
    <row r="1922" spans="2:8">
      <c r="B1922" s="179">
        <v>43041</v>
      </c>
      <c r="C1922" s="180">
        <v>24.41</v>
      </c>
      <c r="D1922">
        <f t="shared" si="62"/>
        <v>-0.68660385088078657</v>
      </c>
      <c r="E1922">
        <v>-2.2941417451863937E-2</v>
      </c>
      <c r="G1922">
        <v>1917</v>
      </c>
      <c r="H1922">
        <f t="shared" ca="1" si="63"/>
        <v>-4.8432115536693576E-2</v>
      </c>
    </row>
    <row r="1923" spans="2:8">
      <c r="B1923" s="179">
        <v>43336</v>
      </c>
      <c r="C1923" s="180">
        <v>41.17</v>
      </c>
      <c r="D1923">
        <f t="shared" si="62"/>
        <v>-0.50157881952878303</v>
      </c>
      <c r="E1923">
        <v>-2.3075054651445121E-2</v>
      </c>
      <c r="G1923">
        <v>1918</v>
      </c>
      <c r="H1923">
        <f t="shared" ca="1" si="63"/>
        <v>-4.1563143398304178E-2</v>
      </c>
    </row>
    <row r="1924" spans="2:8">
      <c r="B1924" s="179">
        <v>44074</v>
      </c>
      <c r="C1924" s="180">
        <v>61.82</v>
      </c>
      <c r="D1924">
        <f t="shared" si="62"/>
        <v>-1.7339048851504366</v>
      </c>
      <c r="E1924">
        <v>-2.3131672597864764E-2</v>
      </c>
      <c r="G1924">
        <v>1919</v>
      </c>
      <c r="H1924">
        <f t="shared" ca="1" si="63"/>
        <v>1.553595315794137E-2</v>
      </c>
    </row>
    <row r="1925" spans="2:8">
      <c r="B1925" s="179">
        <v>44763</v>
      </c>
      <c r="C1925" s="180">
        <v>169.01</v>
      </c>
      <c r="D1925">
        <f t="shared" si="62"/>
        <v>0.63380865037571743</v>
      </c>
      <c r="E1925">
        <v>-2.3253061948997143E-2</v>
      </c>
      <c r="G1925">
        <v>1920</v>
      </c>
      <c r="H1925">
        <f t="shared" ca="1" si="63"/>
        <v>2.3062348490488164E-2</v>
      </c>
    </row>
    <row r="1926" spans="2:8">
      <c r="B1926" s="179">
        <v>43895</v>
      </c>
      <c r="C1926" s="180">
        <v>61.89</v>
      </c>
      <c r="D1926">
        <f t="shared" ref="D1926:D1989" si="64">(C1926-C1927)/C1926</f>
        <v>-0.21732105348198422</v>
      </c>
      <c r="E1926">
        <v>-2.3267086766844365E-2</v>
      </c>
      <c r="G1926">
        <v>1921</v>
      </c>
      <c r="H1926">
        <f t="shared" ca="1" si="63"/>
        <v>-4.4386395242896858E-2</v>
      </c>
    </row>
    <row r="1927" spans="2:8">
      <c r="B1927" s="179">
        <v>44193</v>
      </c>
      <c r="C1927" s="180">
        <v>75.34</v>
      </c>
      <c r="D1927">
        <f t="shared" si="64"/>
        <v>0.45872046721529069</v>
      </c>
      <c r="E1927">
        <v>-2.3360764534111903E-2</v>
      </c>
      <c r="G1927">
        <v>1922</v>
      </c>
      <c r="H1927">
        <f t="shared" ref="H1927:H1990" ca="1" si="65">NORMINV(RAND(),N$8,N$9)</f>
        <v>1.2228617371569375E-3</v>
      </c>
    </row>
    <row r="1928" spans="2:8">
      <c r="B1928" s="179">
        <v>43361</v>
      </c>
      <c r="C1928" s="180">
        <v>40.78</v>
      </c>
      <c r="D1928">
        <f t="shared" si="64"/>
        <v>-14.49166257969593</v>
      </c>
      <c r="E1928">
        <v>-2.354095144678766E-2</v>
      </c>
      <c r="G1928">
        <v>1923</v>
      </c>
      <c r="H1928">
        <f t="shared" ca="1" si="65"/>
        <v>1.5787981453106156E-2</v>
      </c>
    </row>
    <row r="1929" spans="2:8">
      <c r="B1929" s="179">
        <v>45644</v>
      </c>
      <c r="C1929" s="180">
        <v>631.75</v>
      </c>
      <c r="D1929">
        <f t="shared" si="64"/>
        <v>0.97464186782746343</v>
      </c>
      <c r="E1929">
        <v>-2.3553620894341109E-2</v>
      </c>
      <c r="G1929">
        <v>1924</v>
      </c>
      <c r="H1929">
        <f t="shared" ca="1" si="65"/>
        <v>3.894486847456143E-4</v>
      </c>
    </row>
    <row r="1930" spans="2:8">
      <c r="B1930" s="179">
        <v>42803</v>
      </c>
      <c r="C1930" s="180">
        <v>16.02</v>
      </c>
      <c r="D1930">
        <f t="shared" si="64"/>
        <v>-2.7846441947565546</v>
      </c>
      <c r="E1930">
        <v>-2.3720349563046132E-2</v>
      </c>
      <c r="G1930">
        <v>1925</v>
      </c>
      <c r="H1930">
        <f t="shared" ca="1" si="65"/>
        <v>9.0930956353713014E-3</v>
      </c>
    </row>
    <row r="1931" spans="2:8">
      <c r="B1931" s="179">
        <v>44083</v>
      </c>
      <c r="C1931" s="180">
        <v>60.63</v>
      </c>
      <c r="D1931">
        <f t="shared" si="64"/>
        <v>0.18324261916542964</v>
      </c>
      <c r="E1931">
        <v>-2.3750618505690213E-2</v>
      </c>
      <c r="G1931">
        <v>1926</v>
      </c>
      <c r="H1931">
        <f t="shared" ca="1" si="65"/>
        <v>5.2667211264048677E-2</v>
      </c>
    </row>
    <row r="1932" spans="2:8">
      <c r="B1932" s="179">
        <v>43675</v>
      </c>
      <c r="C1932" s="180">
        <v>49.52</v>
      </c>
      <c r="D1932">
        <f t="shared" si="64"/>
        <v>-4.2235460420032309</v>
      </c>
      <c r="E1932">
        <v>-2.4030694668820633E-2</v>
      </c>
      <c r="G1932">
        <v>1927</v>
      </c>
      <c r="H1932">
        <f t="shared" ca="1" si="65"/>
        <v>-3.9822276631927112E-2</v>
      </c>
    </row>
    <row r="1933" spans="2:8">
      <c r="B1933" s="179">
        <v>44922</v>
      </c>
      <c r="C1933" s="180">
        <v>258.67</v>
      </c>
      <c r="D1933">
        <f t="shared" si="64"/>
        <v>-0.22031932578188426</v>
      </c>
      <c r="E1933">
        <v>-2.4046081880388023E-2</v>
      </c>
      <c r="G1933">
        <v>1928</v>
      </c>
      <c r="H1933">
        <f t="shared" ca="1" si="65"/>
        <v>-1.8598282521562884E-2</v>
      </c>
    </row>
    <row r="1934" spans="2:8">
      <c r="B1934" s="179">
        <v>45096</v>
      </c>
      <c r="C1934" s="180">
        <v>315.66000000000003</v>
      </c>
      <c r="D1934">
        <f t="shared" si="64"/>
        <v>0.79243489830830649</v>
      </c>
      <c r="E1934">
        <v>-2.4076538047265936E-2</v>
      </c>
      <c r="G1934">
        <v>1929</v>
      </c>
      <c r="H1934">
        <f t="shared" ca="1" si="65"/>
        <v>-2.3962655004609309E-2</v>
      </c>
    </row>
    <row r="1935" spans="2:8">
      <c r="B1935" s="179">
        <v>43872</v>
      </c>
      <c r="C1935" s="180">
        <v>65.52</v>
      </c>
      <c r="D1935">
        <f t="shared" si="64"/>
        <v>-3.9493284493284495</v>
      </c>
      <c r="E1935">
        <v>-2.4114774114774092E-2</v>
      </c>
      <c r="G1935">
        <v>1930</v>
      </c>
      <c r="H1935">
        <f t="shared" ca="1" si="65"/>
        <v>-2.9277799983005856E-3</v>
      </c>
    </row>
    <row r="1936" spans="2:8">
      <c r="B1936" s="179">
        <v>45084</v>
      </c>
      <c r="C1936" s="180">
        <v>324.27999999999997</v>
      </c>
      <c r="D1936">
        <f t="shared" si="64"/>
        <v>0.69782286912544711</v>
      </c>
      <c r="E1936">
        <v>-2.4145799925990013E-2</v>
      </c>
      <c r="G1936">
        <v>1931</v>
      </c>
      <c r="H1936">
        <f t="shared" ca="1" si="65"/>
        <v>-2.21352294477681E-2</v>
      </c>
    </row>
    <row r="1937" spans="2:8">
      <c r="B1937" s="179">
        <v>44396</v>
      </c>
      <c r="C1937" s="180">
        <v>97.99</v>
      </c>
      <c r="D1937">
        <f t="shared" si="64"/>
        <v>0.692009388713134</v>
      </c>
      <c r="E1937">
        <v>-2.4186141443004436E-2</v>
      </c>
      <c r="G1937">
        <v>1932</v>
      </c>
      <c r="H1937">
        <f t="shared" ca="1" si="65"/>
        <v>1.7882720950909551E-3</v>
      </c>
    </row>
    <row r="1938" spans="2:8">
      <c r="B1938" s="179">
        <v>43175</v>
      </c>
      <c r="C1938" s="180">
        <v>30.18</v>
      </c>
      <c r="D1938">
        <f t="shared" si="64"/>
        <v>-18.909211398277009</v>
      </c>
      <c r="E1938">
        <v>-2.418820410868126E-2</v>
      </c>
      <c r="G1938">
        <v>1933</v>
      </c>
      <c r="H1938">
        <f t="shared" ca="1" si="65"/>
        <v>-3.8428515367326409E-2</v>
      </c>
    </row>
    <row r="1939" spans="2:8">
      <c r="B1939" s="179">
        <v>45621</v>
      </c>
      <c r="C1939" s="180">
        <v>600.86</v>
      </c>
      <c r="D1939">
        <f t="shared" si="64"/>
        <v>0.92086342908497831</v>
      </c>
      <c r="E1939">
        <v>-2.4331791099424165E-2</v>
      </c>
      <c r="G1939">
        <v>1934</v>
      </c>
      <c r="H1939">
        <f t="shared" ca="1" si="65"/>
        <v>-2.2536097051590893E-2</v>
      </c>
    </row>
    <row r="1940" spans="2:8">
      <c r="B1940" s="179">
        <v>43615</v>
      </c>
      <c r="C1940" s="180">
        <v>47.55</v>
      </c>
      <c r="D1940">
        <f t="shared" si="64"/>
        <v>1.8927444794951905E-3</v>
      </c>
      <c r="E1940">
        <v>-2.4395373291272424E-2</v>
      </c>
      <c r="G1940">
        <v>1935</v>
      </c>
      <c r="H1940">
        <f t="shared" ca="1" si="65"/>
        <v>1.7000198880166337E-2</v>
      </c>
    </row>
    <row r="1941" spans="2:8">
      <c r="B1941" s="179">
        <v>43665</v>
      </c>
      <c r="C1941" s="180">
        <v>47.46</v>
      </c>
      <c r="D1941">
        <f t="shared" si="64"/>
        <v>-4.426464391066161</v>
      </c>
      <c r="E1941">
        <v>-2.4441635061104014E-2</v>
      </c>
      <c r="G1941">
        <v>1936</v>
      </c>
      <c r="H1941">
        <f t="shared" ca="1" si="65"/>
        <v>2.5100335393633669E-2</v>
      </c>
    </row>
    <row r="1942" spans="2:8">
      <c r="B1942" s="179">
        <v>44998</v>
      </c>
      <c r="C1942" s="180">
        <v>257.54000000000002</v>
      </c>
      <c r="D1942">
        <f t="shared" si="64"/>
        <v>0.85901219228081072</v>
      </c>
      <c r="E1942">
        <v>-2.4501048380834053E-2</v>
      </c>
      <c r="G1942">
        <v>1937</v>
      </c>
      <c r="H1942">
        <f t="shared" ca="1" si="65"/>
        <v>5.0634753507015857E-2</v>
      </c>
    </row>
    <row r="1943" spans="2:8">
      <c r="B1943" s="179">
        <v>43451</v>
      </c>
      <c r="C1943" s="180">
        <v>36.31</v>
      </c>
      <c r="D1943">
        <f t="shared" si="64"/>
        <v>-15.313136876893417</v>
      </c>
      <c r="E1943">
        <v>-2.4511153952079333E-2</v>
      </c>
      <c r="G1943">
        <v>1938</v>
      </c>
      <c r="H1943">
        <f t="shared" ca="1" si="65"/>
        <v>1.0731362451359447E-3</v>
      </c>
    </row>
    <row r="1944" spans="2:8">
      <c r="B1944" s="179">
        <v>45600</v>
      </c>
      <c r="C1944" s="180">
        <v>592.33000000000004</v>
      </c>
      <c r="D1944">
        <f t="shared" si="64"/>
        <v>0.94254891698884069</v>
      </c>
      <c r="E1944">
        <v>-2.4597774888997576E-2</v>
      </c>
      <c r="G1944">
        <v>1939</v>
      </c>
      <c r="H1944">
        <f t="shared" ca="1" si="65"/>
        <v>1.2021823054160854E-3</v>
      </c>
    </row>
    <row r="1945" spans="2:8">
      <c r="B1945" s="179">
        <v>43231</v>
      </c>
      <c r="C1945" s="180">
        <v>34.03</v>
      </c>
      <c r="D1945">
        <f t="shared" si="64"/>
        <v>-0.48486629444607698</v>
      </c>
      <c r="E1945">
        <v>-2.4684102262709263E-2</v>
      </c>
      <c r="G1945">
        <v>1940</v>
      </c>
      <c r="H1945">
        <f t="shared" ca="1" si="65"/>
        <v>1.8209022670008421E-3</v>
      </c>
    </row>
    <row r="1946" spans="2:8">
      <c r="B1946" s="179">
        <v>43733</v>
      </c>
      <c r="C1946" s="180">
        <v>50.53</v>
      </c>
      <c r="D1946">
        <f t="shared" si="64"/>
        <v>-11.070453196121116</v>
      </c>
      <c r="E1946">
        <v>-2.4737779536908765E-2</v>
      </c>
      <c r="G1946">
        <v>1941</v>
      </c>
      <c r="H1946">
        <f t="shared" ca="1" si="65"/>
        <v>-7.6352248581548088E-3</v>
      </c>
    </row>
    <row r="1947" spans="2:8">
      <c r="B1947" s="179">
        <v>45532</v>
      </c>
      <c r="C1947" s="180">
        <v>609.91999999999996</v>
      </c>
      <c r="D1947">
        <f t="shared" si="64"/>
        <v>0.87452452780692558</v>
      </c>
      <c r="E1947">
        <v>-2.4790136411332642E-2</v>
      </c>
      <c r="G1947">
        <v>1942</v>
      </c>
      <c r="H1947">
        <f t="shared" ca="1" si="65"/>
        <v>6.4585648724185861E-3</v>
      </c>
    </row>
    <row r="1948" spans="2:8">
      <c r="B1948" s="179">
        <v>44210</v>
      </c>
      <c r="C1948" s="180">
        <v>76.53</v>
      </c>
      <c r="D1948">
        <f t="shared" si="64"/>
        <v>-0.24931399451195607</v>
      </c>
      <c r="E1948">
        <v>-2.5088200705605666E-2</v>
      </c>
      <c r="G1948">
        <v>1943</v>
      </c>
      <c r="H1948">
        <f t="shared" ca="1" si="65"/>
        <v>-1.4488539412807538E-2</v>
      </c>
    </row>
    <row r="1949" spans="2:8">
      <c r="B1949" s="179">
        <v>44399</v>
      </c>
      <c r="C1949" s="180">
        <v>95.61</v>
      </c>
      <c r="D1949">
        <f t="shared" si="64"/>
        <v>0.48404978558728168</v>
      </c>
      <c r="E1949">
        <v>-2.5101976780671536E-2</v>
      </c>
      <c r="G1949">
        <v>1944</v>
      </c>
      <c r="H1949">
        <f t="shared" ca="1" si="65"/>
        <v>1.3926841289934723E-2</v>
      </c>
    </row>
    <row r="1950" spans="2:8">
      <c r="B1950" s="179">
        <v>43727</v>
      </c>
      <c r="C1950" s="180">
        <v>49.33</v>
      </c>
      <c r="D1950">
        <f t="shared" si="64"/>
        <v>0.52564362456922764</v>
      </c>
      <c r="E1950">
        <v>-2.5136833569835842E-2</v>
      </c>
      <c r="G1950">
        <v>1945</v>
      </c>
      <c r="H1950">
        <f t="shared" ca="1" si="65"/>
        <v>-1.7878888060891784E-2</v>
      </c>
    </row>
    <row r="1951" spans="2:8">
      <c r="B1951" s="179">
        <v>42907</v>
      </c>
      <c r="C1951" s="180">
        <v>23.4</v>
      </c>
      <c r="D1951">
        <f t="shared" si="64"/>
        <v>-4.9064102564102567</v>
      </c>
      <c r="E1951">
        <v>-2.5213675213675211E-2</v>
      </c>
      <c r="G1951">
        <v>1946</v>
      </c>
      <c r="H1951">
        <f t="shared" ca="1" si="65"/>
        <v>-1.9964589770534759E-2</v>
      </c>
    </row>
    <row r="1952" spans="2:8">
      <c r="B1952" s="179">
        <v>44677</v>
      </c>
      <c r="C1952" s="180">
        <v>138.21</v>
      </c>
      <c r="D1952">
        <f t="shared" si="64"/>
        <v>-3.0007958903118443</v>
      </c>
      <c r="E1952">
        <v>-2.5251428984877942E-2</v>
      </c>
      <c r="G1952">
        <v>1947</v>
      </c>
      <c r="H1952">
        <f t="shared" ca="1" si="65"/>
        <v>1.605609242598784E-2</v>
      </c>
    </row>
    <row r="1953" spans="2:8">
      <c r="B1953" s="179">
        <v>45695</v>
      </c>
      <c r="C1953" s="180">
        <v>552.95000000000005</v>
      </c>
      <c r="D1953">
        <f t="shared" si="64"/>
        <v>0.51156524098019718</v>
      </c>
      <c r="E1953">
        <v>-2.5372999367031326E-2</v>
      </c>
      <c r="G1953">
        <v>1948</v>
      </c>
      <c r="H1953">
        <f t="shared" ca="1" si="65"/>
        <v>-1.3457234774503519E-2</v>
      </c>
    </row>
    <row r="1954" spans="2:8">
      <c r="B1954" s="179">
        <v>44907</v>
      </c>
      <c r="C1954" s="180">
        <v>270.08</v>
      </c>
      <c r="D1954">
        <f t="shared" si="64"/>
        <v>0.56131516587677721</v>
      </c>
      <c r="E1954">
        <v>-2.5473933649289085E-2</v>
      </c>
      <c r="G1954">
        <v>1949</v>
      </c>
      <c r="H1954">
        <f t="shared" ca="1" si="65"/>
        <v>2.306679862776085E-2</v>
      </c>
    </row>
    <row r="1955" spans="2:8">
      <c r="B1955" s="179">
        <v>44614</v>
      </c>
      <c r="C1955" s="180">
        <v>118.48</v>
      </c>
      <c r="D1955">
        <f t="shared" si="64"/>
        <v>0.65454085077650248</v>
      </c>
      <c r="E1955">
        <v>-2.5658338960161984E-2</v>
      </c>
      <c r="G1955">
        <v>1950</v>
      </c>
      <c r="H1955">
        <f t="shared" ca="1" si="65"/>
        <v>1.9857393477708721E-2</v>
      </c>
    </row>
    <row r="1956" spans="2:8">
      <c r="B1956" s="179">
        <v>43467</v>
      </c>
      <c r="C1956" s="180">
        <v>40.93</v>
      </c>
      <c r="D1956">
        <f t="shared" si="64"/>
        <v>7.7937942829220563E-2</v>
      </c>
      <c r="E1956">
        <v>-2.5897874419741077E-2</v>
      </c>
      <c r="G1956">
        <v>1951</v>
      </c>
      <c r="H1956">
        <f t="shared" ca="1" si="65"/>
        <v>3.5962436727122238E-2</v>
      </c>
    </row>
    <row r="1957" spans="2:8">
      <c r="B1957" s="179">
        <v>43329</v>
      </c>
      <c r="C1957" s="180">
        <v>37.74</v>
      </c>
      <c r="D1957">
        <f t="shared" si="64"/>
        <v>-15.190779014308424</v>
      </c>
      <c r="E1957">
        <v>-2.5967143614202354E-2</v>
      </c>
      <c r="G1957">
        <v>1952</v>
      </c>
      <c r="H1957">
        <f t="shared" ca="1" si="65"/>
        <v>-4.1413656762287832E-3</v>
      </c>
    </row>
    <row r="1958" spans="2:8">
      <c r="B1958" s="179">
        <v>45646</v>
      </c>
      <c r="C1958" s="180">
        <v>611.04</v>
      </c>
      <c r="D1958">
        <f t="shared" si="64"/>
        <v>0.57533058392249281</v>
      </c>
      <c r="E1958">
        <v>-2.6135768525792139E-2</v>
      </c>
      <c r="G1958">
        <v>1953</v>
      </c>
      <c r="H1958">
        <f t="shared" ca="1" si="65"/>
        <v>1.251505924756245E-2</v>
      </c>
    </row>
    <row r="1959" spans="2:8">
      <c r="B1959" s="179">
        <v>44925</v>
      </c>
      <c r="C1959" s="180">
        <v>259.49</v>
      </c>
      <c r="D1959">
        <f t="shared" si="64"/>
        <v>0.85972484488804957</v>
      </c>
      <c r="E1959">
        <v>-2.6166711626652139E-2</v>
      </c>
      <c r="G1959">
        <v>1954</v>
      </c>
      <c r="H1959">
        <f t="shared" ca="1" si="65"/>
        <v>-3.8452952093566931E-2</v>
      </c>
    </row>
    <row r="1960" spans="2:8">
      <c r="B1960" s="179">
        <v>43259</v>
      </c>
      <c r="C1960" s="180">
        <v>36.4</v>
      </c>
      <c r="D1960">
        <f t="shared" si="64"/>
        <v>-2.2365384615384616</v>
      </c>
      <c r="E1960">
        <v>-2.6373626373626398E-2</v>
      </c>
      <c r="G1960">
        <v>1955</v>
      </c>
      <c r="H1960">
        <f t="shared" ca="1" si="65"/>
        <v>5.4456932637797035E-3</v>
      </c>
    </row>
    <row r="1961" spans="2:8">
      <c r="B1961" s="179">
        <v>44606</v>
      </c>
      <c r="C1961" s="180">
        <v>117.81</v>
      </c>
      <c r="D1961">
        <f t="shared" si="64"/>
        <v>0.73312961548255673</v>
      </c>
      <c r="E1961">
        <v>-2.639843816314404E-2</v>
      </c>
      <c r="G1961">
        <v>1956</v>
      </c>
      <c r="H1961">
        <f t="shared" ca="1" si="65"/>
        <v>-1.5529596295724318E-2</v>
      </c>
    </row>
    <row r="1962" spans="2:8">
      <c r="B1962" s="179">
        <v>43137</v>
      </c>
      <c r="C1962" s="180">
        <v>31.44</v>
      </c>
      <c r="D1962">
        <f t="shared" si="64"/>
        <v>-0.81902035623409652</v>
      </c>
      <c r="E1962">
        <v>-2.6399491094147642E-2</v>
      </c>
      <c r="G1962">
        <v>1957</v>
      </c>
      <c r="H1962">
        <f t="shared" ca="1" si="65"/>
        <v>-2.8489859496296102E-3</v>
      </c>
    </row>
    <row r="1963" spans="2:8">
      <c r="B1963" s="179">
        <v>43784</v>
      </c>
      <c r="C1963" s="180">
        <v>57.19</v>
      </c>
      <c r="D1963">
        <f t="shared" si="64"/>
        <v>-4.6700472110508828</v>
      </c>
      <c r="E1963">
        <v>-2.6403217345689897E-2</v>
      </c>
      <c r="G1963">
        <v>1958</v>
      </c>
      <c r="H1963">
        <f t="shared" ca="1" si="65"/>
        <v>-2.6253153259765582E-2</v>
      </c>
    </row>
    <row r="1964" spans="2:8">
      <c r="B1964" s="179">
        <v>45076</v>
      </c>
      <c r="C1964" s="180">
        <v>324.27</v>
      </c>
      <c r="D1964">
        <f t="shared" si="64"/>
        <v>0.63530391340549541</v>
      </c>
      <c r="E1964">
        <v>-2.655194745119812E-2</v>
      </c>
      <c r="G1964">
        <v>1959</v>
      </c>
      <c r="H1964">
        <f t="shared" ca="1" si="65"/>
        <v>-2.409882470768108E-3</v>
      </c>
    </row>
    <row r="1965" spans="2:8">
      <c r="B1965" s="179">
        <v>44582</v>
      </c>
      <c r="C1965" s="180">
        <v>118.26</v>
      </c>
      <c r="D1965">
        <f t="shared" si="64"/>
        <v>5.8430576695416965E-2</v>
      </c>
      <c r="E1965">
        <v>-2.6636225266362178E-2</v>
      </c>
      <c r="G1965">
        <v>1960</v>
      </c>
      <c r="H1965">
        <f t="shared" ca="1" si="65"/>
        <v>-3.7083412602733297E-2</v>
      </c>
    </row>
    <row r="1966" spans="2:8">
      <c r="B1966" s="179">
        <v>44560</v>
      </c>
      <c r="C1966" s="180">
        <v>111.35</v>
      </c>
      <c r="D1966">
        <f t="shared" si="64"/>
        <v>-3.6364616075437808</v>
      </c>
      <c r="E1966">
        <v>-2.6672653794342156E-2</v>
      </c>
      <c r="G1966">
        <v>1961</v>
      </c>
      <c r="H1966">
        <f t="shared" ca="1" si="65"/>
        <v>8.9524889050978905E-3</v>
      </c>
    </row>
    <row r="1967" spans="2:8">
      <c r="B1967" s="179">
        <v>45741</v>
      </c>
      <c r="C1967" s="180">
        <v>516.27</v>
      </c>
      <c r="D1967">
        <f t="shared" si="64"/>
        <v>-6.9924651829469123E-2</v>
      </c>
      <c r="E1967">
        <v>-2.6788308443256515E-2</v>
      </c>
      <c r="G1967">
        <v>1962</v>
      </c>
      <c r="H1967">
        <f t="shared" ca="1" si="65"/>
        <v>3.6089898194309772E-2</v>
      </c>
    </row>
    <row r="1968" spans="2:8">
      <c r="B1968" s="179">
        <v>45394</v>
      </c>
      <c r="C1968" s="180">
        <v>552.37</v>
      </c>
      <c r="D1968">
        <f t="shared" si="64"/>
        <v>0.75261147419302288</v>
      </c>
      <c r="E1968">
        <v>-2.6829842315839111E-2</v>
      </c>
      <c r="G1968">
        <v>1963</v>
      </c>
      <c r="H1968">
        <f t="shared" ca="1" si="65"/>
        <v>3.6065587508572333E-3</v>
      </c>
    </row>
    <row r="1969" spans="2:8">
      <c r="B1969" s="179">
        <v>44712</v>
      </c>
      <c r="C1969" s="180">
        <v>136.65</v>
      </c>
      <c r="D1969">
        <f t="shared" si="64"/>
        <v>0.64463959019392614</v>
      </c>
      <c r="E1969">
        <v>-2.6930113428466934E-2</v>
      </c>
      <c r="G1969">
        <v>1964</v>
      </c>
      <c r="H1969">
        <f t="shared" ca="1" si="65"/>
        <v>-9.4301882538013067E-4</v>
      </c>
    </row>
    <row r="1970" spans="2:8">
      <c r="B1970" s="179">
        <v>43958</v>
      </c>
      <c r="C1970" s="180">
        <v>48.56</v>
      </c>
      <c r="D1970">
        <f t="shared" si="64"/>
        <v>4.859967051070839E-2</v>
      </c>
      <c r="E1970">
        <v>-2.6976935749588038E-2</v>
      </c>
      <c r="G1970">
        <v>1965</v>
      </c>
      <c r="H1970">
        <f t="shared" ca="1" si="65"/>
        <v>3.0005918980902022E-2</v>
      </c>
    </row>
    <row r="1971" spans="2:8">
      <c r="B1971" s="179">
        <v>43559</v>
      </c>
      <c r="C1971" s="180">
        <v>46.2</v>
      </c>
      <c r="D1971">
        <f t="shared" si="64"/>
        <v>-11.341558441558439</v>
      </c>
      <c r="E1971">
        <v>-2.7056277056277056E-2</v>
      </c>
      <c r="G1971">
        <v>1966</v>
      </c>
      <c r="H1971">
        <f t="shared" ca="1" si="65"/>
        <v>6.3970849754948055E-3</v>
      </c>
    </row>
    <row r="1972" spans="2:8">
      <c r="B1972" s="179">
        <v>45441</v>
      </c>
      <c r="C1972" s="180">
        <v>570.17999999999995</v>
      </c>
      <c r="D1972">
        <f t="shared" si="64"/>
        <v>0.94245676803816325</v>
      </c>
      <c r="E1972">
        <v>-2.7114244624504607E-2</v>
      </c>
      <c r="G1972">
        <v>1967</v>
      </c>
      <c r="H1972">
        <f t="shared" ca="1" si="65"/>
        <v>1.827032284366701E-2</v>
      </c>
    </row>
    <row r="1973" spans="2:8">
      <c r="B1973" s="179">
        <v>43132</v>
      </c>
      <c r="C1973" s="180">
        <v>32.81</v>
      </c>
      <c r="D1973">
        <f t="shared" si="64"/>
        <v>-0.47089302042060333</v>
      </c>
      <c r="E1973">
        <v>-2.7125876257238661E-2</v>
      </c>
      <c r="G1973">
        <v>1968</v>
      </c>
      <c r="H1973">
        <f t="shared" ca="1" si="65"/>
        <v>-4.0874696681883179E-4</v>
      </c>
    </row>
    <row r="1974" spans="2:8">
      <c r="B1974" s="179">
        <v>43678</v>
      </c>
      <c r="C1974" s="180">
        <v>48.26</v>
      </c>
      <c r="D1974">
        <f t="shared" si="64"/>
        <v>-1.4185661002900956</v>
      </c>
      <c r="E1974">
        <v>-2.7144633236634942E-2</v>
      </c>
      <c r="G1974">
        <v>1969</v>
      </c>
      <c r="H1974">
        <f t="shared" ca="1" si="65"/>
        <v>2.5667668546527255E-2</v>
      </c>
    </row>
    <row r="1975" spans="2:8">
      <c r="B1975" s="179">
        <v>44466</v>
      </c>
      <c r="C1975" s="180">
        <v>116.72</v>
      </c>
      <c r="D1975">
        <f t="shared" si="64"/>
        <v>-3.8576079506511309</v>
      </c>
      <c r="E1975">
        <v>-2.7159013022618247E-2</v>
      </c>
      <c r="G1975">
        <v>1970</v>
      </c>
      <c r="H1975">
        <f t="shared" ca="1" si="65"/>
        <v>8.7006488848445172E-3</v>
      </c>
    </row>
    <row r="1976" spans="2:8">
      <c r="B1976" s="179">
        <v>45694</v>
      </c>
      <c r="C1976" s="180">
        <v>566.98</v>
      </c>
      <c r="D1976">
        <f t="shared" si="64"/>
        <v>0.89373522875586442</v>
      </c>
      <c r="E1976">
        <v>-2.7373099580232076E-2</v>
      </c>
      <c r="G1976">
        <v>1971</v>
      </c>
      <c r="H1976">
        <f t="shared" ca="1" si="65"/>
        <v>-1.08784589646505E-3</v>
      </c>
    </row>
    <row r="1977" spans="2:8">
      <c r="B1977" s="179">
        <v>44147</v>
      </c>
      <c r="C1977" s="180">
        <v>60.25</v>
      </c>
      <c r="D1977">
        <f t="shared" si="64"/>
        <v>-3.6175933609958504</v>
      </c>
      <c r="E1977">
        <v>-2.7385892116182548E-2</v>
      </c>
      <c r="G1977">
        <v>1972</v>
      </c>
      <c r="H1977">
        <f t="shared" ca="1" si="65"/>
        <v>6.7204977527604622E-3</v>
      </c>
    </row>
    <row r="1978" spans="2:8">
      <c r="B1978" s="179">
        <v>45034</v>
      </c>
      <c r="C1978" s="180">
        <v>278.20999999999998</v>
      </c>
      <c r="D1978">
        <f t="shared" si="64"/>
        <v>0.70719959742640459</v>
      </c>
      <c r="E1978">
        <v>-2.7461270263470196E-2</v>
      </c>
      <c r="G1978">
        <v>1973</v>
      </c>
      <c r="H1978">
        <f t="shared" ca="1" si="65"/>
        <v>-2.2523064230536176E-2</v>
      </c>
    </row>
    <row r="1979" spans="2:8">
      <c r="B1979" s="179">
        <v>44208</v>
      </c>
      <c r="C1979" s="180">
        <v>81.459999999999994</v>
      </c>
      <c r="D1979">
        <f t="shared" si="64"/>
        <v>0.80898600540142396</v>
      </c>
      <c r="E1979">
        <v>-2.7498158605450643E-2</v>
      </c>
      <c r="G1979">
        <v>1974</v>
      </c>
      <c r="H1979">
        <f t="shared" ca="1" si="65"/>
        <v>-2.7838841837538941E-2</v>
      </c>
    </row>
    <row r="1980" spans="2:8">
      <c r="B1980" s="179">
        <v>42808</v>
      </c>
      <c r="C1980" s="180">
        <v>15.56</v>
      </c>
      <c r="D1980">
        <f t="shared" si="64"/>
        <v>-0.13496143958868892</v>
      </c>
      <c r="E1980">
        <v>-2.7634961439588671E-2</v>
      </c>
      <c r="G1980">
        <v>1975</v>
      </c>
      <c r="H1980">
        <f t="shared" ca="1" si="65"/>
        <v>2.0922947600757896E-2</v>
      </c>
    </row>
    <row r="1981" spans="2:8">
      <c r="B1981" s="179">
        <v>42725</v>
      </c>
      <c r="C1981" s="180">
        <v>17.66</v>
      </c>
      <c r="D1981">
        <f t="shared" si="64"/>
        <v>-1.1608154020385049</v>
      </c>
      <c r="E1981">
        <v>-2.7746319365798324E-2</v>
      </c>
      <c r="G1981">
        <v>1976</v>
      </c>
      <c r="H1981">
        <f t="shared" ca="1" si="65"/>
        <v>-2.4589104869032544E-2</v>
      </c>
    </row>
    <row r="1982" spans="2:8">
      <c r="B1982" s="179">
        <v>43371</v>
      </c>
      <c r="C1982" s="180">
        <v>38.159999999999997</v>
      </c>
      <c r="D1982">
        <f t="shared" si="64"/>
        <v>0.45387840670859536</v>
      </c>
      <c r="E1982">
        <v>-2.7777777777777839E-2</v>
      </c>
      <c r="G1982">
        <v>1977</v>
      </c>
      <c r="H1982">
        <f t="shared" ca="1" si="65"/>
        <v>-2.767098841580307E-2</v>
      </c>
    </row>
    <row r="1983" spans="2:8">
      <c r="B1983" s="179">
        <v>42879</v>
      </c>
      <c r="C1983" s="180">
        <v>20.84</v>
      </c>
      <c r="D1983">
        <f t="shared" si="64"/>
        <v>-4.7125719769673697</v>
      </c>
      <c r="E1983">
        <v>-2.783109404990412E-2</v>
      </c>
      <c r="G1983">
        <v>1978</v>
      </c>
      <c r="H1983">
        <f t="shared" ca="1" si="65"/>
        <v>4.6059536347633157E-2</v>
      </c>
    </row>
    <row r="1984" spans="2:8">
      <c r="B1984" s="179">
        <v>44511</v>
      </c>
      <c r="C1984" s="180">
        <v>119.05</v>
      </c>
      <c r="D1984">
        <f t="shared" si="64"/>
        <v>-3.7699286014279716</v>
      </c>
      <c r="E1984">
        <v>-2.788744225115504E-2</v>
      </c>
      <c r="G1984">
        <v>1979</v>
      </c>
      <c r="H1984">
        <f t="shared" ca="1" si="65"/>
        <v>3.9554634818620557E-3</v>
      </c>
    </row>
    <row r="1985" spans="2:8">
      <c r="B1985" s="179">
        <v>45520</v>
      </c>
      <c r="C1985" s="180">
        <v>567.86</v>
      </c>
      <c r="D1985">
        <f t="shared" si="64"/>
        <v>0.81150283520586053</v>
      </c>
      <c r="E1985">
        <v>-2.8017469094495064E-2</v>
      </c>
      <c r="G1985">
        <v>1980</v>
      </c>
      <c r="H1985">
        <f t="shared" ca="1" si="65"/>
        <v>1.6695254011223331E-4</v>
      </c>
    </row>
    <row r="1986" spans="2:8">
      <c r="B1986" s="179">
        <v>44490</v>
      </c>
      <c r="C1986" s="180">
        <v>107.04</v>
      </c>
      <c r="D1986">
        <f t="shared" si="64"/>
        <v>0.45170029895366226</v>
      </c>
      <c r="E1986">
        <v>-2.8213751868460351E-2</v>
      </c>
      <c r="G1986">
        <v>1981</v>
      </c>
      <c r="H1986">
        <f t="shared" ca="1" si="65"/>
        <v>-1.484582323270414E-2</v>
      </c>
    </row>
    <row r="1987" spans="2:8">
      <c r="B1987" s="179">
        <v>44104</v>
      </c>
      <c r="C1987" s="180">
        <v>58.69</v>
      </c>
      <c r="D1987">
        <f t="shared" si="64"/>
        <v>-9.3612199693303815</v>
      </c>
      <c r="E1987">
        <v>-2.8454591923666752E-2</v>
      </c>
      <c r="G1987">
        <v>1982</v>
      </c>
      <c r="H1987">
        <f t="shared" ca="1" si="65"/>
        <v>1.0252918498303253E-2</v>
      </c>
    </row>
    <row r="1988" spans="2:8">
      <c r="B1988" s="179">
        <v>45562</v>
      </c>
      <c r="C1988" s="180">
        <v>608.1</v>
      </c>
      <c r="D1988">
        <f t="shared" si="64"/>
        <v>0.91928959052787362</v>
      </c>
      <c r="E1988">
        <v>-2.8482157539878202E-2</v>
      </c>
      <c r="G1988">
        <v>1983</v>
      </c>
      <c r="H1988">
        <f t="shared" ca="1" si="65"/>
        <v>5.2290229852043367E-2</v>
      </c>
    </row>
    <row r="1989" spans="2:8">
      <c r="B1989" s="179">
        <v>43984</v>
      </c>
      <c r="C1989" s="180">
        <v>49.08</v>
      </c>
      <c r="D1989">
        <f t="shared" si="64"/>
        <v>0.32864710676446612</v>
      </c>
      <c r="E1989">
        <v>-2.8524857375713093E-2</v>
      </c>
      <c r="G1989">
        <v>1984</v>
      </c>
      <c r="H1989">
        <f t="shared" ca="1" si="65"/>
        <v>1.7940071968115867E-2</v>
      </c>
    </row>
    <row r="1990" spans="2:8">
      <c r="B1990" s="179">
        <v>43241</v>
      </c>
      <c r="C1990" s="180">
        <v>32.950000000000003</v>
      </c>
      <c r="D1990">
        <f t="shared" ref="D1990:D2053" si="66">(C1990-C1991)/C1990</f>
        <v>-0.68072837632776928</v>
      </c>
      <c r="E1990">
        <v>-2.8528072837632704E-2</v>
      </c>
      <c r="G1990">
        <v>1985</v>
      </c>
      <c r="H1990">
        <f t="shared" ca="1" si="65"/>
        <v>1.3210145351107651E-2</v>
      </c>
    </row>
    <row r="1991" spans="2:8">
      <c r="B1991" s="179">
        <v>44113</v>
      </c>
      <c r="C1991" s="180">
        <v>55.38</v>
      </c>
      <c r="D1991">
        <f t="shared" si="66"/>
        <v>0.59516070783676411</v>
      </c>
      <c r="E1991">
        <v>-2.8530155290718638E-2</v>
      </c>
      <c r="G1991">
        <v>1986</v>
      </c>
      <c r="H1991">
        <f t="shared" ref="H1991:H2054" ca="1" si="67">NORMINV(RAND(),N$8,N$9)</f>
        <v>7.8843165048353113E-3</v>
      </c>
    </row>
    <row r="1992" spans="2:8">
      <c r="B1992" s="179">
        <v>42943</v>
      </c>
      <c r="C1992" s="180">
        <v>22.42</v>
      </c>
      <c r="D1992">
        <f t="shared" si="66"/>
        <v>-0.49776984834968757</v>
      </c>
      <c r="E1992">
        <v>-2.8545941123996298E-2</v>
      </c>
      <c r="G1992">
        <v>1987</v>
      </c>
      <c r="H1992">
        <f t="shared" ca="1" si="67"/>
        <v>-1.5449426394330843E-2</v>
      </c>
    </row>
    <row r="1993" spans="2:8">
      <c r="B1993" s="179">
        <v>43104</v>
      </c>
      <c r="C1993" s="180">
        <v>33.58</v>
      </c>
      <c r="D1993">
        <f t="shared" si="66"/>
        <v>-8.7552114353782157E-2</v>
      </c>
      <c r="E1993">
        <v>-2.8588445503275786E-2</v>
      </c>
      <c r="G1993">
        <v>1988</v>
      </c>
      <c r="H1993">
        <f t="shared" ca="1" si="67"/>
        <v>1.0692107832831052E-2</v>
      </c>
    </row>
    <row r="1994" spans="2:8">
      <c r="B1994" s="179">
        <v>43255</v>
      </c>
      <c r="C1994" s="180">
        <v>36.520000000000003</v>
      </c>
      <c r="D1994">
        <f t="shared" si="66"/>
        <v>-14.518346111719605</v>
      </c>
      <c r="E1994">
        <v>-2.8751369112814815E-2</v>
      </c>
      <c r="G1994">
        <v>1989</v>
      </c>
      <c r="H1994">
        <f t="shared" ca="1" si="67"/>
        <v>-1.3166945824709507E-2</v>
      </c>
    </row>
    <row r="1995" spans="2:8">
      <c r="B1995" s="179">
        <v>45609</v>
      </c>
      <c r="C1995" s="180">
        <v>566.73</v>
      </c>
      <c r="D1995">
        <f t="shared" si="66"/>
        <v>2.2497485575141602E-2</v>
      </c>
      <c r="E1995">
        <v>-2.8796781536181138E-2</v>
      </c>
      <c r="G1995">
        <v>1990</v>
      </c>
      <c r="H1995">
        <f t="shared" ca="1" si="67"/>
        <v>1.963953728306065E-2</v>
      </c>
    </row>
    <row r="1996" spans="2:8">
      <c r="B1996" s="179">
        <v>45370</v>
      </c>
      <c r="C1996" s="180">
        <v>553.98</v>
      </c>
      <c r="D1996">
        <f t="shared" si="66"/>
        <v>0.14518574677786203</v>
      </c>
      <c r="E1996">
        <v>-2.8881909094191124E-2</v>
      </c>
      <c r="G1996">
        <v>1991</v>
      </c>
      <c r="H1996">
        <f t="shared" ca="1" si="67"/>
        <v>-2.9740817778373816E-2</v>
      </c>
    </row>
    <row r="1997" spans="2:8">
      <c r="B1997" s="179">
        <v>45705</v>
      </c>
      <c r="C1997" s="180">
        <v>473.55</v>
      </c>
      <c r="D1997">
        <f t="shared" si="66"/>
        <v>0.54150564882272201</v>
      </c>
      <c r="E1997">
        <v>-2.8888184985745975E-2</v>
      </c>
      <c r="G1997">
        <v>1992</v>
      </c>
      <c r="H1997">
        <f t="shared" ca="1" si="67"/>
        <v>-1.1342976098760458E-2</v>
      </c>
    </row>
    <row r="1998" spans="2:8">
      <c r="B1998" s="179">
        <v>44876</v>
      </c>
      <c r="C1998" s="180">
        <v>217.12</v>
      </c>
      <c r="D1998">
        <f t="shared" si="66"/>
        <v>0.80794030950626383</v>
      </c>
      <c r="E1998">
        <v>-2.8924097273397203E-2</v>
      </c>
      <c r="G1998">
        <v>1993</v>
      </c>
      <c r="H1998">
        <f t="shared" ca="1" si="67"/>
        <v>3.943060303930488E-2</v>
      </c>
    </row>
    <row r="1999" spans="2:8">
      <c r="B1999" s="179">
        <v>43500</v>
      </c>
      <c r="C1999" s="180">
        <v>41.7</v>
      </c>
      <c r="D1999">
        <f t="shared" si="66"/>
        <v>0.58848920863309351</v>
      </c>
      <c r="E1999">
        <v>-2.9016786570743254E-2</v>
      </c>
      <c r="G1999">
        <v>1994</v>
      </c>
      <c r="H1999">
        <f t="shared" ca="1" si="67"/>
        <v>-2.7741590573069019E-2</v>
      </c>
    </row>
    <row r="2000" spans="2:8">
      <c r="B2000" s="179">
        <v>42726</v>
      </c>
      <c r="C2000" s="180">
        <v>17.16</v>
      </c>
      <c r="D2000">
        <f t="shared" si="66"/>
        <v>-24.328088578088575</v>
      </c>
      <c r="E2000">
        <v>-2.9137529137529136E-2</v>
      </c>
      <c r="G2000">
        <v>1995</v>
      </c>
      <c r="H2000">
        <f t="shared" ca="1" si="67"/>
        <v>-4.7732145868253769E-3</v>
      </c>
    </row>
    <row r="2001" spans="2:8">
      <c r="B2001" s="179">
        <v>45716</v>
      </c>
      <c r="C2001" s="180">
        <v>434.63</v>
      </c>
      <c r="D2001">
        <f t="shared" si="66"/>
        <v>0.84777857027816772</v>
      </c>
      <c r="E2001">
        <v>-2.9151232082460982E-2</v>
      </c>
      <c r="G2001">
        <v>1996</v>
      </c>
      <c r="H2001">
        <f t="shared" ca="1" si="67"/>
        <v>1.9905448286521181E-2</v>
      </c>
    </row>
    <row r="2002" spans="2:8">
      <c r="B2002" s="179">
        <v>43888</v>
      </c>
      <c r="C2002" s="180">
        <v>66.16</v>
      </c>
      <c r="D2002">
        <f t="shared" si="66"/>
        <v>0.23518742442563476</v>
      </c>
      <c r="E2002">
        <v>-2.9171704957678461E-2</v>
      </c>
      <c r="G2002">
        <v>1997</v>
      </c>
      <c r="H2002">
        <f t="shared" ca="1" si="67"/>
        <v>1.5612629137178939E-2</v>
      </c>
    </row>
    <row r="2003" spans="2:8">
      <c r="B2003" s="179">
        <v>43738</v>
      </c>
      <c r="C2003" s="180">
        <v>50.6</v>
      </c>
      <c r="D2003">
        <f t="shared" si="66"/>
        <v>-0.11442687747035571</v>
      </c>
      <c r="E2003">
        <v>-2.9249011857707449E-2</v>
      </c>
      <c r="G2003">
        <v>1998</v>
      </c>
      <c r="H2003">
        <f t="shared" ca="1" si="67"/>
        <v>-1.8662999633428382E-2</v>
      </c>
    </row>
    <row r="2004" spans="2:8">
      <c r="B2004" s="179">
        <v>44118</v>
      </c>
      <c r="C2004" s="180">
        <v>56.39</v>
      </c>
      <c r="D2004">
        <f t="shared" si="66"/>
        <v>-9.3282496896612876</v>
      </c>
      <c r="E2004">
        <v>-2.9437843589288821E-2</v>
      </c>
      <c r="G2004">
        <v>1999</v>
      </c>
      <c r="H2004">
        <f t="shared" ca="1" si="67"/>
        <v>2.2961404462376857E-2</v>
      </c>
    </row>
    <row r="2005" spans="2:8">
      <c r="B2005" s="179">
        <v>45510</v>
      </c>
      <c r="C2005" s="180">
        <v>582.41</v>
      </c>
      <c r="D2005">
        <f t="shared" si="66"/>
        <v>0.17506567538332099</v>
      </c>
      <c r="E2005">
        <v>-2.9549629985748935E-2</v>
      </c>
      <c r="G2005">
        <v>2000</v>
      </c>
      <c r="H2005">
        <f t="shared" ca="1" si="67"/>
        <v>6.6567203715091686E-5</v>
      </c>
    </row>
    <row r="2006" spans="2:8">
      <c r="B2006" s="179">
        <v>45797</v>
      </c>
      <c r="C2006" s="180">
        <v>480.45</v>
      </c>
      <c r="D2006">
        <f t="shared" si="66"/>
        <v>0.91920074929753359</v>
      </c>
      <c r="E2006">
        <v>-2.9555624934956788E-2</v>
      </c>
      <c r="G2006">
        <v>2001</v>
      </c>
      <c r="H2006">
        <f t="shared" ca="1" si="67"/>
        <v>-2.2613302699343377E-3</v>
      </c>
    </row>
    <row r="2007" spans="2:8">
      <c r="B2007" s="179">
        <v>43395</v>
      </c>
      <c r="C2007" s="180">
        <v>38.82</v>
      </c>
      <c r="D2007">
        <f t="shared" si="66"/>
        <v>-12.371715610510048</v>
      </c>
      <c r="E2007">
        <v>-2.962390520350331E-2</v>
      </c>
      <c r="G2007">
        <v>2002</v>
      </c>
      <c r="H2007">
        <f t="shared" ca="1" si="67"/>
        <v>2.5730797373562091E-2</v>
      </c>
    </row>
    <row r="2008" spans="2:8">
      <c r="B2008" s="179">
        <v>45754</v>
      </c>
      <c r="C2008" s="180">
        <v>519.09</v>
      </c>
      <c r="D2008">
        <f t="shared" si="66"/>
        <v>0.95975649694657961</v>
      </c>
      <c r="E2008">
        <v>-2.9648037912500695E-2</v>
      </c>
      <c r="G2008">
        <v>2003</v>
      </c>
      <c r="H2008">
        <f t="shared" ca="1" si="67"/>
        <v>6.549263911394757E-3</v>
      </c>
    </row>
    <row r="2009" spans="2:8">
      <c r="B2009" s="179">
        <v>42846</v>
      </c>
      <c r="C2009" s="180">
        <v>20.89</v>
      </c>
      <c r="D2009">
        <f t="shared" si="66"/>
        <v>-10.950215414073719</v>
      </c>
      <c r="E2009">
        <v>-2.9679272379128818E-2</v>
      </c>
      <c r="G2009">
        <v>2004</v>
      </c>
      <c r="H2009">
        <f t="shared" ca="1" si="67"/>
        <v>-1.9298460000038906E-2</v>
      </c>
    </row>
    <row r="2010" spans="2:8">
      <c r="B2010" s="179">
        <v>44966</v>
      </c>
      <c r="C2010" s="180">
        <v>249.64</v>
      </c>
      <c r="D2010">
        <f t="shared" si="66"/>
        <v>0.80215510334882234</v>
      </c>
      <c r="E2010">
        <v>-2.9883031565454403E-2</v>
      </c>
      <c r="G2010">
        <v>2005</v>
      </c>
      <c r="H2010">
        <f t="shared" ca="1" si="67"/>
        <v>-1.3126797531506286E-2</v>
      </c>
    </row>
    <row r="2011" spans="2:8">
      <c r="B2011" s="179">
        <v>43763</v>
      </c>
      <c r="C2011" s="180">
        <v>49.39</v>
      </c>
      <c r="D2011">
        <f t="shared" si="66"/>
        <v>-1.7485320915165012</v>
      </c>
      <c r="E2011">
        <v>-2.996558007693859E-2</v>
      </c>
      <c r="G2011">
        <v>2006</v>
      </c>
      <c r="H2011">
        <f t="shared" ca="1" si="67"/>
        <v>1.169536040961657E-2</v>
      </c>
    </row>
    <row r="2012" spans="2:8">
      <c r="B2012" s="179">
        <v>44692</v>
      </c>
      <c r="C2012" s="180">
        <v>135.75</v>
      </c>
      <c r="D2012">
        <f t="shared" si="66"/>
        <v>-3.2546593001841626</v>
      </c>
      <c r="E2012">
        <v>-3.0055248618784624E-2</v>
      </c>
      <c r="G2012">
        <v>2007</v>
      </c>
      <c r="H2012">
        <f t="shared" ca="1" si="67"/>
        <v>-1.5244516461299084E-2</v>
      </c>
    </row>
    <row r="2013" spans="2:8">
      <c r="B2013" s="179">
        <v>45390</v>
      </c>
      <c r="C2013" s="180">
        <v>577.57000000000005</v>
      </c>
      <c r="D2013">
        <f t="shared" si="66"/>
        <v>0.92215662170819113</v>
      </c>
      <c r="E2013">
        <v>-3.0108904548366407E-2</v>
      </c>
      <c r="G2013">
        <v>2008</v>
      </c>
      <c r="H2013">
        <f t="shared" ca="1" si="67"/>
        <v>-5.4773502298878134E-3</v>
      </c>
    </row>
    <row r="2014" spans="2:8">
      <c r="B2014" s="179">
        <v>43934</v>
      </c>
      <c r="C2014" s="180">
        <v>44.96</v>
      </c>
      <c r="D2014">
        <f t="shared" si="66"/>
        <v>0.61276690391459077</v>
      </c>
      <c r="E2014">
        <v>-3.0249110320284683E-2</v>
      </c>
      <c r="G2014">
        <v>2009</v>
      </c>
      <c r="H2014">
        <f t="shared" ca="1" si="67"/>
        <v>-3.8833177969776776E-2</v>
      </c>
    </row>
    <row r="2015" spans="2:8">
      <c r="B2015" s="179">
        <v>42788</v>
      </c>
      <c r="C2015" s="180">
        <v>17.41</v>
      </c>
      <c r="D2015">
        <f t="shared" si="66"/>
        <v>-2.1912693854106839</v>
      </c>
      <c r="E2015">
        <v>-3.0442274554853599E-2</v>
      </c>
      <c r="G2015">
        <v>2010</v>
      </c>
      <c r="H2015">
        <f t="shared" ca="1" si="67"/>
        <v>-1.8894796138996615E-2</v>
      </c>
    </row>
    <row r="2016" spans="2:8">
      <c r="B2016" s="179">
        <v>44006</v>
      </c>
      <c r="C2016" s="180">
        <v>55.56</v>
      </c>
      <c r="D2016">
        <f t="shared" si="66"/>
        <v>-1.0431965442764577</v>
      </c>
      <c r="E2016">
        <v>-3.0597552195824256E-2</v>
      </c>
      <c r="G2016">
        <v>2011</v>
      </c>
      <c r="H2016">
        <f t="shared" ca="1" si="67"/>
        <v>-1.3751413187200202E-2</v>
      </c>
    </row>
    <row r="2017" spans="2:8">
      <c r="B2017" s="179">
        <v>44533</v>
      </c>
      <c r="C2017" s="180">
        <v>113.52</v>
      </c>
      <c r="D2017">
        <f t="shared" si="66"/>
        <v>0.54237138830162079</v>
      </c>
      <c r="E2017">
        <v>-3.0919661733615267E-2</v>
      </c>
      <c r="G2017">
        <v>2012</v>
      </c>
      <c r="H2017">
        <f t="shared" ca="1" si="67"/>
        <v>9.0905736473664758E-3</v>
      </c>
    </row>
    <row r="2018" spans="2:8">
      <c r="B2018" s="179">
        <v>43965</v>
      </c>
      <c r="C2018" s="180">
        <v>51.95</v>
      </c>
      <c r="D2018">
        <f t="shared" si="66"/>
        <v>-0.82829643888354187</v>
      </c>
      <c r="E2018">
        <v>-3.0991337824831554E-2</v>
      </c>
      <c r="G2018">
        <v>2013</v>
      </c>
      <c r="H2018">
        <f t="shared" ca="1" si="67"/>
        <v>-2.4866575105723161E-2</v>
      </c>
    </row>
    <row r="2019" spans="2:8">
      <c r="B2019" s="179">
        <v>44370</v>
      </c>
      <c r="C2019" s="180">
        <v>94.98</v>
      </c>
      <c r="D2019">
        <f t="shared" si="66"/>
        <v>0.2526847757422615</v>
      </c>
      <c r="E2019">
        <v>-3.1059170351653009E-2</v>
      </c>
      <c r="G2019">
        <v>2014</v>
      </c>
      <c r="H2019">
        <f t="shared" ca="1" si="67"/>
        <v>-3.7097292080075115E-3</v>
      </c>
    </row>
    <row r="2020" spans="2:8">
      <c r="B2020" s="179">
        <v>44168</v>
      </c>
      <c r="C2020" s="180">
        <v>70.98</v>
      </c>
      <c r="D2020">
        <f t="shared" si="66"/>
        <v>0.43153000845308537</v>
      </c>
      <c r="E2020">
        <v>-3.1135531135531046E-2</v>
      </c>
      <c r="G2020">
        <v>2015</v>
      </c>
      <c r="H2020">
        <f t="shared" ca="1" si="67"/>
        <v>-2.5793211195174057E-2</v>
      </c>
    </row>
    <row r="2021" spans="2:8">
      <c r="B2021" s="179">
        <v>43423</v>
      </c>
      <c r="C2021" s="180">
        <v>40.35</v>
      </c>
      <c r="D2021">
        <f t="shared" si="66"/>
        <v>0.23816604708798023</v>
      </c>
      <c r="E2021">
        <v>-3.1226765799256456E-2</v>
      </c>
      <c r="G2021">
        <v>2016</v>
      </c>
      <c r="H2021">
        <f t="shared" ca="1" si="67"/>
        <v>-8.9487406047003039E-3</v>
      </c>
    </row>
    <row r="2022" spans="2:8">
      <c r="B2022" s="179">
        <v>43151</v>
      </c>
      <c r="C2022" s="180">
        <v>30.74</v>
      </c>
      <c r="D2022">
        <f t="shared" si="66"/>
        <v>-7.334417696811971</v>
      </c>
      <c r="E2022">
        <v>-3.1229668184775565E-2</v>
      </c>
      <c r="G2022">
        <v>2017</v>
      </c>
      <c r="H2022">
        <f t="shared" ca="1" si="67"/>
        <v>2.3394812633655775E-2</v>
      </c>
    </row>
    <row r="2023" spans="2:8">
      <c r="B2023" s="179">
        <v>45001</v>
      </c>
      <c r="C2023" s="180">
        <v>256.2</v>
      </c>
      <c r="D2023">
        <f t="shared" si="66"/>
        <v>-1.0756440281030444</v>
      </c>
      <c r="E2023">
        <v>-3.1264637002341888E-2</v>
      </c>
      <c r="G2023">
        <v>2018</v>
      </c>
      <c r="H2023">
        <f t="shared" ca="1" si="67"/>
        <v>-2.8366112045815853E-2</v>
      </c>
    </row>
    <row r="2024" spans="2:8">
      <c r="B2024" s="179">
        <v>45771</v>
      </c>
      <c r="C2024" s="180">
        <v>531.78</v>
      </c>
      <c r="D2024">
        <f t="shared" si="66"/>
        <v>-4.5357102561209534E-2</v>
      </c>
      <c r="E2024">
        <v>-3.1291135431945519E-2</v>
      </c>
      <c r="G2024">
        <v>2019</v>
      </c>
      <c r="H2024">
        <f t="shared" ca="1" si="67"/>
        <v>2.6637764754937798E-2</v>
      </c>
    </row>
    <row r="2025" spans="2:8">
      <c r="B2025" s="179">
        <v>45674</v>
      </c>
      <c r="C2025" s="180">
        <v>555.9</v>
      </c>
      <c r="D2025">
        <f t="shared" si="66"/>
        <v>5.745637704623123E-2</v>
      </c>
      <c r="E2025">
        <v>-3.1318582478863051E-2</v>
      </c>
      <c r="G2025">
        <v>2020</v>
      </c>
      <c r="H2025">
        <f t="shared" ca="1" si="67"/>
        <v>3.3333303942110169E-2</v>
      </c>
    </row>
    <row r="2026" spans="2:8">
      <c r="B2026" s="179">
        <v>45684</v>
      </c>
      <c r="C2026" s="180">
        <v>523.96</v>
      </c>
      <c r="D2026">
        <f t="shared" si="66"/>
        <v>0.57101687151690972</v>
      </c>
      <c r="E2026">
        <v>-3.1624551492480217E-2</v>
      </c>
      <c r="G2026">
        <v>2021</v>
      </c>
      <c r="H2026">
        <f t="shared" ca="1" si="67"/>
        <v>4.5075767915335879E-3</v>
      </c>
    </row>
    <row r="2027" spans="2:8">
      <c r="B2027" s="179">
        <v>44894</v>
      </c>
      <c r="C2027" s="180">
        <v>224.77</v>
      </c>
      <c r="D2027">
        <f t="shared" si="66"/>
        <v>0.40396850113449306</v>
      </c>
      <c r="E2027">
        <v>-3.1632335276059909E-2</v>
      </c>
      <c r="G2027">
        <v>2022</v>
      </c>
      <c r="H2027">
        <f t="shared" ca="1" si="67"/>
        <v>2.0943679993844711E-2</v>
      </c>
    </row>
    <row r="2028" spans="2:8">
      <c r="B2028" s="179">
        <v>44678</v>
      </c>
      <c r="C2028" s="180">
        <v>133.97</v>
      </c>
      <c r="D2028">
        <f t="shared" si="66"/>
        <v>0.15607971934015075</v>
      </c>
      <c r="E2028">
        <v>-3.1648876614167418E-2</v>
      </c>
      <c r="G2028">
        <v>2023</v>
      </c>
      <c r="H2028">
        <f t="shared" ca="1" si="67"/>
        <v>4.0864993624375186E-2</v>
      </c>
    </row>
    <row r="2029" spans="2:8">
      <c r="B2029" s="179">
        <v>44546</v>
      </c>
      <c r="C2029" s="180">
        <v>113.06</v>
      </c>
      <c r="D2029">
        <f t="shared" si="66"/>
        <v>0.8079780647443835</v>
      </c>
      <c r="E2029">
        <v>-3.1664602865734991E-2</v>
      </c>
      <c r="G2029">
        <v>2024</v>
      </c>
      <c r="H2029">
        <f t="shared" ca="1" si="67"/>
        <v>-1.3883408527419986E-2</v>
      </c>
    </row>
    <row r="2030" spans="2:8">
      <c r="B2030" s="179">
        <v>42873</v>
      </c>
      <c r="C2030" s="180">
        <v>21.71</v>
      </c>
      <c r="D2030">
        <f t="shared" si="66"/>
        <v>-9.7305389221556879</v>
      </c>
      <c r="E2030">
        <v>-3.1782588668816107E-2</v>
      </c>
      <c r="G2030">
        <v>2025</v>
      </c>
      <c r="H2030">
        <f t="shared" ca="1" si="67"/>
        <v>-2.1864978639680743E-2</v>
      </c>
    </row>
    <row r="2031" spans="2:8">
      <c r="B2031" s="179">
        <v>44938</v>
      </c>
      <c r="C2031" s="180">
        <v>232.96</v>
      </c>
      <c r="D2031">
        <f t="shared" si="66"/>
        <v>0.83164491758241754</v>
      </c>
      <c r="E2031">
        <v>-3.1850961538461481E-2</v>
      </c>
      <c r="G2031">
        <v>2026</v>
      </c>
      <c r="H2031">
        <f t="shared" ca="1" si="67"/>
        <v>-3.1522588376852673E-3</v>
      </c>
    </row>
    <row r="2032" spans="2:8">
      <c r="B2032" s="179">
        <v>43370</v>
      </c>
      <c r="C2032" s="180">
        <v>39.22</v>
      </c>
      <c r="D2032">
        <f t="shared" si="66"/>
        <v>-1.9107598164201938</v>
      </c>
      <c r="E2032">
        <v>-3.1871494135645079E-2</v>
      </c>
      <c r="G2032">
        <v>2027</v>
      </c>
      <c r="H2032">
        <f t="shared" ca="1" si="67"/>
        <v>3.4990740662220908E-3</v>
      </c>
    </row>
    <row r="2033" spans="2:8">
      <c r="B2033" s="179">
        <v>44526</v>
      </c>
      <c r="C2033" s="180">
        <v>114.16</v>
      </c>
      <c r="D2033">
        <f t="shared" si="66"/>
        <v>-4.3267344078486341</v>
      </c>
      <c r="E2033">
        <v>-3.1972669936930674E-2</v>
      </c>
      <c r="G2033">
        <v>2028</v>
      </c>
      <c r="H2033">
        <f t="shared" ca="1" si="67"/>
        <v>3.7145629520131578E-3</v>
      </c>
    </row>
    <row r="2034" spans="2:8">
      <c r="B2034" s="179">
        <v>45589</v>
      </c>
      <c r="C2034" s="180">
        <v>608.1</v>
      </c>
      <c r="D2034">
        <f t="shared" si="66"/>
        <v>0.82859727018582463</v>
      </c>
      <c r="E2034">
        <v>-3.2083538891629647E-2</v>
      </c>
      <c r="G2034">
        <v>2029</v>
      </c>
      <c r="H2034">
        <f t="shared" ca="1" si="67"/>
        <v>-9.9978652130185749E-3</v>
      </c>
    </row>
    <row r="2035" spans="2:8">
      <c r="B2035" s="179">
        <v>44432</v>
      </c>
      <c r="C2035" s="180">
        <v>104.23</v>
      </c>
      <c r="D2035">
        <f t="shared" si="66"/>
        <v>-0.11820013431833438</v>
      </c>
      <c r="E2035">
        <v>-3.2428283603568982E-2</v>
      </c>
      <c r="G2035">
        <v>2030</v>
      </c>
      <c r="H2035">
        <f t="shared" ca="1" si="67"/>
        <v>1.8139069903302552E-2</v>
      </c>
    </row>
    <row r="2036" spans="2:8">
      <c r="B2036" s="179">
        <v>44627</v>
      </c>
      <c r="C2036" s="180">
        <v>116.55</v>
      </c>
      <c r="D2036">
        <f t="shared" si="66"/>
        <v>0.29575289575289576</v>
      </c>
      <c r="E2036">
        <v>-3.2861432861432845E-2</v>
      </c>
      <c r="G2036">
        <v>2031</v>
      </c>
      <c r="H2036">
        <f t="shared" ca="1" si="67"/>
        <v>-1.9276804285666973E-3</v>
      </c>
    </row>
    <row r="2037" spans="2:8">
      <c r="B2037" s="179">
        <v>44291</v>
      </c>
      <c r="C2037" s="180">
        <v>82.08</v>
      </c>
      <c r="D2037">
        <f t="shared" si="66"/>
        <v>0.10794346978557505</v>
      </c>
      <c r="E2037">
        <v>-3.2894736842105296E-2</v>
      </c>
      <c r="G2037">
        <v>2032</v>
      </c>
      <c r="H2037">
        <f t="shared" ca="1" si="67"/>
        <v>-2.4185508628767751E-2</v>
      </c>
    </row>
    <row r="2038" spans="2:8">
      <c r="B2038" s="179">
        <v>44229</v>
      </c>
      <c r="C2038" s="180">
        <v>73.22</v>
      </c>
      <c r="D2038">
        <f t="shared" si="66"/>
        <v>0.77314941272876259</v>
      </c>
      <c r="E2038">
        <v>-3.2914504233815853E-2</v>
      </c>
      <c r="G2038">
        <v>2033</v>
      </c>
      <c r="H2038">
        <f t="shared" ca="1" si="67"/>
        <v>4.0876213541468871E-2</v>
      </c>
    </row>
    <row r="2039" spans="2:8">
      <c r="B2039" s="179">
        <v>42727</v>
      </c>
      <c r="C2039" s="180">
        <v>16.61</v>
      </c>
      <c r="D2039">
        <f t="shared" si="66"/>
        <v>-0.10535821794099941</v>
      </c>
      <c r="E2039">
        <v>-3.3112582781456998E-2</v>
      </c>
      <c r="G2039">
        <v>2034</v>
      </c>
      <c r="H2039">
        <f t="shared" ca="1" si="67"/>
        <v>8.9468497567333008E-3</v>
      </c>
    </row>
    <row r="2040" spans="2:8">
      <c r="B2040" s="179">
        <v>42711</v>
      </c>
      <c r="C2040" s="180">
        <v>18.36</v>
      </c>
      <c r="D2040">
        <f t="shared" si="66"/>
        <v>-1.1710239651416123</v>
      </c>
      <c r="E2040">
        <v>-3.3224400871459663E-2</v>
      </c>
      <c r="G2040">
        <v>2035</v>
      </c>
      <c r="H2040">
        <f t="shared" ca="1" si="67"/>
        <v>-2.4529130010808697E-2</v>
      </c>
    </row>
    <row r="2041" spans="2:8">
      <c r="B2041" s="179">
        <v>43508</v>
      </c>
      <c r="C2041" s="180">
        <v>39.86</v>
      </c>
      <c r="D2041">
        <f t="shared" si="66"/>
        <v>-1.8283993978926241</v>
      </c>
      <c r="E2041">
        <v>-3.3366783743100814E-2</v>
      </c>
      <c r="G2041">
        <v>2036</v>
      </c>
      <c r="H2041">
        <f t="shared" ca="1" si="67"/>
        <v>5.1626388950333259E-2</v>
      </c>
    </row>
    <row r="2042" spans="2:8">
      <c r="B2042" s="179">
        <v>44586</v>
      </c>
      <c r="C2042" s="180">
        <v>112.74</v>
      </c>
      <c r="D2042">
        <f t="shared" si="66"/>
        <v>0.78357282242327486</v>
      </c>
      <c r="E2042">
        <v>-3.3528472591804165E-2</v>
      </c>
      <c r="G2042">
        <v>2037</v>
      </c>
      <c r="H2042">
        <f t="shared" ca="1" si="67"/>
        <v>-6.0652891255007025E-3</v>
      </c>
    </row>
    <row r="2043" spans="2:8">
      <c r="B2043" s="179">
        <v>43047</v>
      </c>
      <c r="C2043" s="180">
        <v>24.4</v>
      </c>
      <c r="D2043">
        <f t="shared" si="66"/>
        <v>-1.6733606557377052</v>
      </c>
      <c r="E2043">
        <v>-3.3606557377049193E-2</v>
      </c>
      <c r="G2043">
        <v>2038</v>
      </c>
      <c r="H2043">
        <f t="shared" ca="1" si="67"/>
        <v>6.6952900770594328E-4</v>
      </c>
    </row>
    <row r="2044" spans="2:8">
      <c r="B2044" s="179">
        <v>43859</v>
      </c>
      <c r="C2044" s="180">
        <v>65.23</v>
      </c>
      <c r="D2044">
        <f t="shared" si="66"/>
        <v>0.15100413919975472</v>
      </c>
      <c r="E2044">
        <v>-3.372681281618891E-2</v>
      </c>
      <c r="G2044">
        <v>2039</v>
      </c>
      <c r="H2044">
        <f t="shared" ca="1" si="67"/>
        <v>2.0632031484306822E-2</v>
      </c>
    </row>
    <row r="2045" spans="2:8">
      <c r="B2045" s="179">
        <v>44046</v>
      </c>
      <c r="C2045" s="180">
        <v>55.38</v>
      </c>
      <c r="D2045">
        <f t="shared" si="66"/>
        <v>-8.8824485373781137</v>
      </c>
      <c r="E2045">
        <v>-3.3947273383893022E-2</v>
      </c>
      <c r="G2045">
        <v>2040</v>
      </c>
      <c r="H2045">
        <f t="shared" ca="1" si="67"/>
        <v>-1.5269331986875632E-2</v>
      </c>
    </row>
    <row r="2046" spans="2:8">
      <c r="B2046" s="179">
        <v>45356</v>
      </c>
      <c r="C2046" s="180">
        <v>547.29</v>
      </c>
      <c r="D2046">
        <f t="shared" si="66"/>
        <v>0.93986734637943325</v>
      </c>
      <c r="E2046">
        <v>-3.3967366478466689E-2</v>
      </c>
      <c r="G2046">
        <v>2041</v>
      </c>
      <c r="H2046">
        <f t="shared" ca="1" si="67"/>
        <v>3.9973342324968698E-3</v>
      </c>
    </row>
    <row r="2047" spans="2:8">
      <c r="B2047" s="179">
        <v>43234</v>
      </c>
      <c r="C2047" s="180">
        <v>32.909999999999997</v>
      </c>
      <c r="D2047">
        <f t="shared" si="66"/>
        <v>5.2871467639015346E-2</v>
      </c>
      <c r="E2047">
        <v>-3.4032209054998624E-2</v>
      </c>
      <c r="G2047">
        <v>2042</v>
      </c>
      <c r="H2047">
        <f t="shared" ca="1" si="67"/>
        <v>-4.6060039466727397E-2</v>
      </c>
    </row>
    <row r="2048" spans="2:8">
      <c r="B2048" s="179">
        <v>43118</v>
      </c>
      <c r="C2048" s="180">
        <v>31.17</v>
      </c>
      <c r="D2048">
        <f t="shared" si="66"/>
        <v>-19.191209496310556</v>
      </c>
      <c r="E2048">
        <v>-3.4327879371190258E-2</v>
      </c>
      <c r="G2048">
        <v>2043</v>
      </c>
      <c r="H2048">
        <f t="shared" ca="1" si="67"/>
        <v>-1.207459618371985E-2</v>
      </c>
    </row>
    <row r="2049" spans="2:8">
      <c r="B2049" s="179">
        <v>45663</v>
      </c>
      <c r="C2049" s="180">
        <v>629.36</v>
      </c>
      <c r="D2049">
        <f t="shared" si="66"/>
        <v>0.94999682216855219</v>
      </c>
      <c r="E2049">
        <v>-3.449536036608624E-2</v>
      </c>
      <c r="G2049">
        <v>2044</v>
      </c>
      <c r="H2049">
        <f t="shared" ca="1" si="67"/>
        <v>-1.6453239479052289E-2</v>
      </c>
    </row>
    <row r="2050" spans="2:8">
      <c r="B2050" s="179">
        <v>43116</v>
      </c>
      <c r="C2050" s="180">
        <v>31.47</v>
      </c>
      <c r="D2050">
        <f t="shared" si="66"/>
        <v>-1.6024785510009536</v>
      </c>
      <c r="E2050">
        <v>-3.4636161423578123E-2</v>
      </c>
      <c r="G2050">
        <v>2045</v>
      </c>
      <c r="H2050">
        <f t="shared" ca="1" si="67"/>
        <v>-4.9651385583486002E-2</v>
      </c>
    </row>
    <row r="2051" spans="2:8">
      <c r="B2051" s="179">
        <v>44273</v>
      </c>
      <c r="C2051" s="180">
        <v>81.900000000000006</v>
      </c>
      <c r="D2051">
        <f t="shared" si="66"/>
        <v>-0.77753357753357755</v>
      </c>
      <c r="E2051">
        <v>-3.4676434676434539E-2</v>
      </c>
      <c r="G2051">
        <v>2046</v>
      </c>
      <c r="H2051">
        <f t="shared" ca="1" si="67"/>
        <v>-2.5413531408058146E-3</v>
      </c>
    </row>
    <row r="2052" spans="2:8">
      <c r="B2052" s="179">
        <v>44729</v>
      </c>
      <c r="C2052" s="180">
        <v>145.58000000000001</v>
      </c>
      <c r="D2052">
        <f t="shared" si="66"/>
        <v>-3.0300178595960983</v>
      </c>
      <c r="E2052">
        <v>-3.51696661629343E-2</v>
      </c>
      <c r="G2052">
        <v>2047</v>
      </c>
      <c r="H2052">
        <f t="shared" ca="1" si="67"/>
        <v>8.5789720526903649E-3</v>
      </c>
    </row>
    <row r="2053" spans="2:8">
      <c r="B2053" s="179">
        <v>45582</v>
      </c>
      <c r="C2053" s="180">
        <v>586.69000000000005</v>
      </c>
      <c r="D2053">
        <f t="shared" si="66"/>
        <v>0.84267671172169289</v>
      </c>
      <c r="E2053">
        <v>-3.5214508513865865E-2</v>
      </c>
      <c r="G2053">
        <v>2048</v>
      </c>
      <c r="H2053">
        <f t="shared" ca="1" si="67"/>
        <v>2.19888597211691E-2</v>
      </c>
    </row>
    <row r="2054" spans="2:8">
      <c r="B2054" s="179">
        <v>44400</v>
      </c>
      <c r="C2054" s="180">
        <v>92.3</v>
      </c>
      <c r="D2054">
        <f t="shared" ref="D2054:D2117" si="68">(C2054-C2055)/C2054</f>
        <v>0.47085590465872151</v>
      </c>
      <c r="E2054">
        <v>-3.586132177681476E-2</v>
      </c>
      <c r="G2054">
        <v>2049</v>
      </c>
      <c r="H2054">
        <f t="shared" ca="1" si="67"/>
        <v>-4.033269246361903E-3</v>
      </c>
    </row>
    <row r="2055" spans="2:8">
      <c r="B2055" s="179">
        <v>43739</v>
      </c>
      <c r="C2055" s="180">
        <v>48.84</v>
      </c>
      <c r="D2055">
        <f t="shared" si="68"/>
        <v>-0.17117117117117114</v>
      </c>
      <c r="E2055">
        <v>-3.6036036036035994E-2</v>
      </c>
      <c r="G2055">
        <v>2050</v>
      </c>
      <c r="H2055">
        <f t="shared" ref="H2055:H2118" ca="1" si="69">NORMINV(RAND(),N$8,N$9)</f>
        <v>-1.8939011799985544E-3</v>
      </c>
    </row>
    <row r="2056" spans="2:8">
      <c r="B2056" s="179">
        <v>44004</v>
      </c>
      <c r="C2056" s="180">
        <v>57.2</v>
      </c>
      <c r="D2056">
        <f t="shared" si="68"/>
        <v>0.20437062937062944</v>
      </c>
      <c r="E2056">
        <v>-3.618881118881119E-2</v>
      </c>
      <c r="G2056">
        <v>2051</v>
      </c>
      <c r="H2056">
        <f t="shared" ca="1" si="69"/>
        <v>-3.4361953345502259E-2</v>
      </c>
    </row>
    <row r="2057" spans="2:8">
      <c r="B2057" s="179">
        <v>43914</v>
      </c>
      <c r="C2057" s="180">
        <v>45.51</v>
      </c>
      <c r="D2057">
        <f t="shared" si="68"/>
        <v>-11.361019556141507</v>
      </c>
      <c r="E2057">
        <v>-3.6255767963085009E-2</v>
      </c>
      <c r="G2057">
        <v>2052</v>
      </c>
      <c r="H2057">
        <f t="shared" ca="1" si="69"/>
        <v>1.7026245576801623E-2</v>
      </c>
    </row>
    <row r="2058" spans="2:8">
      <c r="B2058" s="179">
        <v>45447</v>
      </c>
      <c r="C2058" s="180">
        <v>562.54999999999995</v>
      </c>
      <c r="D2058">
        <f t="shared" si="68"/>
        <v>0.65425295529286287</v>
      </c>
      <c r="E2058">
        <v>-3.6725624388943355E-2</v>
      </c>
      <c r="G2058">
        <v>2053</v>
      </c>
      <c r="H2058">
        <f t="shared" ca="1" si="69"/>
        <v>1.6070451022588323E-2</v>
      </c>
    </row>
    <row r="2059" spans="2:8">
      <c r="B2059" s="179">
        <v>44851</v>
      </c>
      <c r="C2059" s="180">
        <v>194.5</v>
      </c>
      <c r="D2059">
        <f t="shared" si="68"/>
        <v>-1.9491516709511569</v>
      </c>
      <c r="E2059">
        <v>-3.6760925449871494E-2</v>
      </c>
      <c r="G2059">
        <v>2054</v>
      </c>
      <c r="H2059">
        <f t="shared" ca="1" si="69"/>
        <v>-4.8814891902745301E-2</v>
      </c>
    </row>
    <row r="2060" spans="2:8">
      <c r="B2060" s="179">
        <v>45670</v>
      </c>
      <c r="C2060" s="180">
        <v>573.61</v>
      </c>
      <c r="D2060">
        <f t="shared" si="68"/>
        <v>0.89043078049545854</v>
      </c>
      <c r="E2060">
        <v>-3.706351005038265E-2</v>
      </c>
      <c r="G2060">
        <v>2055</v>
      </c>
      <c r="H2060">
        <f t="shared" ca="1" si="69"/>
        <v>-1.7321882881301466E-2</v>
      </c>
    </row>
    <row r="2061" spans="2:8">
      <c r="B2061" s="179">
        <v>43867</v>
      </c>
      <c r="C2061" s="180">
        <v>62.85</v>
      </c>
      <c r="D2061">
        <f t="shared" si="68"/>
        <v>-3.084964200477327</v>
      </c>
      <c r="E2061">
        <v>-3.723150357995221E-2</v>
      </c>
      <c r="G2061">
        <v>2056</v>
      </c>
      <c r="H2061">
        <f t="shared" ca="1" si="69"/>
        <v>2.3725598659647806E-2</v>
      </c>
    </row>
    <row r="2062" spans="2:8">
      <c r="B2062" s="179">
        <v>44901</v>
      </c>
      <c r="C2062" s="180">
        <v>256.74</v>
      </c>
      <c r="D2062">
        <f t="shared" si="68"/>
        <v>0.53988470826517099</v>
      </c>
      <c r="E2062">
        <v>-3.7275064267352158E-2</v>
      </c>
      <c r="G2062">
        <v>2057</v>
      </c>
      <c r="H2062">
        <f t="shared" ca="1" si="69"/>
        <v>9.2435546605551273E-3</v>
      </c>
    </row>
    <row r="2063" spans="2:8">
      <c r="B2063" s="179">
        <v>44522</v>
      </c>
      <c r="C2063" s="180">
        <v>118.13</v>
      </c>
      <c r="D2063">
        <f t="shared" si="68"/>
        <v>0.60077880301362907</v>
      </c>
      <c r="E2063">
        <v>-3.7501058156268578E-2</v>
      </c>
      <c r="G2063">
        <v>2058</v>
      </c>
      <c r="H2063">
        <f t="shared" ca="1" si="69"/>
        <v>2.6941987245380269E-2</v>
      </c>
    </row>
    <row r="2064" spans="2:8">
      <c r="B2064" s="179">
        <v>43913</v>
      </c>
      <c r="C2064" s="180">
        <v>47.16</v>
      </c>
      <c r="D2064">
        <f t="shared" si="68"/>
        <v>-3.5869380831212894</v>
      </c>
      <c r="E2064">
        <v>-3.7743850720949983E-2</v>
      </c>
      <c r="G2064">
        <v>2059</v>
      </c>
      <c r="H2064">
        <f t="shared" ca="1" si="69"/>
        <v>1.5631657435304459E-2</v>
      </c>
    </row>
    <row r="2065" spans="2:8">
      <c r="B2065" s="179">
        <v>44886</v>
      </c>
      <c r="C2065" s="180">
        <v>216.32</v>
      </c>
      <c r="D2065">
        <f t="shared" si="68"/>
        <v>0.36469119822485202</v>
      </c>
      <c r="E2065">
        <v>-3.7953032544378734E-2</v>
      </c>
      <c r="G2065">
        <v>2060</v>
      </c>
      <c r="H2065">
        <f t="shared" ca="1" si="69"/>
        <v>-1.3291009606642789E-2</v>
      </c>
    </row>
    <row r="2066" spans="2:8">
      <c r="B2066" s="179">
        <v>44700</v>
      </c>
      <c r="C2066" s="180">
        <v>137.43</v>
      </c>
      <c r="D2066">
        <f t="shared" si="68"/>
        <v>-3.3617114167212428E-2</v>
      </c>
      <c r="E2066">
        <v>-3.8128501782725609E-2</v>
      </c>
      <c r="G2066">
        <v>2061</v>
      </c>
      <c r="H2066">
        <f t="shared" ca="1" si="69"/>
        <v>3.9939093735794552E-2</v>
      </c>
    </row>
    <row r="2067" spans="2:8">
      <c r="B2067" s="179">
        <v>44715</v>
      </c>
      <c r="C2067" s="180">
        <v>142.05000000000001</v>
      </c>
      <c r="D2067">
        <f t="shared" si="68"/>
        <v>0.4477296726504752</v>
      </c>
      <c r="E2067">
        <v>-3.8225976768743244E-2</v>
      </c>
      <c r="G2067">
        <v>2062</v>
      </c>
      <c r="H2067">
        <f t="shared" ca="1" si="69"/>
        <v>-1.5357231274571949E-2</v>
      </c>
    </row>
    <row r="2068" spans="2:8">
      <c r="B2068" s="179">
        <v>44209</v>
      </c>
      <c r="C2068" s="180">
        <v>78.45</v>
      </c>
      <c r="D2068">
        <f t="shared" si="68"/>
        <v>0.19617590822179731</v>
      </c>
      <c r="E2068">
        <v>-3.8368387507966742E-2</v>
      </c>
      <c r="G2068">
        <v>2063</v>
      </c>
      <c r="H2068">
        <f t="shared" ca="1" si="69"/>
        <v>-1.287897853331119E-2</v>
      </c>
    </row>
    <row r="2069" spans="2:8">
      <c r="B2069" s="179">
        <v>44062</v>
      </c>
      <c r="C2069" s="180">
        <v>63.06</v>
      </c>
      <c r="D2069">
        <f t="shared" si="68"/>
        <v>0.59625753250872182</v>
      </c>
      <c r="E2069">
        <v>-3.9486203615604107E-2</v>
      </c>
      <c r="G2069">
        <v>2064</v>
      </c>
      <c r="H2069">
        <f t="shared" ca="1" si="69"/>
        <v>1.4533924648411925E-2</v>
      </c>
    </row>
    <row r="2070" spans="2:8">
      <c r="B2070" s="179">
        <v>42976</v>
      </c>
      <c r="C2070" s="180">
        <v>25.46</v>
      </c>
      <c r="D2070">
        <f t="shared" si="68"/>
        <v>-6.9202670856245083</v>
      </c>
      <c r="E2070">
        <v>-3.967007069913582E-2</v>
      </c>
      <c r="G2070">
        <v>2065</v>
      </c>
      <c r="H2070">
        <f t="shared" ca="1" si="69"/>
        <v>-2.9211521980051471E-2</v>
      </c>
    </row>
    <row r="2071" spans="2:8">
      <c r="B2071" s="179">
        <v>44848</v>
      </c>
      <c r="C2071" s="180">
        <v>201.65</v>
      </c>
      <c r="D2071">
        <f t="shared" si="68"/>
        <v>-0.16171584428465155</v>
      </c>
      <c r="E2071">
        <v>-3.9821472848995787E-2</v>
      </c>
      <c r="G2071">
        <v>2066</v>
      </c>
      <c r="H2071">
        <f t="shared" ca="1" si="69"/>
        <v>2.3894717025527926E-2</v>
      </c>
    </row>
    <row r="2072" spans="2:8">
      <c r="B2072" s="179">
        <v>44956</v>
      </c>
      <c r="C2072" s="180">
        <v>234.26</v>
      </c>
      <c r="D2072">
        <f t="shared" si="68"/>
        <v>3.8589601297703377E-2</v>
      </c>
      <c r="E2072">
        <v>-3.9870229659352871E-2</v>
      </c>
      <c r="G2072">
        <v>2067</v>
      </c>
      <c r="H2072">
        <f t="shared" ca="1" si="69"/>
        <v>-1.1143162768587026E-3</v>
      </c>
    </row>
    <row r="2073" spans="2:8">
      <c r="B2073" s="179">
        <v>44957</v>
      </c>
      <c r="C2073" s="180">
        <v>225.22</v>
      </c>
      <c r="D2073">
        <f t="shared" si="68"/>
        <v>0.62658733682621437</v>
      </c>
      <c r="E2073">
        <v>-4.0138531213924127E-2</v>
      </c>
      <c r="G2073">
        <v>2068</v>
      </c>
      <c r="H2073">
        <f t="shared" ca="1" si="69"/>
        <v>1.9475067494552387E-2</v>
      </c>
    </row>
    <row r="2074" spans="2:8">
      <c r="B2074" s="179">
        <v>44263</v>
      </c>
      <c r="C2074" s="180">
        <v>84.1</v>
      </c>
      <c r="D2074">
        <f t="shared" si="68"/>
        <v>0.44161712247324608</v>
      </c>
      <c r="E2074">
        <v>-4.0190249702734958E-2</v>
      </c>
      <c r="G2074">
        <v>2069</v>
      </c>
      <c r="H2074">
        <f t="shared" ca="1" si="69"/>
        <v>-3.5707369830711239E-2</v>
      </c>
    </row>
    <row r="2075" spans="2:8">
      <c r="B2075" s="179">
        <v>43972</v>
      </c>
      <c r="C2075" s="180">
        <v>46.96</v>
      </c>
      <c r="D2075">
        <f t="shared" si="68"/>
        <v>-12.201235093696761</v>
      </c>
      <c r="E2075">
        <v>-4.0247018739352651E-2</v>
      </c>
      <c r="G2075">
        <v>2070</v>
      </c>
      <c r="H2075">
        <f t="shared" ca="1" si="69"/>
        <v>2.2117577212034938E-2</v>
      </c>
    </row>
    <row r="2076" spans="2:8">
      <c r="B2076" s="179">
        <v>45551</v>
      </c>
      <c r="C2076" s="180">
        <v>619.92999999999995</v>
      </c>
      <c r="D2076">
        <f t="shared" si="68"/>
        <v>0.77802332521413708</v>
      </c>
      <c r="E2076">
        <v>-4.0569096510896539E-2</v>
      </c>
      <c r="G2076">
        <v>2071</v>
      </c>
      <c r="H2076">
        <f t="shared" ca="1" si="69"/>
        <v>1.1652406352028896E-2</v>
      </c>
    </row>
    <row r="2077" spans="2:8">
      <c r="B2077" s="179">
        <v>44706</v>
      </c>
      <c r="C2077" s="180">
        <v>137.61000000000001</v>
      </c>
      <c r="D2077">
        <f t="shared" si="68"/>
        <v>0.21030448368577873</v>
      </c>
      <c r="E2077">
        <v>-4.0622047816292237E-2</v>
      </c>
      <c r="G2077">
        <v>2072</v>
      </c>
      <c r="H2077">
        <f t="shared" ca="1" si="69"/>
        <v>2.4820285276005164E-2</v>
      </c>
    </row>
    <row r="2078" spans="2:8">
      <c r="B2078" s="179">
        <v>44567</v>
      </c>
      <c r="C2078" s="180">
        <v>108.67</v>
      </c>
      <c r="D2078">
        <f t="shared" si="68"/>
        <v>-0.1492592251771418</v>
      </c>
      <c r="E2078">
        <v>-4.0673598969356781E-2</v>
      </c>
      <c r="G2078">
        <v>2073</v>
      </c>
      <c r="H2078">
        <f t="shared" ca="1" si="69"/>
        <v>-4.6474732234208414E-2</v>
      </c>
    </row>
    <row r="2079" spans="2:8">
      <c r="B2079" s="179">
        <v>44509</v>
      </c>
      <c r="C2079" s="180">
        <v>124.89</v>
      </c>
      <c r="D2079">
        <f t="shared" si="68"/>
        <v>-1.4946753142765634</v>
      </c>
      <c r="E2079">
        <v>-4.0755865161341893E-2</v>
      </c>
      <c r="G2079">
        <v>2074</v>
      </c>
      <c r="H2079">
        <f t="shared" ca="1" si="69"/>
        <v>2.9037837515997551E-2</v>
      </c>
    </row>
    <row r="2080" spans="2:8">
      <c r="B2080" s="179">
        <v>45085</v>
      </c>
      <c r="C2080" s="180">
        <v>311.56</v>
      </c>
      <c r="D2080">
        <f t="shared" si="68"/>
        <v>0.75985363974836306</v>
      </c>
      <c r="E2080">
        <v>-4.0826807035562879E-2</v>
      </c>
      <c r="G2080">
        <v>2075</v>
      </c>
      <c r="H2080">
        <f t="shared" ca="1" si="69"/>
        <v>2.2565074836851239E-2</v>
      </c>
    </row>
    <row r="2081" spans="2:8">
      <c r="B2081" s="179">
        <v>44308</v>
      </c>
      <c r="C2081" s="180">
        <v>74.819999999999993</v>
      </c>
      <c r="D2081">
        <f t="shared" si="68"/>
        <v>-6.6925955626837741</v>
      </c>
      <c r="E2081">
        <v>-4.1299117882919054E-2</v>
      </c>
      <c r="G2081">
        <v>2076</v>
      </c>
      <c r="H2081">
        <f t="shared" ca="1" si="69"/>
        <v>7.7031671294984227E-3</v>
      </c>
    </row>
    <row r="2082" spans="2:8">
      <c r="B2082" s="179">
        <v>45421</v>
      </c>
      <c r="C2082" s="180">
        <v>575.55999999999995</v>
      </c>
      <c r="D2082">
        <f t="shared" si="68"/>
        <v>0.79974285912850096</v>
      </c>
      <c r="E2082">
        <v>-4.1316283271943997E-2</v>
      </c>
      <c r="G2082">
        <v>2077</v>
      </c>
      <c r="H2082">
        <f t="shared" ca="1" si="69"/>
        <v>3.0156672019320461E-2</v>
      </c>
    </row>
    <row r="2083" spans="2:8">
      <c r="B2083" s="179">
        <v>44602</v>
      </c>
      <c r="C2083" s="180">
        <v>115.26</v>
      </c>
      <c r="D2083">
        <f t="shared" si="68"/>
        <v>-4.0923130314072536</v>
      </c>
      <c r="E2083">
        <v>-4.1384695471108762E-2</v>
      </c>
      <c r="G2083">
        <v>2078</v>
      </c>
      <c r="H2083">
        <f t="shared" ca="1" si="69"/>
        <v>-1.9246723851705356E-2</v>
      </c>
    </row>
    <row r="2084" spans="2:8">
      <c r="B2084" s="179">
        <v>45568</v>
      </c>
      <c r="C2084" s="180">
        <v>586.94000000000005</v>
      </c>
      <c r="D2084">
        <f t="shared" si="68"/>
        <v>0.12745766177122031</v>
      </c>
      <c r="E2084">
        <v>-4.1401165366136153E-2</v>
      </c>
      <c r="G2084">
        <v>2079</v>
      </c>
      <c r="H2084">
        <f t="shared" ca="1" si="69"/>
        <v>2.5778922152580939E-3</v>
      </c>
    </row>
    <row r="2085" spans="2:8">
      <c r="B2085" s="179">
        <v>45701</v>
      </c>
      <c r="C2085" s="180">
        <v>512.13</v>
      </c>
      <c r="D2085">
        <f t="shared" si="68"/>
        <v>0.58268408411926653</v>
      </c>
      <c r="E2085">
        <v>-4.1903422959014384E-2</v>
      </c>
      <c r="G2085">
        <v>2080</v>
      </c>
      <c r="H2085">
        <f t="shared" ca="1" si="69"/>
        <v>-1.4441476826980071E-2</v>
      </c>
    </row>
    <row r="2086" spans="2:8">
      <c r="B2086" s="179">
        <v>44844</v>
      </c>
      <c r="C2086" s="180">
        <v>213.72</v>
      </c>
      <c r="D2086">
        <f t="shared" si="68"/>
        <v>0.7847651132322665</v>
      </c>
      <c r="E2086">
        <v>-4.22515440763616E-2</v>
      </c>
      <c r="G2086">
        <v>2081</v>
      </c>
      <c r="H2086">
        <f t="shared" ca="1" si="69"/>
        <v>-6.5395743117912589E-3</v>
      </c>
    </row>
    <row r="2087" spans="2:8">
      <c r="B2087" s="179">
        <v>43682</v>
      </c>
      <c r="C2087" s="180">
        <v>46</v>
      </c>
      <c r="D2087">
        <f t="shared" si="68"/>
        <v>-3.4567391304347823</v>
      </c>
      <c r="E2087">
        <v>-4.2391304347826148E-2</v>
      </c>
      <c r="G2087">
        <v>2082</v>
      </c>
      <c r="H2087">
        <f t="shared" ca="1" si="69"/>
        <v>3.008152365448759E-3</v>
      </c>
    </row>
    <row r="2088" spans="2:8">
      <c r="B2088" s="179">
        <v>44845</v>
      </c>
      <c r="C2088" s="180">
        <v>205.01</v>
      </c>
      <c r="D2088">
        <f t="shared" si="68"/>
        <v>0.77362079898541536</v>
      </c>
      <c r="E2088">
        <v>-4.2485732403297442E-2</v>
      </c>
      <c r="G2088">
        <v>2083</v>
      </c>
      <c r="H2088">
        <f t="shared" ca="1" si="69"/>
        <v>-2.3804551523599676E-3</v>
      </c>
    </row>
    <row r="2089" spans="2:8">
      <c r="B2089" s="179">
        <v>43670</v>
      </c>
      <c r="C2089" s="180">
        <v>46.41</v>
      </c>
      <c r="D2089">
        <f t="shared" si="68"/>
        <v>-0.56237879767291554</v>
      </c>
      <c r="E2089">
        <v>-4.2878689937513516E-2</v>
      </c>
      <c r="G2089">
        <v>2084</v>
      </c>
      <c r="H2089">
        <f t="shared" ca="1" si="69"/>
        <v>3.9957798414601356E-3</v>
      </c>
    </row>
    <row r="2090" spans="2:8">
      <c r="B2090" s="179">
        <v>44224</v>
      </c>
      <c r="C2090" s="180">
        <v>72.510000000000005</v>
      </c>
      <c r="D2090">
        <f t="shared" si="68"/>
        <v>-2.7520342021790096</v>
      </c>
      <c r="E2090">
        <v>-4.2890635774375935E-2</v>
      </c>
      <c r="G2090">
        <v>2085</v>
      </c>
      <c r="H2090">
        <f t="shared" ca="1" si="69"/>
        <v>4.3758179006265392E-3</v>
      </c>
    </row>
    <row r="2091" spans="2:8">
      <c r="B2091" s="179">
        <v>45036</v>
      </c>
      <c r="C2091" s="180">
        <v>272.06</v>
      </c>
      <c r="D2091">
        <f t="shared" si="68"/>
        <v>0.55745056237594648</v>
      </c>
      <c r="E2091">
        <v>-4.3078732632507423E-2</v>
      </c>
      <c r="G2091">
        <v>2086</v>
      </c>
      <c r="H2091">
        <f t="shared" ca="1" si="69"/>
        <v>2.0257768193066447E-2</v>
      </c>
    </row>
    <row r="2092" spans="2:8">
      <c r="B2092" s="179">
        <v>44515</v>
      </c>
      <c r="C2092" s="180">
        <v>120.4</v>
      </c>
      <c r="D2092">
        <f t="shared" si="68"/>
        <v>-3.0759966777408638</v>
      </c>
      <c r="E2092">
        <v>-4.3106312292358784E-2</v>
      </c>
      <c r="G2092">
        <v>2087</v>
      </c>
      <c r="H2092">
        <f t="shared" ca="1" si="69"/>
        <v>-1.3700907474038617E-2</v>
      </c>
    </row>
    <row r="2093" spans="2:8">
      <c r="B2093" s="179">
        <v>45282</v>
      </c>
      <c r="C2093" s="180">
        <v>490.75</v>
      </c>
      <c r="D2093">
        <f t="shared" si="68"/>
        <v>-0.17086092715231793</v>
      </c>
      <c r="E2093">
        <v>-4.3606724401426343E-2</v>
      </c>
      <c r="G2093">
        <v>2088</v>
      </c>
      <c r="H2093">
        <f t="shared" ca="1" si="69"/>
        <v>2.1279631971837246E-2</v>
      </c>
    </row>
    <row r="2094" spans="2:8">
      <c r="B2094" s="179">
        <v>45419</v>
      </c>
      <c r="C2094" s="180">
        <v>574.6</v>
      </c>
      <c r="D2094">
        <f t="shared" si="68"/>
        <v>0.38990602158022974</v>
      </c>
      <c r="E2094">
        <v>-4.3752175426383544E-2</v>
      </c>
      <c r="G2094">
        <v>2089</v>
      </c>
      <c r="H2094">
        <f t="shared" ca="1" si="69"/>
        <v>1.4702020232327674E-2</v>
      </c>
    </row>
    <row r="2095" spans="2:8">
      <c r="B2095" s="179">
        <v>45224</v>
      </c>
      <c r="C2095" s="180">
        <v>350.56</v>
      </c>
      <c r="D2095">
        <f t="shared" si="68"/>
        <v>0.36290506617982654</v>
      </c>
      <c r="E2095">
        <v>-4.384413509812872E-2</v>
      </c>
      <c r="G2095">
        <v>2090</v>
      </c>
      <c r="H2095">
        <f t="shared" ca="1" si="69"/>
        <v>-2.3586765968662358E-2</v>
      </c>
    </row>
    <row r="2096" spans="2:8">
      <c r="B2096" s="179">
        <v>44869</v>
      </c>
      <c r="C2096" s="180">
        <v>223.34</v>
      </c>
      <c r="D2096">
        <f t="shared" si="68"/>
        <v>-0.22356049073161985</v>
      </c>
      <c r="E2096">
        <v>-4.4192710665353289E-2</v>
      </c>
      <c r="G2096">
        <v>2091</v>
      </c>
      <c r="H2096">
        <f t="shared" ca="1" si="69"/>
        <v>-1.8371082734612947E-2</v>
      </c>
    </row>
    <row r="2097" spans="2:8">
      <c r="B2097" s="179">
        <v>45022</v>
      </c>
      <c r="C2097" s="180">
        <v>273.27</v>
      </c>
      <c r="D2097">
        <f t="shared" si="68"/>
        <v>0.40615508471475092</v>
      </c>
      <c r="E2097">
        <v>-4.4388333882240991E-2</v>
      </c>
      <c r="G2097">
        <v>2092</v>
      </c>
      <c r="H2097">
        <f t="shared" ca="1" si="69"/>
        <v>2.4508242012875208E-3</v>
      </c>
    </row>
    <row r="2098" spans="2:8">
      <c r="B2098" s="179">
        <v>44756</v>
      </c>
      <c r="C2098" s="180">
        <v>162.28</v>
      </c>
      <c r="D2098">
        <f t="shared" si="68"/>
        <v>-0.25560759181661319</v>
      </c>
      <c r="E2098">
        <v>-4.4491003204338173E-2</v>
      </c>
      <c r="G2098">
        <v>2093</v>
      </c>
      <c r="H2098">
        <f t="shared" ca="1" si="69"/>
        <v>-3.7884057427251316E-2</v>
      </c>
    </row>
    <row r="2099" spans="2:8">
      <c r="B2099" s="179">
        <v>44831</v>
      </c>
      <c r="C2099" s="180">
        <v>203.76</v>
      </c>
      <c r="D2099">
        <f t="shared" si="68"/>
        <v>-1.942775814683942</v>
      </c>
      <c r="E2099">
        <v>-4.4709462112289038E-2</v>
      </c>
      <c r="G2099">
        <v>2094</v>
      </c>
      <c r="H2099">
        <f t="shared" ca="1" si="69"/>
        <v>-9.2780766408188248E-3</v>
      </c>
    </row>
    <row r="2100" spans="2:8">
      <c r="B2100" s="179">
        <v>45509</v>
      </c>
      <c r="C2100" s="180">
        <v>599.62</v>
      </c>
      <c r="D2100">
        <f t="shared" si="68"/>
        <v>0.848437343650979</v>
      </c>
      <c r="E2100">
        <v>-4.4745005169941031E-2</v>
      </c>
      <c r="G2100">
        <v>2095</v>
      </c>
      <c r="H2100">
        <f t="shared" ca="1" si="69"/>
        <v>1.8627471549004987E-2</v>
      </c>
    </row>
    <row r="2101" spans="2:8">
      <c r="B2101" s="179">
        <v>44371</v>
      </c>
      <c r="C2101" s="180">
        <v>90.88</v>
      </c>
      <c r="D2101">
        <f t="shared" si="68"/>
        <v>0.445862676056338</v>
      </c>
      <c r="E2101">
        <v>-4.5114436619718409E-2</v>
      </c>
      <c r="G2101">
        <v>2096</v>
      </c>
      <c r="H2101">
        <f t="shared" ca="1" si="69"/>
        <v>2.647027480932751E-2</v>
      </c>
    </row>
    <row r="2102" spans="2:8">
      <c r="B2102" s="179">
        <v>43944</v>
      </c>
      <c r="C2102" s="180">
        <v>50.36</v>
      </c>
      <c r="D2102">
        <f t="shared" si="68"/>
        <v>-1.2684670373312152</v>
      </c>
      <c r="E2102">
        <v>-4.5671167593327983E-2</v>
      </c>
      <c r="G2102">
        <v>2097</v>
      </c>
      <c r="H2102">
        <f t="shared" ca="1" si="69"/>
        <v>4.9801521247415131E-2</v>
      </c>
    </row>
    <row r="2103" spans="2:8">
      <c r="B2103" s="179">
        <v>44616</v>
      </c>
      <c r="C2103" s="180">
        <v>114.24</v>
      </c>
      <c r="D2103">
        <f t="shared" si="68"/>
        <v>-0.94905462184873957</v>
      </c>
      <c r="E2103">
        <v>-4.5780812324930011E-2</v>
      </c>
      <c r="G2103">
        <v>2098</v>
      </c>
      <c r="H2103">
        <f t="shared" ca="1" si="69"/>
        <v>-3.3845327948792109E-2</v>
      </c>
    </row>
    <row r="2104" spans="2:8">
      <c r="B2104" s="179">
        <v>44939</v>
      </c>
      <c r="C2104" s="180">
        <v>222.66</v>
      </c>
      <c r="D2104">
        <f t="shared" si="68"/>
        <v>0.5202101859337106</v>
      </c>
      <c r="E2104">
        <v>-4.6258870026048733E-2</v>
      </c>
      <c r="G2104">
        <v>2099</v>
      </c>
      <c r="H2104">
        <f t="shared" ca="1" si="69"/>
        <v>3.4804956816370851E-2</v>
      </c>
    </row>
    <row r="2105" spans="2:8">
      <c r="B2105" s="179">
        <v>44550</v>
      </c>
      <c r="C2105" s="180">
        <v>106.83</v>
      </c>
      <c r="D2105">
        <f t="shared" si="68"/>
        <v>0.29130394084058792</v>
      </c>
      <c r="E2105">
        <v>-4.6709725732472104E-2</v>
      </c>
      <c r="G2105">
        <v>2100</v>
      </c>
      <c r="H2105">
        <f t="shared" ca="1" si="69"/>
        <v>6.8321436219063189E-4</v>
      </c>
    </row>
    <row r="2106" spans="2:8">
      <c r="B2106" s="179">
        <v>44243</v>
      </c>
      <c r="C2106" s="180">
        <v>75.709999999999994</v>
      </c>
      <c r="D2106">
        <f t="shared" si="68"/>
        <v>0.19614317791573102</v>
      </c>
      <c r="E2106">
        <v>-4.6757363624356181E-2</v>
      </c>
      <c r="G2106">
        <v>2101</v>
      </c>
      <c r="H2106">
        <f t="shared" ca="1" si="69"/>
        <v>-1.5357869444790387E-2</v>
      </c>
    </row>
    <row r="2107" spans="2:8">
      <c r="B2107" s="179">
        <v>43902</v>
      </c>
      <c r="C2107" s="180">
        <v>60.86</v>
      </c>
      <c r="D2107">
        <f t="shared" si="68"/>
        <v>-6.3660860992441668</v>
      </c>
      <c r="E2107">
        <v>-4.7157410450213565E-2</v>
      </c>
      <c r="G2107">
        <v>2102</v>
      </c>
      <c r="H2107">
        <f t="shared" ca="1" si="69"/>
        <v>-1.5779481955975595E-2</v>
      </c>
    </row>
    <row r="2108" spans="2:8">
      <c r="B2108" s="179">
        <v>45827</v>
      </c>
      <c r="C2108" s="180">
        <v>448.3</v>
      </c>
      <c r="D2108">
        <f t="shared" si="68"/>
        <v>0.91117555208565693</v>
      </c>
      <c r="E2108">
        <v>-4.7178228864599547E-2</v>
      </c>
      <c r="G2108">
        <v>2103</v>
      </c>
      <c r="H2108">
        <f t="shared" ca="1" si="69"/>
        <v>-2.2597758704464569E-2</v>
      </c>
    </row>
    <row r="2109" spans="2:8">
      <c r="B2109" s="179">
        <v>43405</v>
      </c>
      <c r="C2109" s="180">
        <v>39.82</v>
      </c>
      <c r="D2109">
        <f t="shared" si="68"/>
        <v>-0.7584128578603716</v>
      </c>
      <c r="E2109">
        <v>-4.7212456052235119E-2</v>
      </c>
      <c r="G2109">
        <v>2104</v>
      </c>
      <c r="H2109">
        <f t="shared" ca="1" si="69"/>
        <v>-1.6610051834077856E-2</v>
      </c>
    </row>
    <row r="2110" spans="2:8">
      <c r="B2110" s="179">
        <v>44166</v>
      </c>
      <c r="C2110" s="180">
        <v>70.02</v>
      </c>
      <c r="D2110">
        <f t="shared" si="68"/>
        <v>-5.9815766923736087</v>
      </c>
      <c r="E2110">
        <v>-4.7415024278777598E-2</v>
      </c>
      <c r="G2110">
        <v>2105</v>
      </c>
      <c r="H2110">
        <f t="shared" ca="1" si="69"/>
        <v>-6.7169794291346438E-2</v>
      </c>
    </row>
    <row r="2111" spans="2:8">
      <c r="B2111" s="179">
        <v>45785</v>
      </c>
      <c r="C2111" s="180">
        <v>488.85</v>
      </c>
      <c r="D2111">
        <f t="shared" si="68"/>
        <v>-0.18995601922880231</v>
      </c>
      <c r="E2111">
        <v>-4.7969724864477717E-2</v>
      </c>
      <c r="G2111">
        <v>2106</v>
      </c>
      <c r="H2111">
        <f t="shared" ca="1" si="69"/>
        <v>-4.5329404084478589E-3</v>
      </c>
    </row>
    <row r="2112" spans="2:8">
      <c r="B2112" s="179">
        <v>45349</v>
      </c>
      <c r="C2112" s="180">
        <v>581.71</v>
      </c>
      <c r="D2112">
        <f t="shared" si="68"/>
        <v>0.11717178662907647</v>
      </c>
      <c r="E2112">
        <v>-4.8065187120730123E-2</v>
      </c>
      <c r="G2112">
        <v>2107</v>
      </c>
      <c r="H2112">
        <f t="shared" ca="1" si="69"/>
        <v>3.0179155017059554E-2</v>
      </c>
    </row>
    <row r="2113" spans="2:8">
      <c r="B2113" s="179">
        <v>45783</v>
      </c>
      <c r="C2113" s="180">
        <v>513.54999999999995</v>
      </c>
      <c r="D2113">
        <f t="shared" si="68"/>
        <v>0.41248174471813837</v>
      </c>
      <c r="E2113">
        <v>-4.883653003602384E-2</v>
      </c>
      <c r="G2113">
        <v>2108</v>
      </c>
      <c r="H2113">
        <f t="shared" ca="1" si="69"/>
        <v>-4.0002499693012068E-2</v>
      </c>
    </row>
    <row r="2114" spans="2:8">
      <c r="B2114" s="179">
        <v>45100</v>
      </c>
      <c r="C2114" s="180">
        <v>301.72000000000003</v>
      </c>
      <c r="D2114">
        <f t="shared" si="68"/>
        <v>-0.57596447036987919</v>
      </c>
      <c r="E2114">
        <v>-4.9151531220999543E-2</v>
      </c>
      <c r="G2114">
        <v>2109</v>
      </c>
      <c r="H2114">
        <f t="shared" ca="1" si="69"/>
        <v>1.0603676666579083E-2</v>
      </c>
    </row>
    <row r="2115" spans="2:8">
      <c r="B2115" s="179">
        <v>45713</v>
      </c>
      <c r="C2115" s="180">
        <v>475.5</v>
      </c>
      <c r="D2115">
        <f t="shared" si="68"/>
        <v>-0.16483701366982123</v>
      </c>
      <c r="E2115">
        <v>-4.9337539432176614E-2</v>
      </c>
      <c r="G2115">
        <v>2110</v>
      </c>
      <c r="H2115">
        <f t="shared" ca="1" si="69"/>
        <v>2.0072169320324434E-2</v>
      </c>
    </row>
    <row r="2116" spans="2:8">
      <c r="B2116" s="179">
        <v>45350</v>
      </c>
      <c r="C2116" s="180">
        <v>553.88</v>
      </c>
      <c r="D2116">
        <f t="shared" si="68"/>
        <v>0.56600707734527334</v>
      </c>
      <c r="E2116">
        <v>-5.0245540550299776E-2</v>
      </c>
      <c r="G2116">
        <v>2111</v>
      </c>
      <c r="H2116">
        <f t="shared" ca="1" si="69"/>
        <v>-9.8973433753245053E-3</v>
      </c>
    </row>
    <row r="2117" spans="2:8">
      <c r="B2117" s="179">
        <v>44937</v>
      </c>
      <c r="C2117" s="180">
        <v>240.38</v>
      </c>
      <c r="D2117">
        <f t="shared" si="68"/>
        <v>-1.0269157167817624</v>
      </c>
      <c r="E2117">
        <v>-5.0711373658374234E-2</v>
      </c>
      <c r="G2117">
        <v>2112</v>
      </c>
      <c r="H2117">
        <f t="shared" ca="1" si="69"/>
        <v>3.8285000012606756E-2</v>
      </c>
    </row>
    <row r="2118" spans="2:8">
      <c r="B2118" s="179">
        <v>45702</v>
      </c>
      <c r="C2118" s="180">
        <v>487.23</v>
      </c>
      <c r="D2118">
        <f t="shared" ref="D2118:D2147" si="70">(C2118-C2119)/C2118</f>
        <v>0.96757178334667404</v>
      </c>
      <c r="E2118">
        <v>-5.1105227510621222E-2</v>
      </c>
      <c r="G2118">
        <v>2113</v>
      </c>
      <c r="H2118">
        <f t="shared" ca="1" si="69"/>
        <v>1.4466255889545436E-2</v>
      </c>
    </row>
    <row r="2119" spans="2:8">
      <c r="B2119" s="179">
        <v>42730</v>
      </c>
      <c r="C2119" s="180">
        <v>15.8</v>
      </c>
      <c r="D2119">
        <f t="shared" si="70"/>
        <v>-3.0082278481012659</v>
      </c>
      <c r="E2119">
        <v>-5.1265822784810046E-2</v>
      </c>
      <c r="G2119">
        <v>2114</v>
      </c>
      <c r="H2119">
        <f t="shared" ref="H2119:H2182" ca="1" si="71">NORMINV(RAND(),N$8,N$9)</f>
        <v>-2.137371066294063E-3</v>
      </c>
    </row>
    <row r="2120" spans="2:8">
      <c r="B2120" s="179">
        <v>43894</v>
      </c>
      <c r="C2120" s="180">
        <v>63.33</v>
      </c>
      <c r="D2120">
        <f t="shared" si="70"/>
        <v>0.23969682614874468</v>
      </c>
      <c r="E2120">
        <v>-5.1318490446865629E-2</v>
      </c>
      <c r="G2120">
        <v>2115</v>
      </c>
      <c r="H2120">
        <f t="shared" ca="1" si="71"/>
        <v>-1.7187581151441443E-2</v>
      </c>
    </row>
    <row r="2121" spans="2:8">
      <c r="B2121" s="179">
        <v>43719</v>
      </c>
      <c r="C2121" s="180">
        <v>48.15</v>
      </c>
      <c r="D2121">
        <f t="shared" si="70"/>
        <v>-3.0288681204569055</v>
      </c>
      <c r="E2121">
        <v>-5.1921079958463137E-2</v>
      </c>
      <c r="G2121">
        <v>2116</v>
      </c>
      <c r="H2121">
        <f t="shared" ca="1" si="71"/>
        <v>-3.1267525534829518E-2</v>
      </c>
    </row>
    <row r="2122" spans="2:8">
      <c r="B2122" s="179">
        <v>44792</v>
      </c>
      <c r="C2122" s="180">
        <v>193.99</v>
      </c>
      <c r="D2122">
        <f t="shared" si="70"/>
        <v>0.68977782359915463</v>
      </c>
      <c r="E2122">
        <v>-5.3765658023609351E-2</v>
      </c>
      <c r="G2122">
        <v>2117</v>
      </c>
      <c r="H2122">
        <f t="shared" ca="1" si="71"/>
        <v>-5.3829190422831092E-3</v>
      </c>
    </row>
    <row r="2123" spans="2:8">
      <c r="B2123" s="179">
        <v>43899</v>
      </c>
      <c r="C2123" s="180">
        <v>60.18</v>
      </c>
      <c r="D2123">
        <f t="shared" si="70"/>
        <v>-0.89963443004320365</v>
      </c>
      <c r="E2123">
        <v>-5.3838484546360948E-2</v>
      </c>
      <c r="G2123">
        <v>2118</v>
      </c>
      <c r="H2123">
        <f t="shared" ca="1" si="71"/>
        <v>-1.2150371953830058E-2</v>
      </c>
    </row>
    <row r="2124" spans="2:8">
      <c r="B2124" s="179">
        <v>44456</v>
      </c>
      <c r="C2124" s="180">
        <v>114.32</v>
      </c>
      <c r="D2124">
        <f t="shared" si="70"/>
        <v>-3.5418124562631217</v>
      </c>
      <c r="E2124">
        <v>-5.4233729881035718E-2</v>
      </c>
      <c r="G2124">
        <v>2119</v>
      </c>
      <c r="H2124">
        <f t="shared" ca="1" si="71"/>
        <v>1.2058817864774999E-2</v>
      </c>
    </row>
    <row r="2125" spans="2:8">
      <c r="B2125" s="179">
        <v>45699</v>
      </c>
      <c r="C2125" s="180">
        <v>519.22</v>
      </c>
      <c r="D2125">
        <f t="shared" si="70"/>
        <v>0.76815222834251384</v>
      </c>
      <c r="E2125">
        <v>-5.4485574515619507E-2</v>
      </c>
      <c r="G2125">
        <v>2120</v>
      </c>
      <c r="H2125">
        <f t="shared" ca="1" si="71"/>
        <v>3.9114804614555548E-2</v>
      </c>
    </row>
    <row r="2126" spans="2:8">
      <c r="B2126" s="179">
        <v>44624</v>
      </c>
      <c r="C2126" s="180">
        <v>120.38</v>
      </c>
      <c r="D2126">
        <f t="shared" si="70"/>
        <v>0.34698454892839342</v>
      </c>
      <c r="E2126">
        <v>-5.665392922412367E-2</v>
      </c>
      <c r="G2126">
        <v>2121</v>
      </c>
      <c r="H2126">
        <f t="shared" ca="1" si="71"/>
        <v>2.0942835544065942E-2</v>
      </c>
    </row>
    <row r="2127" spans="2:8">
      <c r="B2127" s="179">
        <v>44305</v>
      </c>
      <c r="C2127" s="180">
        <v>78.61</v>
      </c>
      <c r="D2127">
        <f t="shared" si="70"/>
        <v>0.41877623711995932</v>
      </c>
      <c r="E2127">
        <v>-5.6862994529958008E-2</v>
      </c>
      <c r="G2127">
        <v>2122</v>
      </c>
      <c r="H2127">
        <f t="shared" ca="1" si="71"/>
        <v>-1.2625697877769914E-2</v>
      </c>
    </row>
    <row r="2128" spans="2:8">
      <c r="B2128" s="179">
        <v>43917</v>
      </c>
      <c r="C2128" s="180">
        <v>45.69</v>
      </c>
      <c r="D2128">
        <f t="shared" si="70"/>
        <v>0.57321076822061723</v>
      </c>
      <c r="E2128">
        <v>-5.9312759903698858E-2</v>
      </c>
      <c r="G2128">
        <v>2123</v>
      </c>
      <c r="H2128">
        <f t="shared" ca="1" si="71"/>
        <v>3.2345679215242971E-2</v>
      </c>
    </row>
    <row r="2129" spans="2:8">
      <c r="B2129" s="179">
        <v>42683</v>
      </c>
      <c r="C2129" s="180">
        <v>19.5</v>
      </c>
      <c r="D2129">
        <f t="shared" si="70"/>
        <v>-4.6441025641025639</v>
      </c>
      <c r="E2129">
        <v>-6.0512820512820496E-2</v>
      </c>
      <c r="G2129">
        <v>2124</v>
      </c>
      <c r="H2129">
        <f t="shared" ca="1" si="71"/>
        <v>5.7659247013748249E-3</v>
      </c>
    </row>
    <row r="2130" spans="2:8">
      <c r="B2130" s="179">
        <v>44489</v>
      </c>
      <c r="C2130" s="180">
        <v>110.06</v>
      </c>
      <c r="D2130">
        <f t="shared" si="70"/>
        <v>0.45293476285662365</v>
      </c>
      <c r="E2130">
        <v>-6.1057604942758484E-2</v>
      </c>
      <c r="G2130">
        <v>2125</v>
      </c>
      <c r="H2130">
        <f t="shared" ca="1" si="71"/>
        <v>2.6681831079806073E-3</v>
      </c>
    </row>
    <row r="2131" spans="2:8">
      <c r="B2131" s="179">
        <v>44050</v>
      </c>
      <c r="C2131" s="180">
        <v>60.21</v>
      </c>
      <c r="D2131">
        <f t="shared" si="70"/>
        <v>0.28516857664839729</v>
      </c>
      <c r="E2131">
        <v>-6.1451586115263176E-2</v>
      </c>
      <c r="G2131">
        <v>2126</v>
      </c>
      <c r="H2131">
        <f t="shared" ca="1" si="71"/>
        <v>-1.3843498898085957E-2</v>
      </c>
    </row>
    <row r="2132" spans="2:8">
      <c r="B2132" s="179">
        <v>43920</v>
      </c>
      <c r="C2132" s="180">
        <v>43.04</v>
      </c>
      <c r="D2132">
        <f t="shared" si="70"/>
        <v>-9.3926579925650557</v>
      </c>
      <c r="E2132">
        <v>-6.1570631970260192E-2</v>
      </c>
      <c r="G2132">
        <v>2127</v>
      </c>
      <c r="H2132">
        <f t="shared" ca="1" si="71"/>
        <v>-1.1932430502379765E-2</v>
      </c>
    </row>
    <row r="2133" spans="2:8">
      <c r="B2133" s="179">
        <v>45715</v>
      </c>
      <c r="C2133" s="180">
        <v>447.3</v>
      </c>
      <c r="D2133">
        <f t="shared" si="70"/>
        <v>0.87965571205007831</v>
      </c>
      <c r="E2133">
        <v>-6.3044936284372882E-2</v>
      </c>
      <c r="G2133">
        <v>2128</v>
      </c>
      <c r="H2133">
        <f t="shared" ca="1" si="71"/>
        <v>-5.341906654617575E-3</v>
      </c>
    </row>
    <row r="2134" spans="2:8">
      <c r="B2134" s="179">
        <v>43908</v>
      </c>
      <c r="C2134" s="180">
        <v>53.83</v>
      </c>
      <c r="D2134">
        <f t="shared" si="70"/>
        <v>-0.13468326212149359</v>
      </c>
      <c r="E2134">
        <v>-6.4090655768159074E-2</v>
      </c>
      <c r="G2134">
        <v>2129</v>
      </c>
      <c r="H2134">
        <f t="shared" ca="1" si="71"/>
        <v>1.633764000860664E-2</v>
      </c>
    </row>
    <row r="2135" spans="2:8">
      <c r="B2135" s="179">
        <v>43860</v>
      </c>
      <c r="C2135" s="180">
        <v>61.08</v>
      </c>
      <c r="D2135">
        <f t="shared" si="70"/>
        <v>-9.2827439423706615</v>
      </c>
      <c r="E2135">
        <v>-6.7943680419122562E-2</v>
      </c>
      <c r="G2135">
        <v>2130</v>
      </c>
      <c r="H2135">
        <f t="shared" ca="1" si="71"/>
        <v>1.2642707154878205E-2</v>
      </c>
    </row>
    <row r="2136" spans="2:8">
      <c r="B2136" s="179">
        <v>45503</v>
      </c>
      <c r="C2136" s="180">
        <v>628.07000000000005</v>
      </c>
      <c r="D2136">
        <f t="shared" si="70"/>
        <v>0.66107281035553367</v>
      </c>
      <c r="E2136">
        <v>-6.8081583263012072E-2</v>
      </c>
      <c r="G2136">
        <v>2131</v>
      </c>
      <c r="H2136">
        <f t="shared" ca="1" si="71"/>
        <v>3.365094529247643E-3</v>
      </c>
    </row>
    <row r="2137" spans="2:8">
      <c r="B2137" s="179">
        <v>44830</v>
      </c>
      <c r="C2137" s="180">
        <v>212.87</v>
      </c>
      <c r="D2137">
        <f t="shared" si="70"/>
        <v>-1.5404237327946633</v>
      </c>
      <c r="E2137">
        <v>-6.8492507163996727E-2</v>
      </c>
      <c r="G2137">
        <v>2132</v>
      </c>
      <c r="H2137">
        <f t="shared" ca="1" si="71"/>
        <v>-1.4243675553710547E-2</v>
      </c>
    </row>
    <row r="2138" spans="2:8">
      <c r="B2138" s="179">
        <v>45572</v>
      </c>
      <c r="C2138" s="180">
        <v>540.78</v>
      </c>
      <c r="D2138">
        <f t="shared" si="70"/>
        <v>0.90905728762158367</v>
      </c>
      <c r="E2138">
        <v>-6.8567624542327829E-2</v>
      </c>
      <c r="G2138">
        <v>2133</v>
      </c>
      <c r="H2138">
        <f t="shared" ca="1" si="71"/>
        <v>-3.4668109659272917E-2</v>
      </c>
    </row>
    <row r="2139" spans="2:8">
      <c r="B2139" s="179">
        <v>43942</v>
      </c>
      <c r="C2139" s="180">
        <v>49.18</v>
      </c>
      <c r="D2139">
        <f t="shared" si="70"/>
        <v>-4.132574217161447</v>
      </c>
      <c r="E2139">
        <v>-6.872712484749903E-2</v>
      </c>
      <c r="G2139">
        <v>2134</v>
      </c>
      <c r="H2139">
        <f t="shared" ca="1" si="71"/>
        <v>2.1016004677799367E-2</v>
      </c>
    </row>
    <row r="2140" spans="2:8">
      <c r="B2140" s="179">
        <v>44918</v>
      </c>
      <c r="C2140" s="180">
        <v>252.42</v>
      </c>
      <c r="D2140">
        <f t="shared" si="70"/>
        <v>0.6991125901275651</v>
      </c>
      <c r="E2140">
        <v>-7.1864353062356459E-2</v>
      </c>
      <c r="G2140">
        <v>2135</v>
      </c>
      <c r="H2140">
        <f t="shared" ca="1" si="71"/>
        <v>-2.2254679362786512E-2</v>
      </c>
    </row>
    <row r="2141" spans="2:8">
      <c r="B2141" s="179">
        <v>44186</v>
      </c>
      <c r="C2141" s="180">
        <v>75.95</v>
      </c>
      <c r="D2141">
        <f t="shared" si="70"/>
        <v>0.24279131007241611</v>
      </c>
      <c r="E2141">
        <v>-7.2152732060566216E-2</v>
      </c>
      <c r="G2141">
        <v>2136</v>
      </c>
      <c r="H2141">
        <f t="shared" ca="1" si="71"/>
        <v>-2.8330330724897653E-2</v>
      </c>
    </row>
    <row r="2142" spans="2:8">
      <c r="B2142" s="179">
        <v>43782</v>
      </c>
      <c r="C2142" s="180">
        <v>57.51</v>
      </c>
      <c r="D2142">
        <f t="shared" si="70"/>
        <v>-2.1354547035298208</v>
      </c>
      <c r="E2142">
        <v>-7.3726308468092541E-2</v>
      </c>
      <c r="G2142">
        <v>2137</v>
      </c>
      <c r="H2142">
        <f t="shared" ca="1" si="71"/>
        <v>-1.5291043363476696E-2</v>
      </c>
    </row>
    <row r="2143" spans="2:8">
      <c r="B2143" s="179">
        <v>44795</v>
      </c>
      <c r="C2143" s="180">
        <v>180.32</v>
      </c>
      <c r="D2143">
        <f t="shared" si="70"/>
        <v>0.72859361135758649</v>
      </c>
      <c r="E2143">
        <v>-7.5809671694764949E-2</v>
      </c>
      <c r="G2143">
        <v>2138</v>
      </c>
      <c r="H2143">
        <f t="shared" ca="1" si="71"/>
        <v>-3.029449084144635E-2</v>
      </c>
    </row>
    <row r="2144" spans="2:8">
      <c r="B2144" s="179">
        <v>43910</v>
      </c>
      <c r="C2144" s="180">
        <v>48.94</v>
      </c>
      <c r="D2144">
        <f t="shared" si="70"/>
        <v>9.1744993870044853E-2</v>
      </c>
      <c r="E2144">
        <v>-8.1528402125051122E-2</v>
      </c>
      <c r="G2144">
        <v>2139</v>
      </c>
      <c r="H2144">
        <f t="shared" ca="1" si="71"/>
        <v>-2.3316052487481122E-2</v>
      </c>
    </row>
    <row r="2145" spans="2:8">
      <c r="B2145" s="179">
        <v>43633</v>
      </c>
      <c r="C2145" s="180">
        <v>44.45</v>
      </c>
      <c r="D2145">
        <f t="shared" si="70"/>
        <v>-0.12328458942632163</v>
      </c>
      <c r="E2145">
        <v>-8.4364454443194598E-2</v>
      </c>
      <c r="G2145">
        <v>2140</v>
      </c>
      <c r="H2145">
        <f t="shared" ca="1" si="71"/>
        <v>2.6644011962007177E-2</v>
      </c>
    </row>
    <row r="2146" spans="2:8">
      <c r="B2146" s="179">
        <v>43955</v>
      </c>
      <c r="C2146" s="180">
        <v>49.93</v>
      </c>
      <c r="D2146">
        <f t="shared" si="70"/>
        <v>-0.1450030042058883</v>
      </c>
      <c r="E2146">
        <v>-8.7722811936711442E-2</v>
      </c>
      <c r="G2146">
        <v>2141</v>
      </c>
      <c r="H2146">
        <f t="shared" ca="1" si="71"/>
        <v>-2.1400418366177752E-2</v>
      </c>
    </row>
    <row r="2147" spans="2:8">
      <c r="B2147" s="179">
        <v>43906</v>
      </c>
      <c r="C2147" s="180">
        <v>57.17</v>
      </c>
      <c r="D2147">
        <f t="shared" si="70"/>
        <v>1</v>
      </c>
      <c r="E2147">
        <v>-9.795347210075217E-2</v>
      </c>
      <c r="G2147">
        <v>2142</v>
      </c>
      <c r="H2147">
        <f t="shared" ca="1" si="71"/>
        <v>2.0102531730245097E-2</v>
      </c>
    </row>
    <row r="2148" spans="2:8">
      <c r="G2148">
        <v>2143</v>
      </c>
      <c r="H2148">
        <f t="shared" ca="1" si="71"/>
        <v>1.9608205406548285E-3</v>
      </c>
    </row>
    <row r="2149" spans="2:8">
      <c r="G2149">
        <v>2144</v>
      </c>
      <c r="H2149">
        <f t="shared" ca="1" si="71"/>
        <v>2.0033323102530476E-2</v>
      </c>
    </row>
    <row r="2150" spans="2:8">
      <c r="G2150">
        <v>2145</v>
      </c>
      <c r="H2150">
        <f t="shared" ca="1" si="71"/>
        <v>1.1926951657082723E-2</v>
      </c>
    </row>
    <row r="2151" spans="2:8">
      <c r="G2151">
        <v>2146</v>
      </c>
      <c r="H2151">
        <f t="shared" ca="1" si="71"/>
        <v>-5.9787833609507082E-3</v>
      </c>
    </row>
    <row r="2152" spans="2:8">
      <c r="G2152">
        <v>2147</v>
      </c>
      <c r="H2152">
        <f t="shared" ca="1" si="71"/>
        <v>-5.5237823614483102E-3</v>
      </c>
    </row>
    <row r="2153" spans="2:8">
      <c r="G2153">
        <v>2148</v>
      </c>
      <c r="H2153">
        <f t="shared" ca="1" si="71"/>
        <v>-3.0344115246377975E-3</v>
      </c>
    </row>
    <row r="2154" spans="2:8">
      <c r="G2154">
        <v>2149</v>
      </c>
      <c r="H2154">
        <f t="shared" ca="1" si="71"/>
        <v>1.2141713588520203E-2</v>
      </c>
    </row>
    <row r="2155" spans="2:8">
      <c r="G2155">
        <v>2150</v>
      </c>
      <c r="H2155">
        <f t="shared" ca="1" si="71"/>
        <v>4.119356647063778E-2</v>
      </c>
    </row>
    <row r="2156" spans="2:8">
      <c r="G2156">
        <v>2151</v>
      </c>
      <c r="H2156">
        <f t="shared" ca="1" si="71"/>
        <v>1.1585934261920944E-2</v>
      </c>
    </row>
    <row r="2157" spans="2:8">
      <c r="G2157">
        <v>2152</v>
      </c>
      <c r="H2157">
        <f t="shared" ca="1" si="71"/>
        <v>-5.4303130543009916E-3</v>
      </c>
    </row>
    <row r="2158" spans="2:8">
      <c r="G2158">
        <v>2153</v>
      </c>
      <c r="H2158">
        <f t="shared" ca="1" si="71"/>
        <v>1.2165998325058951E-2</v>
      </c>
    </row>
    <row r="2159" spans="2:8">
      <c r="G2159">
        <v>2154</v>
      </c>
      <c r="H2159">
        <f t="shared" ca="1" si="71"/>
        <v>-4.1448946681121933E-4</v>
      </c>
    </row>
    <row r="2160" spans="2:8">
      <c r="G2160">
        <v>2155</v>
      </c>
      <c r="H2160">
        <f t="shared" ca="1" si="71"/>
        <v>9.6015572315658691E-3</v>
      </c>
    </row>
    <row r="2161" spans="7:8">
      <c r="G2161">
        <v>2156</v>
      </c>
      <c r="H2161">
        <f t="shared" ca="1" si="71"/>
        <v>-4.2731330818075841E-2</v>
      </c>
    </row>
    <row r="2162" spans="7:8">
      <c r="G2162">
        <v>2157</v>
      </c>
      <c r="H2162">
        <f t="shared" ca="1" si="71"/>
        <v>6.5351205245603155E-3</v>
      </c>
    </row>
    <row r="2163" spans="7:8">
      <c r="G2163">
        <v>2158</v>
      </c>
      <c r="H2163">
        <f t="shared" ca="1" si="71"/>
        <v>-2.0659667111203324E-2</v>
      </c>
    </row>
    <row r="2164" spans="7:8">
      <c r="G2164">
        <v>2159</v>
      </c>
      <c r="H2164">
        <f t="shared" ca="1" si="71"/>
        <v>-1.6125764257776791E-3</v>
      </c>
    </row>
    <row r="2165" spans="7:8">
      <c r="G2165">
        <v>2160</v>
      </c>
      <c r="H2165">
        <f t="shared" ca="1" si="71"/>
        <v>-1.9466855504661495E-3</v>
      </c>
    </row>
    <row r="2166" spans="7:8">
      <c r="G2166">
        <v>2161</v>
      </c>
      <c r="H2166">
        <f t="shared" ca="1" si="71"/>
        <v>1.6742195313993388E-2</v>
      </c>
    </row>
    <row r="2167" spans="7:8">
      <c r="G2167">
        <v>2162</v>
      </c>
      <c r="H2167">
        <f t="shared" ca="1" si="71"/>
        <v>-6.4686156786605302E-3</v>
      </c>
    </row>
    <row r="2168" spans="7:8">
      <c r="G2168">
        <v>2163</v>
      </c>
      <c r="H2168">
        <f t="shared" ca="1" si="71"/>
        <v>-1.5674751056020314E-2</v>
      </c>
    </row>
    <row r="2169" spans="7:8">
      <c r="G2169">
        <v>2164</v>
      </c>
      <c r="H2169">
        <f t="shared" ca="1" si="71"/>
        <v>-4.4547679140707161E-2</v>
      </c>
    </row>
    <row r="2170" spans="7:8">
      <c r="G2170">
        <v>2165</v>
      </c>
      <c r="H2170">
        <f t="shared" ca="1" si="71"/>
        <v>-3.223989475010941E-2</v>
      </c>
    </row>
    <row r="2171" spans="7:8">
      <c r="G2171">
        <v>2166</v>
      </c>
      <c r="H2171">
        <f t="shared" ca="1" si="71"/>
        <v>1.909970803543547E-2</v>
      </c>
    </row>
    <row r="2172" spans="7:8">
      <c r="G2172">
        <v>2167</v>
      </c>
      <c r="H2172">
        <f t="shared" ca="1" si="71"/>
        <v>1.7956440406810523E-2</v>
      </c>
    </row>
    <row r="2173" spans="7:8">
      <c r="G2173">
        <v>2168</v>
      </c>
      <c r="H2173">
        <f t="shared" ca="1" si="71"/>
        <v>1.388739018659841E-2</v>
      </c>
    </row>
    <row r="2174" spans="7:8">
      <c r="G2174">
        <v>2169</v>
      </c>
      <c r="H2174">
        <f t="shared" ca="1" si="71"/>
        <v>6.0152829704942318E-2</v>
      </c>
    </row>
    <row r="2175" spans="7:8">
      <c r="G2175">
        <v>2170</v>
      </c>
      <c r="H2175">
        <f t="shared" ca="1" si="71"/>
        <v>5.0327677548434598E-2</v>
      </c>
    </row>
    <row r="2176" spans="7:8">
      <c r="G2176">
        <v>2171</v>
      </c>
      <c r="H2176">
        <f t="shared" ca="1" si="71"/>
        <v>-7.8762701111034557E-3</v>
      </c>
    </row>
    <row r="2177" spans="7:8">
      <c r="G2177">
        <v>2172</v>
      </c>
      <c r="H2177">
        <f t="shared" ca="1" si="71"/>
        <v>1.688522235398042E-2</v>
      </c>
    </row>
    <row r="2178" spans="7:8">
      <c r="G2178">
        <v>2173</v>
      </c>
      <c r="H2178">
        <f t="shared" ca="1" si="71"/>
        <v>9.2582751937347312E-3</v>
      </c>
    </row>
    <row r="2179" spans="7:8">
      <c r="G2179">
        <v>2174</v>
      </c>
      <c r="H2179">
        <f t="shared" ca="1" si="71"/>
        <v>-1.2507546402031519E-2</v>
      </c>
    </row>
    <row r="2180" spans="7:8">
      <c r="G2180">
        <v>2175</v>
      </c>
      <c r="H2180">
        <f t="shared" ca="1" si="71"/>
        <v>-9.9674753521269612E-3</v>
      </c>
    </row>
    <row r="2181" spans="7:8">
      <c r="G2181">
        <v>2176</v>
      </c>
      <c r="H2181">
        <f t="shared" ca="1" si="71"/>
        <v>-1.4623217452594E-2</v>
      </c>
    </row>
    <row r="2182" spans="7:8">
      <c r="G2182">
        <v>2177</v>
      </c>
      <c r="H2182">
        <f t="shared" ca="1" si="71"/>
        <v>-3.0562782974277405E-2</v>
      </c>
    </row>
    <row r="2183" spans="7:8">
      <c r="G2183">
        <v>2178</v>
      </c>
      <c r="H2183">
        <f t="shared" ref="H2183:H2246" ca="1" si="72">NORMINV(RAND(),N$8,N$9)</f>
        <v>6.0003859983850487E-3</v>
      </c>
    </row>
    <row r="2184" spans="7:8">
      <c r="G2184">
        <v>2179</v>
      </c>
      <c r="H2184">
        <f t="shared" ca="1" si="72"/>
        <v>1.8921608449420219E-2</v>
      </c>
    </row>
    <row r="2185" spans="7:8">
      <c r="G2185">
        <v>2180</v>
      </c>
      <c r="H2185">
        <f t="shared" ca="1" si="72"/>
        <v>-8.0578446905253745E-3</v>
      </c>
    </row>
    <row r="2186" spans="7:8">
      <c r="G2186">
        <v>2181</v>
      </c>
      <c r="H2186">
        <f t="shared" ca="1" si="72"/>
        <v>4.7970722616538654E-2</v>
      </c>
    </row>
    <row r="2187" spans="7:8">
      <c r="G2187">
        <v>2182</v>
      </c>
      <c r="H2187">
        <f t="shared" ca="1" si="72"/>
        <v>-2.203744736764613E-2</v>
      </c>
    </row>
    <row r="2188" spans="7:8">
      <c r="G2188">
        <v>2183</v>
      </c>
      <c r="H2188">
        <f t="shared" ca="1" si="72"/>
        <v>1.7535414073309658E-4</v>
      </c>
    </row>
    <row r="2189" spans="7:8">
      <c r="G2189">
        <v>2184</v>
      </c>
      <c r="H2189">
        <f t="shared" ca="1" si="72"/>
        <v>1.0826263383341909E-2</v>
      </c>
    </row>
    <row r="2190" spans="7:8">
      <c r="G2190">
        <v>2185</v>
      </c>
      <c r="H2190">
        <f t="shared" ca="1" si="72"/>
        <v>-1.0687137542617324E-2</v>
      </c>
    </row>
    <row r="2191" spans="7:8">
      <c r="G2191">
        <v>2186</v>
      </c>
      <c r="H2191">
        <f t="shared" ca="1" si="72"/>
        <v>3.2772907221048947E-2</v>
      </c>
    </row>
    <row r="2192" spans="7:8">
      <c r="G2192">
        <v>2187</v>
      </c>
      <c r="H2192">
        <f t="shared" ca="1" si="72"/>
        <v>3.864568350568174E-2</v>
      </c>
    </row>
    <row r="2193" spans="7:8">
      <c r="G2193">
        <v>2188</v>
      </c>
      <c r="H2193">
        <f t="shared" ca="1" si="72"/>
        <v>2.8516353908671823E-2</v>
      </c>
    </row>
    <row r="2194" spans="7:8">
      <c r="G2194">
        <v>2189</v>
      </c>
      <c r="H2194">
        <f t="shared" ca="1" si="72"/>
        <v>-7.9222834883970802E-3</v>
      </c>
    </row>
    <row r="2195" spans="7:8">
      <c r="G2195">
        <v>2190</v>
      </c>
      <c r="H2195">
        <f t="shared" ca="1" si="72"/>
        <v>-1.2683544196549913E-2</v>
      </c>
    </row>
    <row r="2196" spans="7:8">
      <c r="G2196">
        <v>2191</v>
      </c>
      <c r="H2196">
        <f t="shared" ca="1" si="72"/>
        <v>1.4162054628238533E-2</v>
      </c>
    </row>
    <row r="2197" spans="7:8">
      <c r="G2197">
        <v>2192</v>
      </c>
      <c r="H2197">
        <f t="shared" ca="1" si="72"/>
        <v>1.4346044428470554E-3</v>
      </c>
    </row>
    <row r="2198" spans="7:8">
      <c r="G2198">
        <v>2193</v>
      </c>
      <c r="H2198">
        <f t="shared" ca="1" si="72"/>
        <v>6.5323179852513971E-3</v>
      </c>
    </row>
    <row r="2199" spans="7:8">
      <c r="G2199">
        <v>2194</v>
      </c>
      <c r="H2199">
        <f t="shared" ca="1" si="72"/>
        <v>-2.7511266124238234E-2</v>
      </c>
    </row>
    <row r="2200" spans="7:8">
      <c r="G2200">
        <v>2195</v>
      </c>
      <c r="H2200">
        <f t="shared" ca="1" si="72"/>
        <v>4.765600210750719E-3</v>
      </c>
    </row>
    <row r="2201" spans="7:8">
      <c r="G2201">
        <v>2196</v>
      </c>
      <c r="H2201">
        <f t="shared" ca="1" si="72"/>
        <v>-2.1811800232541121E-2</v>
      </c>
    </row>
    <row r="2202" spans="7:8">
      <c r="G2202">
        <v>2197</v>
      </c>
      <c r="H2202">
        <f t="shared" ca="1" si="72"/>
        <v>3.9027748676745994E-2</v>
      </c>
    </row>
    <row r="2203" spans="7:8">
      <c r="G2203">
        <v>2198</v>
      </c>
      <c r="H2203">
        <f t="shared" ca="1" si="72"/>
        <v>1.0234394496294562E-2</v>
      </c>
    </row>
    <row r="2204" spans="7:8">
      <c r="G2204">
        <v>2199</v>
      </c>
      <c r="H2204">
        <f t="shared" ca="1" si="72"/>
        <v>-1.4452422471019509E-3</v>
      </c>
    </row>
    <row r="2205" spans="7:8">
      <c r="G2205">
        <v>2200</v>
      </c>
      <c r="H2205">
        <f t="shared" ca="1" si="72"/>
        <v>-1.0122365702646113E-2</v>
      </c>
    </row>
    <row r="2206" spans="7:8">
      <c r="G2206">
        <v>2201</v>
      </c>
      <c r="H2206">
        <f t="shared" ca="1" si="72"/>
        <v>-2.6079249902184857E-2</v>
      </c>
    </row>
    <row r="2207" spans="7:8">
      <c r="G2207">
        <v>2202</v>
      </c>
      <c r="H2207">
        <f t="shared" ca="1" si="72"/>
        <v>-4.7000824122077813E-3</v>
      </c>
    </row>
    <row r="2208" spans="7:8">
      <c r="G2208">
        <v>2203</v>
      </c>
      <c r="H2208">
        <f t="shared" ca="1" si="72"/>
        <v>-9.039860994025286E-3</v>
      </c>
    </row>
    <row r="2209" spans="7:8">
      <c r="G2209">
        <v>2204</v>
      </c>
      <c r="H2209">
        <f t="shared" ca="1" si="72"/>
        <v>-2.955511842209391E-2</v>
      </c>
    </row>
    <row r="2210" spans="7:8">
      <c r="G2210">
        <v>2205</v>
      </c>
      <c r="H2210">
        <f t="shared" ca="1" si="72"/>
        <v>-2.0746140379685363E-2</v>
      </c>
    </row>
    <row r="2211" spans="7:8">
      <c r="G2211">
        <v>2206</v>
      </c>
      <c r="H2211">
        <f t="shared" ca="1" si="72"/>
        <v>-9.0436178209785372E-3</v>
      </c>
    </row>
    <row r="2212" spans="7:8">
      <c r="G2212">
        <v>2207</v>
      </c>
      <c r="H2212">
        <f t="shared" ca="1" si="72"/>
        <v>5.2516663024322824E-4</v>
      </c>
    </row>
    <row r="2213" spans="7:8">
      <c r="G2213">
        <v>2208</v>
      </c>
      <c r="H2213">
        <f t="shared" ca="1" si="72"/>
        <v>7.2077944820036757E-3</v>
      </c>
    </row>
    <row r="2214" spans="7:8">
      <c r="G2214">
        <v>2209</v>
      </c>
      <c r="H2214">
        <f t="shared" ca="1" si="72"/>
        <v>-2.1338635690374034E-2</v>
      </c>
    </row>
    <row r="2215" spans="7:8">
      <c r="G2215">
        <v>2210</v>
      </c>
      <c r="H2215">
        <f t="shared" ca="1" si="72"/>
        <v>2.8424392426166775E-2</v>
      </c>
    </row>
    <row r="2216" spans="7:8">
      <c r="G2216">
        <v>2211</v>
      </c>
      <c r="H2216">
        <f t="shared" ca="1" si="72"/>
        <v>-3.0446740346004152E-3</v>
      </c>
    </row>
    <row r="2217" spans="7:8">
      <c r="G2217">
        <v>2212</v>
      </c>
      <c r="H2217">
        <f t="shared" ca="1" si="72"/>
        <v>-1.3519174236000407E-2</v>
      </c>
    </row>
    <row r="2218" spans="7:8">
      <c r="G2218">
        <v>2213</v>
      </c>
      <c r="H2218">
        <f t="shared" ca="1" si="72"/>
        <v>2.151838241728327E-2</v>
      </c>
    </row>
    <row r="2219" spans="7:8">
      <c r="G2219">
        <v>2214</v>
      </c>
      <c r="H2219">
        <f t="shared" ca="1" si="72"/>
        <v>3.500887474777848E-2</v>
      </c>
    </row>
    <row r="2220" spans="7:8">
      <c r="G2220">
        <v>2215</v>
      </c>
      <c r="H2220">
        <f t="shared" ca="1" si="72"/>
        <v>8.9109283980572784E-3</v>
      </c>
    </row>
    <row r="2221" spans="7:8">
      <c r="G2221">
        <v>2216</v>
      </c>
      <c r="H2221">
        <f t="shared" ca="1" si="72"/>
        <v>7.3379034342678376E-3</v>
      </c>
    </row>
    <row r="2222" spans="7:8">
      <c r="G2222">
        <v>2217</v>
      </c>
      <c r="H2222">
        <f t="shared" ca="1" si="72"/>
        <v>2.6524960486428027E-2</v>
      </c>
    </row>
    <row r="2223" spans="7:8">
      <c r="G2223">
        <v>2218</v>
      </c>
      <c r="H2223">
        <f t="shared" ca="1" si="72"/>
        <v>-5.0641014566970635E-3</v>
      </c>
    </row>
    <row r="2224" spans="7:8">
      <c r="G2224">
        <v>2219</v>
      </c>
      <c r="H2224">
        <f t="shared" ca="1" si="72"/>
        <v>4.1566601703715176E-3</v>
      </c>
    </row>
    <row r="2225" spans="7:8">
      <c r="G2225">
        <v>2220</v>
      </c>
      <c r="H2225">
        <f t="shared" ca="1" si="72"/>
        <v>-4.6115061320764717E-3</v>
      </c>
    </row>
    <row r="2226" spans="7:8">
      <c r="G2226">
        <v>2221</v>
      </c>
      <c r="H2226">
        <f t="shared" ca="1" si="72"/>
        <v>1.3089560196616883E-2</v>
      </c>
    </row>
    <row r="2227" spans="7:8">
      <c r="G2227">
        <v>2222</v>
      </c>
      <c r="H2227">
        <f t="shared" ca="1" si="72"/>
        <v>-3.6407842385991242E-3</v>
      </c>
    </row>
    <row r="2228" spans="7:8">
      <c r="G2228">
        <v>2223</v>
      </c>
      <c r="H2228">
        <f t="shared" ca="1" si="72"/>
        <v>1.0305401852139906E-2</v>
      </c>
    </row>
    <row r="2229" spans="7:8">
      <c r="G2229">
        <v>2224</v>
      </c>
      <c r="H2229">
        <f t="shared" ca="1" si="72"/>
        <v>2.4985130590127316E-2</v>
      </c>
    </row>
    <row r="2230" spans="7:8">
      <c r="G2230">
        <v>2225</v>
      </c>
      <c r="H2230">
        <f t="shared" ca="1" si="72"/>
        <v>9.4553818462893742E-3</v>
      </c>
    </row>
    <row r="2231" spans="7:8">
      <c r="G2231">
        <v>2226</v>
      </c>
      <c r="H2231">
        <f t="shared" ca="1" si="72"/>
        <v>-1.4031341486101341E-2</v>
      </c>
    </row>
    <row r="2232" spans="7:8">
      <c r="G2232">
        <v>2227</v>
      </c>
      <c r="H2232">
        <f t="shared" ca="1" si="72"/>
        <v>2.9053221829945276E-3</v>
      </c>
    </row>
    <row r="2233" spans="7:8">
      <c r="G2233">
        <v>2228</v>
      </c>
      <c r="H2233">
        <f t="shared" ca="1" si="72"/>
        <v>-2.546791878393824E-2</v>
      </c>
    </row>
    <row r="2234" spans="7:8">
      <c r="G2234">
        <v>2229</v>
      </c>
      <c r="H2234">
        <f t="shared" ca="1" si="72"/>
        <v>1.2013182979396998E-2</v>
      </c>
    </row>
    <row r="2235" spans="7:8">
      <c r="G2235">
        <v>2230</v>
      </c>
      <c r="H2235">
        <f t="shared" ca="1" si="72"/>
        <v>8.931781155863858E-3</v>
      </c>
    </row>
    <row r="2236" spans="7:8">
      <c r="G2236">
        <v>2231</v>
      </c>
      <c r="H2236">
        <f t="shared" ca="1" si="72"/>
        <v>4.1069353228503837E-4</v>
      </c>
    </row>
    <row r="2237" spans="7:8">
      <c r="G2237">
        <v>2232</v>
      </c>
      <c r="H2237">
        <f t="shared" ca="1" si="72"/>
        <v>-1.8358041847647465E-2</v>
      </c>
    </row>
    <row r="2238" spans="7:8">
      <c r="G2238">
        <v>2233</v>
      </c>
      <c r="H2238">
        <f t="shared" ca="1" si="72"/>
        <v>7.5440767982144531E-3</v>
      </c>
    </row>
    <row r="2239" spans="7:8">
      <c r="G2239">
        <v>2234</v>
      </c>
      <c r="H2239">
        <f t="shared" ca="1" si="72"/>
        <v>1.3055569109641365E-2</v>
      </c>
    </row>
    <row r="2240" spans="7:8">
      <c r="G2240">
        <v>2235</v>
      </c>
      <c r="H2240">
        <f t="shared" ca="1" si="72"/>
        <v>-2.4380612024389563E-3</v>
      </c>
    </row>
    <row r="2241" spans="7:8">
      <c r="G2241">
        <v>2236</v>
      </c>
      <c r="H2241">
        <f t="shared" ca="1" si="72"/>
        <v>5.3633960637499888E-2</v>
      </c>
    </row>
    <row r="2242" spans="7:8">
      <c r="G2242">
        <v>2237</v>
      </c>
      <c r="H2242">
        <f t="shared" ca="1" si="72"/>
        <v>1.2653932905254177E-2</v>
      </c>
    </row>
    <row r="2243" spans="7:8">
      <c r="G2243">
        <v>2238</v>
      </c>
      <c r="H2243">
        <f t="shared" ca="1" si="72"/>
        <v>4.1743095872279661E-3</v>
      </c>
    </row>
    <row r="2244" spans="7:8">
      <c r="G2244">
        <v>2239</v>
      </c>
      <c r="H2244">
        <f t="shared" ca="1" si="72"/>
        <v>2.2035063991250135E-2</v>
      </c>
    </row>
    <row r="2245" spans="7:8">
      <c r="G2245">
        <v>2240</v>
      </c>
      <c r="H2245">
        <f t="shared" ca="1" si="72"/>
        <v>-2.3532662430744256E-2</v>
      </c>
    </row>
    <row r="2246" spans="7:8">
      <c r="G2246">
        <v>2241</v>
      </c>
      <c r="H2246">
        <f t="shared" ca="1" si="72"/>
        <v>2.1791940213426026E-2</v>
      </c>
    </row>
    <row r="2247" spans="7:8">
      <c r="G2247">
        <v>2242</v>
      </c>
      <c r="H2247">
        <f t="shared" ref="H2247:H2310" ca="1" si="73">NORMINV(RAND(),N$8,N$9)</f>
        <v>-1.0867655457811928E-2</v>
      </c>
    </row>
    <row r="2248" spans="7:8">
      <c r="G2248">
        <v>2243</v>
      </c>
      <c r="H2248">
        <f t="shared" ca="1" si="73"/>
        <v>3.9154075792095955E-2</v>
      </c>
    </row>
    <row r="2249" spans="7:8">
      <c r="G2249">
        <v>2244</v>
      </c>
      <c r="H2249">
        <f t="shared" ca="1" si="73"/>
        <v>-1.0337002495302196E-2</v>
      </c>
    </row>
    <row r="2250" spans="7:8">
      <c r="G2250">
        <v>2245</v>
      </c>
      <c r="H2250">
        <f t="shared" ca="1" si="73"/>
        <v>-1.0424947267284384E-2</v>
      </c>
    </row>
    <row r="2251" spans="7:8">
      <c r="G2251">
        <v>2246</v>
      </c>
      <c r="H2251">
        <f t="shared" ca="1" si="73"/>
        <v>2.4539378161195894E-2</v>
      </c>
    </row>
    <row r="2252" spans="7:8">
      <c r="G2252">
        <v>2247</v>
      </c>
      <c r="H2252">
        <f t="shared" ca="1" si="73"/>
        <v>-1.345544977505295E-2</v>
      </c>
    </row>
    <row r="2253" spans="7:8">
      <c r="G2253">
        <v>2248</v>
      </c>
      <c r="H2253">
        <f t="shared" ca="1" si="73"/>
        <v>2.0133488142800134E-2</v>
      </c>
    </row>
    <row r="2254" spans="7:8">
      <c r="G2254">
        <v>2249</v>
      </c>
      <c r="H2254">
        <f t="shared" ca="1" si="73"/>
        <v>-1.1019791602068174E-2</v>
      </c>
    </row>
    <row r="2255" spans="7:8">
      <c r="G2255">
        <v>2250</v>
      </c>
      <c r="H2255">
        <f t="shared" ca="1" si="73"/>
        <v>-8.9934468947377808E-3</v>
      </c>
    </row>
    <row r="2256" spans="7:8">
      <c r="G2256">
        <v>2251</v>
      </c>
      <c r="H2256">
        <f t="shared" ca="1" si="73"/>
        <v>1.7593038719085494E-2</v>
      </c>
    </row>
    <row r="2257" spans="7:8">
      <c r="G2257">
        <v>2252</v>
      </c>
      <c r="H2257">
        <f t="shared" ca="1" si="73"/>
        <v>-1.0965644008736083E-2</v>
      </c>
    </row>
    <row r="2258" spans="7:8">
      <c r="G2258">
        <v>2253</v>
      </c>
      <c r="H2258">
        <f t="shared" ca="1" si="73"/>
        <v>-1.6153466280913145E-2</v>
      </c>
    </row>
    <row r="2259" spans="7:8">
      <c r="G2259">
        <v>2254</v>
      </c>
      <c r="H2259">
        <f t="shared" ca="1" si="73"/>
        <v>2.7507322641271959E-3</v>
      </c>
    </row>
    <row r="2260" spans="7:8">
      <c r="G2260">
        <v>2255</v>
      </c>
      <c r="H2260">
        <f t="shared" ca="1" si="73"/>
        <v>1.3082272788615361E-2</v>
      </c>
    </row>
    <row r="2261" spans="7:8">
      <c r="G2261">
        <v>2256</v>
      </c>
      <c r="H2261">
        <f t="shared" ca="1" si="73"/>
        <v>9.0203265173116245E-3</v>
      </c>
    </row>
    <row r="2262" spans="7:8">
      <c r="G2262">
        <v>2257</v>
      </c>
      <c r="H2262">
        <f t="shared" ca="1" si="73"/>
        <v>-4.7034890185862807E-2</v>
      </c>
    </row>
    <row r="2263" spans="7:8">
      <c r="G2263">
        <v>2258</v>
      </c>
      <c r="H2263">
        <f t="shared" ca="1" si="73"/>
        <v>-9.8191776759017479E-3</v>
      </c>
    </row>
    <row r="2264" spans="7:8">
      <c r="G2264">
        <v>2259</v>
      </c>
      <c r="H2264">
        <f t="shared" ca="1" si="73"/>
        <v>-5.9870997400103387E-3</v>
      </c>
    </row>
    <row r="2265" spans="7:8">
      <c r="G2265">
        <v>2260</v>
      </c>
      <c r="H2265">
        <f t="shared" ca="1" si="73"/>
        <v>-2.9537990995935945E-2</v>
      </c>
    </row>
    <row r="2266" spans="7:8">
      <c r="G2266">
        <v>2261</v>
      </c>
      <c r="H2266">
        <f t="shared" ca="1" si="73"/>
        <v>9.7946060484001354E-3</v>
      </c>
    </row>
    <row r="2267" spans="7:8">
      <c r="G2267">
        <v>2262</v>
      </c>
      <c r="H2267">
        <f t="shared" ca="1" si="73"/>
        <v>1.6383847338306789E-2</v>
      </c>
    </row>
    <row r="2268" spans="7:8">
      <c r="G2268">
        <v>2263</v>
      </c>
      <c r="H2268">
        <f t="shared" ca="1" si="73"/>
        <v>5.6920735384302819E-3</v>
      </c>
    </row>
    <row r="2269" spans="7:8">
      <c r="G2269">
        <v>2264</v>
      </c>
      <c r="H2269">
        <f t="shared" ca="1" si="73"/>
        <v>2.1785602719311698E-2</v>
      </c>
    </row>
    <row r="2270" spans="7:8">
      <c r="G2270">
        <v>2265</v>
      </c>
      <c r="H2270">
        <f t="shared" ca="1" si="73"/>
        <v>6.5382358836087542E-4</v>
      </c>
    </row>
    <row r="2271" spans="7:8">
      <c r="G2271">
        <v>2266</v>
      </c>
      <c r="H2271">
        <f t="shared" ca="1" si="73"/>
        <v>2.5103334769825524E-3</v>
      </c>
    </row>
    <row r="2272" spans="7:8">
      <c r="G2272">
        <v>2267</v>
      </c>
      <c r="H2272">
        <f t="shared" ca="1" si="73"/>
        <v>-2.8104290103514729E-2</v>
      </c>
    </row>
    <row r="2273" spans="7:8">
      <c r="G2273">
        <v>2268</v>
      </c>
      <c r="H2273">
        <f t="shared" ca="1" si="73"/>
        <v>4.1062330671957484E-2</v>
      </c>
    </row>
    <row r="2274" spans="7:8">
      <c r="G2274">
        <v>2269</v>
      </c>
      <c r="H2274">
        <f t="shared" ca="1" si="73"/>
        <v>2.0371909870202799E-2</v>
      </c>
    </row>
    <row r="2275" spans="7:8">
      <c r="G2275">
        <v>2270</v>
      </c>
      <c r="H2275">
        <f t="shared" ca="1" si="73"/>
        <v>-2.1982665597257464E-2</v>
      </c>
    </row>
    <row r="2276" spans="7:8">
      <c r="G2276">
        <v>2271</v>
      </c>
      <c r="H2276">
        <f t="shared" ca="1" si="73"/>
        <v>-3.4285187242536208E-2</v>
      </c>
    </row>
    <row r="2277" spans="7:8">
      <c r="G2277">
        <v>2272</v>
      </c>
      <c r="H2277">
        <f t="shared" ca="1" si="73"/>
        <v>-1.2898190245238226E-2</v>
      </c>
    </row>
    <row r="2278" spans="7:8">
      <c r="G2278">
        <v>2273</v>
      </c>
      <c r="H2278">
        <f t="shared" ca="1" si="73"/>
        <v>-1.8909071950900368E-2</v>
      </c>
    </row>
    <row r="2279" spans="7:8">
      <c r="G2279">
        <v>2274</v>
      </c>
      <c r="H2279">
        <f t="shared" ca="1" si="73"/>
        <v>8.722090838578658E-3</v>
      </c>
    </row>
    <row r="2280" spans="7:8">
      <c r="G2280">
        <v>2275</v>
      </c>
      <c r="H2280">
        <f t="shared" ca="1" si="73"/>
        <v>8.4290154151732567E-3</v>
      </c>
    </row>
    <row r="2281" spans="7:8">
      <c r="G2281">
        <v>2276</v>
      </c>
      <c r="H2281">
        <f t="shared" ca="1" si="73"/>
        <v>6.6810838746392525E-3</v>
      </c>
    </row>
    <row r="2282" spans="7:8">
      <c r="G2282">
        <v>2277</v>
      </c>
      <c r="H2282">
        <f t="shared" ca="1" si="73"/>
        <v>-1.4464363546353718E-2</v>
      </c>
    </row>
    <row r="2283" spans="7:8">
      <c r="G2283">
        <v>2278</v>
      </c>
      <c r="H2283">
        <f t="shared" ca="1" si="73"/>
        <v>-4.1375598140154946E-3</v>
      </c>
    </row>
    <row r="2284" spans="7:8">
      <c r="G2284">
        <v>2279</v>
      </c>
      <c r="H2284">
        <f t="shared" ca="1" si="73"/>
        <v>5.5794739260988432E-5</v>
      </c>
    </row>
    <row r="2285" spans="7:8">
      <c r="G2285">
        <v>2280</v>
      </c>
      <c r="H2285">
        <f t="shared" ca="1" si="73"/>
        <v>6.7336383408063503E-3</v>
      </c>
    </row>
    <row r="2286" spans="7:8">
      <c r="G2286">
        <v>2281</v>
      </c>
      <c r="H2286">
        <f t="shared" ca="1" si="73"/>
        <v>-2.2136069327211388E-2</v>
      </c>
    </row>
    <row r="2287" spans="7:8">
      <c r="G2287">
        <v>2282</v>
      </c>
      <c r="H2287">
        <f t="shared" ca="1" si="73"/>
        <v>-2.7526891695234638E-3</v>
      </c>
    </row>
    <row r="2288" spans="7:8">
      <c r="G2288">
        <v>2283</v>
      </c>
      <c r="H2288">
        <f t="shared" ca="1" si="73"/>
        <v>-1.6594014066172055E-2</v>
      </c>
    </row>
    <row r="2289" spans="7:8">
      <c r="G2289">
        <v>2284</v>
      </c>
      <c r="H2289">
        <f t="shared" ca="1" si="73"/>
        <v>5.8914098282246636E-4</v>
      </c>
    </row>
    <row r="2290" spans="7:8">
      <c r="G2290">
        <v>2285</v>
      </c>
      <c r="H2290">
        <f t="shared" ca="1" si="73"/>
        <v>-3.0904417124841786E-2</v>
      </c>
    </row>
    <row r="2291" spans="7:8">
      <c r="G2291">
        <v>2286</v>
      </c>
      <c r="H2291">
        <f t="shared" ca="1" si="73"/>
        <v>-3.3423032371014322E-2</v>
      </c>
    </row>
    <row r="2292" spans="7:8">
      <c r="G2292">
        <v>2287</v>
      </c>
      <c r="H2292">
        <f t="shared" ca="1" si="73"/>
        <v>2.3193133694397496E-3</v>
      </c>
    </row>
    <row r="2293" spans="7:8">
      <c r="G2293">
        <v>2288</v>
      </c>
      <c r="H2293">
        <f t="shared" ca="1" si="73"/>
        <v>-1.158627244966194E-2</v>
      </c>
    </row>
    <row r="2294" spans="7:8">
      <c r="G2294">
        <v>2289</v>
      </c>
      <c r="H2294">
        <f t="shared" ca="1" si="73"/>
        <v>2.7155279964609516E-3</v>
      </c>
    </row>
    <row r="2295" spans="7:8">
      <c r="G2295">
        <v>2290</v>
      </c>
      <c r="H2295">
        <f t="shared" ca="1" si="73"/>
        <v>-1.7137217576127029E-3</v>
      </c>
    </row>
    <row r="2296" spans="7:8">
      <c r="G2296">
        <v>2291</v>
      </c>
      <c r="H2296">
        <f t="shared" ca="1" si="73"/>
        <v>2.5623110961894265E-3</v>
      </c>
    </row>
    <row r="2297" spans="7:8">
      <c r="G2297">
        <v>2292</v>
      </c>
      <c r="H2297">
        <f t="shared" ca="1" si="73"/>
        <v>-4.5571871406509777E-5</v>
      </c>
    </row>
    <row r="2298" spans="7:8">
      <c r="G2298">
        <v>2293</v>
      </c>
      <c r="H2298">
        <f t="shared" ca="1" si="73"/>
        <v>-6.1328851033026397E-4</v>
      </c>
    </row>
    <row r="2299" spans="7:8">
      <c r="G2299">
        <v>2294</v>
      </c>
      <c r="H2299">
        <f t="shared" ca="1" si="73"/>
        <v>1.4451269483401632E-2</v>
      </c>
    </row>
    <row r="2300" spans="7:8">
      <c r="G2300">
        <v>2295</v>
      </c>
      <c r="H2300">
        <f t="shared" ca="1" si="73"/>
        <v>-2.9147343917472601E-2</v>
      </c>
    </row>
    <row r="2301" spans="7:8">
      <c r="G2301">
        <v>2296</v>
      </c>
      <c r="H2301">
        <f t="shared" ca="1" si="73"/>
        <v>-5.4924760276294761E-2</v>
      </c>
    </row>
    <row r="2302" spans="7:8">
      <c r="G2302">
        <v>2297</v>
      </c>
      <c r="H2302">
        <f t="shared" ca="1" si="73"/>
        <v>3.1243022117476166E-2</v>
      </c>
    </row>
    <row r="2303" spans="7:8">
      <c r="G2303">
        <v>2298</v>
      </c>
      <c r="H2303">
        <f t="shared" ca="1" si="73"/>
        <v>1.9725677895746183E-2</v>
      </c>
    </row>
    <row r="2304" spans="7:8">
      <c r="G2304">
        <v>2299</v>
      </c>
      <c r="H2304">
        <f t="shared" ca="1" si="73"/>
        <v>2.9124515897436032E-2</v>
      </c>
    </row>
    <row r="2305" spans="7:8">
      <c r="G2305">
        <v>2300</v>
      </c>
      <c r="H2305">
        <f t="shared" ca="1" si="73"/>
        <v>-1.540017666237656E-2</v>
      </c>
    </row>
    <row r="2306" spans="7:8">
      <c r="G2306">
        <v>2301</v>
      </c>
      <c r="H2306">
        <f t="shared" ca="1" si="73"/>
        <v>2.0301090754144539E-2</v>
      </c>
    </row>
    <row r="2307" spans="7:8">
      <c r="G2307">
        <v>2302</v>
      </c>
      <c r="H2307">
        <f t="shared" ca="1" si="73"/>
        <v>7.7344062777552269E-3</v>
      </c>
    </row>
    <row r="2308" spans="7:8">
      <c r="G2308">
        <v>2303</v>
      </c>
      <c r="H2308">
        <f t="shared" ca="1" si="73"/>
        <v>-2.460198011186682E-2</v>
      </c>
    </row>
    <row r="2309" spans="7:8">
      <c r="G2309">
        <v>2304</v>
      </c>
      <c r="H2309">
        <f t="shared" ca="1" si="73"/>
        <v>1.088801553959925E-2</v>
      </c>
    </row>
    <row r="2310" spans="7:8">
      <c r="G2310">
        <v>2305</v>
      </c>
      <c r="H2310">
        <f t="shared" ca="1" si="73"/>
        <v>5.0405012867815173E-2</v>
      </c>
    </row>
    <row r="2311" spans="7:8">
      <c r="G2311">
        <v>2306</v>
      </c>
      <c r="H2311">
        <f t="shared" ref="H2311:H2374" ca="1" si="74">NORMINV(RAND(),N$8,N$9)</f>
        <v>-2.1221851283893343E-2</v>
      </c>
    </row>
    <row r="2312" spans="7:8">
      <c r="G2312">
        <v>2307</v>
      </c>
      <c r="H2312">
        <f t="shared" ca="1" si="74"/>
        <v>2.1814531000801593E-2</v>
      </c>
    </row>
    <row r="2313" spans="7:8">
      <c r="G2313">
        <v>2308</v>
      </c>
      <c r="H2313">
        <f t="shared" ca="1" si="74"/>
        <v>-2.464674807234786E-2</v>
      </c>
    </row>
    <row r="2314" spans="7:8">
      <c r="G2314">
        <v>2309</v>
      </c>
      <c r="H2314">
        <f t="shared" ca="1" si="74"/>
        <v>-5.2931853886907781E-3</v>
      </c>
    </row>
    <row r="2315" spans="7:8">
      <c r="G2315">
        <v>2310</v>
      </c>
      <c r="H2315">
        <f t="shared" ca="1" si="74"/>
        <v>-1.3291252890131177E-2</v>
      </c>
    </row>
    <row r="2316" spans="7:8">
      <c r="G2316">
        <v>2311</v>
      </c>
      <c r="H2316">
        <f t="shared" ca="1" si="74"/>
        <v>4.2922109906268539E-2</v>
      </c>
    </row>
    <row r="2317" spans="7:8">
      <c r="G2317">
        <v>2312</v>
      </c>
      <c r="H2317">
        <f t="shared" ca="1" si="74"/>
        <v>7.1698037773647054E-3</v>
      </c>
    </row>
    <row r="2318" spans="7:8">
      <c r="G2318">
        <v>2313</v>
      </c>
      <c r="H2318">
        <f t="shared" ca="1" si="74"/>
        <v>-1.6098503716327671E-2</v>
      </c>
    </row>
    <row r="2319" spans="7:8">
      <c r="G2319">
        <v>2314</v>
      </c>
      <c r="H2319">
        <f t="shared" ca="1" si="74"/>
        <v>-2.5830927665925416E-2</v>
      </c>
    </row>
    <row r="2320" spans="7:8">
      <c r="G2320">
        <v>2315</v>
      </c>
      <c r="H2320">
        <f t="shared" ca="1" si="74"/>
        <v>-3.6595381122324577E-2</v>
      </c>
    </row>
    <row r="2321" spans="7:8">
      <c r="G2321">
        <v>2316</v>
      </c>
      <c r="H2321">
        <f t="shared" ca="1" si="74"/>
        <v>5.1016163710673218E-2</v>
      </c>
    </row>
    <row r="2322" spans="7:8">
      <c r="G2322">
        <v>2317</v>
      </c>
      <c r="H2322">
        <f t="shared" ca="1" si="74"/>
        <v>9.7791018789286782E-3</v>
      </c>
    </row>
    <row r="2323" spans="7:8">
      <c r="G2323">
        <v>2318</v>
      </c>
      <c r="H2323">
        <f t="shared" ca="1" si="74"/>
        <v>-2.3170983830666852E-3</v>
      </c>
    </row>
    <row r="2324" spans="7:8">
      <c r="G2324">
        <v>2319</v>
      </c>
      <c r="H2324">
        <f t="shared" ca="1" si="74"/>
        <v>1.3102737838462861E-2</v>
      </c>
    </row>
    <row r="2325" spans="7:8">
      <c r="G2325">
        <v>2320</v>
      </c>
      <c r="H2325">
        <f t="shared" ca="1" si="74"/>
        <v>-1.7753987901154379E-2</v>
      </c>
    </row>
    <row r="2326" spans="7:8">
      <c r="G2326">
        <v>2321</v>
      </c>
      <c r="H2326">
        <f t="shared" ca="1" si="74"/>
        <v>1.6673654266013589E-2</v>
      </c>
    </row>
    <row r="2327" spans="7:8">
      <c r="G2327">
        <v>2322</v>
      </c>
      <c r="H2327">
        <f t="shared" ca="1" si="74"/>
        <v>-1.8692484264913581E-3</v>
      </c>
    </row>
    <row r="2328" spans="7:8">
      <c r="G2328">
        <v>2323</v>
      </c>
      <c r="H2328">
        <f t="shared" ca="1" si="74"/>
        <v>9.2917975105858922E-3</v>
      </c>
    </row>
    <row r="2329" spans="7:8">
      <c r="G2329">
        <v>2324</v>
      </c>
      <c r="H2329">
        <f t="shared" ca="1" si="74"/>
        <v>5.5588083812794257E-3</v>
      </c>
    </row>
    <row r="2330" spans="7:8">
      <c r="G2330">
        <v>2325</v>
      </c>
      <c r="H2330">
        <f t="shared" ca="1" si="74"/>
        <v>-5.3980662186061705E-3</v>
      </c>
    </row>
    <row r="2331" spans="7:8">
      <c r="G2331">
        <v>2326</v>
      </c>
      <c r="H2331">
        <f t="shared" ca="1" si="74"/>
        <v>-5.7088948054322399E-3</v>
      </c>
    </row>
    <row r="2332" spans="7:8">
      <c r="G2332">
        <v>2327</v>
      </c>
      <c r="H2332">
        <f t="shared" ca="1" si="74"/>
        <v>1.619708659502625E-2</v>
      </c>
    </row>
    <row r="2333" spans="7:8">
      <c r="G2333">
        <v>2328</v>
      </c>
      <c r="H2333">
        <f t="shared" ca="1" si="74"/>
        <v>-9.1580419222669716E-3</v>
      </c>
    </row>
    <row r="2334" spans="7:8">
      <c r="G2334">
        <v>2329</v>
      </c>
      <c r="H2334">
        <f t="shared" ca="1" si="74"/>
        <v>2.7240751758052059E-2</v>
      </c>
    </row>
    <row r="2335" spans="7:8">
      <c r="G2335">
        <v>2330</v>
      </c>
      <c r="H2335">
        <f t="shared" ca="1" si="74"/>
        <v>5.9527058337525615E-4</v>
      </c>
    </row>
    <row r="2336" spans="7:8">
      <c r="G2336">
        <v>2331</v>
      </c>
      <c r="H2336">
        <f t="shared" ca="1" si="74"/>
        <v>1.1151982452829357E-2</v>
      </c>
    </row>
    <row r="2337" spans="7:8">
      <c r="G2337">
        <v>2332</v>
      </c>
      <c r="H2337">
        <f t="shared" ca="1" si="74"/>
        <v>1.8658576128540803E-2</v>
      </c>
    </row>
    <row r="2338" spans="7:8">
      <c r="G2338">
        <v>2333</v>
      </c>
      <c r="H2338">
        <f t="shared" ca="1" si="74"/>
        <v>-5.1419601604746991E-2</v>
      </c>
    </row>
    <row r="2339" spans="7:8">
      <c r="G2339">
        <v>2334</v>
      </c>
      <c r="H2339">
        <f t="shared" ca="1" si="74"/>
        <v>-2.06447544866264E-2</v>
      </c>
    </row>
    <row r="2340" spans="7:8">
      <c r="G2340">
        <v>2335</v>
      </c>
      <c r="H2340">
        <f t="shared" ca="1" si="74"/>
        <v>1.1841978157249335E-2</v>
      </c>
    </row>
    <row r="2341" spans="7:8">
      <c r="G2341">
        <v>2336</v>
      </c>
      <c r="H2341">
        <f t="shared" ca="1" si="74"/>
        <v>1.1249654174399718E-2</v>
      </c>
    </row>
    <row r="2342" spans="7:8">
      <c r="G2342">
        <v>2337</v>
      </c>
      <c r="H2342">
        <f t="shared" ca="1" si="74"/>
        <v>-7.8545427524740544E-3</v>
      </c>
    </row>
    <row r="2343" spans="7:8">
      <c r="G2343">
        <v>2338</v>
      </c>
      <c r="H2343">
        <f t="shared" ca="1" si="74"/>
        <v>8.5092127033111718E-3</v>
      </c>
    </row>
    <row r="2344" spans="7:8">
      <c r="G2344">
        <v>2339</v>
      </c>
      <c r="H2344">
        <f t="shared" ca="1" si="74"/>
        <v>-3.0525946367730039E-2</v>
      </c>
    </row>
    <row r="2345" spans="7:8">
      <c r="G2345">
        <v>2340</v>
      </c>
      <c r="H2345">
        <f t="shared" ca="1" si="74"/>
        <v>-2.5475378152214793E-2</v>
      </c>
    </row>
    <row r="2346" spans="7:8">
      <c r="G2346">
        <v>2341</v>
      </c>
      <c r="H2346">
        <f t="shared" ca="1" si="74"/>
        <v>-5.5648259951589583E-2</v>
      </c>
    </row>
    <row r="2347" spans="7:8">
      <c r="G2347">
        <v>2342</v>
      </c>
      <c r="H2347">
        <f t="shared" ca="1" si="74"/>
        <v>2.4859742975947209E-2</v>
      </c>
    </row>
    <row r="2348" spans="7:8">
      <c r="G2348">
        <v>2343</v>
      </c>
      <c r="H2348">
        <f t="shared" ca="1" si="74"/>
        <v>-2.1954104798829973E-2</v>
      </c>
    </row>
    <row r="2349" spans="7:8">
      <c r="G2349">
        <v>2344</v>
      </c>
      <c r="H2349">
        <f t="shared" ca="1" si="74"/>
        <v>1.8304810819512627E-3</v>
      </c>
    </row>
    <row r="2350" spans="7:8">
      <c r="G2350">
        <v>2345</v>
      </c>
      <c r="H2350">
        <f t="shared" ca="1" si="74"/>
        <v>-1.3945712425289856E-2</v>
      </c>
    </row>
    <row r="2351" spans="7:8">
      <c r="G2351">
        <v>2346</v>
      </c>
      <c r="H2351">
        <f t="shared" ca="1" si="74"/>
        <v>-8.58104302315057E-3</v>
      </c>
    </row>
    <row r="2352" spans="7:8">
      <c r="G2352">
        <v>2347</v>
      </c>
      <c r="H2352">
        <f t="shared" ca="1" si="74"/>
        <v>3.6985316776976043E-3</v>
      </c>
    </row>
    <row r="2353" spans="7:8">
      <c r="G2353">
        <v>2348</v>
      </c>
      <c r="H2353">
        <f t="shared" ca="1" si="74"/>
        <v>3.7996073907435582E-3</v>
      </c>
    </row>
    <row r="2354" spans="7:8">
      <c r="G2354">
        <v>2349</v>
      </c>
      <c r="H2354">
        <f t="shared" ca="1" si="74"/>
        <v>1.4731373236131346E-2</v>
      </c>
    </row>
    <row r="2355" spans="7:8">
      <c r="G2355">
        <v>2350</v>
      </c>
      <c r="H2355">
        <f t="shared" ca="1" si="74"/>
        <v>-8.1164939384375419E-3</v>
      </c>
    </row>
    <row r="2356" spans="7:8">
      <c r="G2356">
        <v>2351</v>
      </c>
      <c r="H2356">
        <f t="shared" ca="1" si="74"/>
        <v>-1.6893152495012183E-3</v>
      </c>
    </row>
    <row r="2357" spans="7:8">
      <c r="G2357">
        <v>2352</v>
      </c>
      <c r="H2357">
        <f t="shared" ca="1" si="74"/>
        <v>-1.1613854960217893E-2</v>
      </c>
    </row>
    <row r="2358" spans="7:8">
      <c r="G2358">
        <v>2353</v>
      </c>
      <c r="H2358">
        <f t="shared" ca="1" si="74"/>
        <v>-2.3264350665649507E-2</v>
      </c>
    </row>
    <row r="2359" spans="7:8">
      <c r="G2359">
        <v>2354</v>
      </c>
      <c r="H2359">
        <f t="shared" ca="1" si="74"/>
        <v>1.097760967569259E-2</v>
      </c>
    </row>
    <row r="2360" spans="7:8">
      <c r="G2360">
        <v>2355</v>
      </c>
      <c r="H2360">
        <f t="shared" ca="1" si="74"/>
        <v>-1.6887689193547013E-2</v>
      </c>
    </row>
    <row r="2361" spans="7:8">
      <c r="G2361">
        <v>2356</v>
      </c>
      <c r="H2361">
        <f t="shared" ca="1" si="74"/>
        <v>-2.2984240535788947E-2</v>
      </c>
    </row>
    <row r="2362" spans="7:8">
      <c r="G2362">
        <v>2357</v>
      </c>
      <c r="H2362">
        <f t="shared" ca="1" si="74"/>
        <v>-1.923036810519475E-2</v>
      </c>
    </row>
    <row r="2363" spans="7:8">
      <c r="G2363">
        <v>2358</v>
      </c>
      <c r="H2363">
        <f t="shared" ca="1" si="74"/>
        <v>-1.8012857435128909E-3</v>
      </c>
    </row>
    <row r="2364" spans="7:8">
      <c r="G2364">
        <v>2359</v>
      </c>
      <c r="H2364">
        <f t="shared" ca="1" si="74"/>
        <v>2.3647579581372886E-3</v>
      </c>
    </row>
    <row r="2365" spans="7:8">
      <c r="G2365">
        <v>2360</v>
      </c>
      <c r="H2365">
        <f t="shared" ca="1" si="74"/>
        <v>7.6411778008523114E-3</v>
      </c>
    </row>
    <row r="2366" spans="7:8">
      <c r="G2366">
        <v>2361</v>
      </c>
      <c r="H2366">
        <f t="shared" ca="1" si="74"/>
        <v>-4.4530203465020738E-3</v>
      </c>
    </row>
    <row r="2367" spans="7:8">
      <c r="G2367">
        <v>2362</v>
      </c>
      <c r="H2367">
        <f t="shared" ca="1" si="74"/>
        <v>-3.0206664608471455E-2</v>
      </c>
    </row>
    <row r="2368" spans="7:8">
      <c r="G2368">
        <v>2363</v>
      </c>
      <c r="H2368">
        <f t="shared" ca="1" si="74"/>
        <v>1.9942885068286561E-2</v>
      </c>
    </row>
    <row r="2369" spans="7:8">
      <c r="G2369">
        <v>2364</v>
      </c>
      <c r="H2369">
        <f t="shared" ca="1" si="74"/>
        <v>2.2275571443393188E-2</v>
      </c>
    </row>
    <row r="2370" spans="7:8">
      <c r="G2370">
        <v>2365</v>
      </c>
      <c r="H2370">
        <f t="shared" ca="1" si="74"/>
        <v>-1.5741751809747673E-2</v>
      </c>
    </row>
    <row r="2371" spans="7:8">
      <c r="G2371">
        <v>2366</v>
      </c>
      <c r="H2371">
        <f t="shared" ca="1" si="74"/>
        <v>5.8855095863295434E-4</v>
      </c>
    </row>
    <row r="2372" spans="7:8">
      <c r="G2372">
        <v>2367</v>
      </c>
      <c r="H2372">
        <f t="shared" ca="1" si="74"/>
        <v>-2.2269709677203136E-3</v>
      </c>
    </row>
    <row r="2373" spans="7:8">
      <c r="G2373">
        <v>2368</v>
      </c>
      <c r="H2373">
        <f t="shared" ca="1" si="74"/>
        <v>-3.6972886788464721E-2</v>
      </c>
    </row>
    <row r="2374" spans="7:8">
      <c r="G2374">
        <v>2369</v>
      </c>
      <c r="H2374">
        <f t="shared" ca="1" si="74"/>
        <v>-1.4201344266393653E-2</v>
      </c>
    </row>
    <row r="2375" spans="7:8">
      <c r="G2375">
        <v>2370</v>
      </c>
      <c r="H2375">
        <f t="shared" ref="H2375:H2438" ca="1" si="75">NORMINV(RAND(),N$8,N$9)</f>
        <v>-1.9438360267316324E-2</v>
      </c>
    </row>
    <row r="2376" spans="7:8">
      <c r="G2376">
        <v>2371</v>
      </c>
      <c r="H2376">
        <f t="shared" ca="1" si="75"/>
        <v>-2.7338607293615255E-2</v>
      </c>
    </row>
    <row r="2377" spans="7:8">
      <c r="G2377">
        <v>2372</v>
      </c>
      <c r="H2377">
        <f t="shared" ca="1" si="75"/>
        <v>5.4363697405532896E-3</v>
      </c>
    </row>
    <row r="2378" spans="7:8">
      <c r="G2378">
        <v>2373</v>
      </c>
      <c r="H2378">
        <f t="shared" ca="1" si="75"/>
        <v>-2.7407468091263015E-2</v>
      </c>
    </row>
    <row r="2379" spans="7:8">
      <c r="G2379">
        <v>2374</v>
      </c>
      <c r="H2379">
        <f t="shared" ca="1" si="75"/>
        <v>8.481606699972841E-3</v>
      </c>
    </row>
    <row r="2380" spans="7:8">
      <c r="G2380">
        <v>2375</v>
      </c>
      <c r="H2380">
        <f t="shared" ca="1" si="75"/>
        <v>5.2050349764266243E-3</v>
      </c>
    </row>
    <row r="2381" spans="7:8">
      <c r="G2381">
        <v>2376</v>
      </c>
      <c r="H2381">
        <f t="shared" ca="1" si="75"/>
        <v>1.0451141118682375E-2</v>
      </c>
    </row>
    <row r="2382" spans="7:8">
      <c r="G2382">
        <v>2377</v>
      </c>
      <c r="H2382">
        <f t="shared" ca="1" si="75"/>
        <v>6.7575355376890437E-3</v>
      </c>
    </row>
    <row r="2383" spans="7:8">
      <c r="G2383">
        <v>2378</v>
      </c>
      <c r="H2383">
        <f t="shared" ca="1" si="75"/>
        <v>2.2241061731823018E-2</v>
      </c>
    </row>
    <row r="2384" spans="7:8">
      <c r="G2384">
        <v>2379</v>
      </c>
      <c r="H2384">
        <f t="shared" ca="1" si="75"/>
        <v>3.4040379860847417E-2</v>
      </c>
    </row>
    <row r="2385" spans="7:8">
      <c r="G2385">
        <v>2380</v>
      </c>
      <c r="H2385">
        <f t="shared" ca="1" si="75"/>
        <v>-3.0583295469493264E-3</v>
      </c>
    </row>
    <row r="2386" spans="7:8">
      <c r="G2386">
        <v>2381</v>
      </c>
      <c r="H2386">
        <f t="shared" ca="1" si="75"/>
        <v>3.4407658438288117E-3</v>
      </c>
    </row>
    <row r="2387" spans="7:8">
      <c r="G2387">
        <v>2382</v>
      </c>
      <c r="H2387">
        <f t="shared" ca="1" si="75"/>
        <v>3.2316387096496604E-2</v>
      </c>
    </row>
    <row r="2388" spans="7:8">
      <c r="G2388">
        <v>2383</v>
      </c>
      <c r="H2388">
        <f t="shared" ca="1" si="75"/>
        <v>-5.7514211862814109E-3</v>
      </c>
    </row>
    <row r="2389" spans="7:8">
      <c r="G2389">
        <v>2384</v>
      </c>
      <c r="H2389">
        <f t="shared" ca="1" si="75"/>
        <v>-1.6242421967378101E-2</v>
      </c>
    </row>
    <row r="2390" spans="7:8">
      <c r="G2390">
        <v>2385</v>
      </c>
      <c r="H2390">
        <f t="shared" ca="1" si="75"/>
        <v>-2.2782766721449552E-2</v>
      </c>
    </row>
    <row r="2391" spans="7:8">
      <c r="G2391">
        <v>2386</v>
      </c>
      <c r="H2391">
        <f t="shared" ca="1" si="75"/>
        <v>2.6497031614586178E-2</v>
      </c>
    </row>
    <row r="2392" spans="7:8">
      <c r="G2392">
        <v>2387</v>
      </c>
      <c r="H2392">
        <f t="shared" ca="1" si="75"/>
        <v>2.6188925520258545E-3</v>
      </c>
    </row>
    <row r="2393" spans="7:8">
      <c r="G2393">
        <v>2388</v>
      </c>
      <c r="H2393">
        <f t="shared" ca="1" si="75"/>
        <v>-8.2338826958184663E-4</v>
      </c>
    </row>
    <row r="2394" spans="7:8">
      <c r="G2394">
        <v>2389</v>
      </c>
      <c r="H2394">
        <f t="shared" ca="1" si="75"/>
        <v>-2.1170350037177276E-2</v>
      </c>
    </row>
    <row r="2395" spans="7:8">
      <c r="G2395">
        <v>2390</v>
      </c>
      <c r="H2395">
        <f t="shared" ca="1" si="75"/>
        <v>3.6210281267236064E-2</v>
      </c>
    </row>
    <row r="2396" spans="7:8">
      <c r="G2396">
        <v>2391</v>
      </c>
      <c r="H2396">
        <f t="shared" ca="1" si="75"/>
        <v>1.1233612544526159E-2</v>
      </c>
    </row>
    <row r="2397" spans="7:8">
      <c r="G2397">
        <v>2392</v>
      </c>
      <c r="H2397">
        <f t="shared" ca="1" si="75"/>
        <v>3.1521856394639731E-2</v>
      </c>
    </row>
    <row r="2398" spans="7:8">
      <c r="G2398">
        <v>2393</v>
      </c>
      <c r="H2398">
        <f t="shared" ca="1" si="75"/>
        <v>-1.1090356425241726E-2</v>
      </c>
    </row>
    <row r="2399" spans="7:8">
      <c r="G2399">
        <v>2394</v>
      </c>
      <c r="H2399">
        <f t="shared" ca="1" si="75"/>
        <v>-1.2816738343944022E-2</v>
      </c>
    </row>
    <row r="2400" spans="7:8">
      <c r="G2400">
        <v>2395</v>
      </c>
      <c r="H2400">
        <f t="shared" ca="1" si="75"/>
        <v>5.7478986168154212E-3</v>
      </c>
    </row>
    <row r="2401" spans="7:8">
      <c r="G2401">
        <v>2396</v>
      </c>
      <c r="H2401">
        <f t="shared" ca="1" si="75"/>
        <v>-8.2597034766233139E-3</v>
      </c>
    </row>
    <row r="2402" spans="7:8">
      <c r="G2402">
        <v>2397</v>
      </c>
      <c r="H2402">
        <f t="shared" ca="1" si="75"/>
        <v>1.1302807837477681E-3</v>
      </c>
    </row>
    <row r="2403" spans="7:8">
      <c r="G2403">
        <v>2398</v>
      </c>
      <c r="H2403">
        <f t="shared" ca="1" si="75"/>
        <v>1.0301714746849131E-2</v>
      </c>
    </row>
    <row r="2404" spans="7:8">
      <c r="G2404">
        <v>2399</v>
      </c>
      <c r="H2404">
        <f t="shared" ca="1" si="75"/>
        <v>4.486546125546835E-2</v>
      </c>
    </row>
    <row r="2405" spans="7:8">
      <c r="G2405">
        <v>2400</v>
      </c>
      <c r="H2405">
        <f t="shared" ca="1" si="75"/>
        <v>-9.330877380559344E-3</v>
      </c>
    </row>
    <row r="2406" spans="7:8">
      <c r="G2406">
        <v>2401</v>
      </c>
      <c r="H2406">
        <f t="shared" ca="1" si="75"/>
        <v>-1.898408049063896E-2</v>
      </c>
    </row>
    <row r="2407" spans="7:8">
      <c r="G2407">
        <v>2402</v>
      </c>
      <c r="H2407">
        <f t="shared" ca="1" si="75"/>
        <v>-3.709535477112666E-2</v>
      </c>
    </row>
    <row r="2408" spans="7:8">
      <c r="G2408">
        <v>2403</v>
      </c>
      <c r="H2408">
        <f t="shared" ca="1" si="75"/>
        <v>-3.2143639432269368E-2</v>
      </c>
    </row>
    <row r="2409" spans="7:8">
      <c r="G2409">
        <v>2404</v>
      </c>
      <c r="H2409">
        <f t="shared" ca="1" si="75"/>
        <v>1.7796144904058697E-4</v>
      </c>
    </row>
    <row r="2410" spans="7:8">
      <c r="G2410">
        <v>2405</v>
      </c>
      <c r="H2410">
        <f t="shared" ca="1" si="75"/>
        <v>-2.9268731398819085E-2</v>
      </c>
    </row>
    <row r="2411" spans="7:8">
      <c r="G2411">
        <v>2406</v>
      </c>
      <c r="H2411">
        <f t="shared" ca="1" si="75"/>
        <v>-2.4023577922108411E-3</v>
      </c>
    </row>
    <row r="2412" spans="7:8">
      <c r="G2412">
        <v>2407</v>
      </c>
      <c r="H2412">
        <f t="shared" ca="1" si="75"/>
        <v>-1.5586091740346501E-2</v>
      </c>
    </row>
    <row r="2413" spans="7:8">
      <c r="G2413">
        <v>2408</v>
      </c>
      <c r="H2413">
        <f t="shared" ca="1" si="75"/>
        <v>-2.8003371086938129E-2</v>
      </c>
    </row>
    <row r="2414" spans="7:8">
      <c r="G2414">
        <v>2409</v>
      </c>
      <c r="H2414">
        <f t="shared" ca="1" si="75"/>
        <v>1.0296486501444537E-2</v>
      </c>
    </row>
    <row r="2415" spans="7:8">
      <c r="G2415">
        <v>2410</v>
      </c>
      <c r="H2415">
        <f t="shared" ca="1" si="75"/>
        <v>-9.030293604789779E-3</v>
      </c>
    </row>
    <row r="2416" spans="7:8">
      <c r="G2416">
        <v>2411</v>
      </c>
      <c r="H2416">
        <f t="shared" ca="1" si="75"/>
        <v>-2.9892205198657561E-2</v>
      </c>
    </row>
    <row r="2417" spans="7:8">
      <c r="G2417">
        <v>2412</v>
      </c>
      <c r="H2417">
        <f t="shared" ca="1" si="75"/>
        <v>-3.2480960465624271E-2</v>
      </c>
    </row>
    <row r="2418" spans="7:8">
      <c r="G2418">
        <v>2413</v>
      </c>
      <c r="H2418">
        <f t="shared" ca="1" si="75"/>
        <v>-2.8938718170428965E-2</v>
      </c>
    </row>
    <row r="2419" spans="7:8">
      <c r="G2419">
        <v>2414</v>
      </c>
      <c r="H2419">
        <f t="shared" ca="1" si="75"/>
        <v>-2.8640937425956362E-2</v>
      </c>
    </row>
    <row r="2420" spans="7:8">
      <c r="G2420">
        <v>2415</v>
      </c>
      <c r="H2420">
        <f t="shared" ca="1" si="75"/>
        <v>9.6858193494020056E-3</v>
      </c>
    </row>
    <row r="2421" spans="7:8">
      <c r="G2421">
        <v>2416</v>
      </c>
      <c r="H2421">
        <f t="shared" ca="1" si="75"/>
        <v>-1.9214881254709767E-2</v>
      </c>
    </row>
    <row r="2422" spans="7:8">
      <c r="G2422">
        <v>2417</v>
      </c>
      <c r="H2422">
        <f t="shared" ca="1" si="75"/>
        <v>2.0223166995032623E-2</v>
      </c>
    </row>
    <row r="2423" spans="7:8">
      <c r="G2423">
        <v>2418</v>
      </c>
      <c r="H2423">
        <f t="shared" ca="1" si="75"/>
        <v>1.9644760346066971E-2</v>
      </c>
    </row>
    <row r="2424" spans="7:8">
      <c r="G2424">
        <v>2419</v>
      </c>
      <c r="H2424">
        <f t="shared" ca="1" si="75"/>
        <v>6.9261410007448619E-3</v>
      </c>
    </row>
    <row r="2425" spans="7:8">
      <c r="G2425">
        <v>2420</v>
      </c>
      <c r="H2425">
        <f t="shared" ca="1" si="75"/>
        <v>2.9246281782327927E-2</v>
      </c>
    </row>
    <row r="2426" spans="7:8">
      <c r="G2426">
        <v>2421</v>
      </c>
      <c r="H2426">
        <f t="shared" ca="1" si="75"/>
        <v>1.2279423270710127E-2</v>
      </c>
    </row>
    <row r="2427" spans="7:8">
      <c r="G2427">
        <v>2422</v>
      </c>
      <c r="H2427">
        <f t="shared" ca="1" si="75"/>
        <v>6.9824187228389525E-3</v>
      </c>
    </row>
    <row r="2428" spans="7:8">
      <c r="G2428">
        <v>2423</v>
      </c>
      <c r="H2428">
        <f t="shared" ca="1" si="75"/>
        <v>-1.656816193115938E-2</v>
      </c>
    </row>
    <row r="2429" spans="7:8">
      <c r="G2429">
        <v>2424</v>
      </c>
      <c r="H2429">
        <f t="shared" ca="1" si="75"/>
        <v>1.0052073707734298E-2</v>
      </c>
    </row>
    <row r="2430" spans="7:8">
      <c r="G2430">
        <v>2425</v>
      </c>
      <c r="H2430">
        <f t="shared" ca="1" si="75"/>
        <v>1.3482943068784548E-2</v>
      </c>
    </row>
    <row r="2431" spans="7:8">
      <c r="G2431">
        <v>2426</v>
      </c>
      <c r="H2431">
        <f t="shared" ca="1" si="75"/>
        <v>6.8352193621559074E-2</v>
      </c>
    </row>
    <row r="2432" spans="7:8">
      <c r="G2432">
        <v>2427</v>
      </c>
      <c r="H2432">
        <f t="shared" ca="1" si="75"/>
        <v>-3.5808226946781613E-3</v>
      </c>
    </row>
    <row r="2433" spans="7:8">
      <c r="G2433">
        <v>2428</v>
      </c>
      <c r="H2433">
        <f t="shared" ca="1" si="75"/>
        <v>-9.7318717657832021E-3</v>
      </c>
    </row>
    <row r="2434" spans="7:8">
      <c r="G2434">
        <v>2429</v>
      </c>
      <c r="H2434">
        <f t="shared" ca="1" si="75"/>
        <v>2.6671394376720715E-2</v>
      </c>
    </row>
    <row r="2435" spans="7:8">
      <c r="G2435">
        <v>2430</v>
      </c>
      <c r="H2435">
        <f t="shared" ca="1" si="75"/>
        <v>1.17036054828291E-2</v>
      </c>
    </row>
    <row r="2436" spans="7:8">
      <c r="G2436">
        <v>2431</v>
      </c>
      <c r="H2436">
        <f t="shared" ca="1" si="75"/>
        <v>2.0980474696577357E-2</v>
      </c>
    </row>
    <row r="2437" spans="7:8">
      <c r="G2437">
        <v>2432</v>
      </c>
      <c r="H2437">
        <f t="shared" ca="1" si="75"/>
        <v>3.321711666506344E-2</v>
      </c>
    </row>
    <row r="2438" spans="7:8">
      <c r="G2438">
        <v>2433</v>
      </c>
      <c r="H2438">
        <f t="shared" ca="1" si="75"/>
        <v>8.6621210591870043E-3</v>
      </c>
    </row>
    <row r="2439" spans="7:8">
      <c r="G2439">
        <v>2434</v>
      </c>
      <c r="H2439">
        <f t="shared" ref="H2439:H2502" ca="1" si="76">NORMINV(RAND(),N$8,N$9)</f>
        <v>2.7421590825143522E-3</v>
      </c>
    </row>
    <row r="2440" spans="7:8">
      <c r="G2440">
        <v>2435</v>
      </c>
      <c r="H2440">
        <f t="shared" ca="1" si="76"/>
        <v>1.2081188991872452E-2</v>
      </c>
    </row>
    <row r="2441" spans="7:8">
      <c r="G2441">
        <v>2436</v>
      </c>
      <c r="H2441">
        <f t="shared" ca="1" si="76"/>
        <v>-2.6250479823856507E-2</v>
      </c>
    </row>
    <row r="2442" spans="7:8">
      <c r="G2442">
        <v>2437</v>
      </c>
      <c r="H2442">
        <f t="shared" ca="1" si="76"/>
        <v>-1.1743354936164581E-2</v>
      </c>
    </row>
    <row r="2443" spans="7:8">
      <c r="G2443">
        <v>2438</v>
      </c>
      <c r="H2443">
        <f t="shared" ca="1" si="76"/>
        <v>1.2875070711032881E-2</v>
      </c>
    </row>
    <row r="2444" spans="7:8">
      <c r="G2444">
        <v>2439</v>
      </c>
      <c r="H2444">
        <f t="shared" ca="1" si="76"/>
        <v>1.7626887504311687E-2</v>
      </c>
    </row>
    <row r="2445" spans="7:8">
      <c r="G2445">
        <v>2440</v>
      </c>
      <c r="H2445">
        <f t="shared" ca="1" si="76"/>
        <v>2.1501565371657847E-2</v>
      </c>
    </row>
    <row r="2446" spans="7:8">
      <c r="G2446">
        <v>2441</v>
      </c>
      <c r="H2446">
        <f t="shared" ca="1" si="76"/>
        <v>2.3346899495604246E-2</v>
      </c>
    </row>
    <row r="2447" spans="7:8">
      <c r="G2447">
        <v>2442</v>
      </c>
      <c r="H2447">
        <f t="shared" ca="1" si="76"/>
        <v>2.7778396575690225E-3</v>
      </c>
    </row>
    <row r="2448" spans="7:8">
      <c r="G2448">
        <v>2443</v>
      </c>
      <c r="H2448">
        <f t="shared" ca="1" si="76"/>
        <v>3.3120094449329333E-2</v>
      </c>
    </row>
    <row r="2449" spans="7:8">
      <c r="G2449">
        <v>2444</v>
      </c>
      <c r="H2449">
        <f t="shared" ca="1" si="76"/>
        <v>2.7343462580612106E-2</v>
      </c>
    </row>
    <row r="2450" spans="7:8">
      <c r="G2450">
        <v>2445</v>
      </c>
      <c r="H2450">
        <f t="shared" ca="1" si="76"/>
        <v>-1.9322205848767637E-3</v>
      </c>
    </row>
    <row r="2451" spans="7:8">
      <c r="G2451">
        <v>2446</v>
      </c>
      <c r="H2451">
        <f t="shared" ca="1" si="76"/>
        <v>-1.5619142021726059E-3</v>
      </c>
    </row>
    <row r="2452" spans="7:8">
      <c r="G2452">
        <v>2447</v>
      </c>
      <c r="H2452">
        <f t="shared" ca="1" si="76"/>
        <v>-1.7716036110366325E-2</v>
      </c>
    </row>
    <row r="2453" spans="7:8">
      <c r="G2453">
        <v>2448</v>
      </c>
      <c r="H2453">
        <f t="shared" ca="1" si="76"/>
        <v>-1.4353556821913289E-2</v>
      </c>
    </row>
    <row r="2454" spans="7:8">
      <c r="G2454">
        <v>2449</v>
      </c>
      <c r="H2454">
        <f t="shared" ca="1" si="76"/>
        <v>-6.6508765115249197E-3</v>
      </c>
    </row>
    <row r="2455" spans="7:8">
      <c r="G2455">
        <v>2450</v>
      </c>
      <c r="H2455">
        <f t="shared" ca="1" si="76"/>
        <v>-4.6321801528669618E-2</v>
      </c>
    </row>
    <row r="2456" spans="7:8">
      <c r="G2456">
        <v>2451</v>
      </c>
      <c r="H2456">
        <f t="shared" ca="1" si="76"/>
        <v>-2.4340709843903515E-2</v>
      </c>
    </row>
    <row r="2457" spans="7:8">
      <c r="G2457">
        <v>2452</v>
      </c>
      <c r="H2457">
        <f t="shared" ca="1" si="76"/>
        <v>-4.6889648193369098E-2</v>
      </c>
    </row>
    <row r="2458" spans="7:8">
      <c r="G2458">
        <v>2453</v>
      </c>
      <c r="H2458">
        <f t="shared" ca="1" si="76"/>
        <v>7.3517715170865637E-3</v>
      </c>
    </row>
    <row r="2459" spans="7:8">
      <c r="G2459">
        <v>2454</v>
      </c>
      <c r="H2459">
        <f t="shared" ca="1" si="76"/>
        <v>2.3498820178947267E-2</v>
      </c>
    </row>
    <row r="2460" spans="7:8">
      <c r="G2460">
        <v>2455</v>
      </c>
      <c r="H2460">
        <f t="shared" ca="1" si="76"/>
        <v>3.1273868220988633E-2</v>
      </c>
    </row>
    <row r="2461" spans="7:8">
      <c r="G2461">
        <v>2456</v>
      </c>
      <c r="H2461">
        <f t="shared" ca="1" si="76"/>
        <v>-4.8527216308947477E-2</v>
      </c>
    </row>
    <row r="2462" spans="7:8">
      <c r="G2462">
        <v>2457</v>
      </c>
      <c r="H2462">
        <f t="shared" ca="1" si="76"/>
        <v>-9.5684392358832242E-3</v>
      </c>
    </row>
    <row r="2463" spans="7:8">
      <c r="G2463">
        <v>2458</v>
      </c>
      <c r="H2463">
        <f t="shared" ca="1" si="76"/>
        <v>-1.3684095412007848E-2</v>
      </c>
    </row>
    <row r="2464" spans="7:8">
      <c r="G2464">
        <v>2459</v>
      </c>
      <c r="H2464">
        <f t="shared" ca="1" si="76"/>
        <v>-2.0887912272712906E-2</v>
      </c>
    </row>
    <row r="2465" spans="7:8">
      <c r="G2465">
        <v>2460</v>
      </c>
      <c r="H2465">
        <f t="shared" ca="1" si="76"/>
        <v>1.2878128799948582E-2</v>
      </c>
    </row>
    <row r="2466" spans="7:8">
      <c r="G2466">
        <v>2461</v>
      </c>
      <c r="H2466">
        <f t="shared" ca="1" si="76"/>
        <v>1.0177839172388049E-2</v>
      </c>
    </row>
    <row r="2467" spans="7:8">
      <c r="G2467">
        <v>2462</v>
      </c>
      <c r="H2467">
        <f t="shared" ca="1" si="76"/>
        <v>4.6335554468528752E-2</v>
      </c>
    </row>
    <row r="2468" spans="7:8">
      <c r="G2468">
        <v>2463</v>
      </c>
      <c r="H2468">
        <f t="shared" ca="1" si="76"/>
        <v>-7.1966997722420229E-3</v>
      </c>
    </row>
    <row r="2469" spans="7:8">
      <c r="G2469">
        <v>2464</v>
      </c>
      <c r="H2469">
        <f t="shared" ca="1" si="76"/>
        <v>-1.4932027473551617E-2</v>
      </c>
    </row>
    <row r="2470" spans="7:8">
      <c r="G2470">
        <v>2465</v>
      </c>
      <c r="H2470">
        <f t="shared" ca="1" si="76"/>
        <v>-2.584165605053167E-2</v>
      </c>
    </row>
    <row r="2471" spans="7:8">
      <c r="G2471">
        <v>2466</v>
      </c>
      <c r="H2471">
        <f t="shared" ca="1" si="76"/>
        <v>-1.3576052777557693E-2</v>
      </c>
    </row>
    <row r="2472" spans="7:8">
      <c r="G2472">
        <v>2467</v>
      </c>
      <c r="H2472">
        <f t="shared" ca="1" si="76"/>
        <v>-3.0522839045556338E-3</v>
      </c>
    </row>
    <row r="2473" spans="7:8">
      <c r="G2473">
        <v>2468</v>
      </c>
      <c r="H2473">
        <f t="shared" ca="1" si="76"/>
        <v>1.8876568175253772E-3</v>
      </c>
    </row>
    <row r="2474" spans="7:8">
      <c r="G2474">
        <v>2469</v>
      </c>
      <c r="H2474">
        <f t="shared" ca="1" si="76"/>
        <v>2.3264512377656373E-2</v>
      </c>
    </row>
    <row r="2475" spans="7:8">
      <c r="G2475">
        <v>2470</v>
      </c>
      <c r="H2475">
        <f t="shared" ca="1" si="76"/>
        <v>1.1150260003152345E-2</v>
      </c>
    </row>
    <row r="2476" spans="7:8">
      <c r="G2476">
        <v>2471</v>
      </c>
      <c r="H2476">
        <f t="shared" ca="1" si="76"/>
        <v>-3.9369597935385425E-3</v>
      </c>
    </row>
    <row r="2477" spans="7:8">
      <c r="G2477">
        <v>2472</v>
      </c>
      <c r="H2477">
        <f t="shared" ca="1" si="76"/>
        <v>-7.2576376859341193E-3</v>
      </c>
    </row>
    <row r="2478" spans="7:8">
      <c r="G2478">
        <v>2473</v>
      </c>
      <c r="H2478">
        <f t="shared" ca="1" si="76"/>
        <v>-3.582580716335218E-2</v>
      </c>
    </row>
    <row r="2479" spans="7:8">
      <c r="G2479">
        <v>2474</v>
      </c>
      <c r="H2479">
        <f t="shared" ca="1" si="76"/>
        <v>5.6141150883807821E-3</v>
      </c>
    </row>
    <row r="2480" spans="7:8">
      <c r="G2480">
        <v>2475</v>
      </c>
      <c r="H2480">
        <f t="shared" ca="1" si="76"/>
        <v>3.3514584340508961E-2</v>
      </c>
    </row>
    <row r="2481" spans="7:8">
      <c r="G2481">
        <v>2476</v>
      </c>
      <c r="H2481">
        <f t="shared" ca="1" si="76"/>
        <v>3.1368734678417221E-3</v>
      </c>
    </row>
    <row r="2482" spans="7:8">
      <c r="G2482">
        <v>2477</v>
      </c>
      <c r="H2482">
        <f t="shared" ca="1" si="76"/>
        <v>3.6528034652511969E-2</v>
      </c>
    </row>
    <row r="2483" spans="7:8">
      <c r="G2483">
        <v>2478</v>
      </c>
      <c r="H2483">
        <f t="shared" ca="1" si="76"/>
        <v>-2.7547898770469158E-2</v>
      </c>
    </row>
    <row r="2484" spans="7:8">
      <c r="G2484">
        <v>2479</v>
      </c>
      <c r="H2484">
        <f t="shared" ca="1" si="76"/>
        <v>8.4527361659620971E-3</v>
      </c>
    </row>
    <row r="2485" spans="7:8">
      <c r="G2485">
        <v>2480</v>
      </c>
      <c r="H2485">
        <f t="shared" ca="1" si="76"/>
        <v>1.9478745159604918E-2</v>
      </c>
    </row>
    <row r="2486" spans="7:8">
      <c r="G2486">
        <v>2481</v>
      </c>
      <c r="H2486">
        <f t="shared" ca="1" si="76"/>
        <v>1.8774622484407084E-3</v>
      </c>
    </row>
    <row r="2487" spans="7:8">
      <c r="G2487">
        <v>2482</v>
      </c>
      <c r="H2487">
        <f t="shared" ca="1" si="76"/>
        <v>1.8829963310239801E-2</v>
      </c>
    </row>
    <row r="2488" spans="7:8">
      <c r="G2488">
        <v>2483</v>
      </c>
      <c r="H2488">
        <f t="shared" ca="1" si="76"/>
        <v>-2.1014254692641014E-2</v>
      </c>
    </row>
    <row r="2489" spans="7:8">
      <c r="G2489">
        <v>2484</v>
      </c>
      <c r="H2489">
        <f t="shared" ca="1" si="76"/>
        <v>-4.5592730547434103E-3</v>
      </c>
    </row>
    <row r="2490" spans="7:8">
      <c r="G2490">
        <v>2485</v>
      </c>
      <c r="H2490">
        <f t="shared" ca="1" si="76"/>
        <v>-1.6374643614935958E-2</v>
      </c>
    </row>
    <row r="2491" spans="7:8">
      <c r="G2491">
        <v>2486</v>
      </c>
      <c r="H2491">
        <f t="shared" ca="1" si="76"/>
        <v>-1.5119920215430344E-2</v>
      </c>
    </row>
    <row r="2492" spans="7:8">
      <c r="G2492">
        <v>2487</v>
      </c>
      <c r="H2492">
        <f t="shared" ca="1" si="76"/>
        <v>-7.701209493728961E-3</v>
      </c>
    </row>
    <row r="2493" spans="7:8">
      <c r="G2493">
        <v>2488</v>
      </c>
      <c r="H2493">
        <f t="shared" ca="1" si="76"/>
        <v>1.5675475158220643E-2</v>
      </c>
    </row>
    <row r="2494" spans="7:8">
      <c r="G2494">
        <v>2489</v>
      </c>
      <c r="H2494">
        <f t="shared" ca="1" si="76"/>
        <v>-1.3257891841538935E-2</v>
      </c>
    </row>
    <row r="2495" spans="7:8">
      <c r="G2495">
        <v>2490</v>
      </c>
      <c r="H2495">
        <f t="shared" ca="1" si="76"/>
        <v>-2.7822861027516313E-2</v>
      </c>
    </row>
    <row r="2496" spans="7:8">
      <c r="G2496">
        <v>2491</v>
      </c>
      <c r="H2496">
        <f t="shared" ca="1" si="76"/>
        <v>5.202533517487882E-3</v>
      </c>
    </row>
    <row r="2497" spans="7:8">
      <c r="G2497">
        <v>2492</v>
      </c>
      <c r="H2497">
        <f t="shared" ca="1" si="76"/>
        <v>2.7881616522523918E-3</v>
      </c>
    </row>
    <row r="2498" spans="7:8">
      <c r="G2498">
        <v>2493</v>
      </c>
      <c r="H2498">
        <f t="shared" ca="1" si="76"/>
        <v>-8.2990283253756257E-3</v>
      </c>
    </row>
    <row r="2499" spans="7:8">
      <c r="G2499">
        <v>2494</v>
      </c>
      <c r="H2499">
        <f t="shared" ca="1" si="76"/>
        <v>3.1043711497604414E-2</v>
      </c>
    </row>
    <row r="2500" spans="7:8">
      <c r="G2500">
        <v>2495</v>
      </c>
      <c r="H2500">
        <f t="shared" ca="1" si="76"/>
        <v>-2.1266621282841743E-2</v>
      </c>
    </row>
    <row r="2501" spans="7:8">
      <c r="G2501">
        <v>2496</v>
      </c>
      <c r="H2501">
        <f t="shared" ca="1" si="76"/>
        <v>5.9030873333122489E-3</v>
      </c>
    </row>
    <row r="2502" spans="7:8">
      <c r="G2502">
        <v>2497</v>
      </c>
      <c r="H2502">
        <f t="shared" ca="1" si="76"/>
        <v>-6.9225458247546504E-3</v>
      </c>
    </row>
    <row r="2503" spans="7:8">
      <c r="G2503">
        <v>2498</v>
      </c>
      <c r="H2503">
        <f t="shared" ref="H2503:H2566" ca="1" si="77">NORMINV(RAND(),N$8,N$9)</f>
        <v>4.458765043729352E-2</v>
      </c>
    </row>
    <row r="2504" spans="7:8">
      <c r="G2504">
        <v>2499</v>
      </c>
      <c r="H2504">
        <f t="shared" ca="1" si="77"/>
        <v>-1.6112945660124917E-2</v>
      </c>
    </row>
    <row r="2505" spans="7:8">
      <c r="G2505">
        <v>2500</v>
      </c>
      <c r="H2505">
        <f t="shared" ca="1" si="77"/>
        <v>2.0108596183456708E-2</v>
      </c>
    </row>
    <row r="2506" spans="7:8">
      <c r="G2506">
        <v>2501</v>
      </c>
      <c r="H2506">
        <f t="shared" ca="1" si="77"/>
        <v>9.4181059827317445E-3</v>
      </c>
    </row>
    <row r="2507" spans="7:8">
      <c r="G2507">
        <v>2502</v>
      </c>
      <c r="H2507">
        <f t="shared" ca="1" si="77"/>
        <v>3.5148293262692379E-5</v>
      </c>
    </row>
    <row r="2508" spans="7:8">
      <c r="G2508">
        <v>2503</v>
      </c>
      <c r="H2508">
        <f t="shared" ca="1" si="77"/>
        <v>-1.8068404942242666E-2</v>
      </c>
    </row>
    <row r="2509" spans="7:8">
      <c r="G2509">
        <v>2504</v>
      </c>
      <c r="H2509">
        <f t="shared" ca="1" si="77"/>
        <v>2.2205288775171167E-2</v>
      </c>
    </row>
    <row r="2510" spans="7:8">
      <c r="G2510">
        <v>2505</v>
      </c>
      <c r="H2510">
        <f t="shared" ca="1" si="77"/>
        <v>1.8775486581909792E-2</v>
      </c>
    </row>
    <row r="2511" spans="7:8">
      <c r="G2511">
        <v>2506</v>
      </c>
      <c r="H2511">
        <f t="shared" ca="1" si="77"/>
        <v>4.5623878955574869E-2</v>
      </c>
    </row>
    <row r="2512" spans="7:8">
      <c r="G2512">
        <v>2507</v>
      </c>
      <c r="H2512">
        <f t="shared" ca="1" si="77"/>
        <v>-6.4236236520485105E-3</v>
      </c>
    </row>
    <row r="2513" spans="7:8">
      <c r="G2513">
        <v>2508</v>
      </c>
      <c r="H2513">
        <f t="shared" ca="1" si="77"/>
        <v>-9.1027332427596423E-3</v>
      </c>
    </row>
    <row r="2514" spans="7:8">
      <c r="G2514">
        <v>2509</v>
      </c>
      <c r="H2514">
        <f t="shared" ca="1" si="77"/>
        <v>5.953100696231467E-2</v>
      </c>
    </row>
    <row r="2515" spans="7:8">
      <c r="G2515">
        <v>2510</v>
      </c>
      <c r="H2515">
        <f t="shared" ca="1" si="77"/>
        <v>5.9396842516000027E-3</v>
      </c>
    </row>
    <row r="2516" spans="7:8">
      <c r="G2516">
        <v>2511</v>
      </c>
      <c r="H2516">
        <f t="shared" ca="1" si="77"/>
        <v>2.5285388896973075E-2</v>
      </c>
    </row>
    <row r="2517" spans="7:8">
      <c r="G2517">
        <v>2512</v>
      </c>
      <c r="H2517">
        <f t="shared" ca="1" si="77"/>
        <v>1.5456014660902946E-2</v>
      </c>
    </row>
    <row r="2518" spans="7:8">
      <c r="G2518">
        <v>2513</v>
      </c>
      <c r="H2518">
        <f t="shared" ca="1" si="77"/>
        <v>-6.3387732616402362E-2</v>
      </c>
    </row>
    <row r="2519" spans="7:8">
      <c r="G2519">
        <v>2514</v>
      </c>
      <c r="H2519">
        <f t="shared" ca="1" si="77"/>
        <v>4.5398188468758462E-2</v>
      </c>
    </row>
    <row r="2520" spans="7:8">
      <c r="G2520">
        <v>2515</v>
      </c>
      <c r="H2520">
        <f t="shared" ca="1" si="77"/>
        <v>3.6806940043860502E-2</v>
      </c>
    </row>
    <row r="2521" spans="7:8">
      <c r="G2521">
        <v>2516</v>
      </c>
      <c r="H2521">
        <f t="shared" ca="1" si="77"/>
        <v>-2.5398700709875571E-2</v>
      </c>
    </row>
    <row r="2522" spans="7:8">
      <c r="G2522">
        <v>2517</v>
      </c>
      <c r="H2522">
        <f t="shared" ca="1" si="77"/>
        <v>-9.7093975251553444E-3</v>
      </c>
    </row>
    <row r="2523" spans="7:8">
      <c r="G2523">
        <v>2518</v>
      </c>
      <c r="H2523">
        <f t="shared" ca="1" si="77"/>
        <v>-5.7841382262466996E-2</v>
      </c>
    </row>
    <row r="2524" spans="7:8">
      <c r="G2524">
        <v>2519</v>
      </c>
      <c r="H2524">
        <f t="shared" ca="1" si="77"/>
        <v>1.0075088130285039E-2</v>
      </c>
    </row>
    <row r="2525" spans="7:8">
      <c r="G2525">
        <v>2520</v>
      </c>
      <c r="H2525">
        <f t="shared" ca="1" si="77"/>
        <v>-1.6788593588060202E-2</v>
      </c>
    </row>
    <row r="2526" spans="7:8">
      <c r="G2526">
        <v>2521</v>
      </c>
      <c r="H2526">
        <f t="shared" ca="1" si="77"/>
        <v>1.256401788830718E-2</v>
      </c>
    </row>
    <row r="2527" spans="7:8">
      <c r="G2527">
        <v>2522</v>
      </c>
      <c r="H2527">
        <f t="shared" ca="1" si="77"/>
        <v>-3.8576237151593364E-3</v>
      </c>
    </row>
    <row r="2528" spans="7:8">
      <c r="G2528">
        <v>2523</v>
      </c>
      <c r="H2528">
        <f t="shared" ca="1" si="77"/>
        <v>2.8284628943223825E-2</v>
      </c>
    </row>
    <row r="2529" spans="7:8">
      <c r="G2529">
        <v>2524</v>
      </c>
      <c r="H2529">
        <f t="shared" ca="1" si="77"/>
        <v>2.0851232172774421E-3</v>
      </c>
    </row>
    <row r="2530" spans="7:8">
      <c r="G2530">
        <v>2525</v>
      </c>
      <c r="H2530">
        <f t="shared" ca="1" si="77"/>
        <v>1.5863908928031686E-2</v>
      </c>
    </row>
    <row r="2531" spans="7:8">
      <c r="G2531">
        <v>2526</v>
      </c>
      <c r="H2531">
        <f t="shared" ca="1" si="77"/>
        <v>5.7114845529233113E-2</v>
      </c>
    </row>
    <row r="2532" spans="7:8">
      <c r="G2532">
        <v>2527</v>
      </c>
      <c r="H2532">
        <f t="shared" ca="1" si="77"/>
        <v>5.2689705584786735E-3</v>
      </c>
    </row>
    <row r="2533" spans="7:8">
      <c r="G2533">
        <v>2528</v>
      </c>
      <c r="H2533">
        <f t="shared" ca="1" si="77"/>
        <v>1.7388288578559744E-2</v>
      </c>
    </row>
    <row r="2534" spans="7:8">
      <c r="G2534">
        <v>2529</v>
      </c>
      <c r="H2534">
        <f t="shared" ca="1" si="77"/>
        <v>2.5081945425527901E-3</v>
      </c>
    </row>
    <row r="2535" spans="7:8">
      <c r="G2535">
        <v>2530</v>
      </c>
      <c r="H2535">
        <f t="shared" ca="1" si="77"/>
        <v>-1.261305207968141E-2</v>
      </c>
    </row>
    <row r="2536" spans="7:8">
      <c r="G2536">
        <v>2531</v>
      </c>
      <c r="H2536">
        <f t="shared" ca="1" si="77"/>
        <v>-3.9690909765320692E-2</v>
      </c>
    </row>
    <row r="2537" spans="7:8">
      <c r="G2537">
        <v>2532</v>
      </c>
      <c r="H2537">
        <f t="shared" ca="1" si="77"/>
        <v>3.9330281679858248E-3</v>
      </c>
    </row>
    <row r="2538" spans="7:8">
      <c r="G2538">
        <v>2533</v>
      </c>
      <c r="H2538">
        <f t="shared" ca="1" si="77"/>
        <v>-7.3589976061682275E-3</v>
      </c>
    </row>
    <row r="2539" spans="7:8">
      <c r="G2539">
        <v>2534</v>
      </c>
      <c r="H2539">
        <f t="shared" ca="1" si="77"/>
        <v>-3.4342094217862197E-2</v>
      </c>
    </row>
    <row r="2540" spans="7:8">
      <c r="G2540">
        <v>2535</v>
      </c>
      <c r="H2540">
        <f t="shared" ca="1" si="77"/>
        <v>1.7703338810112726E-2</v>
      </c>
    </row>
    <row r="2541" spans="7:8">
      <c r="G2541">
        <v>2536</v>
      </c>
      <c r="H2541">
        <f t="shared" ca="1" si="77"/>
        <v>2.3875993659753229E-2</v>
      </c>
    </row>
    <row r="2542" spans="7:8">
      <c r="G2542">
        <v>2537</v>
      </c>
      <c r="H2542">
        <f t="shared" ca="1" si="77"/>
        <v>-7.6237823414852888E-4</v>
      </c>
    </row>
    <row r="2543" spans="7:8">
      <c r="G2543">
        <v>2538</v>
      </c>
      <c r="H2543">
        <f t="shared" ca="1" si="77"/>
        <v>3.6006127709291985E-2</v>
      </c>
    </row>
    <row r="2544" spans="7:8">
      <c r="G2544">
        <v>2539</v>
      </c>
      <c r="H2544">
        <f t="shared" ca="1" si="77"/>
        <v>-5.3497681276822764E-2</v>
      </c>
    </row>
    <row r="2545" spans="7:8">
      <c r="G2545">
        <v>2540</v>
      </c>
      <c r="H2545">
        <f t="shared" ca="1" si="77"/>
        <v>7.5573538670012014E-2</v>
      </c>
    </row>
    <row r="2546" spans="7:8">
      <c r="G2546">
        <v>2541</v>
      </c>
      <c r="H2546">
        <f t="shared" ca="1" si="77"/>
        <v>-8.2878447383433352E-3</v>
      </c>
    </row>
    <row r="2547" spans="7:8">
      <c r="G2547">
        <v>2542</v>
      </c>
      <c r="H2547">
        <f t="shared" ca="1" si="77"/>
        <v>1.9696954942198676E-2</v>
      </c>
    </row>
    <row r="2548" spans="7:8">
      <c r="G2548">
        <v>2543</v>
      </c>
      <c r="H2548">
        <f t="shared" ca="1" si="77"/>
        <v>2.3871594827668551E-2</v>
      </c>
    </row>
    <row r="2549" spans="7:8">
      <c r="G2549">
        <v>2544</v>
      </c>
      <c r="H2549">
        <f t="shared" ca="1" si="77"/>
        <v>6.0964429798023179E-3</v>
      </c>
    </row>
    <row r="2550" spans="7:8">
      <c r="G2550">
        <v>2545</v>
      </c>
      <c r="H2550">
        <f t="shared" ca="1" si="77"/>
        <v>3.5650618735035E-2</v>
      </c>
    </row>
    <row r="2551" spans="7:8">
      <c r="G2551">
        <v>2546</v>
      </c>
      <c r="H2551">
        <f t="shared" ca="1" si="77"/>
        <v>5.0704235534230454E-3</v>
      </c>
    </row>
    <row r="2552" spans="7:8">
      <c r="G2552">
        <v>2547</v>
      </c>
      <c r="H2552">
        <f t="shared" ca="1" si="77"/>
        <v>4.1702529447988551E-2</v>
      </c>
    </row>
    <row r="2553" spans="7:8">
      <c r="G2553">
        <v>2548</v>
      </c>
      <c r="H2553">
        <f t="shared" ca="1" si="77"/>
        <v>-3.2358115837906223E-2</v>
      </c>
    </row>
    <row r="2554" spans="7:8">
      <c r="G2554">
        <v>2549</v>
      </c>
      <c r="H2554">
        <f t="shared" ca="1" si="77"/>
        <v>2.4440649655240804E-2</v>
      </c>
    </row>
    <row r="2555" spans="7:8">
      <c r="G2555">
        <v>2550</v>
      </c>
      <c r="H2555">
        <f t="shared" ca="1" si="77"/>
        <v>1.0563150297637214E-2</v>
      </c>
    </row>
    <row r="2556" spans="7:8">
      <c r="G2556">
        <v>2551</v>
      </c>
      <c r="H2556">
        <f t="shared" ca="1" si="77"/>
        <v>3.159917811760013E-2</v>
      </c>
    </row>
    <row r="2557" spans="7:8">
      <c r="G2557">
        <v>2552</v>
      </c>
      <c r="H2557">
        <f t="shared" ca="1" si="77"/>
        <v>-2.1648617233553213E-2</v>
      </c>
    </row>
    <row r="2558" spans="7:8">
      <c r="G2558">
        <v>2553</v>
      </c>
      <c r="H2558">
        <f t="shared" ca="1" si="77"/>
        <v>7.5422960225394074E-3</v>
      </c>
    </row>
    <row r="2559" spans="7:8">
      <c r="G2559">
        <v>2554</v>
      </c>
      <c r="H2559">
        <f t="shared" ca="1" si="77"/>
        <v>-3.7059988788534989E-2</v>
      </c>
    </row>
    <row r="2560" spans="7:8">
      <c r="G2560">
        <v>2555</v>
      </c>
      <c r="H2560">
        <f t="shared" ca="1" si="77"/>
        <v>1.1319760556787071E-2</v>
      </c>
    </row>
    <row r="2561" spans="7:8">
      <c r="G2561">
        <v>2556</v>
      </c>
      <c r="H2561">
        <f t="shared" ca="1" si="77"/>
        <v>2.2354451040694608E-2</v>
      </c>
    </row>
    <row r="2562" spans="7:8">
      <c r="G2562">
        <v>2557</v>
      </c>
      <c r="H2562">
        <f t="shared" ca="1" si="77"/>
        <v>-1.9493764541861933E-3</v>
      </c>
    </row>
    <row r="2563" spans="7:8">
      <c r="G2563">
        <v>2558</v>
      </c>
      <c r="H2563">
        <f t="shared" ca="1" si="77"/>
        <v>4.2760959151361418E-2</v>
      </c>
    </row>
    <row r="2564" spans="7:8">
      <c r="G2564">
        <v>2559</v>
      </c>
      <c r="H2564">
        <f t="shared" ca="1" si="77"/>
        <v>-2.4431318061880394E-2</v>
      </c>
    </row>
    <row r="2565" spans="7:8">
      <c r="G2565">
        <v>2560</v>
      </c>
      <c r="H2565">
        <f t="shared" ca="1" si="77"/>
        <v>3.4791576300036195E-2</v>
      </c>
    </row>
    <row r="2566" spans="7:8">
      <c r="G2566">
        <v>2561</v>
      </c>
      <c r="H2566">
        <f t="shared" ca="1" si="77"/>
        <v>-1.5019516179000754E-2</v>
      </c>
    </row>
    <row r="2567" spans="7:8">
      <c r="G2567">
        <v>2562</v>
      </c>
      <c r="H2567">
        <f t="shared" ref="H2567:H2630" ca="1" si="78">NORMINV(RAND(),N$8,N$9)</f>
        <v>3.650450673571044E-3</v>
      </c>
    </row>
    <row r="2568" spans="7:8">
      <c r="G2568">
        <v>2563</v>
      </c>
      <c r="H2568">
        <f t="shared" ca="1" si="78"/>
        <v>1.7262923239714505E-2</v>
      </c>
    </row>
    <row r="2569" spans="7:8">
      <c r="G2569">
        <v>2564</v>
      </c>
      <c r="H2569">
        <f t="shared" ca="1" si="78"/>
        <v>-2.7769181011381766E-3</v>
      </c>
    </row>
    <row r="2570" spans="7:8">
      <c r="G2570">
        <v>2565</v>
      </c>
      <c r="H2570">
        <f t="shared" ca="1" si="78"/>
        <v>4.349825839844783E-3</v>
      </c>
    </row>
    <row r="2571" spans="7:8">
      <c r="G2571">
        <v>2566</v>
      </c>
      <c r="H2571">
        <f t="shared" ca="1" si="78"/>
        <v>-3.1400373569232622E-2</v>
      </c>
    </row>
    <row r="2572" spans="7:8">
      <c r="G2572">
        <v>2567</v>
      </c>
      <c r="H2572">
        <f t="shared" ca="1" si="78"/>
        <v>-6.490342683983923E-3</v>
      </c>
    </row>
    <row r="2573" spans="7:8">
      <c r="G2573">
        <v>2568</v>
      </c>
      <c r="H2573">
        <f t="shared" ca="1" si="78"/>
        <v>9.4900980899697753E-3</v>
      </c>
    </row>
    <row r="2574" spans="7:8">
      <c r="G2574">
        <v>2569</v>
      </c>
      <c r="H2574">
        <f t="shared" ca="1" si="78"/>
        <v>1.9251855587226842E-2</v>
      </c>
    </row>
    <row r="2575" spans="7:8">
      <c r="G2575">
        <v>2570</v>
      </c>
      <c r="H2575">
        <f t="shared" ca="1" si="78"/>
        <v>-2.218768321571931E-2</v>
      </c>
    </row>
    <row r="2576" spans="7:8">
      <c r="G2576">
        <v>2571</v>
      </c>
      <c r="H2576">
        <f t="shared" ca="1" si="78"/>
        <v>-3.571051518712292E-2</v>
      </c>
    </row>
    <row r="2577" spans="7:8">
      <c r="G2577">
        <v>2572</v>
      </c>
      <c r="H2577">
        <f t="shared" ca="1" si="78"/>
        <v>3.0023232861731815E-2</v>
      </c>
    </row>
    <row r="2578" spans="7:8">
      <c r="G2578">
        <v>2573</v>
      </c>
      <c r="H2578">
        <f t="shared" ca="1" si="78"/>
        <v>-2.3464770581429047E-2</v>
      </c>
    </row>
    <row r="2579" spans="7:8">
      <c r="G2579">
        <v>2574</v>
      </c>
      <c r="H2579">
        <f t="shared" ca="1" si="78"/>
        <v>-9.3330644057170661E-3</v>
      </c>
    </row>
    <row r="2580" spans="7:8">
      <c r="G2580">
        <v>2575</v>
      </c>
      <c r="H2580">
        <f t="shared" ca="1" si="78"/>
        <v>-4.5981601647177208E-3</v>
      </c>
    </row>
    <row r="2581" spans="7:8">
      <c r="G2581">
        <v>2576</v>
      </c>
      <c r="H2581">
        <f t="shared" ca="1" si="78"/>
        <v>-1.3052104167100927E-2</v>
      </c>
    </row>
    <row r="2582" spans="7:8">
      <c r="G2582">
        <v>2577</v>
      </c>
      <c r="H2582">
        <f t="shared" ca="1" si="78"/>
        <v>-4.694846198891002E-2</v>
      </c>
    </row>
    <row r="2583" spans="7:8">
      <c r="G2583">
        <v>2578</v>
      </c>
      <c r="H2583">
        <f t="shared" ca="1" si="78"/>
        <v>2.6537303808281787E-2</v>
      </c>
    </row>
    <row r="2584" spans="7:8">
      <c r="G2584">
        <v>2579</v>
      </c>
      <c r="H2584">
        <f t="shared" ca="1" si="78"/>
        <v>1.5357052537869389E-2</v>
      </c>
    </row>
    <row r="2585" spans="7:8">
      <c r="G2585">
        <v>2580</v>
      </c>
      <c r="H2585">
        <f t="shared" ca="1" si="78"/>
        <v>3.9907660308094624E-2</v>
      </c>
    </row>
    <row r="2586" spans="7:8">
      <c r="G2586">
        <v>2581</v>
      </c>
      <c r="H2586">
        <f t="shared" ca="1" si="78"/>
        <v>8.7954063039332939E-4</v>
      </c>
    </row>
    <row r="2587" spans="7:8">
      <c r="G2587">
        <v>2582</v>
      </c>
      <c r="H2587">
        <f t="shared" ca="1" si="78"/>
        <v>-1.373110244161028E-2</v>
      </c>
    </row>
    <row r="2588" spans="7:8">
      <c r="G2588">
        <v>2583</v>
      </c>
      <c r="H2588">
        <f t="shared" ca="1" si="78"/>
        <v>2.0106156315811329E-2</v>
      </c>
    </row>
    <row r="2589" spans="7:8">
      <c r="G2589">
        <v>2584</v>
      </c>
      <c r="H2589">
        <f t="shared" ca="1" si="78"/>
        <v>-3.7268121407051685E-2</v>
      </c>
    </row>
    <row r="2590" spans="7:8">
      <c r="G2590">
        <v>2585</v>
      </c>
      <c r="H2590">
        <f t="shared" ca="1" si="78"/>
        <v>-1.2210390517729772E-2</v>
      </c>
    </row>
    <row r="2591" spans="7:8">
      <c r="G2591">
        <v>2586</v>
      </c>
      <c r="H2591">
        <f t="shared" ca="1" si="78"/>
        <v>-2.6454144878350606E-2</v>
      </c>
    </row>
    <row r="2592" spans="7:8">
      <c r="G2592">
        <v>2587</v>
      </c>
      <c r="H2592">
        <f t="shared" ca="1" si="78"/>
        <v>4.3471937287567061E-3</v>
      </c>
    </row>
    <row r="2593" spans="7:8">
      <c r="G2593">
        <v>2588</v>
      </c>
      <c r="H2593">
        <f t="shared" ca="1" si="78"/>
        <v>2.4405940119974281E-2</v>
      </c>
    </row>
    <row r="2594" spans="7:8">
      <c r="G2594">
        <v>2589</v>
      </c>
      <c r="H2594">
        <f t="shared" ca="1" si="78"/>
        <v>5.8215884590812381E-2</v>
      </c>
    </row>
    <row r="2595" spans="7:8">
      <c r="G2595">
        <v>2590</v>
      </c>
      <c r="H2595">
        <f t="shared" ca="1" si="78"/>
        <v>5.8475650609922571E-3</v>
      </c>
    </row>
    <row r="2596" spans="7:8">
      <c r="G2596">
        <v>2591</v>
      </c>
      <c r="H2596">
        <f t="shared" ca="1" si="78"/>
        <v>-3.6601334924197138E-3</v>
      </c>
    </row>
    <row r="2597" spans="7:8">
      <c r="G2597">
        <v>2592</v>
      </c>
      <c r="H2597">
        <f t="shared" ca="1" si="78"/>
        <v>2.6252205172787452E-3</v>
      </c>
    </row>
    <row r="2598" spans="7:8">
      <c r="G2598">
        <v>2593</v>
      </c>
      <c r="H2598">
        <f t="shared" ca="1" si="78"/>
        <v>-2.028996430694895E-2</v>
      </c>
    </row>
    <row r="2599" spans="7:8">
      <c r="G2599">
        <v>2594</v>
      </c>
      <c r="H2599">
        <f t="shared" ca="1" si="78"/>
        <v>1.315667731678707E-3</v>
      </c>
    </row>
    <row r="2600" spans="7:8">
      <c r="G2600">
        <v>2595</v>
      </c>
      <c r="H2600">
        <f t="shared" ca="1" si="78"/>
        <v>-5.8025930686785861E-2</v>
      </c>
    </row>
    <row r="2601" spans="7:8">
      <c r="G2601">
        <v>2596</v>
      </c>
      <c r="H2601">
        <f t="shared" ca="1" si="78"/>
        <v>-5.6922942965601164E-3</v>
      </c>
    </row>
    <row r="2602" spans="7:8">
      <c r="G2602">
        <v>2597</v>
      </c>
      <c r="H2602">
        <f t="shared" ca="1" si="78"/>
        <v>-1.2967232151215684E-2</v>
      </c>
    </row>
    <row r="2603" spans="7:8">
      <c r="G2603">
        <v>2598</v>
      </c>
      <c r="H2603">
        <f t="shared" ca="1" si="78"/>
        <v>-3.8044911680245523E-4</v>
      </c>
    </row>
    <row r="2604" spans="7:8">
      <c r="G2604">
        <v>2599</v>
      </c>
      <c r="H2604">
        <f t="shared" ca="1" si="78"/>
        <v>-8.6585428077734367E-3</v>
      </c>
    </row>
    <row r="2605" spans="7:8">
      <c r="G2605">
        <v>2600</v>
      </c>
      <c r="H2605">
        <f t="shared" ca="1" si="78"/>
        <v>1.1746590972634209E-2</v>
      </c>
    </row>
    <row r="2606" spans="7:8">
      <c r="G2606">
        <v>2601</v>
      </c>
      <c r="H2606">
        <f t="shared" ca="1" si="78"/>
        <v>8.4149933168075515E-3</v>
      </c>
    </row>
    <row r="2607" spans="7:8">
      <c r="G2607">
        <v>2602</v>
      </c>
      <c r="H2607">
        <f t="shared" ca="1" si="78"/>
        <v>-4.2816327655867147E-2</v>
      </c>
    </row>
    <row r="2608" spans="7:8">
      <c r="G2608">
        <v>2603</v>
      </c>
      <c r="H2608">
        <f t="shared" ca="1" si="78"/>
        <v>-4.6058678095642909E-2</v>
      </c>
    </row>
    <row r="2609" spans="7:8">
      <c r="G2609">
        <v>2604</v>
      </c>
      <c r="H2609">
        <f t="shared" ca="1" si="78"/>
        <v>-2.0275913671666711E-2</v>
      </c>
    </row>
    <row r="2610" spans="7:8">
      <c r="G2610">
        <v>2605</v>
      </c>
      <c r="H2610">
        <f t="shared" ca="1" si="78"/>
        <v>2.9955865250622559E-2</v>
      </c>
    </row>
    <row r="2611" spans="7:8">
      <c r="G2611">
        <v>2606</v>
      </c>
      <c r="H2611">
        <f t="shared" ca="1" si="78"/>
        <v>-1.5712772978175844E-3</v>
      </c>
    </row>
    <row r="2612" spans="7:8">
      <c r="G2612">
        <v>2607</v>
      </c>
      <c r="H2612">
        <f t="shared" ca="1" si="78"/>
        <v>1.487108250307345E-2</v>
      </c>
    </row>
    <row r="2613" spans="7:8">
      <c r="G2613">
        <v>2608</v>
      </c>
      <c r="H2613">
        <f t="shared" ca="1" si="78"/>
        <v>-7.810231778587572E-3</v>
      </c>
    </row>
    <row r="2614" spans="7:8">
      <c r="G2614">
        <v>2609</v>
      </c>
      <c r="H2614">
        <f t="shared" ca="1" si="78"/>
        <v>-3.4212524182053457E-2</v>
      </c>
    </row>
    <row r="2615" spans="7:8">
      <c r="G2615">
        <v>2610</v>
      </c>
      <c r="H2615">
        <f t="shared" ca="1" si="78"/>
        <v>1.4135477487222303E-2</v>
      </c>
    </row>
    <row r="2616" spans="7:8">
      <c r="G2616">
        <v>2611</v>
      </c>
      <c r="H2616">
        <f t="shared" ca="1" si="78"/>
        <v>8.3032888481328355E-3</v>
      </c>
    </row>
    <row r="2617" spans="7:8">
      <c r="G2617">
        <v>2612</v>
      </c>
      <c r="H2617">
        <f t="shared" ca="1" si="78"/>
        <v>2.5112418666159968E-2</v>
      </c>
    </row>
    <row r="2618" spans="7:8">
      <c r="G2618">
        <v>2613</v>
      </c>
      <c r="H2618">
        <f t="shared" ca="1" si="78"/>
        <v>-3.1664911711045816E-2</v>
      </c>
    </row>
    <row r="2619" spans="7:8">
      <c r="G2619">
        <v>2614</v>
      </c>
      <c r="H2619">
        <f t="shared" ca="1" si="78"/>
        <v>2.5090589678687335E-2</v>
      </c>
    </row>
    <row r="2620" spans="7:8">
      <c r="G2620">
        <v>2615</v>
      </c>
      <c r="H2620">
        <f t="shared" ca="1" si="78"/>
        <v>1.8764791867520419E-2</v>
      </c>
    </row>
    <row r="2621" spans="7:8">
      <c r="G2621">
        <v>2616</v>
      </c>
      <c r="H2621">
        <f t="shared" ca="1" si="78"/>
        <v>2.3910580186808566E-2</v>
      </c>
    </row>
    <row r="2622" spans="7:8">
      <c r="G2622">
        <v>2617</v>
      </c>
      <c r="H2622">
        <f t="shared" ca="1" si="78"/>
        <v>1.8658486046150849E-2</v>
      </c>
    </row>
    <row r="2623" spans="7:8">
      <c r="G2623">
        <v>2618</v>
      </c>
      <c r="H2623">
        <f t="shared" ca="1" si="78"/>
        <v>1.4330235258587891E-2</v>
      </c>
    </row>
    <row r="2624" spans="7:8">
      <c r="G2624">
        <v>2619</v>
      </c>
      <c r="H2624">
        <f t="shared" ca="1" si="78"/>
        <v>-5.7514651032804049E-3</v>
      </c>
    </row>
    <row r="2625" spans="7:8">
      <c r="G2625">
        <v>2620</v>
      </c>
      <c r="H2625">
        <f t="shared" ca="1" si="78"/>
        <v>3.3218712195620552E-2</v>
      </c>
    </row>
    <row r="2626" spans="7:8">
      <c r="G2626">
        <v>2621</v>
      </c>
      <c r="H2626">
        <f t="shared" ca="1" si="78"/>
        <v>7.1865509593186964E-3</v>
      </c>
    </row>
    <row r="2627" spans="7:8">
      <c r="G2627">
        <v>2622</v>
      </c>
      <c r="H2627">
        <f t="shared" ca="1" si="78"/>
        <v>-5.1610861785932891E-3</v>
      </c>
    </row>
    <row r="2628" spans="7:8">
      <c r="G2628">
        <v>2623</v>
      </c>
      <c r="H2628">
        <f t="shared" ca="1" si="78"/>
        <v>2.1434801539585699E-2</v>
      </c>
    </row>
    <row r="2629" spans="7:8">
      <c r="G2629">
        <v>2624</v>
      </c>
      <c r="H2629">
        <f t="shared" ca="1" si="78"/>
        <v>1.2681454032677704E-2</v>
      </c>
    </row>
    <row r="2630" spans="7:8">
      <c r="G2630">
        <v>2625</v>
      </c>
      <c r="H2630">
        <f t="shared" ca="1" si="78"/>
        <v>4.0784102572889802E-3</v>
      </c>
    </row>
    <row r="2631" spans="7:8">
      <c r="G2631">
        <v>2626</v>
      </c>
      <c r="H2631">
        <f t="shared" ref="H2631:H2694" ca="1" si="79">NORMINV(RAND(),N$8,N$9)</f>
        <v>5.7595400290338505E-3</v>
      </c>
    </row>
    <row r="2632" spans="7:8">
      <c r="G2632">
        <v>2627</v>
      </c>
      <c r="H2632">
        <f t="shared" ca="1" si="79"/>
        <v>2.1323755088899176E-2</v>
      </c>
    </row>
    <row r="2633" spans="7:8">
      <c r="G2633">
        <v>2628</v>
      </c>
      <c r="H2633">
        <f t="shared" ca="1" si="79"/>
        <v>8.6263396247784393E-3</v>
      </c>
    </row>
    <row r="2634" spans="7:8">
      <c r="G2634">
        <v>2629</v>
      </c>
      <c r="H2634">
        <f t="shared" ca="1" si="79"/>
        <v>-1.5959431068932942E-2</v>
      </c>
    </row>
    <row r="2635" spans="7:8">
      <c r="G2635">
        <v>2630</v>
      </c>
      <c r="H2635">
        <f t="shared" ca="1" si="79"/>
        <v>1.029684771665268E-3</v>
      </c>
    </row>
    <row r="2636" spans="7:8">
      <c r="G2636">
        <v>2631</v>
      </c>
      <c r="H2636">
        <f t="shared" ca="1" si="79"/>
        <v>-1.3785715850201935E-2</v>
      </c>
    </row>
    <row r="2637" spans="7:8">
      <c r="G2637">
        <v>2632</v>
      </c>
      <c r="H2637">
        <f t="shared" ca="1" si="79"/>
        <v>2.3349858218195702E-2</v>
      </c>
    </row>
    <row r="2638" spans="7:8">
      <c r="G2638">
        <v>2633</v>
      </c>
      <c r="H2638">
        <f t="shared" ca="1" si="79"/>
        <v>-1.4163992372600291E-2</v>
      </c>
    </row>
    <row r="2639" spans="7:8">
      <c r="G2639">
        <v>2634</v>
      </c>
      <c r="H2639">
        <f t="shared" ca="1" si="79"/>
        <v>1.0452752183680858E-2</v>
      </c>
    </row>
    <row r="2640" spans="7:8">
      <c r="G2640">
        <v>2635</v>
      </c>
      <c r="H2640">
        <f t="shared" ca="1" si="79"/>
        <v>-1.8422502034775721E-2</v>
      </c>
    </row>
    <row r="2641" spans="7:8">
      <c r="G2641">
        <v>2636</v>
      </c>
      <c r="H2641">
        <f t="shared" ca="1" si="79"/>
        <v>-3.588608959495309E-2</v>
      </c>
    </row>
    <row r="2642" spans="7:8">
      <c r="G2642">
        <v>2637</v>
      </c>
      <c r="H2642">
        <f t="shared" ca="1" si="79"/>
        <v>-4.4709443461198612E-3</v>
      </c>
    </row>
    <row r="2643" spans="7:8">
      <c r="G2643">
        <v>2638</v>
      </c>
      <c r="H2643">
        <f t="shared" ca="1" si="79"/>
        <v>9.8335996299984494E-3</v>
      </c>
    </row>
    <row r="2644" spans="7:8">
      <c r="G2644">
        <v>2639</v>
      </c>
      <c r="H2644">
        <f t="shared" ca="1" si="79"/>
        <v>-1.827716400510529E-2</v>
      </c>
    </row>
    <row r="2645" spans="7:8">
      <c r="G2645">
        <v>2640</v>
      </c>
      <c r="H2645">
        <f t="shared" ca="1" si="79"/>
        <v>1.6671525890911847E-2</v>
      </c>
    </row>
    <row r="2646" spans="7:8">
      <c r="G2646">
        <v>2641</v>
      </c>
      <c r="H2646">
        <f t="shared" ca="1" si="79"/>
        <v>4.4099853299105793E-4</v>
      </c>
    </row>
    <row r="2647" spans="7:8">
      <c r="G2647">
        <v>2642</v>
      </c>
      <c r="H2647">
        <f t="shared" ca="1" si="79"/>
        <v>-3.5299672438717497E-2</v>
      </c>
    </row>
    <row r="2648" spans="7:8">
      <c r="G2648">
        <v>2643</v>
      </c>
      <c r="H2648">
        <f t="shared" ca="1" si="79"/>
        <v>-2.4755342718029401E-3</v>
      </c>
    </row>
    <row r="2649" spans="7:8">
      <c r="G2649">
        <v>2644</v>
      </c>
      <c r="H2649">
        <f t="shared" ca="1" si="79"/>
        <v>-9.1283764377186188E-3</v>
      </c>
    </row>
    <row r="2650" spans="7:8">
      <c r="G2650">
        <v>2645</v>
      </c>
      <c r="H2650">
        <f t="shared" ca="1" si="79"/>
        <v>1.8473939405414647E-4</v>
      </c>
    </row>
    <row r="2651" spans="7:8">
      <c r="G2651">
        <v>2646</v>
      </c>
      <c r="H2651">
        <f t="shared" ca="1" si="79"/>
        <v>1.7160102903085114E-2</v>
      </c>
    </row>
    <row r="2652" spans="7:8">
      <c r="G2652">
        <v>2647</v>
      </c>
      <c r="H2652">
        <f t="shared" ca="1" si="79"/>
        <v>-7.0625937297770329E-3</v>
      </c>
    </row>
    <row r="2653" spans="7:8">
      <c r="G2653">
        <v>2648</v>
      </c>
      <c r="H2653">
        <f t="shared" ca="1" si="79"/>
        <v>5.474331194574948E-3</v>
      </c>
    </row>
    <row r="2654" spans="7:8">
      <c r="G2654">
        <v>2649</v>
      </c>
      <c r="H2654">
        <f t="shared" ca="1" si="79"/>
        <v>-3.6922138663768825E-2</v>
      </c>
    </row>
    <row r="2655" spans="7:8">
      <c r="G2655">
        <v>2650</v>
      </c>
      <c r="H2655">
        <f t="shared" ca="1" si="79"/>
        <v>1.7217671461903863E-2</v>
      </c>
    </row>
    <row r="2656" spans="7:8">
      <c r="G2656">
        <v>2651</v>
      </c>
      <c r="H2656">
        <f t="shared" ca="1" si="79"/>
        <v>-5.3305636698740503E-3</v>
      </c>
    </row>
    <row r="2657" spans="7:8">
      <c r="G2657">
        <v>2652</v>
      </c>
      <c r="H2657">
        <f t="shared" ca="1" si="79"/>
        <v>-3.3243957594472927E-2</v>
      </c>
    </row>
    <row r="2658" spans="7:8">
      <c r="G2658">
        <v>2653</v>
      </c>
      <c r="H2658">
        <f t="shared" ca="1" si="79"/>
        <v>-3.8380345294253014E-2</v>
      </c>
    </row>
    <row r="2659" spans="7:8">
      <c r="G2659">
        <v>2654</v>
      </c>
      <c r="H2659">
        <f t="shared" ca="1" si="79"/>
        <v>-2.4707373932267913E-2</v>
      </c>
    </row>
    <row r="2660" spans="7:8">
      <c r="G2660">
        <v>2655</v>
      </c>
      <c r="H2660">
        <f t="shared" ca="1" si="79"/>
        <v>2.4786117194731247E-3</v>
      </c>
    </row>
    <row r="2661" spans="7:8">
      <c r="G2661">
        <v>2656</v>
      </c>
      <c r="H2661">
        <f t="shared" ca="1" si="79"/>
        <v>3.0242811166272573E-2</v>
      </c>
    </row>
    <row r="2662" spans="7:8">
      <c r="G2662">
        <v>2657</v>
      </c>
      <c r="H2662">
        <f t="shared" ca="1" si="79"/>
        <v>7.9596026175078223E-3</v>
      </c>
    </row>
    <row r="2663" spans="7:8">
      <c r="G2663">
        <v>2658</v>
      </c>
      <c r="H2663">
        <f t="shared" ca="1" si="79"/>
        <v>-1.0252458530037135E-2</v>
      </c>
    </row>
    <row r="2664" spans="7:8">
      <c r="G2664">
        <v>2659</v>
      </c>
      <c r="H2664">
        <f t="shared" ca="1" si="79"/>
        <v>9.2367460817309802E-3</v>
      </c>
    </row>
    <row r="2665" spans="7:8">
      <c r="G2665">
        <v>2660</v>
      </c>
      <c r="H2665">
        <f t="shared" ca="1" si="79"/>
        <v>-2.230028940989022E-2</v>
      </c>
    </row>
    <row r="2666" spans="7:8">
      <c r="G2666">
        <v>2661</v>
      </c>
      <c r="H2666">
        <f t="shared" ca="1" si="79"/>
        <v>5.4033892545916985E-2</v>
      </c>
    </row>
    <row r="2667" spans="7:8">
      <c r="G2667">
        <v>2662</v>
      </c>
      <c r="H2667">
        <f t="shared" ca="1" si="79"/>
        <v>-4.3110376152089583E-2</v>
      </c>
    </row>
    <row r="2668" spans="7:8">
      <c r="G2668">
        <v>2663</v>
      </c>
      <c r="H2668">
        <f t="shared" ca="1" si="79"/>
        <v>1.4708530348667039E-2</v>
      </c>
    </row>
    <row r="2669" spans="7:8">
      <c r="G2669">
        <v>2664</v>
      </c>
      <c r="H2669">
        <f t="shared" ca="1" si="79"/>
        <v>-2.2798005189948428E-2</v>
      </c>
    </row>
    <row r="2670" spans="7:8">
      <c r="G2670">
        <v>2665</v>
      </c>
      <c r="H2670">
        <f t="shared" ca="1" si="79"/>
        <v>-1.0023321244169091E-2</v>
      </c>
    </row>
    <row r="2671" spans="7:8">
      <c r="G2671">
        <v>2666</v>
      </c>
      <c r="H2671">
        <f t="shared" ca="1" si="79"/>
        <v>-6.1604629992343318E-3</v>
      </c>
    </row>
    <row r="2672" spans="7:8">
      <c r="G2672">
        <v>2667</v>
      </c>
      <c r="H2672">
        <f t="shared" ca="1" si="79"/>
        <v>-1.236468413818294E-2</v>
      </c>
    </row>
    <row r="2673" spans="7:8">
      <c r="G2673">
        <v>2668</v>
      </c>
      <c r="H2673">
        <f t="shared" ca="1" si="79"/>
        <v>7.9245175928383243E-3</v>
      </c>
    </row>
    <row r="2674" spans="7:8">
      <c r="G2674">
        <v>2669</v>
      </c>
      <c r="H2674">
        <f t="shared" ca="1" si="79"/>
        <v>2.188609487448687E-2</v>
      </c>
    </row>
    <row r="2675" spans="7:8">
      <c r="G2675">
        <v>2670</v>
      </c>
      <c r="H2675">
        <f t="shared" ca="1" si="79"/>
        <v>-5.4226028144547272E-2</v>
      </c>
    </row>
    <row r="2676" spans="7:8">
      <c r="G2676">
        <v>2671</v>
      </c>
      <c r="H2676">
        <f t="shared" ca="1" si="79"/>
        <v>-2.4030388443052626E-2</v>
      </c>
    </row>
    <row r="2677" spans="7:8">
      <c r="G2677">
        <v>2672</v>
      </c>
      <c r="H2677">
        <f t="shared" ca="1" si="79"/>
        <v>-3.3533444122630382E-3</v>
      </c>
    </row>
    <row r="2678" spans="7:8">
      <c r="G2678">
        <v>2673</v>
      </c>
      <c r="H2678">
        <f t="shared" ca="1" si="79"/>
        <v>8.7586172956818815E-3</v>
      </c>
    </row>
    <row r="2679" spans="7:8">
      <c r="G2679">
        <v>2674</v>
      </c>
      <c r="H2679">
        <f t="shared" ca="1" si="79"/>
        <v>-5.7936622162288167E-3</v>
      </c>
    </row>
    <row r="2680" spans="7:8">
      <c r="G2680">
        <v>2675</v>
      </c>
      <c r="H2680">
        <f t="shared" ca="1" si="79"/>
        <v>-3.7903676799239594E-3</v>
      </c>
    </row>
    <row r="2681" spans="7:8">
      <c r="G2681">
        <v>2676</v>
      </c>
      <c r="H2681">
        <f t="shared" ca="1" si="79"/>
        <v>1.1997393881685005E-2</v>
      </c>
    </row>
    <row r="2682" spans="7:8">
      <c r="G2682">
        <v>2677</v>
      </c>
      <c r="H2682">
        <f t="shared" ca="1" si="79"/>
        <v>1.7803433920034806E-2</v>
      </c>
    </row>
    <row r="2683" spans="7:8">
      <c r="G2683">
        <v>2678</v>
      </c>
      <c r="H2683">
        <f t="shared" ca="1" si="79"/>
        <v>-1.2201643520470875E-2</v>
      </c>
    </row>
    <row r="2684" spans="7:8">
      <c r="G2684">
        <v>2679</v>
      </c>
      <c r="H2684">
        <f t="shared" ca="1" si="79"/>
        <v>-4.326458089816871E-2</v>
      </c>
    </row>
    <row r="2685" spans="7:8">
      <c r="G2685">
        <v>2680</v>
      </c>
      <c r="H2685">
        <f t="shared" ca="1" si="79"/>
        <v>-4.2256694790233182E-2</v>
      </c>
    </row>
    <row r="2686" spans="7:8">
      <c r="G2686">
        <v>2681</v>
      </c>
      <c r="H2686">
        <f t="shared" ca="1" si="79"/>
        <v>1.2470270019278114E-2</v>
      </c>
    </row>
    <row r="2687" spans="7:8">
      <c r="G2687">
        <v>2682</v>
      </c>
      <c r="H2687">
        <f t="shared" ca="1" si="79"/>
        <v>2.4034703290310842E-2</v>
      </c>
    </row>
    <row r="2688" spans="7:8">
      <c r="G2688">
        <v>2683</v>
      </c>
      <c r="H2688">
        <f t="shared" ca="1" si="79"/>
        <v>4.2145614614693772E-4</v>
      </c>
    </row>
    <row r="2689" spans="7:8">
      <c r="G2689">
        <v>2684</v>
      </c>
      <c r="H2689">
        <f t="shared" ca="1" si="79"/>
        <v>-3.1160343329042085E-2</v>
      </c>
    </row>
    <row r="2690" spans="7:8">
      <c r="G2690">
        <v>2685</v>
      </c>
      <c r="H2690">
        <f t="shared" ca="1" si="79"/>
        <v>-6.5333943220127338E-3</v>
      </c>
    </row>
    <row r="2691" spans="7:8">
      <c r="G2691">
        <v>2686</v>
      </c>
      <c r="H2691">
        <f t="shared" ca="1" si="79"/>
        <v>3.1124943721479885E-2</v>
      </c>
    </row>
    <row r="2692" spans="7:8">
      <c r="G2692">
        <v>2687</v>
      </c>
      <c r="H2692">
        <f t="shared" ca="1" si="79"/>
        <v>2.1733513167572641E-3</v>
      </c>
    </row>
    <row r="2693" spans="7:8">
      <c r="G2693">
        <v>2688</v>
      </c>
      <c r="H2693">
        <f t="shared" ca="1" si="79"/>
        <v>6.3535659261275467E-4</v>
      </c>
    </row>
    <row r="2694" spans="7:8">
      <c r="G2694">
        <v>2689</v>
      </c>
      <c r="H2694">
        <f t="shared" ca="1" si="79"/>
        <v>2.2650882195946069E-2</v>
      </c>
    </row>
    <row r="2695" spans="7:8">
      <c r="G2695">
        <v>2690</v>
      </c>
      <c r="H2695">
        <f t="shared" ref="H2695:H2758" ca="1" si="80">NORMINV(RAND(),N$8,N$9)</f>
        <v>8.9943434812007235E-3</v>
      </c>
    </row>
    <row r="2696" spans="7:8">
      <c r="G2696">
        <v>2691</v>
      </c>
      <c r="H2696">
        <f t="shared" ca="1" si="80"/>
        <v>-3.3070274172932951E-3</v>
      </c>
    </row>
    <row r="2697" spans="7:8">
      <c r="G2697">
        <v>2692</v>
      </c>
      <c r="H2697">
        <f t="shared" ca="1" si="80"/>
        <v>-6.6374823485466526E-4</v>
      </c>
    </row>
    <row r="2698" spans="7:8">
      <c r="G2698">
        <v>2693</v>
      </c>
      <c r="H2698">
        <f t="shared" ca="1" si="80"/>
        <v>-1.0066805262874593E-2</v>
      </c>
    </row>
    <row r="2699" spans="7:8">
      <c r="G2699">
        <v>2694</v>
      </c>
      <c r="H2699">
        <f t="shared" ca="1" si="80"/>
        <v>1.1562692016455392E-2</v>
      </c>
    </row>
    <row r="2700" spans="7:8">
      <c r="G2700">
        <v>2695</v>
      </c>
      <c r="H2700">
        <f t="shared" ca="1" si="80"/>
        <v>-1.7595488390090251E-2</v>
      </c>
    </row>
    <row r="2701" spans="7:8">
      <c r="G2701">
        <v>2696</v>
      </c>
      <c r="H2701">
        <f t="shared" ca="1" si="80"/>
        <v>2.4976364630638081E-2</v>
      </c>
    </row>
    <row r="2702" spans="7:8">
      <c r="G2702">
        <v>2697</v>
      </c>
      <c r="H2702">
        <f t="shared" ca="1" si="80"/>
        <v>-6.2641103978106159E-4</v>
      </c>
    </row>
    <row r="2703" spans="7:8">
      <c r="G2703">
        <v>2698</v>
      </c>
      <c r="H2703">
        <f t="shared" ca="1" si="80"/>
        <v>3.0219550640145959E-3</v>
      </c>
    </row>
    <row r="2704" spans="7:8">
      <c r="G2704">
        <v>2699</v>
      </c>
      <c r="H2704">
        <f t="shared" ca="1" si="80"/>
        <v>-1.3790135100302605E-2</v>
      </c>
    </row>
    <row r="2705" spans="7:8">
      <c r="G2705">
        <v>2700</v>
      </c>
      <c r="H2705">
        <f t="shared" ca="1" si="80"/>
        <v>-3.6043024431766081E-2</v>
      </c>
    </row>
    <row r="2706" spans="7:8">
      <c r="G2706">
        <v>2701</v>
      </c>
      <c r="H2706">
        <f t="shared" ca="1" si="80"/>
        <v>1.527917505892348E-2</v>
      </c>
    </row>
    <row r="2707" spans="7:8">
      <c r="G2707">
        <v>2702</v>
      </c>
      <c r="H2707">
        <f t="shared" ca="1" si="80"/>
        <v>-6.5206854555661933E-3</v>
      </c>
    </row>
    <row r="2708" spans="7:8">
      <c r="G2708">
        <v>2703</v>
      </c>
      <c r="H2708">
        <f t="shared" ca="1" si="80"/>
        <v>6.6089056138653726E-3</v>
      </c>
    </row>
    <row r="2709" spans="7:8">
      <c r="G2709">
        <v>2704</v>
      </c>
      <c r="H2709">
        <f t="shared" ca="1" si="80"/>
        <v>1.7136971422433496E-3</v>
      </c>
    </row>
    <row r="2710" spans="7:8">
      <c r="G2710">
        <v>2705</v>
      </c>
      <c r="H2710">
        <f t="shared" ca="1" si="80"/>
        <v>-2.7054719967044432E-2</v>
      </c>
    </row>
    <row r="2711" spans="7:8">
      <c r="G2711">
        <v>2706</v>
      </c>
      <c r="H2711">
        <f t="shared" ca="1" si="80"/>
        <v>-2.3363398849478006E-2</v>
      </c>
    </row>
    <row r="2712" spans="7:8">
      <c r="G2712">
        <v>2707</v>
      </c>
      <c r="H2712">
        <f t="shared" ca="1" si="80"/>
        <v>-4.0084470720982097E-2</v>
      </c>
    </row>
    <row r="2713" spans="7:8">
      <c r="G2713">
        <v>2708</v>
      </c>
      <c r="H2713">
        <f t="shared" ca="1" si="80"/>
        <v>1.0111392161193895E-2</v>
      </c>
    </row>
    <row r="2714" spans="7:8">
      <c r="G2714">
        <v>2709</v>
      </c>
      <c r="H2714">
        <f t="shared" ca="1" si="80"/>
        <v>-4.4732617166918457E-3</v>
      </c>
    </row>
    <row r="2715" spans="7:8">
      <c r="G2715">
        <v>2710</v>
      </c>
      <c r="H2715">
        <f t="shared" ca="1" si="80"/>
        <v>8.4773730663741682E-3</v>
      </c>
    </row>
    <row r="2716" spans="7:8">
      <c r="G2716">
        <v>2711</v>
      </c>
      <c r="H2716">
        <f t="shared" ca="1" si="80"/>
        <v>1.8848204956489031E-2</v>
      </c>
    </row>
    <row r="2717" spans="7:8">
      <c r="G2717">
        <v>2712</v>
      </c>
      <c r="H2717">
        <f t="shared" ca="1" si="80"/>
        <v>1.3585573101518272E-3</v>
      </c>
    </row>
    <row r="2718" spans="7:8">
      <c r="G2718">
        <v>2713</v>
      </c>
      <c r="H2718">
        <f t="shared" ca="1" si="80"/>
        <v>1.8185900531063275E-2</v>
      </c>
    </row>
    <row r="2719" spans="7:8">
      <c r="G2719">
        <v>2714</v>
      </c>
      <c r="H2719">
        <f t="shared" ca="1" si="80"/>
        <v>-1.2992048135165883E-2</v>
      </c>
    </row>
    <row r="2720" spans="7:8">
      <c r="G2720">
        <v>2715</v>
      </c>
      <c r="H2720">
        <f t="shared" ca="1" si="80"/>
        <v>1.4621197961961912E-2</v>
      </c>
    </row>
    <row r="2721" spans="7:8">
      <c r="G2721">
        <v>2716</v>
      </c>
      <c r="H2721">
        <f t="shared" ca="1" si="80"/>
        <v>-6.446304242436153E-2</v>
      </c>
    </row>
    <row r="2722" spans="7:8">
      <c r="G2722">
        <v>2717</v>
      </c>
      <c r="H2722">
        <f t="shared" ca="1" si="80"/>
        <v>1.3518110104122672E-2</v>
      </c>
    </row>
    <row r="2723" spans="7:8">
      <c r="G2723">
        <v>2718</v>
      </c>
      <c r="H2723">
        <f t="shared" ca="1" si="80"/>
        <v>6.2103066033525707E-3</v>
      </c>
    </row>
    <row r="2724" spans="7:8">
      <c r="G2724">
        <v>2719</v>
      </c>
      <c r="H2724">
        <f t="shared" ca="1" si="80"/>
        <v>1.0967777059176865E-2</v>
      </c>
    </row>
    <row r="2725" spans="7:8">
      <c r="G2725">
        <v>2720</v>
      </c>
      <c r="H2725">
        <f t="shared" ca="1" si="80"/>
        <v>9.6700885674805576E-3</v>
      </c>
    </row>
    <row r="2726" spans="7:8">
      <c r="G2726">
        <v>2721</v>
      </c>
      <c r="H2726">
        <f t="shared" ca="1" si="80"/>
        <v>8.8163626355557221E-3</v>
      </c>
    </row>
    <row r="2727" spans="7:8">
      <c r="G2727">
        <v>2722</v>
      </c>
      <c r="H2727">
        <f t="shared" ca="1" si="80"/>
        <v>-1.1935145778407806E-2</v>
      </c>
    </row>
    <row r="2728" spans="7:8">
      <c r="G2728">
        <v>2723</v>
      </c>
      <c r="H2728">
        <f t="shared" ca="1" si="80"/>
        <v>3.6775532610909274E-2</v>
      </c>
    </row>
    <row r="2729" spans="7:8">
      <c r="G2729">
        <v>2724</v>
      </c>
      <c r="H2729">
        <f t="shared" ca="1" si="80"/>
        <v>-1.6200997289768041E-2</v>
      </c>
    </row>
    <row r="2730" spans="7:8">
      <c r="G2730">
        <v>2725</v>
      </c>
      <c r="H2730">
        <f t="shared" ca="1" si="80"/>
        <v>-1.6988358621907101E-2</v>
      </c>
    </row>
    <row r="2731" spans="7:8">
      <c r="G2731">
        <v>2726</v>
      </c>
      <c r="H2731">
        <f t="shared" ca="1" si="80"/>
        <v>4.1866910876351485E-2</v>
      </c>
    </row>
    <row r="2732" spans="7:8">
      <c r="G2732">
        <v>2727</v>
      </c>
      <c r="H2732">
        <f t="shared" ca="1" si="80"/>
        <v>-2.1267071181272183E-2</v>
      </c>
    </row>
    <row r="2733" spans="7:8">
      <c r="G2733">
        <v>2728</v>
      </c>
      <c r="H2733">
        <f t="shared" ca="1" si="80"/>
        <v>-7.2909756202840272E-3</v>
      </c>
    </row>
    <row r="2734" spans="7:8">
      <c r="G2734">
        <v>2729</v>
      </c>
      <c r="H2734">
        <f t="shared" ca="1" si="80"/>
        <v>-8.7322109436206307E-4</v>
      </c>
    </row>
    <row r="2735" spans="7:8">
      <c r="G2735">
        <v>2730</v>
      </c>
      <c r="H2735">
        <f t="shared" ca="1" si="80"/>
        <v>-3.5604791393659734E-2</v>
      </c>
    </row>
    <row r="2736" spans="7:8">
      <c r="G2736">
        <v>2731</v>
      </c>
      <c r="H2736">
        <f t="shared" ca="1" si="80"/>
        <v>1.9102137694959546E-2</v>
      </c>
    </row>
    <row r="2737" spans="7:8">
      <c r="G2737">
        <v>2732</v>
      </c>
      <c r="H2737">
        <f t="shared" ca="1" si="80"/>
        <v>-2.8293772250494741E-2</v>
      </c>
    </row>
    <row r="2738" spans="7:8">
      <c r="G2738">
        <v>2733</v>
      </c>
      <c r="H2738">
        <f t="shared" ca="1" si="80"/>
        <v>5.1990811582613143E-2</v>
      </c>
    </row>
    <row r="2739" spans="7:8">
      <c r="G2739">
        <v>2734</v>
      </c>
      <c r="H2739">
        <f t="shared" ca="1" si="80"/>
        <v>4.1615688770137603E-3</v>
      </c>
    </row>
    <row r="2740" spans="7:8">
      <c r="G2740">
        <v>2735</v>
      </c>
      <c r="H2740">
        <f t="shared" ca="1" si="80"/>
        <v>9.0531716149324631E-3</v>
      </c>
    </row>
    <row r="2741" spans="7:8">
      <c r="G2741">
        <v>2736</v>
      </c>
      <c r="H2741">
        <f t="shared" ca="1" si="80"/>
        <v>-8.7447566168841768E-3</v>
      </c>
    </row>
    <row r="2742" spans="7:8">
      <c r="G2742">
        <v>2737</v>
      </c>
      <c r="H2742">
        <f t="shared" ca="1" si="80"/>
        <v>-1.447257972759894E-2</v>
      </c>
    </row>
    <row r="2743" spans="7:8">
      <c r="G2743">
        <v>2738</v>
      </c>
      <c r="H2743">
        <f t="shared" ca="1" si="80"/>
        <v>-1.5021694062388726E-2</v>
      </c>
    </row>
    <row r="2744" spans="7:8">
      <c r="G2744">
        <v>2739</v>
      </c>
      <c r="H2744">
        <f t="shared" ca="1" si="80"/>
        <v>-3.7270145116598411E-3</v>
      </c>
    </row>
    <row r="2745" spans="7:8">
      <c r="G2745">
        <v>2740</v>
      </c>
      <c r="H2745">
        <f t="shared" ca="1" si="80"/>
        <v>-2.7133008662381029E-2</v>
      </c>
    </row>
    <row r="2746" spans="7:8">
      <c r="G2746">
        <v>2741</v>
      </c>
      <c r="H2746">
        <f t="shared" ca="1" si="80"/>
        <v>4.6926185848012456E-3</v>
      </c>
    </row>
    <row r="2747" spans="7:8">
      <c r="G2747">
        <v>2742</v>
      </c>
      <c r="H2747">
        <f t="shared" ca="1" si="80"/>
        <v>-1.7818804804894867E-2</v>
      </c>
    </row>
    <row r="2748" spans="7:8">
      <c r="G2748">
        <v>2743</v>
      </c>
      <c r="H2748">
        <f t="shared" ca="1" si="80"/>
        <v>-1.796269457833349E-2</v>
      </c>
    </row>
    <row r="2749" spans="7:8">
      <c r="G2749">
        <v>2744</v>
      </c>
      <c r="H2749">
        <f t="shared" ca="1" si="80"/>
        <v>-1.159925247433914E-2</v>
      </c>
    </row>
    <row r="2750" spans="7:8">
      <c r="G2750">
        <v>2745</v>
      </c>
      <c r="H2750">
        <f t="shared" ca="1" si="80"/>
        <v>2.1910449937506453E-2</v>
      </c>
    </row>
    <row r="2751" spans="7:8">
      <c r="G2751">
        <v>2746</v>
      </c>
      <c r="H2751">
        <f t="shared" ca="1" si="80"/>
        <v>2.7950709699272509E-2</v>
      </c>
    </row>
    <row r="2752" spans="7:8">
      <c r="G2752">
        <v>2747</v>
      </c>
      <c r="H2752">
        <f t="shared" ca="1" si="80"/>
        <v>4.086346516475365E-2</v>
      </c>
    </row>
    <row r="2753" spans="7:8">
      <c r="G2753">
        <v>2748</v>
      </c>
      <c r="H2753">
        <f t="shared" ca="1" si="80"/>
        <v>1.2710263001994054E-2</v>
      </c>
    </row>
    <row r="2754" spans="7:8">
      <c r="G2754">
        <v>2749</v>
      </c>
      <c r="H2754">
        <f t="shared" ca="1" si="80"/>
        <v>-1.3792107107425145E-2</v>
      </c>
    </row>
    <row r="2755" spans="7:8">
      <c r="G2755">
        <v>2750</v>
      </c>
      <c r="H2755">
        <f t="shared" ca="1" si="80"/>
        <v>3.6405158792219068E-2</v>
      </c>
    </row>
    <row r="2756" spans="7:8">
      <c r="G2756">
        <v>2751</v>
      </c>
      <c r="H2756">
        <f t="shared" ca="1" si="80"/>
        <v>-1.3590288025726944E-2</v>
      </c>
    </row>
    <row r="2757" spans="7:8">
      <c r="G2757">
        <v>2752</v>
      </c>
      <c r="H2757">
        <f t="shared" ca="1" si="80"/>
        <v>-1.3437394990498886E-2</v>
      </c>
    </row>
    <row r="2758" spans="7:8">
      <c r="G2758">
        <v>2753</v>
      </c>
      <c r="H2758">
        <f t="shared" ca="1" si="80"/>
        <v>2.454560801822939E-2</v>
      </c>
    </row>
    <row r="2759" spans="7:8">
      <c r="G2759">
        <v>2754</v>
      </c>
      <c r="H2759">
        <f t="shared" ref="H2759:H2822" ca="1" si="81">NORMINV(RAND(),N$8,N$9)</f>
        <v>-7.3431468174908893E-3</v>
      </c>
    </row>
    <row r="2760" spans="7:8">
      <c r="G2760">
        <v>2755</v>
      </c>
      <c r="H2760">
        <f t="shared" ca="1" si="81"/>
        <v>6.4564308842459298E-2</v>
      </c>
    </row>
    <row r="2761" spans="7:8">
      <c r="G2761">
        <v>2756</v>
      </c>
      <c r="H2761">
        <f t="shared" ca="1" si="81"/>
        <v>3.6768865455541436E-2</v>
      </c>
    </row>
    <row r="2762" spans="7:8">
      <c r="G2762">
        <v>2757</v>
      </c>
      <c r="H2762">
        <f t="shared" ca="1" si="81"/>
        <v>1.058444854065586E-2</v>
      </c>
    </row>
    <row r="2763" spans="7:8">
      <c r="G2763">
        <v>2758</v>
      </c>
      <c r="H2763">
        <f t="shared" ca="1" si="81"/>
        <v>1.7663575912517663E-2</v>
      </c>
    </row>
    <row r="2764" spans="7:8">
      <c r="G2764">
        <v>2759</v>
      </c>
      <c r="H2764">
        <f t="shared" ca="1" si="81"/>
        <v>3.8007580247189116E-2</v>
      </c>
    </row>
    <row r="2765" spans="7:8">
      <c r="G2765">
        <v>2760</v>
      </c>
      <c r="H2765">
        <f t="shared" ca="1" si="81"/>
        <v>2.1524431928284238E-2</v>
      </c>
    </row>
    <row r="2766" spans="7:8">
      <c r="G2766">
        <v>2761</v>
      </c>
      <c r="H2766">
        <f t="shared" ca="1" si="81"/>
        <v>1.5960428028326902E-2</v>
      </c>
    </row>
    <row r="2767" spans="7:8">
      <c r="G2767">
        <v>2762</v>
      </c>
      <c r="H2767">
        <f t="shared" ca="1" si="81"/>
        <v>-2.9993185104919762E-2</v>
      </c>
    </row>
    <row r="2768" spans="7:8">
      <c r="G2768">
        <v>2763</v>
      </c>
      <c r="H2768">
        <f t="shared" ca="1" si="81"/>
        <v>2.8314990900612434E-2</v>
      </c>
    </row>
    <row r="2769" spans="7:8">
      <c r="G2769">
        <v>2764</v>
      </c>
      <c r="H2769">
        <f t="shared" ca="1" si="81"/>
        <v>-1.6581977099425039E-2</v>
      </c>
    </row>
    <row r="2770" spans="7:8">
      <c r="G2770">
        <v>2765</v>
      </c>
      <c r="H2770">
        <f t="shared" ca="1" si="81"/>
        <v>3.7533025688069486E-3</v>
      </c>
    </row>
    <row r="2771" spans="7:8">
      <c r="G2771">
        <v>2766</v>
      </c>
      <c r="H2771">
        <f t="shared" ca="1" si="81"/>
        <v>-1.6626755145419062E-2</v>
      </c>
    </row>
    <row r="2772" spans="7:8">
      <c r="G2772">
        <v>2767</v>
      </c>
      <c r="H2772">
        <f t="shared" ca="1" si="81"/>
        <v>4.1857979881732302E-2</v>
      </c>
    </row>
    <row r="2773" spans="7:8">
      <c r="G2773">
        <v>2768</v>
      </c>
      <c r="H2773">
        <f t="shared" ca="1" si="81"/>
        <v>1.8647255007541282E-2</v>
      </c>
    </row>
    <row r="2774" spans="7:8">
      <c r="G2774">
        <v>2769</v>
      </c>
      <c r="H2774">
        <f t="shared" ca="1" si="81"/>
        <v>-4.5953552916804724E-2</v>
      </c>
    </row>
    <row r="2775" spans="7:8">
      <c r="G2775">
        <v>2770</v>
      </c>
      <c r="H2775">
        <f t="shared" ca="1" si="81"/>
        <v>2.880457478638827E-2</v>
      </c>
    </row>
    <row r="2776" spans="7:8">
      <c r="G2776">
        <v>2771</v>
      </c>
      <c r="H2776">
        <f t="shared" ca="1" si="81"/>
        <v>-3.3643381885906315E-3</v>
      </c>
    </row>
    <row r="2777" spans="7:8">
      <c r="G2777">
        <v>2772</v>
      </c>
      <c r="H2777">
        <f t="shared" ca="1" si="81"/>
        <v>-1.2763256168075198E-2</v>
      </c>
    </row>
    <row r="2778" spans="7:8">
      <c r="G2778">
        <v>2773</v>
      </c>
      <c r="H2778">
        <f t="shared" ca="1" si="81"/>
        <v>1.1541104969669466E-3</v>
      </c>
    </row>
    <row r="2779" spans="7:8">
      <c r="G2779">
        <v>2774</v>
      </c>
      <c r="H2779">
        <f t="shared" ca="1" si="81"/>
        <v>-1.6130512679465685E-2</v>
      </c>
    </row>
    <row r="2780" spans="7:8">
      <c r="G2780">
        <v>2775</v>
      </c>
      <c r="H2780">
        <f t="shared" ca="1" si="81"/>
        <v>-2.7273335564631827E-2</v>
      </c>
    </row>
    <row r="2781" spans="7:8">
      <c r="G2781">
        <v>2776</v>
      </c>
      <c r="H2781">
        <f t="shared" ca="1" si="81"/>
        <v>-2.5040708201033293E-2</v>
      </c>
    </row>
    <row r="2782" spans="7:8">
      <c r="G2782">
        <v>2777</v>
      </c>
      <c r="H2782">
        <f t="shared" ca="1" si="81"/>
        <v>-1.8861663182780014E-2</v>
      </c>
    </row>
    <row r="2783" spans="7:8">
      <c r="G2783">
        <v>2778</v>
      </c>
      <c r="H2783">
        <f t="shared" ca="1" si="81"/>
        <v>-2.2570909393375468E-2</v>
      </c>
    </row>
    <row r="2784" spans="7:8">
      <c r="G2784">
        <v>2779</v>
      </c>
      <c r="H2784">
        <f t="shared" ca="1" si="81"/>
        <v>2.8475474015773775E-2</v>
      </c>
    </row>
    <row r="2785" spans="7:8">
      <c r="G2785">
        <v>2780</v>
      </c>
      <c r="H2785">
        <f t="shared" ca="1" si="81"/>
        <v>-1.5350694121272518E-3</v>
      </c>
    </row>
    <row r="2786" spans="7:8">
      <c r="G2786">
        <v>2781</v>
      </c>
      <c r="H2786">
        <f t="shared" ca="1" si="81"/>
        <v>2.1313724393017888E-3</v>
      </c>
    </row>
    <row r="2787" spans="7:8">
      <c r="G2787">
        <v>2782</v>
      </c>
      <c r="H2787">
        <f t="shared" ca="1" si="81"/>
        <v>-1.8962647066943537E-2</v>
      </c>
    </row>
    <row r="2788" spans="7:8">
      <c r="G2788">
        <v>2783</v>
      </c>
      <c r="H2788">
        <f t="shared" ca="1" si="81"/>
        <v>3.5377089324148238E-3</v>
      </c>
    </row>
    <row r="2789" spans="7:8">
      <c r="G2789">
        <v>2784</v>
      </c>
      <c r="H2789">
        <f t="shared" ca="1" si="81"/>
        <v>2.9425398366718411E-2</v>
      </c>
    </row>
    <row r="2790" spans="7:8">
      <c r="G2790">
        <v>2785</v>
      </c>
      <c r="H2790">
        <f t="shared" ca="1" si="81"/>
        <v>1.5848716632384414E-2</v>
      </c>
    </row>
    <row r="2791" spans="7:8">
      <c r="G2791">
        <v>2786</v>
      </c>
      <c r="H2791">
        <f t="shared" ca="1" si="81"/>
        <v>-1.0178561536245814E-2</v>
      </c>
    </row>
    <row r="2792" spans="7:8">
      <c r="G2792">
        <v>2787</v>
      </c>
      <c r="H2792">
        <f t="shared" ca="1" si="81"/>
        <v>2.7794011537681382E-2</v>
      </c>
    </row>
    <row r="2793" spans="7:8">
      <c r="G2793">
        <v>2788</v>
      </c>
      <c r="H2793">
        <f t="shared" ca="1" si="81"/>
        <v>-2.119567485685649E-2</v>
      </c>
    </row>
    <row r="2794" spans="7:8">
      <c r="G2794">
        <v>2789</v>
      </c>
      <c r="H2794">
        <f t="shared" ca="1" si="81"/>
        <v>-2.7359340694384754E-2</v>
      </c>
    </row>
    <row r="2795" spans="7:8">
      <c r="G2795">
        <v>2790</v>
      </c>
      <c r="H2795">
        <f t="shared" ca="1" si="81"/>
        <v>2.4188861041259065E-2</v>
      </c>
    </row>
    <row r="2796" spans="7:8">
      <c r="G2796">
        <v>2791</v>
      </c>
      <c r="H2796">
        <f t="shared" ca="1" si="81"/>
        <v>-4.2186447333383533E-4</v>
      </c>
    </row>
    <row r="2797" spans="7:8">
      <c r="G2797">
        <v>2792</v>
      </c>
      <c r="H2797">
        <f t="shared" ca="1" si="81"/>
        <v>-2.8491086085586998E-2</v>
      </c>
    </row>
    <row r="2798" spans="7:8">
      <c r="G2798">
        <v>2793</v>
      </c>
      <c r="H2798">
        <f t="shared" ca="1" si="81"/>
        <v>-1.6231329778258679E-2</v>
      </c>
    </row>
    <row r="2799" spans="7:8">
      <c r="G2799">
        <v>2794</v>
      </c>
      <c r="H2799">
        <f t="shared" ca="1" si="81"/>
        <v>-2.7232328695089975E-2</v>
      </c>
    </row>
    <row r="2800" spans="7:8">
      <c r="G2800">
        <v>2795</v>
      </c>
      <c r="H2800">
        <f t="shared" ca="1" si="81"/>
        <v>-1.3285822281002406E-2</v>
      </c>
    </row>
    <row r="2801" spans="7:8">
      <c r="G2801">
        <v>2796</v>
      </c>
      <c r="H2801">
        <f t="shared" ca="1" si="81"/>
        <v>2.7389714147636125E-2</v>
      </c>
    </row>
    <row r="2802" spans="7:8">
      <c r="G2802">
        <v>2797</v>
      </c>
      <c r="H2802">
        <f t="shared" ca="1" si="81"/>
        <v>1.6889962797932725E-2</v>
      </c>
    </row>
    <row r="2803" spans="7:8">
      <c r="G2803">
        <v>2798</v>
      </c>
      <c r="H2803">
        <f t="shared" ca="1" si="81"/>
        <v>1.6846149048580891E-2</v>
      </c>
    </row>
    <row r="2804" spans="7:8">
      <c r="G2804">
        <v>2799</v>
      </c>
      <c r="H2804">
        <f t="shared" ca="1" si="81"/>
        <v>-2.7873002390350555E-2</v>
      </c>
    </row>
    <row r="2805" spans="7:8">
      <c r="G2805">
        <v>2800</v>
      </c>
      <c r="H2805">
        <f t="shared" ca="1" si="81"/>
        <v>-1.3160116145860374E-2</v>
      </c>
    </row>
    <row r="2806" spans="7:8">
      <c r="G2806">
        <v>2801</v>
      </c>
      <c r="H2806">
        <f t="shared" ca="1" si="81"/>
        <v>3.7313679445468376E-3</v>
      </c>
    </row>
    <row r="2807" spans="7:8">
      <c r="G2807">
        <v>2802</v>
      </c>
      <c r="H2807">
        <f t="shared" ca="1" si="81"/>
        <v>1.9535307555855518E-3</v>
      </c>
    </row>
    <row r="2808" spans="7:8">
      <c r="G2808">
        <v>2803</v>
      </c>
      <c r="H2808">
        <f t="shared" ca="1" si="81"/>
        <v>1.7297268678145128E-2</v>
      </c>
    </row>
    <row r="2809" spans="7:8">
      <c r="G2809">
        <v>2804</v>
      </c>
      <c r="H2809">
        <f t="shared" ca="1" si="81"/>
        <v>-2.0662107278677292E-2</v>
      </c>
    </row>
    <row r="2810" spans="7:8">
      <c r="G2810">
        <v>2805</v>
      </c>
      <c r="H2810">
        <f t="shared" ca="1" si="81"/>
        <v>9.6907683364068267E-3</v>
      </c>
    </row>
    <row r="2811" spans="7:8">
      <c r="G2811">
        <v>2806</v>
      </c>
      <c r="H2811">
        <f t="shared" ca="1" si="81"/>
        <v>-1.1414065747656027E-3</v>
      </c>
    </row>
    <row r="2812" spans="7:8">
      <c r="G2812">
        <v>2807</v>
      </c>
      <c r="H2812">
        <f t="shared" ca="1" si="81"/>
        <v>1.7399827819566172E-2</v>
      </c>
    </row>
    <row r="2813" spans="7:8">
      <c r="G2813">
        <v>2808</v>
      </c>
      <c r="H2813">
        <f t="shared" ca="1" si="81"/>
        <v>5.5883393751783904E-3</v>
      </c>
    </row>
    <row r="2814" spans="7:8">
      <c r="G2814">
        <v>2809</v>
      </c>
      <c r="H2814">
        <f t="shared" ca="1" si="81"/>
        <v>2.2925389238938221E-2</v>
      </c>
    </row>
    <row r="2815" spans="7:8">
      <c r="G2815">
        <v>2810</v>
      </c>
      <c r="H2815">
        <f t="shared" ca="1" si="81"/>
        <v>4.5644517675311233E-2</v>
      </c>
    </row>
    <row r="2816" spans="7:8">
      <c r="G2816">
        <v>2811</v>
      </c>
      <c r="H2816">
        <f t="shared" ca="1" si="81"/>
        <v>-3.4212472201398676E-2</v>
      </c>
    </row>
    <row r="2817" spans="7:8">
      <c r="G2817">
        <v>2812</v>
      </c>
      <c r="H2817">
        <f t="shared" ca="1" si="81"/>
        <v>-1.4406403244097202E-2</v>
      </c>
    </row>
    <row r="2818" spans="7:8">
      <c r="G2818">
        <v>2813</v>
      </c>
      <c r="H2818">
        <f t="shared" ca="1" si="81"/>
        <v>2.7069330529538899E-3</v>
      </c>
    </row>
    <row r="2819" spans="7:8">
      <c r="G2819">
        <v>2814</v>
      </c>
      <c r="H2819">
        <f t="shared" ca="1" si="81"/>
        <v>2.0282842785356619E-2</v>
      </c>
    </row>
    <row r="2820" spans="7:8">
      <c r="G2820">
        <v>2815</v>
      </c>
      <c r="H2820">
        <f t="shared" ca="1" si="81"/>
        <v>-2.3526633510646953E-2</v>
      </c>
    </row>
    <row r="2821" spans="7:8">
      <c r="G2821">
        <v>2816</v>
      </c>
      <c r="H2821">
        <f t="shared" ca="1" si="81"/>
        <v>-2.5110491236013686E-2</v>
      </c>
    </row>
    <row r="2822" spans="7:8">
      <c r="G2822">
        <v>2817</v>
      </c>
      <c r="H2822">
        <f t="shared" ca="1" si="81"/>
        <v>-3.2874710835220519E-2</v>
      </c>
    </row>
    <row r="2823" spans="7:8">
      <c r="G2823">
        <v>2818</v>
      </c>
      <c r="H2823">
        <f t="shared" ref="H2823:H2886" ca="1" si="82">NORMINV(RAND(),N$8,N$9)</f>
        <v>1.1950432026384679E-3</v>
      </c>
    </row>
    <row r="2824" spans="7:8">
      <c r="G2824">
        <v>2819</v>
      </c>
      <c r="H2824">
        <f t="shared" ca="1" si="82"/>
        <v>-2.0837515109863081E-2</v>
      </c>
    </row>
    <row r="2825" spans="7:8">
      <c r="G2825">
        <v>2820</v>
      </c>
      <c r="H2825">
        <f t="shared" ca="1" si="82"/>
        <v>5.6895074930059228E-2</v>
      </c>
    </row>
    <row r="2826" spans="7:8">
      <c r="G2826">
        <v>2821</v>
      </c>
      <c r="H2826">
        <f t="shared" ca="1" si="82"/>
        <v>-3.0669401727874246E-2</v>
      </c>
    </row>
    <row r="2827" spans="7:8">
      <c r="G2827">
        <v>2822</v>
      </c>
      <c r="H2827">
        <f t="shared" ca="1" si="82"/>
        <v>-3.4981453183820246E-2</v>
      </c>
    </row>
    <row r="2828" spans="7:8">
      <c r="G2828">
        <v>2823</v>
      </c>
      <c r="H2828">
        <f t="shared" ca="1" si="82"/>
        <v>-2.0010173437220075E-2</v>
      </c>
    </row>
    <row r="2829" spans="7:8">
      <c r="G2829">
        <v>2824</v>
      </c>
      <c r="H2829">
        <f t="shared" ca="1" si="82"/>
        <v>1.0230704767850039E-2</v>
      </c>
    </row>
    <row r="2830" spans="7:8">
      <c r="G2830">
        <v>2825</v>
      </c>
      <c r="H2830">
        <f t="shared" ca="1" si="82"/>
        <v>1.284265350898667E-2</v>
      </c>
    </row>
    <row r="2831" spans="7:8">
      <c r="G2831">
        <v>2826</v>
      </c>
      <c r="H2831">
        <f t="shared" ca="1" si="82"/>
        <v>-5.8377170857085246E-3</v>
      </c>
    </row>
    <row r="2832" spans="7:8">
      <c r="G2832">
        <v>2827</v>
      </c>
      <c r="H2832">
        <f t="shared" ca="1" si="82"/>
        <v>2.0675069880266437E-2</v>
      </c>
    </row>
    <row r="2833" spans="7:8">
      <c r="G2833">
        <v>2828</v>
      </c>
      <c r="H2833">
        <f t="shared" ca="1" si="82"/>
        <v>-1.6537062155505218E-2</v>
      </c>
    </row>
    <row r="2834" spans="7:8">
      <c r="G2834">
        <v>2829</v>
      </c>
      <c r="H2834">
        <f t="shared" ca="1" si="82"/>
        <v>1.2616729470355406E-2</v>
      </c>
    </row>
    <row r="2835" spans="7:8">
      <c r="G2835">
        <v>2830</v>
      </c>
      <c r="H2835">
        <f t="shared" ca="1" si="82"/>
        <v>2.4691804180330137E-2</v>
      </c>
    </row>
    <row r="2836" spans="7:8">
      <c r="G2836">
        <v>2831</v>
      </c>
      <c r="H2836">
        <f t="shared" ca="1" si="82"/>
        <v>4.2101259985607042E-2</v>
      </c>
    </row>
    <row r="2837" spans="7:8">
      <c r="G2837">
        <v>2832</v>
      </c>
      <c r="H2837">
        <f t="shared" ca="1" si="82"/>
        <v>3.3699762075966363E-3</v>
      </c>
    </row>
    <row r="2838" spans="7:8">
      <c r="G2838">
        <v>2833</v>
      </c>
      <c r="H2838">
        <f t="shared" ca="1" si="82"/>
        <v>2.6350387135506463E-2</v>
      </c>
    </row>
    <row r="2839" spans="7:8">
      <c r="G2839">
        <v>2834</v>
      </c>
      <c r="H2839">
        <f t="shared" ca="1" si="82"/>
        <v>2.2194658972557815E-2</v>
      </c>
    </row>
    <row r="2840" spans="7:8">
      <c r="G2840">
        <v>2835</v>
      </c>
      <c r="H2840">
        <f t="shared" ca="1" si="82"/>
        <v>4.4878376061344046E-2</v>
      </c>
    </row>
    <row r="2841" spans="7:8">
      <c r="G2841">
        <v>2836</v>
      </c>
      <c r="H2841">
        <f t="shared" ca="1" si="82"/>
        <v>-9.3413431255554118E-3</v>
      </c>
    </row>
    <row r="2842" spans="7:8">
      <c r="G2842">
        <v>2837</v>
      </c>
      <c r="H2842">
        <f t="shared" ca="1" si="82"/>
        <v>1.3559836267105458E-2</v>
      </c>
    </row>
    <row r="2843" spans="7:8">
      <c r="G2843">
        <v>2838</v>
      </c>
      <c r="H2843">
        <f t="shared" ca="1" si="82"/>
        <v>-4.3791140113823783E-2</v>
      </c>
    </row>
    <row r="2844" spans="7:8">
      <c r="G2844">
        <v>2839</v>
      </c>
      <c r="H2844">
        <f t="shared" ca="1" si="82"/>
        <v>-2.0786838434923727E-2</v>
      </c>
    </row>
    <row r="2845" spans="7:8">
      <c r="G2845">
        <v>2840</v>
      </c>
      <c r="H2845">
        <f t="shared" ca="1" si="82"/>
        <v>-5.2962637490964679E-6</v>
      </c>
    </row>
    <row r="2846" spans="7:8">
      <c r="G2846">
        <v>2841</v>
      </c>
      <c r="H2846">
        <f t="shared" ca="1" si="82"/>
        <v>1.3470431631197976E-2</v>
      </c>
    </row>
    <row r="2847" spans="7:8">
      <c r="G2847">
        <v>2842</v>
      </c>
      <c r="H2847">
        <f t="shared" ca="1" si="82"/>
        <v>-4.5390591536118912E-3</v>
      </c>
    </row>
    <row r="2848" spans="7:8">
      <c r="G2848">
        <v>2843</v>
      </c>
      <c r="H2848">
        <f t="shared" ca="1" si="82"/>
        <v>1.0798007903366168E-2</v>
      </c>
    </row>
    <row r="2849" spans="7:8">
      <c r="G2849">
        <v>2844</v>
      </c>
      <c r="H2849">
        <f t="shared" ca="1" si="82"/>
        <v>-1.8398750033781146E-2</v>
      </c>
    </row>
    <row r="2850" spans="7:8">
      <c r="G2850">
        <v>2845</v>
      </c>
      <c r="H2850">
        <f t="shared" ca="1" si="82"/>
        <v>3.2806730662060225E-2</v>
      </c>
    </row>
    <row r="2851" spans="7:8">
      <c r="G2851">
        <v>2846</v>
      </c>
      <c r="H2851">
        <f t="shared" ca="1" si="82"/>
        <v>-3.0125889029050806E-3</v>
      </c>
    </row>
    <row r="2852" spans="7:8">
      <c r="G2852">
        <v>2847</v>
      </c>
      <c r="H2852">
        <f t="shared" ca="1" si="82"/>
        <v>2.6149713253307744E-2</v>
      </c>
    </row>
    <row r="2853" spans="7:8">
      <c r="G2853">
        <v>2848</v>
      </c>
      <c r="H2853">
        <f t="shared" ca="1" si="82"/>
        <v>1.9229463143694003E-2</v>
      </c>
    </row>
    <row r="2854" spans="7:8">
      <c r="G2854">
        <v>2849</v>
      </c>
      <c r="H2854">
        <f t="shared" ca="1" si="82"/>
        <v>-1.0913667528114068E-2</v>
      </c>
    </row>
    <row r="2855" spans="7:8">
      <c r="G2855">
        <v>2850</v>
      </c>
      <c r="H2855">
        <f t="shared" ca="1" si="82"/>
        <v>-7.8137232791908786E-3</v>
      </c>
    </row>
    <row r="2856" spans="7:8">
      <c r="G2856">
        <v>2851</v>
      </c>
      <c r="H2856">
        <f t="shared" ca="1" si="82"/>
        <v>1.486677730374257E-2</v>
      </c>
    </row>
    <row r="2857" spans="7:8">
      <c r="G2857">
        <v>2852</v>
      </c>
      <c r="H2857">
        <f t="shared" ca="1" si="82"/>
        <v>1.1315842334344186E-2</v>
      </c>
    </row>
    <row r="2858" spans="7:8">
      <c r="G2858">
        <v>2853</v>
      </c>
      <c r="H2858">
        <f t="shared" ca="1" si="82"/>
        <v>-2.8406242276548376E-2</v>
      </c>
    </row>
    <row r="2859" spans="7:8">
      <c r="G2859">
        <v>2854</v>
      </c>
      <c r="H2859">
        <f t="shared" ca="1" si="82"/>
        <v>-1.7838581595333716E-2</v>
      </c>
    </row>
    <row r="2860" spans="7:8">
      <c r="G2860">
        <v>2855</v>
      </c>
      <c r="H2860">
        <f t="shared" ca="1" si="82"/>
        <v>-2.1286720960709453E-5</v>
      </c>
    </row>
    <row r="2861" spans="7:8">
      <c r="G2861">
        <v>2856</v>
      </c>
      <c r="H2861">
        <f t="shared" ca="1" si="82"/>
        <v>-8.9043211985820585E-3</v>
      </c>
    </row>
    <row r="2862" spans="7:8">
      <c r="G2862">
        <v>2857</v>
      </c>
      <c r="H2862">
        <f t="shared" ca="1" si="82"/>
        <v>-2.8655353388535011E-2</v>
      </c>
    </row>
    <row r="2863" spans="7:8">
      <c r="G2863">
        <v>2858</v>
      </c>
      <c r="H2863">
        <f t="shared" ca="1" si="82"/>
        <v>1.093108677164794E-2</v>
      </c>
    </row>
    <row r="2864" spans="7:8">
      <c r="G2864">
        <v>2859</v>
      </c>
      <c r="H2864">
        <f t="shared" ca="1" si="82"/>
        <v>2.1944568730161821E-2</v>
      </c>
    </row>
    <row r="2865" spans="7:8">
      <c r="G2865">
        <v>2860</v>
      </c>
      <c r="H2865">
        <f t="shared" ca="1" si="82"/>
        <v>-1.9612514796856276E-2</v>
      </c>
    </row>
    <row r="2866" spans="7:8">
      <c r="G2866">
        <v>2861</v>
      </c>
      <c r="H2866">
        <f t="shared" ca="1" si="82"/>
        <v>1.2292012044909841E-2</v>
      </c>
    </row>
    <row r="2867" spans="7:8">
      <c r="G2867">
        <v>2862</v>
      </c>
      <c r="H2867">
        <f t="shared" ca="1" si="82"/>
        <v>2.1387665145987104E-2</v>
      </c>
    </row>
    <row r="2868" spans="7:8">
      <c r="G2868">
        <v>2863</v>
      </c>
      <c r="H2868">
        <f t="shared" ca="1" si="82"/>
        <v>-2.8518637909301994E-2</v>
      </c>
    </row>
    <row r="2869" spans="7:8">
      <c r="G2869">
        <v>2864</v>
      </c>
      <c r="H2869">
        <f t="shared" ca="1" si="82"/>
        <v>4.8907441024121708E-2</v>
      </c>
    </row>
    <row r="2870" spans="7:8">
      <c r="G2870">
        <v>2865</v>
      </c>
      <c r="H2870">
        <f t="shared" ca="1" si="82"/>
        <v>3.0008452009492689E-2</v>
      </c>
    </row>
    <row r="2871" spans="7:8">
      <c r="G2871">
        <v>2866</v>
      </c>
      <c r="H2871">
        <f t="shared" ca="1" si="82"/>
        <v>-2.1123997743316095E-2</v>
      </c>
    </row>
    <row r="2872" spans="7:8">
      <c r="G2872">
        <v>2867</v>
      </c>
      <c r="H2872">
        <f t="shared" ca="1" si="82"/>
        <v>1.5832510208340169E-2</v>
      </c>
    </row>
    <row r="2873" spans="7:8">
      <c r="G2873">
        <v>2868</v>
      </c>
      <c r="H2873">
        <f t="shared" ca="1" si="82"/>
        <v>-1.0071381564681622E-2</v>
      </c>
    </row>
    <row r="2874" spans="7:8">
      <c r="G2874">
        <v>2869</v>
      </c>
      <c r="H2874">
        <f t="shared" ca="1" si="82"/>
        <v>2.0728778241871547E-2</v>
      </c>
    </row>
    <row r="2875" spans="7:8">
      <c r="G2875">
        <v>2870</v>
      </c>
      <c r="H2875">
        <f t="shared" ca="1" si="82"/>
        <v>1.0935886576620115E-2</v>
      </c>
    </row>
    <row r="2876" spans="7:8">
      <c r="G2876">
        <v>2871</v>
      </c>
      <c r="H2876">
        <f t="shared" ca="1" si="82"/>
        <v>1.3147638197053505E-2</v>
      </c>
    </row>
    <row r="2877" spans="7:8">
      <c r="G2877">
        <v>2872</v>
      </c>
      <c r="H2877">
        <f t="shared" ca="1" si="82"/>
        <v>-2.0064150354329288E-4</v>
      </c>
    </row>
    <row r="2878" spans="7:8">
      <c r="G2878">
        <v>2873</v>
      </c>
      <c r="H2878">
        <f t="shared" ca="1" si="82"/>
        <v>1.5281640246319873E-2</v>
      </c>
    </row>
    <row r="2879" spans="7:8">
      <c r="G2879">
        <v>2874</v>
      </c>
      <c r="H2879">
        <f t="shared" ca="1" si="82"/>
        <v>-4.5195942956884685E-2</v>
      </c>
    </row>
    <row r="2880" spans="7:8">
      <c r="G2880">
        <v>2875</v>
      </c>
      <c r="H2880">
        <f t="shared" ca="1" si="82"/>
        <v>-5.2496035610845237E-3</v>
      </c>
    </row>
    <row r="2881" spans="7:8">
      <c r="G2881">
        <v>2876</v>
      </c>
      <c r="H2881">
        <f t="shared" ca="1" si="82"/>
        <v>-9.4947646607502576E-3</v>
      </c>
    </row>
    <row r="2882" spans="7:8">
      <c r="G2882">
        <v>2877</v>
      </c>
      <c r="H2882">
        <f t="shared" ca="1" si="82"/>
        <v>1.9634344063901816E-2</v>
      </c>
    </row>
    <row r="2883" spans="7:8">
      <c r="G2883">
        <v>2878</v>
      </c>
      <c r="H2883">
        <f t="shared" ca="1" si="82"/>
        <v>-1.5686061721937199E-2</v>
      </c>
    </row>
    <row r="2884" spans="7:8">
      <c r="G2884">
        <v>2879</v>
      </c>
      <c r="H2884">
        <f t="shared" ca="1" si="82"/>
        <v>3.5407132830351649E-2</v>
      </c>
    </row>
    <row r="2885" spans="7:8">
      <c r="G2885">
        <v>2880</v>
      </c>
      <c r="H2885">
        <f t="shared" ca="1" si="82"/>
        <v>2.5915924518659129E-3</v>
      </c>
    </row>
    <row r="2886" spans="7:8">
      <c r="G2886">
        <v>2881</v>
      </c>
      <c r="H2886">
        <f t="shared" ca="1" si="82"/>
        <v>2.2521405948420805E-2</v>
      </c>
    </row>
    <row r="2887" spans="7:8">
      <c r="G2887">
        <v>2882</v>
      </c>
      <c r="H2887">
        <f t="shared" ref="H2887:H2950" ca="1" si="83">NORMINV(RAND(),N$8,N$9)</f>
        <v>9.5780440780370082E-3</v>
      </c>
    </row>
    <row r="2888" spans="7:8">
      <c r="G2888">
        <v>2883</v>
      </c>
      <c r="H2888">
        <f t="shared" ca="1" si="83"/>
        <v>1.6628778496028986E-2</v>
      </c>
    </row>
    <row r="2889" spans="7:8">
      <c r="G2889">
        <v>2884</v>
      </c>
      <c r="H2889">
        <f t="shared" ca="1" si="83"/>
        <v>1.2265440065495639E-2</v>
      </c>
    </row>
    <row r="2890" spans="7:8">
      <c r="G2890">
        <v>2885</v>
      </c>
      <c r="H2890">
        <f t="shared" ca="1" si="83"/>
        <v>-1.6522157203714916E-2</v>
      </c>
    </row>
    <row r="2891" spans="7:8">
      <c r="G2891">
        <v>2886</v>
      </c>
      <c r="H2891">
        <f t="shared" ca="1" si="83"/>
        <v>-1.2631940615486861E-3</v>
      </c>
    </row>
    <row r="2892" spans="7:8">
      <c r="G2892">
        <v>2887</v>
      </c>
      <c r="H2892">
        <f t="shared" ca="1" si="83"/>
        <v>1.8120917863132219E-2</v>
      </c>
    </row>
    <row r="2893" spans="7:8">
      <c r="G2893">
        <v>2888</v>
      </c>
      <c r="H2893">
        <f t="shared" ca="1" si="83"/>
        <v>-1.5089536156274458E-2</v>
      </c>
    </row>
    <row r="2894" spans="7:8">
      <c r="G2894">
        <v>2889</v>
      </c>
      <c r="H2894">
        <f t="shared" ca="1" si="83"/>
        <v>-4.1236278250422293E-3</v>
      </c>
    </row>
    <row r="2895" spans="7:8">
      <c r="G2895">
        <v>2890</v>
      </c>
      <c r="H2895">
        <f t="shared" ca="1" si="83"/>
        <v>-1.9669582228187921E-2</v>
      </c>
    </row>
    <row r="2896" spans="7:8">
      <c r="G2896">
        <v>2891</v>
      </c>
      <c r="H2896">
        <f t="shared" ca="1" si="83"/>
        <v>-4.7516485756387188E-3</v>
      </c>
    </row>
    <row r="2897" spans="7:8">
      <c r="G2897">
        <v>2892</v>
      </c>
      <c r="H2897">
        <f t="shared" ca="1" si="83"/>
        <v>-5.5629878715237188E-3</v>
      </c>
    </row>
    <row r="2898" spans="7:8">
      <c r="G2898">
        <v>2893</v>
      </c>
      <c r="H2898">
        <f t="shared" ca="1" si="83"/>
        <v>-8.3429909973658529E-3</v>
      </c>
    </row>
    <row r="2899" spans="7:8">
      <c r="G2899">
        <v>2894</v>
      </c>
      <c r="H2899">
        <f t="shared" ca="1" si="83"/>
        <v>-1.6533371669944317E-2</v>
      </c>
    </row>
    <row r="2900" spans="7:8">
      <c r="G2900">
        <v>2895</v>
      </c>
      <c r="H2900">
        <f t="shared" ca="1" si="83"/>
        <v>3.2615816484474681E-2</v>
      </c>
    </row>
    <row r="2901" spans="7:8">
      <c r="G2901">
        <v>2896</v>
      </c>
      <c r="H2901">
        <f t="shared" ca="1" si="83"/>
        <v>-1.7233302839735187E-2</v>
      </c>
    </row>
    <row r="2902" spans="7:8">
      <c r="G2902">
        <v>2897</v>
      </c>
      <c r="H2902">
        <f t="shared" ca="1" si="83"/>
        <v>2.4922059572237438E-3</v>
      </c>
    </row>
    <row r="2903" spans="7:8">
      <c r="G2903">
        <v>2898</v>
      </c>
      <c r="H2903">
        <f t="shared" ca="1" si="83"/>
        <v>-1.6092008665299008E-2</v>
      </c>
    </row>
    <row r="2904" spans="7:8">
      <c r="G2904">
        <v>2899</v>
      </c>
      <c r="H2904">
        <f t="shared" ca="1" si="83"/>
        <v>-1.5439671412782871E-2</v>
      </c>
    </row>
    <row r="2905" spans="7:8">
      <c r="G2905">
        <v>2900</v>
      </c>
      <c r="H2905">
        <f t="shared" ca="1" si="83"/>
        <v>7.107473953485567E-3</v>
      </c>
    </row>
    <row r="2906" spans="7:8">
      <c r="G2906">
        <v>2901</v>
      </c>
      <c r="H2906">
        <f t="shared" ca="1" si="83"/>
        <v>-2.3804100792699016E-2</v>
      </c>
    </row>
    <row r="2907" spans="7:8">
      <c r="G2907">
        <v>2902</v>
      </c>
      <c r="H2907">
        <f t="shared" ca="1" si="83"/>
        <v>-3.9793270016787188E-2</v>
      </c>
    </row>
    <row r="2908" spans="7:8">
      <c r="G2908">
        <v>2903</v>
      </c>
      <c r="H2908">
        <f t="shared" ca="1" si="83"/>
        <v>7.7498527576522905E-3</v>
      </c>
    </row>
    <row r="2909" spans="7:8">
      <c r="G2909">
        <v>2904</v>
      </c>
      <c r="H2909">
        <f t="shared" ca="1" si="83"/>
        <v>1.7518820683731878E-2</v>
      </c>
    </row>
    <row r="2910" spans="7:8">
      <c r="G2910">
        <v>2905</v>
      </c>
      <c r="H2910">
        <f t="shared" ca="1" si="83"/>
        <v>1.1555526459142264E-3</v>
      </c>
    </row>
    <row r="2911" spans="7:8">
      <c r="G2911">
        <v>2906</v>
      </c>
      <c r="H2911">
        <f t="shared" ca="1" si="83"/>
        <v>-1.2895698504006339E-2</v>
      </c>
    </row>
    <row r="2912" spans="7:8">
      <c r="G2912">
        <v>2907</v>
      </c>
      <c r="H2912">
        <f t="shared" ca="1" si="83"/>
        <v>-6.1907017147219759E-3</v>
      </c>
    </row>
    <row r="2913" spans="7:8">
      <c r="G2913">
        <v>2908</v>
      </c>
      <c r="H2913">
        <f t="shared" ca="1" si="83"/>
        <v>2.773781617261872E-2</v>
      </c>
    </row>
    <row r="2914" spans="7:8">
      <c r="G2914">
        <v>2909</v>
      </c>
      <c r="H2914">
        <f t="shared" ca="1" si="83"/>
        <v>2.7816304689215591E-2</v>
      </c>
    </row>
    <row r="2915" spans="7:8">
      <c r="G2915">
        <v>2910</v>
      </c>
      <c r="H2915">
        <f t="shared" ca="1" si="83"/>
        <v>-3.2389480577687993E-2</v>
      </c>
    </row>
    <row r="2916" spans="7:8">
      <c r="G2916">
        <v>2911</v>
      </c>
      <c r="H2916">
        <f t="shared" ca="1" si="83"/>
        <v>2.2242008659124634E-2</v>
      </c>
    </row>
    <row r="2917" spans="7:8">
      <c r="G2917">
        <v>2912</v>
      </c>
      <c r="H2917">
        <f t="shared" ca="1" si="83"/>
        <v>-4.0960412030649753E-3</v>
      </c>
    </row>
    <row r="2918" spans="7:8">
      <c r="G2918">
        <v>2913</v>
      </c>
      <c r="H2918">
        <f t="shared" ca="1" si="83"/>
        <v>-2.1934659041412469E-2</v>
      </c>
    </row>
    <row r="2919" spans="7:8">
      <c r="G2919">
        <v>2914</v>
      </c>
      <c r="H2919">
        <f t="shared" ca="1" si="83"/>
        <v>-1.4348659894370754E-2</v>
      </c>
    </row>
    <row r="2920" spans="7:8">
      <c r="G2920">
        <v>2915</v>
      </c>
      <c r="H2920">
        <f t="shared" ca="1" si="83"/>
        <v>1.847564209526489E-2</v>
      </c>
    </row>
    <row r="2921" spans="7:8">
      <c r="G2921">
        <v>2916</v>
      </c>
      <c r="H2921">
        <f t="shared" ca="1" si="83"/>
        <v>-1.4727057335476799E-2</v>
      </c>
    </row>
    <row r="2922" spans="7:8">
      <c r="G2922">
        <v>2917</v>
      </c>
      <c r="H2922">
        <f t="shared" ca="1" si="83"/>
        <v>1.4372472260333353E-2</v>
      </c>
    </row>
    <row r="2923" spans="7:8">
      <c r="G2923">
        <v>2918</v>
      </c>
      <c r="H2923">
        <f t="shared" ca="1" si="83"/>
        <v>-5.7910480479423281E-3</v>
      </c>
    </row>
    <row r="2924" spans="7:8">
      <c r="G2924">
        <v>2919</v>
      </c>
      <c r="H2924">
        <f t="shared" ca="1" si="83"/>
        <v>-1.0562839402583048E-2</v>
      </c>
    </row>
    <row r="2925" spans="7:8">
      <c r="G2925">
        <v>2920</v>
      </c>
      <c r="H2925">
        <f t="shared" ca="1" si="83"/>
        <v>2.7456127905425069E-2</v>
      </c>
    </row>
    <row r="2926" spans="7:8">
      <c r="G2926">
        <v>2921</v>
      </c>
      <c r="H2926">
        <f t="shared" ca="1" si="83"/>
        <v>-8.8380044986083733E-3</v>
      </c>
    </row>
    <row r="2927" spans="7:8">
      <c r="G2927">
        <v>2922</v>
      </c>
      <c r="H2927">
        <f t="shared" ca="1" si="83"/>
        <v>-3.5490711643722167E-2</v>
      </c>
    </row>
    <row r="2928" spans="7:8">
      <c r="G2928">
        <v>2923</v>
      </c>
      <c r="H2928">
        <f t="shared" ca="1" si="83"/>
        <v>-3.8390933476735228E-3</v>
      </c>
    </row>
    <row r="2929" spans="7:8">
      <c r="G2929">
        <v>2924</v>
      </c>
      <c r="H2929">
        <f t="shared" ca="1" si="83"/>
        <v>1.8398050834369391E-3</v>
      </c>
    </row>
    <row r="2930" spans="7:8">
      <c r="G2930">
        <v>2925</v>
      </c>
      <c r="H2930">
        <f t="shared" ca="1" si="83"/>
        <v>-9.2435498614795667E-3</v>
      </c>
    </row>
    <row r="2931" spans="7:8">
      <c r="G2931">
        <v>2926</v>
      </c>
      <c r="H2931">
        <f t="shared" ca="1" si="83"/>
        <v>2.2756234871319347E-2</v>
      </c>
    </row>
    <row r="2932" spans="7:8">
      <c r="G2932">
        <v>2927</v>
      </c>
      <c r="H2932">
        <f t="shared" ca="1" si="83"/>
        <v>-1.7899674632254614E-2</v>
      </c>
    </row>
    <row r="2933" spans="7:8">
      <c r="G2933">
        <v>2928</v>
      </c>
      <c r="H2933">
        <f t="shared" ca="1" si="83"/>
        <v>-2.7482165391700224E-2</v>
      </c>
    </row>
    <row r="2934" spans="7:8">
      <c r="G2934">
        <v>2929</v>
      </c>
      <c r="H2934">
        <f t="shared" ca="1" si="83"/>
        <v>-4.9077102856800774E-2</v>
      </c>
    </row>
    <row r="2935" spans="7:8">
      <c r="G2935">
        <v>2930</v>
      </c>
      <c r="H2935">
        <f t="shared" ca="1" si="83"/>
        <v>1.5704908752826961E-2</v>
      </c>
    </row>
    <row r="2936" spans="7:8">
      <c r="G2936">
        <v>2931</v>
      </c>
      <c r="H2936">
        <f t="shared" ca="1" si="83"/>
        <v>-1.3759941954151311E-2</v>
      </c>
    </row>
    <row r="2937" spans="7:8">
      <c r="G2937">
        <v>2932</v>
      </c>
      <c r="H2937">
        <f t="shared" ca="1" si="83"/>
        <v>-1.380854814531866E-2</v>
      </c>
    </row>
    <row r="2938" spans="7:8">
      <c r="G2938">
        <v>2933</v>
      </c>
      <c r="H2938">
        <f t="shared" ca="1" si="83"/>
        <v>-5.2765229803046432E-2</v>
      </c>
    </row>
    <row r="2939" spans="7:8">
      <c r="G2939">
        <v>2934</v>
      </c>
      <c r="H2939">
        <f t="shared" ca="1" si="83"/>
        <v>-1.8622509505854274E-2</v>
      </c>
    </row>
    <row r="2940" spans="7:8">
      <c r="G2940">
        <v>2935</v>
      </c>
      <c r="H2940">
        <f t="shared" ca="1" si="83"/>
        <v>4.2844582012377163E-3</v>
      </c>
    </row>
    <row r="2941" spans="7:8">
      <c r="G2941">
        <v>2936</v>
      </c>
      <c r="H2941">
        <f t="shared" ca="1" si="83"/>
        <v>-6.7323272506973689E-3</v>
      </c>
    </row>
    <row r="2942" spans="7:8">
      <c r="G2942">
        <v>2937</v>
      </c>
      <c r="H2942">
        <f t="shared" ca="1" si="83"/>
        <v>1.2588936081085949E-2</v>
      </c>
    </row>
    <row r="2943" spans="7:8">
      <c r="G2943">
        <v>2938</v>
      </c>
      <c r="H2943">
        <f t="shared" ca="1" si="83"/>
        <v>8.2240408232116934E-3</v>
      </c>
    </row>
    <row r="2944" spans="7:8">
      <c r="G2944">
        <v>2939</v>
      </c>
      <c r="H2944">
        <f t="shared" ca="1" si="83"/>
        <v>2.4018380144874601E-2</v>
      </c>
    </row>
    <row r="2945" spans="7:8">
      <c r="G2945">
        <v>2940</v>
      </c>
      <c r="H2945">
        <f t="shared" ca="1" si="83"/>
        <v>-5.6770344389253666E-3</v>
      </c>
    </row>
    <row r="2946" spans="7:8">
      <c r="G2946">
        <v>2941</v>
      </c>
      <c r="H2946">
        <f t="shared" ca="1" si="83"/>
        <v>1.6180203752900239E-2</v>
      </c>
    </row>
    <row r="2947" spans="7:8">
      <c r="G2947">
        <v>2942</v>
      </c>
      <c r="H2947">
        <f t="shared" ca="1" si="83"/>
        <v>2.0428814045615539E-2</v>
      </c>
    </row>
    <row r="2948" spans="7:8">
      <c r="G2948">
        <v>2943</v>
      </c>
      <c r="H2948">
        <f t="shared" ca="1" si="83"/>
        <v>-4.127785901791913E-3</v>
      </c>
    </row>
    <row r="2949" spans="7:8">
      <c r="G2949">
        <v>2944</v>
      </c>
      <c r="H2949">
        <f t="shared" ca="1" si="83"/>
        <v>1.7470062509002505E-2</v>
      </c>
    </row>
    <row r="2950" spans="7:8">
      <c r="G2950">
        <v>2945</v>
      </c>
      <c r="H2950">
        <f t="shared" ca="1" si="83"/>
        <v>9.8948940355640773E-3</v>
      </c>
    </row>
    <row r="2951" spans="7:8">
      <c r="G2951">
        <v>2946</v>
      </c>
      <c r="H2951">
        <f t="shared" ref="H2951:H3014" ca="1" si="84">NORMINV(RAND(),N$8,N$9)</f>
        <v>-5.5910355142559924E-2</v>
      </c>
    </row>
    <row r="2952" spans="7:8">
      <c r="G2952">
        <v>2947</v>
      </c>
      <c r="H2952">
        <f t="shared" ca="1" si="84"/>
        <v>-1.4855333947697694E-3</v>
      </c>
    </row>
    <row r="2953" spans="7:8">
      <c r="G2953">
        <v>2948</v>
      </c>
      <c r="H2953">
        <f t="shared" ca="1" si="84"/>
        <v>-5.9650491091791371E-3</v>
      </c>
    </row>
    <row r="2954" spans="7:8">
      <c r="G2954">
        <v>2949</v>
      </c>
      <c r="H2954">
        <f t="shared" ca="1" si="84"/>
        <v>2.3409137277047538E-2</v>
      </c>
    </row>
    <row r="2955" spans="7:8">
      <c r="G2955">
        <v>2950</v>
      </c>
      <c r="H2955">
        <f t="shared" ca="1" si="84"/>
        <v>-1.9353789599163444E-2</v>
      </c>
    </row>
    <row r="2956" spans="7:8">
      <c r="G2956">
        <v>2951</v>
      </c>
      <c r="H2956">
        <f t="shared" ca="1" si="84"/>
        <v>-3.6184123305033081E-2</v>
      </c>
    </row>
    <row r="2957" spans="7:8">
      <c r="G2957">
        <v>2952</v>
      </c>
      <c r="H2957">
        <f t="shared" ca="1" si="84"/>
        <v>-1.2788258387644441E-2</v>
      </c>
    </row>
    <row r="2958" spans="7:8">
      <c r="G2958">
        <v>2953</v>
      </c>
      <c r="H2958">
        <f t="shared" ca="1" si="84"/>
        <v>5.1340087753715411E-3</v>
      </c>
    </row>
    <row r="2959" spans="7:8">
      <c r="G2959">
        <v>2954</v>
      </c>
      <c r="H2959">
        <f t="shared" ca="1" si="84"/>
        <v>1.7965166643590007E-3</v>
      </c>
    </row>
    <row r="2960" spans="7:8">
      <c r="G2960">
        <v>2955</v>
      </c>
      <c r="H2960">
        <f t="shared" ca="1" si="84"/>
        <v>7.4826616558334533E-3</v>
      </c>
    </row>
    <row r="2961" spans="7:8">
      <c r="G2961">
        <v>2956</v>
      </c>
      <c r="H2961">
        <f t="shared" ca="1" si="84"/>
        <v>-4.7378596174738495E-3</v>
      </c>
    </row>
    <row r="2962" spans="7:8">
      <c r="G2962">
        <v>2957</v>
      </c>
      <c r="H2962">
        <f t="shared" ca="1" si="84"/>
        <v>3.1572040125179765E-2</v>
      </c>
    </row>
    <row r="2963" spans="7:8">
      <c r="G2963">
        <v>2958</v>
      </c>
      <c r="H2963">
        <f t="shared" ca="1" si="84"/>
        <v>3.8705750191732551E-2</v>
      </c>
    </row>
    <row r="2964" spans="7:8">
      <c r="G2964">
        <v>2959</v>
      </c>
      <c r="H2964">
        <f t="shared" ca="1" si="84"/>
        <v>1.6158278657719415E-2</v>
      </c>
    </row>
    <row r="2965" spans="7:8">
      <c r="G2965">
        <v>2960</v>
      </c>
      <c r="H2965">
        <f t="shared" ca="1" si="84"/>
        <v>1.1111646939529153E-2</v>
      </c>
    </row>
    <row r="2966" spans="7:8">
      <c r="G2966">
        <v>2961</v>
      </c>
      <c r="H2966">
        <f t="shared" ca="1" si="84"/>
        <v>1.9971087853843061E-2</v>
      </c>
    </row>
    <row r="2967" spans="7:8">
      <c r="G2967">
        <v>2962</v>
      </c>
      <c r="H2967">
        <f t="shared" ca="1" si="84"/>
        <v>-1.6748025171177013E-2</v>
      </c>
    </row>
    <row r="2968" spans="7:8">
      <c r="G2968">
        <v>2963</v>
      </c>
      <c r="H2968">
        <f t="shared" ca="1" si="84"/>
        <v>-2.1888270985922352E-2</v>
      </c>
    </row>
    <row r="2969" spans="7:8">
      <c r="G2969">
        <v>2964</v>
      </c>
      <c r="H2969">
        <f t="shared" ca="1" si="84"/>
        <v>-6.1794453012429407E-3</v>
      </c>
    </row>
    <row r="2970" spans="7:8">
      <c r="G2970">
        <v>2965</v>
      </c>
      <c r="H2970">
        <f t="shared" ca="1" si="84"/>
        <v>2.4250803140956276E-2</v>
      </c>
    </row>
    <row r="2971" spans="7:8">
      <c r="G2971">
        <v>2966</v>
      </c>
      <c r="H2971">
        <f t="shared" ca="1" si="84"/>
        <v>2.4739169084250872E-2</v>
      </c>
    </row>
    <row r="2972" spans="7:8">
      <c r="G2972">
        <v>2967</v>
      </c>
      <c r="H2972">
        <f t="shared" ca="1" si="84"/>
        <v>-3.124248928743098E-2</v>
      </c>
    </row>
    <row r="2973" spans="7:8">
      <c r="G2973">
        <v>2968</v>
      </c>
      <c r="H2973">
        <f t="shared" ca="1" si="84"/>
        <v>-1.7717401624854412E-2</v>
      </c>
    </row>
    <row r="2974" spans="7:8">
      <c r="G2974">
        <v>2969</v>
      </c>
      <c r="H2974">
        <f t="shared" ca="1" si="84"/>
        <v>-5.7871482906825958E-3</v>
      </c>
    </row>
    <row r="2975" spans="7:8">
      <c r="G2975">
        <v>2970</v>
      </c>
      <c r="H2975">
        <f t="shared" ca="1" si="84"/>
        <v>-2.1437489127502273E-2</v>
      </c>
    </row>
    <row r="2976" spans="7:8">
      <c r="G2976">
        <v>2971</v>
      </c>
      <c r="H2976">
        <f t="shared" ca="1" si="84"/>
        <v>-1.802721192678618E-2</v>
      </c>
    </row>
    <row r="2977" spans="7:8">
      <c r="G2977">
        <v>2972</v>
      </c>
      <c r="H2977">
        <f t="shared" ca="1" si="84"/>
        <v>2.4607686784606893E-2</v>
      </c>
    </row>
    <row r="2978" spans="7:8">
      <c r="G2978">
        <v>2973</v>
      </c>
      <c r="H2978">
        <f t="shared" ca="1" si="84"/>
        <v>-9.0431127408580649E-3</v>
      </c>
    </row>
    <row r="2979" spans="7:8">
      <c r="G2979">
        <v>2974</v>
      </c>
      <c r="H2979">
        <f t="shared" ca="1" si="84"/>
        <v>7.7808140862989632E-4</v>
      </c>
    </row>
    <row r="2980" spans="7:8">
      <c r="G2980">
        <v>2975</v>
      </c>
      <c r="H2980">
        <f t="shared" ca="1" si="84"/>
        <v>-1.2045717746114737E-5</v>
      </c>
    </row>
    <row r="2981" spans="7:8">
      <c r="G2981">
        <v>2976</v>
      </c>
      <c r="H2981">
        <f t="shared" ca="1" si="84"/>
        <v>1.7543649909199804E-2</v>
      </c>
    </row>
    <row r="2982" spans="7:8">
      <c r="G2982">
        <v>2977</v>
      </c>
      <c r="H2982">
        <f t="shared" ca="1" si="84"/>
        <v>1.7803872888946429E-2</v>
      </c>
    </row>
    <row r="2983" spans="7:8">
      <c r="G2983">
        <v>2978</v>
      </c>
      <c r="H2983">
        <f t="shared" ca="1" si="84"/>
        <v>-1.4810847852842294E-2</v>
      </c>
    </row>
    <row r="2984" spans="7:8">
      <c r="G2984">
        <v>2979</v>
      </c>
      <c r="H2984">
        <f t="shared" ca="1" si="84"/>
        <v>-9.5462585853751513E-3</v>
      </c>
    </row>
    <row r="2985" spans="7:8">
      <c r="G2985">
        <v>2980</v>
      </c>
      <c r="H2985">
        <f t="shared" ca="1" si="84"/>
        <v>-1.363031928106671E-2</v>
      </c>
    </row>
    <row r="2986" spans="7:8">
      <c r="G2986">
        <v>2981</v>
      </c>
      <c r="H2986">
        <f t="shared" ca="1" si="84"/>
        <v>-3.2361941819529809E-3</v>
      </c>
    </row>
    <row r="2987" spans="7:8">
      <c r="G2987">
        <v>2982</v>
      </c>
      <c r="H2987">
        <f t="shared" ca="1" si="84"/>
        <v>1.6928910749693847E-2</v>
      </c>
    </row>
    <row r="2988" spans="7:8">
      <c r="G2988">
        <v>2983</v>
      </c>
      <c r="H2988">
        <f t="shared" ca="1" si="84"/>
        <v>-1.1702009054496188E-2</v>
      </c>
    </row>
    <row r="2989" spans="7:8">
      <c r="G2989">
        <v>2984</v>
      </c>
      <c r="H2989">
        <f t="shared" ca="1" si="84"/>
        <v>2.5638350331136216E-2</v>
      </c>
    </row>
    <row r="2990" spans="7:8">
      <c r="G2990">
        <v>2985</v>
      </c>
      <c r="H2990">
        <f t="shared" ca="1" si="84"/>
        <v>3.4954969189499092E-2</v>
      </c>
    </row>
    <row r="2991" spans="7:8">
      <c r="G2991">
        <v>2986</v>
      </c>
      <c r="H2991">
        <f t="shared" ca="1" si="84"/>
        <v>-1.037027071796422E-2</v>
      </c>
    </row>
    <row r="2992" spans="7:8">
      <c r="G2992">
        <v>2987</v>
      </c>
      <c r="H2992">
        <f t="shared" ca="1" si="84"/>
        <v>2.8843199771549598E-2</v>
      </c>
    </row>
    <row r="2993" spans="7:8">
      <c r="G2993">
        <v>2988</v>
      </c>
      <c r="H2993">
        <f t="shared" ca="1" si="84"/>
        <v>2.4428139187918672E-2</v>
      </c>
    </row>
    <row r="2994" spans="7:8">
      <c r="G2994">
        <v>2989</v>
      </c>
      <c r="H2994">
        <f t="shared" ca="1" si="84"/>
        <v>4.9578830995475956E-2</v>
      </c>
    </row>
    <row r="2995" spans="7:8">
      <c r="G2995">
        <v>2990</v>
      </c>
      <c r="H2995">
        <f t="shared" ca="1" si="84"/>
        <v>-4.3367005778777276E-4</v>
      </c>
    </row>
    <row r="2996" spans="7:8">
      <c r="G2996">
        <v>2991</v>
      </c>
      <c r="H2996">
        <f t="shared" ca="1" si="84"/>
        <v>1.9282475084248983E-2</v>
      </c>
    </row>
    <row r="2997" spans="7:8">
      <c r="G2997">
        <v>2992</v>
      </c>
      <c r="H2997">
        <f t="shared" ca="1" si="84"/>
        <v>-3.1597550287121613E-2</v>
      </c>
    </row>
    <row r="2998" spans="7:8">
      <c r="G2998">
        <v>2993</v>
      </c>
      <c r="H2998">
        <f t="shared" ca="1" si="84"/>
        <v>-2.4191623569084436E-3</v>
      </c>
    </row>
    <row r="2999" spans="7:8">
      <c r="G2999">
        <v>2994</v>
      </c>
      <c r="H2999">
        <f t="shared" ca="1" si="84"/>
        <v>-1.720566025684956E-2</v>
      </c>
    </row>
    <row r="3000" spans="7:8">
      <c r="G3000">
        <v>2995</v>
      </c>
      <c r="H3000">
        <f t="shared" ca="1" si="84"/>
        <v>2.0577975428851824E-2</v>
      </c>
    </row>
    <row r="3001" spans="7:8">
      <c r="G3001">
        <v>2996</v>
      </c>
      <c r="H3001">
        <f t="shared" ca="1" si="84"/>
        <v>-1.18672450791834E-2</v>
      </c>
    </row>
    <row r="3002" spans="7:8">
      <c r="G3002">
        <v>2997</v>
      </c>
      <c r="H3002">
        <f t="shared" ca="1" si="84"/>
        <v>-9.7221782767741918E-3</v>
      </c>
    </row>
    <row r="3003" spans="7:8">
      <c r="G3003">
        <v>2998</v>
      </c>
      <c r="H3003">
        <f t="shared" ca="1" si="84"/>
        <v>-3.6214258012575709E-3</v>
      </c>
    </row>
    <row r="3004" spans="7:8">
      <c r="G3004">
        <v>2999</v>
      </c>
      <c r="H3004">
        <f t="shared" ca="1" si="84"/>
        <v>-4.7401249347824711E-3</v>
      </c>
    </row>
    <row r="3005" spans="7:8">
      <c r="G3005">
        <v>3000</v>
      </c>
      <c r="H3005">
        <f t="shared" ca="1" si="84"/>
        <v>4.9590354055090817E-3</v>
      </c>
    </row>
    <row r="3006" spans="7:8">
      <c r="G3006">
        <v>3001</v>
      </c>
      <c r="H3006">
        <f t="shared" ca="1" si="84"/>
        <v>-2.2214880910458763E-3</v>
      </c>
    </row>
    <row r="3007" spans="7:8">
      <c r="G3007">
        <v>3002</v>
      </c>
      <c r="H3007">
        <f t="shared" ca="1" si="84"/>
        <v>1.405275882553119E-3</v>
      </c>
    </row>
    <row r="3008" spans="7:8">
      <c r="G3008">
        <v>3003</v>
      </c>
      <c r="H3008">
        <f t="shared" ca="1" si="84"/>
        <v>-3.1076637200637977E-3</v>
      </c>
    </row>
    <row r="3009" spans="7:8">
      <c r="G3009">
        <v>3004</v>
      </c>
      <c r="H3009">
        <f t="shared" ca="1" si="84"/>
        <v>-7.0568354744468499E-4</v>
      </c>
    </row>
    <row r="3010" spans="7:8">
      <c r="G3010">
        <v>3005</v>
      </c>
      <c r="H3010">
        <f t="shared" ca="1" si="84"/>
        <v>-1.3301278618349855E-3</v>
      </c>
    </row>
    <row r="3011" spans="7:8">
      <c r="G3011">
        <v>3006</v>
      </c>
      <c r="H3011">
        <f t="shared" ca="1" si="84"/>
        <v>-1.8486970042970698E-2</v>
      </c>
    </row>
    <row r="3012" spans="7:8">
      <c r="G3012">
        <v>3007</v>
      </c>
      <c r="H3012">
        <f t="shared" ca="1" si="84"/>
        <v>-3.1868609515437185E-2</v>
      </c>
    </row>
    <row r="3013" spans="7:8">
      <c r="G3013">
        <v>3008</v>
      </c>
      <c r="H3013">
        <f t="shared" ca="1" si="84"/>
        <v>-2.5393872232841131E-3</v>
      </c>
    </row>
    <row r="3014" spans="7:8">
      <c r="G3014">
        <v>3009</v>
      </c>
      <c r="H3014">
        <f t="shared" ca="1" si="84"/>
        <v>7.7540894119174858E-3</v>
      </c>
    </row>
    <row r="3015" spans="7:8">
      <c r="G3015">
        <v>3010</v>
      </c>
      <c r="H3015">
        <f t="shared" ref="H3015:H3078" ca="1" si="85">NORMINV(RAND(),N$8,N$9)</f>
        <v>-2.0566332081296958E-2</v>
      </c>
    </row>
    <row r="3016" spans="7:8">
      <c r="G3016">
        <v>3011</v>
      </c>
      <c r="H3016">
        <f t="shared" ca="1" si="85"/>
        <v>-4.1172358460755398E-2</v>
      </c>
    </row>
    <row r="3017" spans="7:8">
      <c r="G3017">
        <v>3012</v>
      </c>
      <c r="H3017">
        <f t="shared" ca="1" si="85"/>
        <v>-2.3056676201779834E-2</v>
      </c>
    </row>
    <row r="3018" spans="7:8">
      <c r="G3018">
        <v>3013</v>
      </c>
      <c r="H3018">
        <f t="shared" ca="1" si="85"/>
        <v>4.3639713091368472E-2</v>
      </c>
    </row>
    <row r="3019" spans="7:8">
      <c r="G3019">
        <v>3014</v>
      </c>
      <c r="H3019">
        <f t="shared" ca="1" si="85"/>
        <v>-8.2333405115414451E-3</v>
      </c>
    </row>
    <row r="3020" spans="7:8">
      <c r="G3020">
        <v>3015</v>
      </c>
      <c r="H3020">
        <f t="shared" ca="1" si="85"/>
        <v>1.6915698330310869E-2</v>
      </c>
    </row>
    <row r="3021" spans="7:8">
      <c r="G3021">
        <v>3016</v>
      </c>
      <c r="H3021">
        <f t="shared" ca="1" si="85"/>
        <v>2.4048041102595414E-2</v>
      </c>
    </row>
    <row r="3022" spans="7:8">
      <c r="G3022">
        <v>3017</v>
      </c>
      <c r="H3022">
        <f t="shared" ca="1" si="85"/>
        <v>-2.946432570303777E-5</v>
      </c>
    </row>
    <row r="3023" spans="7:8">
      <c r="G3023">
        <v>3018</v>
      </c>
      <c r="H3023">
        <f t="shared" ca="1" si="85"/>
        <v>3.9636362677579598E-2</v>
      </c>
    </row>
    <row r="3024" spans="7:8">
      <c r="G3024">
        <v>3019</v>
      </c>
      <c r="H3024">
        <f t="shared" ca="1" si="85"/>
        <v>2.9654454064329906E-2</v>
      </c>
    </row>
    <row r="3025" spans="7:8">
      <c r="G3025">
        <v>3020</v>
      </c>
      <c r="H3025">
        <f t="shared" ca="1" si="85"/>
        <v>2.8160040028995109E-3</v>
      </c>
    </row>
    <row r="3026" spans="7:8">
      <c r="G3026">
        <v>3021</v>
      </c>
      <c r="H3026">
        <f t="shared" ca="1" si="85"/>
        <v>1.5173610615301191E-2</v>
      </c>
    </row>
    <row r="3027" spans="7:8">
      <c r="G3027">
        <v>3022</v>
      </c>
      <c r="H3027">
        <f t="shared" ca="1" si="85"/>
        <v>-3.0551580019006701E-2</v>
      </c>
    </row>
    <row r="3028" spans="7:8">
      <c r="G3028">
        <v>3023</v>
      </c>
      <c r="H3028">
        <f t="shared" ca="1" si="85"/>
        <v>-2.0909457509363499E-3</v>
      </c>
    </row>
    <row r="3029" spans="7:8">
      <c r="G3029">
        <v>3024</v>
      </c>
      <c r="H3029">
        <f t="shared" ca="1" si="85"/>
        <v>2.6738999028105719E-2</v>
      </c>
    </row>
    <row r="3030" spans="7:8">
      <c r="G3030">
        <v>3025</v>
      </c>
      <c r="H3030">
        <f t="shared" ca="1" si="85"/>
        <v>-1.0387535418419065E-2</v>
      </c>
    </row>
    <row r="3031" spans="7:8">
      <c r="G3031">
        <v>3026</v>
      </c>
      <c r="H3031">
        <f t="shared" ca="1" si="85"/>
        <v>4.5824101181549823E-2</v>
      </c>
    </row>
    <row r="3032" spans="7:8">
      <c r="G3032">
        <v>3027</v>
      </c>
      <c r="H3032">
        <f t="shared" ca="1" si="85"/>
        <v>2.7375165141508298E-2</v>
      </c>
    </row>
    <row r="3033" spans="7:8">
      <c r="G3033">
        <v>3028</v>
      </c>
      <c r="H3033">
        <f t="shared" ca="1" si="85"/>
        <v>2.4410530161794657E-2</v>
      </c>
    </row>
    <row r="3034" spans="7:8">
      <c r="G3034">
        <v>3029</v>
      </c>
      <c r="H3034">
        <f t="shared" ca="1" si="85"/>
        <v>3.5019857585831059E-2</v>
      </c>
    </row>
    <row r="3035" spans="7:8">
      <c r="G3035">
        <v>3030</v>
      </c>
      <c r="H3035">
        <f t="shared" ca="1" si="85"/>
        <v>-2.2763685315439316E-2</v>
      </c>
    </row>
    <row r="3036" spans="7:8">
      <c r="G3036">
        <v>3031</v>
      </c>
      <c r="H3036">
        <f t="shared" ca="1" si="85"/>
        <v>-3.1859204223238555E-2</v>
      </c>
    </row>
    <row r="3037" spans="7:8">
      <c r="G3037">
        <v>3032</v>
      </c>
      <c r="H3037">
        <f t="shared" ca="1" si="85"/>
        <v>-1.103481717423551E-2</v>
      </c>
    </row>
    <row r="3038" spans="7:8">
      <c r="G3038">
        <v>3033</v>
      </c>
      <c r="H3038">
        <f t="shared" ca="1" si="85"/>
        <v>2.420673398786528E-2</v>
      </c>
    </row>
    <row r="3039" spans="7:8">
      <c r="G3039">
        <v>3034</v>
      </c>
      <c r="H3039">
        <f t="shared" ca="1" si="85"/>
        <v>4.347935583326956E-3</v>
      </c>
    </row>
    <row r="3040" spans="7:8">
      <c r="G3040">
        <v>3035</v>
      </c>
      <c r="H3040">
        <f t="shared" ca="1" si="85"/>
        <v>-2.7580808625181696E-2</v>
      </c>
    </row>
    <row r="3041" spans="7:8">
      <c r="G3041">
        <v>3036</v>
      </c>
      <c r="H3041">
        <f t="shared" ca="1" si="85"/>
        <v>4.0276847345390278E-3</v>
      </c>
    </row>
    <row r="3042" spans="7:8">
      <c r="G3042">
        <v>3037</v>
      </c>
      <c r="H3042">
        <f t="shared" ca="1" si="85"/>
        <v>-2.7598762991983276E-2</v>
      </c>
    </row>
    <row r="3043" spans="7:8">
      <c r="G3043">
        <v>3038</v>
      </c>
      <c r="H3043">
        <f t="shared" ca="1" si="85"/>
        <v>-1.9488883529299773E-2</v>
      </c>
    </row>
    <row r="3044" spans="7:8">
      <c r="G3044">
        <v>3039</v>
      </c>
      <c r="H3044">
        <f t="shared" ca="1" si="85"/>
        <v>2.6581580610189341E-2</v>
      </c>
    </row>
    <row r="3045" spans="7:8">
      <c r="G3045">
        <v>3040</v>
      </c>
      <c r="H3045">
        <f t="shared" ca="1" si="85"/>
        <v>-2.9881254513677521E-4</v>
      </c>
    </row>
    <row r="3046" spans="7:8">
      <c r="G3046">
        <v>3041</v>
      </c>
      <c r="H3046">
        <f t="shared" ca="1" si="85"/>
        <v>9.919333430252167E-5</v>
      </c>
    </row>
    <row r="3047" spans="7:8">
      <c r="G3047">
        <v>3042</v>
      </c>
      <c r="H3047">
        <f t="shared" ca="1" si="85"/>
        <v>1.5916916056971243E-2</v>
      </c>
    </row>
    <row r="3048" spans="7:8">
      <c r="G3048">
        <v>3043</v>
      </c>
      <c r="H3048">
        <f t="shared" ca="1" si="85"/>
        <v>2.5727553186146927E-3</v>
      </c>
    </row>
    <row r="3049" spans="7:8">
      <c r="G3049">
        <v>3044</v>
      </c>
      <c r="H3049">
        <f t="shared" ca="1" si="85"/>
        <v>-2.0612474832665827E-2</v>
      </c>
    </row>
    <row r="3050" spans="7:8">
      <c r="G3050">
        <v>3045</v>
      </c>
      <c r="H3050">
        <f t="shared" ca="1" si="85"/>
        <v>-8.4726488017400382E-3</v>
      </c>
    </row>
    <row r="3051" spans="7:8">
      <c r="G3051">
        <v>3046</v>
      </c>
      <c r="H3051">
        <f t="shared" ca="1" si="85"/>
        <v>1.0154393857648202E-2</v>
      </c>
    </row>
    <row r="3052" spans="7:8">
      <c r="G3052">
        <v>3047</v>
      </c>
      <c r="H3052">
        <f t="shared" ca="1" si="85"/>
        <v>-8.4878099522792197E-3</v>
      </c>
    </row>
    <row r="3053" spans="7:8">
      <c r="G3053">
        <v>3048</v>
      </c>
      <c r="H3053">
        <f t="shared" ca="1" si="85"/>
        <v>1.7558408391077741E-2</v>
      </c>
    </row>
    <row r="3054" spans="7:8">
      <c r="G3054">
        <v>3049</v>
      </c>
      <c r="H3054">
        <f t="shared" ca="1" si="85"/>
        <v>-3.1277418983118616E-2</v>
      </c>
    </row>
    <row r="3055" spans="7:8">
      <c r="G3055">
        <v>3050</v>
      </c>
      <c r="H3055">
        <f t="shared" ca="1" si="85"/>
        <v>3.3835457383279491E-3</v>
      </c>
    </row>
    <row r="3056" spans="7:8">
      <c r="G3056">
        <v>3051</v>
      </c>
      <c r="H3056">
        <f t="shared" ca="1" si="85"/>
        <v>-3.1297287607908071E-2</v>
      </c>
    </row>
    <row r="3057" spans="7:8">
      <c r="G3057">
        <v>3052</v>
      </c>
      <c r="H3057">
        <f t="shared" ca="1" si="85"/>
        <v>-2.7427705765909159E-2</v>
      </c>
    </row>
    <row r="3058" spans="7:8">
      <c r="G3058">
        <v>3053</v>
      </c>
      <c r="H3058">
        <f t="shared" ca="1" si="85"/>
        <v>-1.0627448874605476E-2</v>
      </c>
    </row>
    <row r="3059" spans="7:8">
      <c r="G3059">
        <v>3054</v>
      </c>
      <c r="H3059">
        <f t="shared" ca="1" si="85"/>
        <v>8.0560585116125679E-3</v>
      </c>
    </row>
    <row r="3060" spans="7:8">
      <c r="G3060">
        <v>3055</v>
      </c>
      <c r="H3060">
        <f t="shared" ca="1" si="85"/>
        <v>-1.5500942004915899E-2</v>
      </c>
    </row>
    <row r="3061" spans="7:8">
      <c r="G3061">
        <v>3056</v>
      </c>
      <c r="H3061">
        <f t="shared" ca="1" si="85"/>
        <v>-1.9873913037394025E-2</v>
      </c>
    </row>
    <row r="3062" spans="7:8">
      <c r="G3062">
        <v>3057</v>
      </c>
      <c r="H3062">
        <f t="shared" ca="1" si="85"/>
        <v>-9.1852408431000333E-3</v>
      </c>
    </row>
    <row r="3063" spans="7:8">
      <c r="G3063">
        <v>3058</v>
      </c>
      <c r="H3063">
        <f t="shared" ca="1" si="85"/>
        <v>1.2020854285545753E-2</v>
      </c>
    </row>
    <row r="3064" spans="7:8">
      <c r="G3064">
        <v>3059</v>
      </c>
      <c r="H3064">
        <f t="shared" ca="1" si="85"/>
        <v>1.6856300612005732E-2</v>
      </c>
    </row>
    <row r="3065" spans="7:8">
      <c r="G3065">
        <v>3060</v>
      </c>
      <c r="H3065">
        <f t="shared" ca="1" si="85"/>
        <v>-4.8699955628971146E-4</v>
      </c>
    </row>
    <row r="3066" spans="7:8">
      <c r="G3066">
        <v>3061</v>
      </c>
      <c r="H3066">
        <f t="shared" ca="1" si="85"/>
        <v>2.1357251621772808E-2</v>
      </c>
    </row>
    <row r="3067" spans="7:8">
      <c r="G3067">
        <v>3062</v>
      </c>
      <c r="H3067">
        <f t="shared" ca="1" si="85"/>
        <v>-2.1930923462972424E-3</v>
      </c>
    </row>
    <row r="3068" spans="7:8">
      <c r="G3068">
        <v>3063</v>
      </c>
      <c r="H3068">
        <f t="shared" ca="1" si="85"/>
        <v>1.7760357705657879E-3</v>
      </c>
    </row>
    <row r="3069" spans="7:8">
      <c r="G3069">
        <v>3064</v>
      </c>
      <c r="H3069">
        <f t="shared" ca="1" si="85"/>
        <v>-7.9867065171762095E-3</v>
      </c>
    </row>
    <row r="3070" spans="7:8">
      <c r="G3070">
        <v>3065</v>
      </c>
      <c r="H3070">
        <f t="shared" ca="1" si="85"/>
        <v>3.3317711706914284E-2</v>
      </c>
    </row>
    <row r="3071" spans="7:8">
      <c r="G3071">
        <v>3066</v>
      </c>
      <c r="H3071">
        <f t="shared" ca="1" si="85"/>
        <v>-1.6382174574130547E-3</v>
      </c>
    </row>
    <row r="3072" spans="7:8">
      <c r="G3072">
        <v>3067</v>
      </c>
      <c r="H3072">
        <f t="shared" ca="1" si="85"/>
        <v>2.8993099269471224E-3</v>
      </c>
    </row>
    <row r="3073" spans="7:8">
      <c r="G3073">
        <v>3068</v>
      </c>
      <c r="H3073">
        <f t="shared" ca="1" si="85"/>
        <v>-1.5471512394583593E-2</v>
      </c>
    </row>
    <row r="3074" spans="7:8">
      <c r="G3074">
        <v>3069</v>
      </c>
      <c r="H3074">
        <f t="shared" ca="1" si="85"/>
        <v>-2.3222416951077046E-2</v>
      </c>
    </row>
    <row r="3075" spans="7:8">
      <c r="G3075">
        <v>3070</v>
      </c>
      <c r="H3075">
        <f t="shared" ca="1" si="85"/>
        <v>2.739317891153107E-2</v>
      </c>
    </row>
    <row r="3076" spans="7:8">
      <c r="G3076">
        <v>3071</v>
      </c>
      <c r="H3076">
        <f t="shared" ca="1" si="85"/>
        <v>-3.3480332096294189E-2</v>
      </c>
    </row>
    <row r="3077" spans="7:8">
      <c r="G3077">
        <v>3072</v>
      </c>
      <c r="H3077">
        <f t="shared" ca="1" si="85"/>
        <v>2.393492557508508E-2</v>
      </c>
    </row>
    <row r="3078" spans="7:8">
      <c r="G3078">
        <v>3073</v>
      </c>
      <c r="H3078">
        <f t="shared" ca="1" si="85"/>
        <v>6.0670714929311797E-3</v>
      </c>
    </row>
    <row r="3079" spans="7:8">
      <c r="G3079">
        <v>3074</v>
      </c>
      <c r="H3079">
        <f t="shared" ref="H3079:H3142" ca="1" si="86">NORMINV(RAND(),N$8,N$9)</f>
        <v>7.6437475729757634E-3</v>
      </c>
    </row>
    <row r="3080" spans="7:8">
      <c r="G3080">
        <v>3075</v>
      </c>
      <c r="H3080">
        <f t="shared" ca="1" si="86"/>
        <v>-2.1778618375623091E-2</v>
      </c>
    </row>
    <row r="3081" spans="7:8">
      <c r="G3081">
        <v>3076</v>
      </c>
      <c r="H3081">
        <f t="shared" ca="1" si="86"/>
        <v>-9.7227172979084155E-3</v>
      </c>
    </row>
    <row r="3082" spans="7:8">
      <c r="G3082">
        <v>3077</v>
      </c>
      <c r="H3082">
        <f t="shared" ca="1" si="86"/>
        <v>-2.4700046198424752E-2</v>
      </c>
    </row>
    <row r="3083" spans="7:8">
      <c r="G3083">
        <v>3078</v>
      </c>
      <c r="H3083">
        <f t="shared" ca="1" si="86"/>
        <v>3.5652877193727353E-3</v>
      </c>
    </row>
    <row r="3084" spans="7:8">
      <c r="G3084">
        <v>3079</v>
      </c>
      <c r="H3084">
        <f t="shared" ca="1" si="86"/>
        <v>-3.3171519517432704E-2</v>
      </c>
    </row>
    <row r="3085" spans="7:8">
      <c r="G3085">
        <v>3080</v>
      </c>
      <c r="H3085">
        <f t="shared" ca="1" si="86"/>
        <v>3.6378770894655221E-3</v>
      </c>
    </row>
    <row r="3086" spans="7:8">
      <c r="G3086">
        <v>3081</v>
      </c>
      <c r="H3086">
        <f t="shared" ca="1" si="86"/>
        <v>3.7309900543404578E-2</v>
      </c>
    </row>
    <row r="3087" spans="7:8">
      <c r="G3087">
        <v>3082</v>
      </c>
      <c r="H3087">
        <f t="shared" ca="1" si="86"/>
        <v>-2.5155198545783127E-2</v>
      </c>
    </row>
    <row r="3088" spans="7:8">
      <c r="G3088">
        <v>3083</v>
      </c>
      <c r="H3088">
        <f t="shared" ca="1" si="86"/>
        <v>-4.9201713179209003E-2</v>
      </c>
    </row>
    <row r="3089" spans="7:8">
      <c r="G3089">
        <v>3084</v>
      </c>
      <c r="H3089">
        <f t="shared" ca="1" si="86"/>
        <v>-3.8516753470563214E-2</v>
      </c>
    </row>
    <row r="3090" spans="7:8">
      <c r="G3090">
        <v>3085</v>
      </c>
      <c r="H3090">
        <f t="shared" ca="1" si="86"/>
        <v>-5.3101680441125466E-3</v>
      </c>
    </row>
    <row r="3091" spans="7:8">
      <c r="G3091">
        <v>3086</v>
      </c>
      <c r="H3091">
        <f t="shared" ca="1" si="86"/>
        <v>-3.2839934295775683E-2</v>
      </c>
    </row>
    <row r="3092" spans="7:8">
      <c r="G3092">
        <v>3087</v>
      </c>
      <c r="H3092">
        <f t="shared" ca="1" si="86"/>
        <v>4.8547907002870899E-2</v>
      </c>
    </row>
    <row r="3093" spans="7:8">
      <c r="G3093">
        <v>3088</v>
      </c>
      <c r="H3093">
        <f t="shared" ca="1" si="86"/>
        <v>-2.1914855393375728E-2</v>
      </c>
    </row>
    <row r="3094" spans="7:8">
      <c r="G3094">
        <v>3089</v>
      </c>
      <c r="H3094">
        <f t="shared" ca="1" si="86"/>
        <v>-8.0630025213291583E-3</v>
      </c>
    </row>
    <row r="3095" spans="7:8">
      <c r="G3095">
        <v>3090</v>
      </c>
      <c r="H3095">
        <f t="shared" ca="1" si="86"/>
        <v>-1.0222523085237857E-3</v>
      </c>
    </row>
    <row r="3096" spans="7:8">
      <c r="G3096">
        <v>3091</v>
      </c>
      <c r="H3096">
        <f t="shared" ca="1" si="86"/>
        <v>-5.5037123637090716E-3</v>
      </c>
    </row>
    <row r="3097" spans="7:8">
      <c r="G3097">
        <v>3092</v>
      </c>
      <c r="H3097">
        <f t="shared" ca="1" si="86"/>
        <v>1.4821074201890735E-2</v>
      </c>
    </row>
    <row r="3098" spans="7:8">
      <c r="G3098">
        <v>3093</v>
      </c>
      <c r="H3098">
        <f t="shared" ca="1" si="86"/>
        <v>-8.7499747319237636E-3</v>
      </c>
    </row>
    <row r="3099" spans="7:8">
      <c r="G3099">
        <v>3094</v>
      </c>
      <c r="H3099">
        <f t="shared" ca="1" si="86"/>
        <v>-3.2192638319943956E-2</v>
      </c>
    </row>
    <row r="3100" spans="7:8">
      <c r="G3100">
        <v>3095</v>
      </c>
      <c r="H3100">
        <f t="shared" ca="1" si="86"/>
        <v>-4.6940345607509931E-5</v>
      </c>
    </row>
    <row r="3101" spans="7:8">
      <c r="G3101">
        <v>3096</v>
      </c>
      <c r="H3101">
        <f t="shared" ca="1" si="86"/>
        <v>7.6973734837752312E-3</v>
      </c>
    </row>
    <row r="3102" spans="7:8">
      <c r="G3102">
        <v>3097</v>
      </c>
      <c r="H3102">
        <f t="shared" ca="1" si="86"/>
        <v>1.354832854305628E-3</v>
      </c>
    </row>
    <row r="3103" spans="7:8">
      <c r="G3103">
        <v>3098</v>
      </c>
      <c r="H3103">
        <f t="shared" ca="1" si="86"/>
        <v>1.7462183059804525E-2</v>
      </c>
    </row>
    <row r="3104" spans="7:8">
      <c r="G3104">
        <v>3099</v>
      </c>
      <c r="H3104">
        <f t="shared" ca="1" si="86"/>
        <v>-2.0547592702845129E-2</v>
      </c>
    </row>
    <row r="3105" spans="7:8">
      <c r="G3105">
        <v>3100</v>
      </c>
      <c r="H3105">
        <f t="shared" ca="1" si="86"/>
        <v>-9.1073819862883877E-4</v>
      </c>
    </row>
    <row r="3106" spans="7:8">
      <c r="G3106">
        <v>3101</v>
      </c>
      <c r="H3106">
        <f t="shared" ca="1" si="86"/>
        <v>3.5649536387942988E-3</v>
      </c>
    </row>
    <row r="3107" spans="7:8">
      <c r="G3107">
        <v>3102</v>
      </c>
      <c r="H3107">
        <f t="shared" ca="1" si="86"/>
        <v>3.6335486383124664E-2</v>
      </c>
    </row>
    <row r="3108" spans="7:8">
      <c r="G3108">
        <v>3103</v>
      </c>
      <c r="H3108">
        <f t="shared" ca="1" si="86"/>
        <v>3.579851316570367E-2</v>
      </c>
    </row>
    <row r="3109" spans="7:8">
      <c r="G3109">
        <v>3104</v>
      </c>
      <c r="H3109">
        <f t="shared" ca="1" si="86"/>
        <v>2.2806342572471158E-2</v>
      </c>
    </row>
    <row r="3110" spans="7:8">
      <c r="G3110">
        <v>3105</v>
      </c>
      <c r="H3110">
        <f t="shared" ca="1" si="86"/>
        <v>-2.8331991043687735E-2</v>
      </c>
    </row>
    <row r="3111" spans="7:8">
      <c r="G3111">
        <v>3106</v>
      </c>
      <c r="H3111">
        <f t="shared" ca="1" si="86"/>
        <v>2.1998686907191375E-4</v>
      </c>
    </row>
    <row r="3112" spans="7:8">
      <c r="G3112">
        <v>3107</v>
      </c>
      <c r="H3112">
        <f t="shared" ca="1" si="86"/>
        <v>-1.5564101621573756E-2</v>
      </c>
    </row>
    <row r="3113" spans="7:8">
      <c r="G3113">
        <v>3108</v>
      </c>
      <c r="H3113">
        <f t="shared" ca="1" si="86"/>
        <v>9.3855829065332217E-3</v>
      </c>
    </row>
    <row r="3114" spans="7:8">
      <c r="G3114">
        <v>3109</v>
      </c>
      <c r="H3114">
        <f t="shared" ca="1" si="86"/>
        <v>-5.9517236672227804E-3</v>
      </c>
    </row>
    <row r="3115" spans="7:8">
      <c r="G3115">
        <v>3110</v>
      </c>
      <c r="H3115">
        <f t="shared" ca="1" si="86"/>
        <v>1.5362661925117711E-2</v>
      </c>
    </row>
    <row r="3116" spans="7:8">
      <c r="G3116">
        <v>3111</v>
      </c>
      <c r="H3116">
        <f t="shared" ca="1" si="86"/>
        <v>6.4978929881262968E-3</v>
      </c>
    </row>
    <row r="3117" spans="7:8">
      <c r="G3117">
        <v>3112</v>
      </c>
      <c r="H3117">
        <f t="shared" ca="1" si="86"/>
        <v>-2.5554461792315984E-2</v>
      </c>
    </row>
    <row r="3118" spans="7:8">
      <c r="G3118">
        <v>3113</v>
      </c>
      <c r="H3118">
        <f t="shared" ca="1" si="86"/>
        <v>-1.8223838665211583E-2</v>
      </c>
    </row>
    <row r="3119" spans="7:8">
      <c r="G3119">
        <v>3114</v>
      </c>
      <c r="H3119">
        <f t="shared" ca="1" si="86"/>
        <v>-9.7251852273659242E-4</v>
      </c>
    </row>
    <row r="3120" spans="7:8">
      <c r="G3120">
        <v>3115</v>
      </c>
      <c r="H3120">
        <f t="shared" ca="1" si="86"/>
        <v>-2.6681783624886357E-3</v>
      </c>
    </row>
    <row r="3121" spans="7:8">
      <c r="G3121">
        <v>3116</v>
      </c>
      <c r="H3121">
        <f t="shared" ca="1" si="86"/>
        <v>-1.9685789201468004E-2</v>
      </c>
    </row>
    <row r="3122" spans="7:8">
      <c r="G3122">
        <v>3117</v>
      </c>
      <c r="H3122">
        <f t="shared" ca="1" si="86"/>
        <v>6.147441621458331E-3</v>
      </c>
    </row>
    <row r="3123" spans="7:8">
      <c r="G3123">
        <v>3118</v>
      </c>
      <c r="H3123">
        <f t="shared" ca="1" si="86"/>
        <v>-9.3716229705059894E-3</v>
      </c>
    </row>
    <row r="3124" spans="7:8">
      <c r="G3124">
        <v>3119</v>
      </c>
      <c r="H3124">
        <f t="shared" ca="1" si="86"/>
        <v>5.2239886402249559E-2</v>
      </c>
    </row>
    <row r="3125" spans="7:8">
      <c r="G3125">
        <v>3120</v>
      </c>
      <c r="H3125">
        <f t="shared" ca="1" si="86"/>
        <v>5.0469778011094438E-2</v>
      </c>
    </row>
    <row r="3126" spans="7:8">
      <c r="G3126">
        <v>3121</v>
      </c>
      <c r="H3126">
        <f t="shared" ca="1" si="86"/>
        <v>2.3905445938749555E-2</v>
      </c>
    </row>
    <row r="3127" spans="7:8">
      <c r="G3127">
        <v>3122</v>
      </c>
      <c r="H3127">
        <f t="shared" ca="1" si="86"/>
        <v>-4.2430828295176833E-4</v>
      </c>
    </row>
    <row r="3128" spans="7:8">
      <c r="G3128">
        <v>3123</v>
      </c>
      <c r="H3128">
        <f t="shared" ca="1" si="86"/>
        <v>-1.1679597491884249E-2</v>
      </c>
    </row>
    <row r="3129" spans="7:8">
      <c r="G3129">
        <v>3124</v>
      </c>
      <c r="H3129">
        <f t="shared" ca="1" si="86"/>
        <v>7.8047599002058965E-3</v>
      </c>
    </row>
    <row r="3130" spans="7:8">
      <c r="G3130">
        <v>3125</v>
      </c>
      <c r="H3130">
        <f t="shared" ca="1" si="86"/>
        <v>9.2318024353987491E-3</v>
      </c>
    </row>
    <row r="3131" spans="7:8">
      <c r="G3131">
        <v>3126</v>
      </c>
      <c r="H3131">
        <f t="shared" ca="1" si="86"/>
        <v>-1.0338857587162544E-2</v>
      </c>
    </row>
    <row r="3132" spans="7:8">
      <c r="G3132">
        <v>3127</v>
      </c>
      <c r="H3132">
        <f t="shared" ca="1" si="86"/>
        <v>-2.2241520174867854E-2</v>
      </c>
    </row>
    <row r="3133" spans="7:8">
      <c r="G3133">
        <v>3128</v>
      </c>
      <c r="H3133">
        <f t="shared" ca="1" si="86"/>
        <v>1.6167046552056221E-2</v>
      </c>
    </row>
    <row r="3134" spans="7:8">
      <c r="G3134">
        <v>3129</v>
      </c>
      <c r="H3134">
        <f t="shared" ca="1" si="86"/>
        <v>7.605928693744793E-3</v>
      </c>
    </row>
    <row r="3135" spans="7:8">
      <c r="G3135">
        <v>3130</v>
      </c>
      <c r="H3135">
        <f t="shared" ca="1" si="86"/>
        <v>7.3811519628638332E-4</v>
      </c>
    </row>
    <row r="3136" spans="7:8">
      <c r="G3136">
        <v>3131</v>
      </c>
      <c r="H3136">
        <f t="shared" ca="1" si="86"/>
        <v>2.6288152467461509E-2</v>
      </c>
    </row>
    <row r="3137" spans="7:8">
      <c r="G3137">
        <v>3132</v>
      </c>
      <c r="H3137">
        <f t="shared" ca="1" si="86"/>
        <v>1.7901318756625928E-2</v>
      </c>
    </row>
    <row r="3138" spans="7:8">
      <c r="G3138">
        <v>3133</v>
      </c>
      <c r="H3138">
        <f t="shared" ca="1" si="86"/>
        <v>1.8037533271946862E-2</v>
      </c>
    </row>
    <row r="3139" spans="7:8">
      <c r="G3139">
        <v>3134</v>
      </c>
      <c r="H3139">
        <f t="shared" ca="1" si="86"/>
        <v>-1.8560831642999962E-2</v>
      </c>
    </row>
    <row r="3140" spans="7:8">
      <c r="G3140">
        <v>3135</v>
      </c>
      <c r="H3140">
        <f t="shared" ca="1" si="86"/>
        <v>-6.2258342884501799E-3</v>
      </c>
    </row>
    <row r="3141" spans="7:8">
      <c r="G3141">
        <v>3136</v>
      </c>
      <c r="H3141">
        <f t="shared" ca="1" si="86"/>
        <v>-6.3898426569712567E-3</v>
      </c>
    </row>
    <row r="3142" spans="7:8">
      <c r="G3142">
        <v>3137</v>
      </c>
      <c r="H3142">
        <f t="shared" ca="1" si="86"/>
        <v>-6.2785950762601947E-2</v>
      </c>
    </row>
    <row r="3143" spans="7:8">
      <c r="G3143">
        <v>3138</v>
      </c>
      <c r="H3143">
        <f t="shared" ref="H3143:H3206" ca="1" si="87">NORMINV(RAND(),N$8,N$9)</f>
        <v>2.6053119947916509E-2</v>
      </c>
    </row>
    <row r="3144" spans="7:8">
      <c r="G3144">
        <v>3139</v>
      </c>
      <c r="H3144">
        <f t="shared" ca="1" si="87"/>
        <v>3.515972989789605E-2</v>
      </c>
    </row>
    <row r="3145" spans="7:8">
      <c r="G3145">
        <v>3140</v>
      </c>
      <c r="H3145">
        <f t="shared" ca="1" si="87"/>
        <v>1.4269473717906959E-2</v>
      </c>
    </row>
    <row r="3146" spans="7:8">
      <c r="G3146">
        <v>3141</v>
      </c>
      <c r="H3146">
        <f t="shared" ca="1" si="87"/>
        <v>3.468589170504862E-2</v>
      </c>
    </row>
    <row r="3147" spans="7:8">
      <c r="G3147">
        <v>3142</v>
      </c>
      <c r="H3147">
        <f t="shared" ca="1" si="87"/>
        <v>-2.290228932617893E-2</v>
      </c>
    </row>
    <row r="3148" spans="7:8">
      <c r="G3148">
        <v>3143</v>
      </c>
      <c r="H3148">
        <f t="shared" ca="1" si="87"/>
        <v>2.1319544281362814E-2</v>
      </c>
    </row>
    <row r="3149" spans="7:8">
      <c r="G3149">
        <v>3144</v>
      </c>
      <c r="H3149">
        <f t="shared" ca="1" si="87"/>
        <v>2.2492395191849923E-2</v>
      </c>
    </row>
    <row r="3150" spans="7:8">
      <c r="G3150">
        <v>3145</v>
      </c>
      <c r="H3150">
        <f t="shared" ca="1" si="87"/>
        <v>-2.3739397401596668E-2</v>
      </c>
    </row>
    <row r="3151" spans="7:8">
      <c r="G3151">
        <v>3146</v>
      </c>
      <c r="H3151">
        <f t="shared" ca="1" si="87"/>
        <v>6.8594773478436516E-3</v>
      </c>
    </row>
    <row r="3152" spans="7:8">
      <c r="G3152">
        <v>3147</v>
      </c>
      <c r="H3152">
        <f t="shared" ca="1" si="87"/>
        <v>3.6139615392777609E-2</v>
      </c>
    </row>
    <row r="3153" spans="7:8">
      <c r="G3153">
        <v>3148</v>
      </c>
      <c r="H3153">
        <f t="shared" ca="1" si="87"/>
        <v>-4.5308224212278203E-3</v>
      </c>
    </row>
    <row r="3154" spans="7:8">
      <c r="G3154">
        <v>3149</v>
      </c>
      <c r="H3154">
        <f t="shared" ca="1" si="87"/>
        <v>9.9346576326894073E-3</v>
      </c>
    </row>
    <row r="3155" spans="7:8">
      <c r="G3155">
        <v>3150</v>
      </c>
      <c r="H3155">
        <f t="shared" ca="1" si="87"/>
        <v>-3.6458467613119253E-3</v>
      </c>
    </row>
    <row r="3156" spans="7:8">
      <c r="G3156">
        <v>3151</v>
      </c>
      <c r="H3156">
        <f t="shared" ca="1" si="87"/>
        <v>-2.7104045509802152E-2</v>
      </c>
    </row>
    <row r="3157" spans="7:8">
      <c r="G3157">
        <v>3152</v>
      </c>
      <c r="H3157">
        <f t="shared" ca="1" si="87"/>
        <v>9.720642272676331E-3</v>
      </c>
    </row>
    <row r="3158" spans="7:8">
      <c r="G3158">
        <v>3153</v>
      </c>
      <c r="H3158">
        <f t="shared" ca="1" si="87"/>
        <v>2.5970018634870123E-2</v>
      </c>
    </row>
    <row r="3159" spans="7:8">
      <c r="G3159">
        <v>3154</v>
      </c>
      <c r="H3159">
        <f t="shared" ca="1" si="87"/>
        <v>-1.0857942254660392E-2</v>
      </c>
    </row>
    <row r="3160" spans="7:8">
      <c r="G3160">
        <v>3155</v>
      </c>
      <c r="H3160">
        <f t="shared" ca="1" si="87"/>
        <v>-8.4522131620260819E-3</v>
      </c>
    </row>
    <row r="3161" spans="7:8">
      <c r="G3161">
        <v>3156</v>
      </c>
      <c r="H3161">
        <f t="shared" ca="1" si="87"/>
        <v>-4.0142160207377958E-2</v>
      </c>
    </row>
    <row r="3162" spans="7:8">
      <c r="G3162">
        <v>3157</v>
      </c>
      <c r="H3162">
        <f t="shared" ca="1" si="87"/>
        <v>-2.3983683028827842E-2</v>
      </c>
    </row>
    <row r="3163" spans="7:8">
      <c r="G3163">
        <v>3158</v>
      </c>
      <c r="H3163">
        <f t="shared" ca="1" si="87"/>
        <v>-1.4691096504038994E-2</v>
      </c>
    </row>
    <row r="3164" spans="7:8">
      <c r="G3164">
        <v>3159</v>
      </c>
      <c r="H3164">
        <f t="shared" ca="1" si="87"/>
        <v>4.1825393743830805E-2</v>
      </c>
    </row>
    <row r="3165" spans="7:8">
      <c r="G3165">
        <v>3160</v>
      </c>
      <c r="H3165">
        <f t="shared" ca="1" si="87"/>
        <v>-1.5484950776224709E-2</v>
      </c>
    </row>
    <row r="3166" spans="7:8">
      <c r="G3166">
        <v>3161</v>
      </c>
      <c r="H3166">
        <f t="shared" ca="1" si="87"/>
        <v>-2.6898430180473953E-2</v>
      </c>
    </row>
    <row r="3167" spans="7:8">
      <c r="G3167">
        <v>3162</v>
      </c>
      <c r="H3167">
        <f t="shared" ca="1" si="87"/>
        <v>4.4108250489268731E-2</v>
      </c>
    </row>
    <row r="3168" spans="7:8">
      <c r="G3168">
        <v>3163</v>
      </c>
      <c r="H3168">
        <f t="shared" ca="1" si="87"/>
        <v>-2.141308452659348E-2</v>
      </c>
    </row>
    <row r="3169" spans="7:8">
      <c r="G3169">
        <v>3164</v>
      </c>
      <c r="H3169">
        <f t="shared" ca="1" si="87"/>
        <v>4.0442149312203022E-3</v>
      </c>
    </row>
    <row r="3170" spans="7:8">
      <c r="G3170">
        <v>3165</v>
      </c>
      <c r="H3170">
        <f t="shared" ca="1" si="87"/>
        <v>-5.018838966897401E-3</v>
      </c>
    </row>
    <row r="3171" spans="7:8">
      <c r="G3171">
        <v>3166</v>
      </c>
      <c r="H3171">
        <f t="shared" ca="1" si="87"/>
        <v>-2.0254881678393444E-2</v>
      </c>
    </row>
    <row r="3172" spans="7:8">
      <c r="G3172">
        <v>3167</v>
      </c>
      <c r="H3172">
        <f t="shared" ca="1" si="87"/>
        <v>-2.1146974486506303E-2</v>
      </c>
    </row>
    <row r="3173" spans="7:8">
      <c r="G3173">
        <v>3168</v>
      </c>
      <c r="H3173">
        <f t="shared" ca="1" si="87"/>
        <v>1.1392401662302544E-2</v>
      </c>
    </row>
    <row r="3174" spans="7:8">
      <c r="G3174">
        <v>3169</v>
      </c>
      <c r="H3174">
        <f t="shared" ca="1" si="87"/>
        <v>-8.8966727148534295E-3</v>
      </c>
    </row>
    <row r="3175" spans="7:8">
      <c r="G3175">
        <v>3170</v>
      </c>
      <c r="H3175">
        <f t="shared" ca="1" si="87"/>
        <v>-3.8472323557792402E-3</v>
      </c>
    </row>
    <row r="3176" spans="7:8">
      <c r="G3176">
        <v>3171</v>
      </c>
      <c r="H3176">
        <f t="shared" ca="1" si="87"/>
        <v>1.4966191299700738E-2</v>
      </c>
    </row>
    <row r="3177" spans="7:8">
      <c r="G3177">
        <v>3172</v>
      </c>
      <c r="H3177">
        <f t="shared" ca="1" si="87"/>
        <v>7.6048712342313583E-3</v>
      </c>
    </row>
    <row r="3178" spans="7:8">
      <c r="G3178">
        <v>3173</v>
      </c>
      <c r="H3178">
        <f t="shared" ca="1" si="87"/>
        <v>-3.1962058331812544E-2</v>
      </c>
    </row>
    <row r="3179" spans="7:8">
      <c r="G3179">
        <v>3174</v>
      </c>
      <c r="H3179">
        <f t="shared" ca="1" si="87"/>
        <v>-8.7823785074105602E-3</v>
      </c>
    </row>
    <row r="3180" spans="7:8">
      <c r="G3180">
        <v>3175</v>
      </c>
      <c r="H3180">
        <f t="shared" ca="1" si="87"/>
        <v>-3.6307793367589534E-4</v>
      </c>
    </row>
    <row r="3181" spans="7:8">
      <c r="G3181">
        <v>3176</v>
      </c>
      <c r="H3181">
        <f t="shared" ca="1" si="87"/>
        <v>2.1254886500840117E-2</v>
      </c>
    </row>
    <row r="3182" spans="7:8">
      <c r="G3182">
        <v>3177</v>
      </c>
      <c r="H3182">
        <f t="shared" ca="1" si="87"/>
        <v>6.7629609207289065E-3</v>
      </c>
    </row>
    <row r="3183" spans="7:8">
      <c r="G3183">
        <v>3178</v>
      </c>
      <c r="H3183">
        <f t="shared" ca="1" si="87"/>
        <v>4.9711212885697582E-2</v>
      </c>
    </row>
    <row r="3184" spans="7:8">
      <c r="G3184">
        <v>3179</v>
      </c>
      <c r="H3184">
        <f t="shared" ca="1" si="87"/>
        <v>1.9091564360271224E-2</v>
      </c>
    </row>
    <row r="3185" spans="7:8">
      <c r="G3185">
        <v>3180</v>
      </c>
      <c r="H3185">
        <f t="shared" ca="1" si="87"/>
        <v>-1.8340660378191435E-3</v>
      </c>
    </row>
    <row r="3186" spans="7:8">
      <c r="G3186">
        <v>3181</v>
      </c>
      <c r="H3186">
        <f t="shared" ca="1" si="87"/>
        <v>2.4563242948608234E-3</v>
      </c>
    </row>
    <row r="3187" spans="7:8">
      <c r="G3187">
        <v>3182</v>
      </c>
      <c r="H3187">
        <f t="shared" ca="1" si="87"/>
        <v>-1.2609852584308589E-2</v>
      </c>
    </row>
    <row r="3188" spans="7:8">
      <c r="G3188">
        <v>3183</v>
      </c>
      <c r="H3188">
        <f t="shared" ca="1" si="87"/>
        <v>2.9962713026662601E-3</v>
      </c>
    </row>
    <row r="3189" spans="7:8">
      <c r="G3189">
        <v>3184</v>
      </c>
      <c r="H3189">
        <f t="shared" ca="1" si="87"/>
        <v>-3.7769101832875454E-3</v>
      </c>
    </row>
    <row r="3190" spans="7:8">
      <c r="G3190">
        <v>3185</v>
      </c>
      <c r="H3190">
        <f t="shared" ca="1" si="87"/>
        <v>2.0838750093309388E-2</v>
      </c>
    </row>
    <row r="3191" spans="7:8">
      <c r="G3191">
        <v>3186</v>
      </c>
      <c r="H3191">
        <f t="shared" ca="1" si="87"/>
        <v>1.2473330322229656E-3</v>
      </c>
    </row>
    <row r="3192" spans="7:8">
      <c r="G3192">
        <v>3187</v>
      </c>
      <c r="H3192">
        <f t="shared" ca="1" si="87"/>
        <v>-2.3485171028414357E-2</v>
      </c>
    </row>
    <row r="3193" spans="7:8">
      <c r="G3193">
        <v>3188</v>
      </c>
      <c r="H3193">
        <f t="shared" ca="1" si="87"/>
        <v>-2.6337563912182706E-2</v>
      </c>
    </row>
    <row r="3194" spans="7:8">
      <c r="G3194">
        <v>3189</v>
      </c>
      <c r="H3194">
        <f t="shared" ca="1" si="87"/>
        <v>2.0981904689842928E-2</v>
      </c>
    </row>
    <row r="3195" spans="7:8">
      <c r="G3195">
        <v>3190</v>
      </c>
      <c r="H3195">
        <f t="shared" ca="1" si="87"/>
        <v>-1.9242274921768318E-3</v>
      </c>
    </row>
    <row r="3196" spans="7:8">
      <c r="G3196">
        <v>3191</v>
      </c>
      <c r="H3196">
        <f t="shared" ca="1" si="87"/>
        <v>-4.7897666326440075E-3</v>
      </c>
    </row>
    <row r="3197" spans="7:8">
      <c r="G3197">
        <v>3192</v>
      </c>
      <c r="H3197">
        <f t="shared" ca="1" si="87"/>
        <v>9.1157366456762375E-3</v>
      </c>
    </row>
    <row r="3198" spans="7:8">
      <c r="G3198">
        <v>3193</v>
      </c>
      <c r="H3198">
        <f t="shared" ca="1" si="87"/>
        <v>-3.7179409751511884E-2</v>
      </c>
    </row>
    <row r="3199" spans="7:8">
      <c r="G3199">
        <v>3194</v>
      </c>
      <c r="H3199">
        <f t="shared" ca="1" si="87"/>
        <v>-2.8554015521766597E-2</v>
      </c>
    </row>
    <row r="3200" spans="7:8">
      <c r="G3200">
        <v>3195</v>
      </c>
      <c r="H3200">
        <f t="shared" ca="1" si="87"/>
        <v>-4.4701249835253139E-3</v>
      </c>
    </row>
    <row r="3201" spans="7:8">
      <c r="G3201">
        <v>3196</v>
      </c>
      <c r="H3201">
        <f t="shared" ca="1" si="87"/>
        <v>-2.2135106437032422E-2</v>
      </c>
    </row>
    <row r="3202" spans="7:8">
      <c r="G3202">
        <v>3197</v>
      </c>
      <c r="H3202">
        <f t="shared" ca="1" si="87"/>
        <v>-1.0811228423303385E-2</v>
      </c>
    </row>
    <row r="3203" spans="7:8">
      <c r="G3203">
        <v>3198</v>
      </c>
      <c r="H3203">
        <f t="shared" ca="1" si="87"/>
        <v>-1.4513263123085303E-2</v>
      </c>
    </row>
    <row r="3204" spans="7:8">
      <c r="G3204">
        <v>3199</v>
      </c>
      <c r="H3204">
        <f t="shared" ca="1" si="87"/>
        <v>-2.9273695658598619E-2</v>
      </c>
    </row>
    <row r="3205" spans="7:8">
      <c r="G3205">
        <v>3200</v>
      </c>
      <c r="H3205">
        <f t="shared" ca="1" si="87"/>
        <v>-2.0880672755266344E-3</v>
      </c>
    </row>
    <row r="3206" spans="7:8">
      <c r="G3206">
        <v>3201</v>
      </c>
      <c r="H3206">
        <f t="shared" ca="1" si="87"/>
        <v>6.4949146832208246E-3</v>
      </c>
    </row>
    <row r="3207" spans="7:8">
      <c r="G3207">
        <v>3202</v>
      </c>
      <c r="H3207">
        <f t="shared" ref="H3207:H3270" ca="1" si="88">NORMINV(RAND(),N$8,N$9)</f>
        <v>9.1170680150343252E-3</v>
      </c>
    </row>
    <row r="3208" spans="7:8">
      <c r="G3208">
        <v>3203</v>
      </c>
      <c r="H3208">
        <f t="shared" ca="1" si="88"/>
        <v>-1.0869972148663462E-2</v>
      </c>
    </row>
    <row r="3209" spans="7:8">
      <c r="G3209">
        <v>3204</v>
      </c>
      <c r="H3209">
        <f t="shared" ca="1" si="88"/>
        <v>-2.7195805244607695E-2</v>
      </c>
    </row>
    <row r="3210" spans="7:8">
      <c r="G3210">
        <v>3205</v>
      </c>
      <c r="H3210">
        <f t="shared" ca="1" si="88"/>
        <v>-5.2359551144704336E-3</v>
      </c>
    </row>
    <row r="3211" spans="7:8">
      <c r="G3211">
        <v>3206</v>
      </c>
      <c r="H3211">
        <f t="shared" ca="1" si="88"/>
        <v>-3.4344309345753138E-2</v>
      </c>
    </row>
    <row r="3212" spans="7:8">
      <c r="G3212">
        <v>3207</v>
      </c>
      <c r="H3212">
        <f t="shared" ca="1" si="88"/>
        <v>4.0617914597667733E-2</v>
      </c>
    </row>
    <row r="3213" spans="7:8">
      <c r="G3213">
        <v>3208</v>
      </c>
      <c r="H3213">
        <f t="shared" ca="1" si="88"/>
        <v>-7.7656111961961951E-3</v>
      </c>
    </row>
    <row r="3214" spans="7:8">
      <c r="G3214">
        <v>3209</v>
      </c>
      <c r="H3214">
        <f t="shared" ca="1" si="88"/>
        <v>-2.7772689657610556E-2</v>
      </c>
    </row>
    <row r="3215" spans="7:8">
      <c r="G3215">
        <v>3210</v>
      </c>
      <c r="H3215">
        <f t="shared" ca="1" si="88"/>
        <v>-2.2538741916776255E-3</v>
      </c>
    </row>
    <row r="3216" spans="7:8">
      <c r="G3216">
        <v>3211</v>
      </c>
      <c r="H3216">
        <f t="shared" ca="1" si="88"/>
        <v>2.2600256689679864E-2</v>
      </c>
    </row>
    <row r="3217" spans="7:8">
      <c r="G3217">
        <v>3212</v>
      </c>
      <c r="H3217">
        <f t="shared" ca="1" si="88"/>
        <v>-5.668872405579381E-3</v>
      </c>
    </row>
    <row r="3218" spans="7:8">
      <c r="G3218">
        <v>3213</v>
      </c>
      <c r="H3218">
        <f t="shared" ca="1" si="88"/>
        <v>2.2737678293196787E-2</v>
      </c>
    </row>
    <row r="3219" spans="7:8">
      <c r="G3219">
        <v>3214</v>
      </c>
      <c r="H3219">
        <f t="shared" ca="1" si="88"/>
        <v>1.3283593905706251E-2</v>
      </c>
    </row>
    <row r="3220" spans="7:8">
      <c r="G3220">
        <v>3215</v>
      </c>
      <c r="H3220">
        <f t="shared" ca="1" si="88"/>
        <v>-1.613176009289042E-3</v>
      </c>
    </row>
    <row r="3221" spans="7:8">
      <c r="G3221">
        <v>3216</v>
      </c>
      <c r="H3221">
        <f t="shared" ca="1" si="88"/>
        <v>-1.2697309633888064E-2</v>
      </c>
    </row>
    <row r="3222" spans="7:8">
      <c r="G3222">
        <v>3217</v>
      </c>
      <c r="H3222">
        <f t="shared" ca="1" si="88"/>
        <v>3.1344935585450054E-2</v>
      </c>
    </row>
    <row r="3223" spans="7:8">
      <c r="G3223">
        <v>3218</v>
      </c>
      <c r="H3223">
        <f t="shared" ca="1" si="88"/>
        <v>1.1566689061392861E-2</v>
      </c>
    </row>
    <row r="3224" spans="7:8">
      <c r="G3224">
        <v>3219</v>
      </c>
      <c r="H3224">
        <f t="shared" ca="1" si="88"/>
        <v>-1.076281559223841E-2</v>
      </c>
    </row>
    <row r="3225" spans="7:8">
      <c r="G3225">
        <v>3220</v>
      </c>
      <c r="H3225">
        <f t="shared" ca="1" si="88"/>
        <v>7.5462903584952402E-3</v>
      </c>
    </row>
    <row r="3226" spans="7:8">
      <c r="G3226">
        <v>3221</v>
      </c>
      <c r="H3226">
        <f t="shared" ca="1" si="88"/>
        <v>1.2536111944131361E-2</v>
      </c>
    </row>
    <row r="3227" spans="7:8">
      <c r="G3227">
        <v>3222</v>
      </c>
      <c r="H3227">
        <f t="shared" ca="1" si="88"/>
        <v>1.8958044802273359E-2</v>
      </c>
    </row>
    <row r="3228" spans="7:8">
      <c r="G3228">
        <v>3223</v>
      </c>
      <c r="H3228">
        <f t="shared" ca="1" si="88"/>
        <v>-1.3041953245938587E-2</v>
      </c>
    </row>
    <row r="3229" spans="7:8">
      <c r="G3229">
        <v>3224</v>
      </c>
      <c r="H3229">
        <f t="shared" ca="1" si="88"/>
        <v>-1.0961764633418426E-2</v>
      </c>
    </row>
    <row r="3230" spans="7:8">
      <c r="G3230">
        <v>3225</v>
      </c>
      <c r="H3230">
        <f t="shared" ca="1" si="88"/>
        <v>1.7164770755822574E-2</v>
      </c>
    </row>
    <row r="3231" spans="7:8">
      <c r="G3231">
        <v>3226</v>
      </c>
      <c r="H3231">
        <f t="shared" ca="1" si="88"/>
        <v>2.401768169331998E-2</v>
      </c>
    </row>
    <row r="3232" spans="7:8">
      <c r="G3232">
        <v>3227</v>
      </c>
      <c r="H3232">
        <f t="shared" ca="1" si="88"/>
        <v>-8.3470940353288937E-3</v>
      </c>
    </row>
    <row r="3233" spans="7:8">
      <c r="G3233">
        <v>3228</v>
      </c>
      <c r="H3233">
        <f t="shared" ca="1" si="88"/>
        <v>-4.2321643634971991E-2</v>
      </c>
    </row>
    <row r="3234" spans="7:8">
      <c r="G3234">
        <v>3229</v>
      </c>
      <c r="H3234">
        <f t="shared" ca="1" si="88"/>
        <v>1.1329853061069799E-2</v>
      </c>
    </row>
    <row r="3235" spans="7:8">
      <c r="G3235">
        <v>3230</v>
      </c>
      <c r="H3235">
        <f t="shared" ca="1" si="88"/>
        <v>-1.8068143047787467E-2</v>
      </c>
    </row>
    <row r="3236" spans="7:8">
      <c r="G3236">
        <v>3231</v>
      </c>
      <c r="H3236">
        <f t="shared" ca="1" si="88"/>
        <v>9.3778905954829805E-3</v>
      </c>
    </row>
    <row r="3237" spans="7:8">
      <c r="G3237">
        <v>3232</v>
      </c>
      <c r="H3237">
        <f t="shared" ca="1" si="88"/>
        <v>1.911348976785018E-2</v>
      </c>
    </row>
    <row r="3238" spans="7:8">
      <c r="G3238">
        <v>3233</v>
      </c>
      <c r="H3238">
        <f t="shared" ca="1" si="88"/>
        <v>-2.5933522135042301E-2</v>
      </c>
    </row>
    <row r="3239" spans="7:8">
      <c r="G3239">
        <v>3234</v>
      </c>
      <c r="H3239">
        <f t="shared" ca="1" si="88"/>
        <v>7.7474082215161864E-3</v>
      </c>
    </row>
    <row r="3240" spans="7:8">
      <c r="G3240">
        <v>3235</v>
      </c>
      <c r="H3240">
        <f t="shared" ca="1" si="88"/>
        <v>1.8015396622116552E-2</v>
      </c>
    </row>
    <row r="3241" spans="7:8">
      <c r="G3241">
        <v>3236</v>
      </c>
      <c r="H3241">
        <f t="shared" ca="1" si="88"/>
        <v>-2.198882855213638E-2</v>
      </c>
    </row>
    <row r="3242" spans="7:8">
      <c r="G3242">
        <v>3237</v>
      </c>
      <c r="H3242">
        <f t="shared" ca="1" si="88"/>
        <v>1.2154085381134522E-2</v>
      </c>
    </row>
    <row r="3243" spans="7:8">
      <c r="G3243">
        <v>3238</v>
      </c>
      <c r="H3243">
        <f t="shared" ca="1" si="88"/>
        <v>-2.3625857906827943E-2</v>
      </c>
    </row>
    <row r="3244" spans="7:8">
      <c r="G3244">
        <v>3239</v>
      </c>
      <c r="H3244">
        <f t="shared" ca="1" si="88"/>
        <v>-1.2587668089579646E-2</v>
      </c>
    </row>
    <row r="3245" spans="7:8">
      <c r="G3245">
        <v>3240</v>
      </c>
      <c r="H3245">
        <f t="shared" ca="1" si="88"/>
        <v>2.1379575584081737E-3</v>
      </c>
    </row>
    <row r="3246" spans="7:8">
      <c r="G3246">
        <v>3241</v>
      </c>
      <c r="H3246">
        <f t="shared" ca="1" si="88"/>
        <v>4.1496937290017633E-2</v>
      </c>
    </row>
    <row r="3247" spans="7:8">
      <c r="G3247">
        <v>3242</v>
      </c>
      <c r="H3247">
        <f t="shared" ca="1" si="88"/>
        <v>2.269018953325503E-2</v>
      </c>
    </row>
    <row r="3248" spans="7:8">
      <c r="G3248">
        <v>3243</v>
      </c>
      <c r="H3248">
        <f t="shared" ca="1" si="88"/>
        <v>3.6812343141438067E-2</v>
      </c>
    </row>
    <row r="3249" spans="7:8">
      <c r="G3249">
        <v>3244</v>
      </c>
      <c r="H3249">
        <f t="shared" ca="1" si="88"/>
        <v>1.3851800585488417E-2</v>
      </c>
    </row>
    <row r="3250" spans="7:8">
      <c r="G3250">
        <v>3245</v>
      </c>
      <c r="H3250">
        <f t="shared" ca="1" si="88"/>
        <v>1.1650036462455144E-2</v>
      </c>
    </row>
    <row r="3251" spans="7:8">
      <c r="G3251">
        <v>3246</v>
      </c>
      <c r="H3251">
        <f t="shared" ca="1" si="88"/>
        <v>-4.2664844104046062E-3</v>
      </c>
    </row>
    <row r="3252" spans="7:8">
      <c r="G3252">
        <v>3247</v>
      </c>
      <c r="H3252">
        <f t="shared" ca="1" si="88"/>
        <v>5.3418909384651492E-2</v>
      </c>
    </row>
    <row r="3253" spans="7:8">
      <c r="G3253">
        <v>3248</v>
      </c>
      <c r="H3253">
        <f t="shared" ca="1" si="88"/>
        <v>-1.1168864724173238E-2</v>
      </c>
    </row>
    <row r="3254" spans="7:8">
      <c r="G3254">
        <v>3249</v>
      </c>
      <c r="H3254">
        <f t="shared" ca="1" si="88"/>
        <v>-1.0098720678978501E-3</v>
      </c>
    </row>
    <row r="3255" spans="7:8">
      <c r="G3255">
        <v>3250</v>
      </c>
      <c r="H3255">
        <f t="shared" ca="1" si="88"/>
        <v>2.3942999759989633E-2</v>
      </c>
    </row>
    <row r="3256" spans="7:8">
      <c r="G3256">
        <v>3251</v>
      </c>
      <c r="H3256">
        <f t="shared" ca="1" si="88"/>
        <v>-3.4426045570556587E-3</v>
      </c>
    </row>
    <row r="3257" spans="7:8">
      <c r="G3257">
        <v>3252</v>
      </c>
      <c r="H3257">
        <f t="shared" ca="1" si="88"/>
        <v>-3.356937120488469E-3</v>
      </c>
    </row>
    <row r="3258" spans="7:8">
      <c r="G3258">
        <v>3253</v>
      </c>
      <c r="H3258">
        <f t="shared" ca="1" si="88"/>
        <v>4.3023078109171537E-3</v>
      </c>
    </row>
    <row r="3259" spans="7:8">
      <c r="G3259">
        <v>3254</v>
      </c>
      <c r="H3259">
        <f t="shared" ca="1" si="88"/>
        <v>-6.2768940910323309E-3</v>
      </c>
    </row>
    <row r="3260" spans="7:8">
      <c r="G3260">
        <v>3255</v>
      </c>
      <c r="H3260">
        <f t="shared" ca="1" si="88"/>
        <v>-2.7387792147662994E-2</v>
      </c>
    </row>
    <row r="3261" spans="7:8">
      <c r="G3261">
        <v>3256</v>
      </c>
      <c r="H3261">
        <f t="shared" ca="1" si="88"/>
        <v>-4.5216188085120106E-3</v>
      </c>
    </row>
    <row r="3262" spans="7:8">
      <c r="G3262">
        <v>3257</v>
      </c>
      <c r="H3262">
        <f t="shared" ca="1" si="88"/>
        <v>-2.3023529517379676E-3</v>
      </c>
    </row>
    <row r="3263" spans="7:8">
      <c r="G3263">
        <v>3258</v>
      </c>
      <c r="H3263">
        <f t="shared" ca="1" si="88"/>
        <v>-8.1003410813896767E-3</v>
      </c>
    </row>
    <row r="3264" spans="7:8">
      <c r="G3264">
        <v>3259</v>
      </c>
      <c r="H3264">
        <f t="shared" ca="1" si="88"/>
        <v>-6.3232479006955118E-3</v>
      </c>
    </row>
    <row r="3265" spans="7:8">
      <c r="G3265">
        <v>3260</v>
      </c>
      <c r="H3265">
        <f t="shared" ca="1" si="88"/>
        <v>6.5874976645340349E-3</v>
      </c>
    </row>
    <row r="3266" spans="7:8">
      <c r="G3266">
        <v>3261</v>
      </c>
      <c r="H3266">
        <f t="shared" ca="1" si="88"/>
        <v>-2.1115301092421511E-2</v>
      </c>
    </row>
    <row r="3267" spans="7:8">
      <c r="G3267">
        <v>3262</v>
      </c>
      <c r="H3267">
        <f t="shared" ca="1" si="88"/>
        <v>2.1357097698849074E-2</v>
      </c>
    </row>
    <row r="3268" spans="7:8">
      <c r="G3268">
        <v>3263</v>
      </c>
      <c r="H3268">
        <f t="shared" ca="1" si="88"/>
        <v>-2.2161800766815124E-2</v>
      </c>
    </row>
    <row r="3269" spans="7:8">
      <c r="G3269">
        <v>3264</v>
      </c>
      <c r="H3269">
        <f t="shared" ca="1" si="88"/>
        <v>3.9985573389449336E-3</v>
      </c>
    </row>
    <row r="3270" spans="7:8">
      <c r="G3270">
        <v>3265</v>
      </c>
      <c r="H3270">
        <f t="shared" ca="1" si="88"/>
        <v>1.052914056089117E-2</v>
      </c>
    </row>
    <row r="3271" spans="7:8">
      <c r="G3271">
        <v>3266</v>
      </c>
      <c r="H3271">
        <f t="shared" ref="H3271:H3334" ca="1" si="89">NORMINV(RAND(),N$8,N$9)</f>
        <v>2.4262134776430085E-2</v>
      </c>
    </row>
    <row r="3272" spans="7:8">
      <c r="G3272">
        <v>3267</v>
      </c>
      <c r="H3272">
        <f t="shared" ca="1" si="89"/>
        <v>-3.3777031211412026E-2</v>
      </c>
    </row>
    <row r="3273" spans="7:8">
      <c r="G3273">
        <v>3268</v>
      </c>
      <c r="H3273">
        <f t="shared" ca="1" si="89"/>
        <v>-8.93153825239653E-3</v>
      </c>
    </row>
    <row r="3274" spans="7:8">
      <c r="G3274">
        <v>3269</v>
      </c>
      <c r="H3274">
        <f t="shared" ca="1" si="89"/>
        <v>1.8327579096924205E-2</v>
      </c>
    </row>
    <row r="3275" spans="7:8">
      <c r="G3275">
        <v>3270</v>
      </c>
      <c r="H3275">
        <f t="shared" ca="1" si="89"/>
        <v>-1.0003583166083298E-2</v>
      </c>
    </row>
    <row r="3276" spans="7:8">
      <c r="G3276">
        <v>3271</v>
      </c>
      <c r="H3276">
        <f t="shared" ca="1" si="89"/>
        <v>-1.4734501648892806E-2</v>
      </c>
    </row>
    <row r="3277" spans="7:8">
      <c r="G3277">
        <v>3272</v>
      </c>
      <c r="H3277">
        <f t="shared" ca="1" si="89"/>
        <v>8.1263434506376945E-4</v>
      </c>
    </row>
    <row r="3278" spans="7:8">
      <c r="G3278">
        <v>3273</v>
      </c>
      <c r="H3278">
        <f t="shared" ca="1" si="89"/>
        <v>-5.1655647108522782E-3</v>
      </c>
    </row>
    <row r="3279" spans="7:8">
      <c r="G3279">
        <v>3274</v>
      </c>
      <c r="H3279">
        <f t="shared" ca="1" si="89"/>
        <v>-1.4820708945163791E-2</v>
      </c>
    </row>
    <row r="3280" spans="7:8">
      <c r="G3280">
        <v>3275</v>
      </c>
      <c r="H3280">
        <f t="shared" ca="1" si="89"/>
        <v>1.9299197850505771E-2</v>
      </c>
    </row>
    <row r="3281" spans="7:8">
      <c r="G3281">
        <v>3276</v>
      </c>
      <c r="H3281">
        <f t="shared" ca="1" si="89"/>
        <v>-6.978975498356188E-3</v>
      </c>
    </row>
    <row r="3282" spans="7:8">
      <c r="G3282">
        <v>3277</v>
      </c>
      <c r="H3282">
        <f t="shared" ca="1" si="89"/>
        <v>-6.7479445191200041E-2</v>
      </c>
    </row>
    <row r="3283" spans="7:8">
      <c r="G3283">
        <v>3278</v>
      </c>
      <c r="H3283">
        <f t="shared" ca="1" si="89"/>
        <v>2.816081520978295E-2</v>
      </c>
    </row>
    <row r="3284" spans="7:8">
      <c r="G3284">
        <v>3279</v>
      </c>
      <c r="H3284">
        <f t="shared" ca="1" si="89"/>
        <v>-9.3244602539416053E-3</v>
      </c>
    </row>
    <row r="3285" spans="7:8">
      <c r="G3285">
        <v>3280</v>
      </c>
      <c r="H3285">
        <f t="shared" ca="1" si="89"/>
        <v>5.6243866996508263E-3</v>
      </c>
    </row>
    <row r="3286" spans="7:8">
      <c r="G3286">
        <v>3281</v>
      </c>
      <c r="H3286">
        <f t="shared" ca="1" si="89"/>
        <v>2.4612444314830593E-2</v>
      </c>
    </row>
    <row r="3287" spans="7:8">
      <c r="G3287">
        <v>3282</v>
      </c>
      <c r="H3287">
        <f t="shared" ca="1" si="89"/>
        <v>4.2739187303005563E-2</v>
      </c>
    </row>
    <row r="3288" spans="7:8">
      <c r="G3288">
        <v>3283</v>
      </c>
      <c r="H3288">
        <f t="shared" ca="1" si="89"/>
        <v>1.2535086010433859E-2</v>
      </c>
    </row>
    <row r="3289" spans="7:8">
      <c r="G3289">
        <v>3284</v>
      </c>
      <c r="H3289">
        <f t="shared" ca="1" si="89"/>
        <v>4.1186446765746308E-3</v>
      </c>
    </row>
    <row r="3290" spans="7:8">
      <c r="G3290">
        <v>3285</v>
      </c>
      <c r="H3290">
        <f t="shared" ca="1" si="89"/>
        <v>-3.3241166593554758E-3</v>
      </c>
    </row>
    <row r="3291" spans="7:8">
      <c r="G3291">
        <v>3286</v>
      </c>
      <c r="H3291">
        <f t="shared" ca="1" si="89"/>
        <v>-1.2066575183682409E-2</v>
      </c>
    </row>
    <row r="3292" spans="7:8">
      <c r="G3292">
        <v>3287</v>
      </c>
      <c r="H3292">
        <f t="shared" ca="1" si="89"/>
        <v>5.9350062547486133E-3</v>
      </c>
    </row>
    <row r="3293" spans="7:8">
      <c r="G3293">
        <v>3288</v>
      </c>
      <c r="H3293">
        <f t="shared" ca="1" si="89"/>
        <v>2.1561145820675556E-2</v>
      </c>
    </row>
    <row r="3294" spans="7:8">
      <c r="G3294">
        <v>3289</v>
      </c>
      <c r="H3294">
        <f t="shared" ca="1" si="89"/>
        <v>2.1794899820915321E-2</v>
      </c>
    </row>
    <row r="3295" spans="7:8">
      <c r="G3295">
        <v>3290</v>
      </c>
      <c r="H3295">
        <f t="shared" ca="1" si="89"/>
        <v>-1.9488414378780307E-3</v>
      </c>
    </row>
    <row r="3296" spans="7:8">
      <c r="G3296">
        <v>3291</v>
      </c>
      <c r="H3296">
        <f t="shared" ca="1" si="89"/>
        <v>-2.6899331875548067E-2</v>
      </c>
    </row>
    <row r="3297" spans="7:8">
      <c r="G3297">
        <v>3292</v>
      </c>
      <c r="H3297">
        <f t="shared" ca="1" si="89"/>
        <v>1.309435424792434E-2</v>
      </c>
    </row>
    <row r="3298" spans="7:8">
      <c r="G3298">
        <v>3293</v>
      </c>
      <c r="H3298">
        <f t="shared" ca="1" si="89"/>
        <v>-2.1246747607251416E-2</v>
      </c>
    </row>
    <row r="3299" spans="7:8">
      <c r="G3299">
        <v>3294</v>
      </c>
      <c r="H3299">
        <f t="shared" ca="1" si="89"/>
        <v>3.4041477997349169E-2</v>
      </c>
    </row>
    <row r="3300" spans="7:8">
      <c r="G3300">
        <v>3295</v>
      </c>
      <c r="H3300">
        <f t="shared" ca="1" si="89"/>
        <v>-7.8229763710136926E-3</v>
      </c>
    </row>
    <row r="3301" spans="7:8">
      <c r="G3301">
        <v>3296</v>
      </c>
      <c r="H3301">
        <f t="shared" ca="1" si="89"/>
        <v>-5.4035396199510026E-2</v>
      </c>
    </row>
    <row r="3302" spans="7:8">
      <c r="G3302">
        <v>3297</v>
      </c>
      <c r="H3302">
        <f t="shared" ca="1" si="89"/>
        <v>-2.4363279917816109E-2</v>
      </c>
    </row>
    <row r="3303" spans="7:8">
      <c r="G3303">
        <v>3298</v>
      </c>
      <c r="H3303">
        <f t="shared" ca="1" si="89"/>
        <v>2.0055448234933004E-2</v>
      </c>
    </row>
    <row r="3304" spans="7:8">
      <c r="G3304">
        <v>3299</v>
      </c>
      <c r="H3304">
        <f t="shared" ca="1" si="89"/>
        <v>-1.1792649388524094E-2</v>
      </c>
    </row>
    <row r="3305" spans="7:8">
      <c r="G3305">
        <v>3300</v>
      </c>
      <c r="H3305">
        <f t="shared" ca="1" si="89"/>
        <v>-4.2166098293898455E-3</v>
      </c>
    </row>
    <row r="3306" spans="7:8">
      <c r="G3306">
        <v>3301</v>
      </c>
      <c r="H3306">
        <f t="shared" ca="1" si="89"/>
        <v>4.9930607124799443E-2</v>
      </c>
    </row>
    <row r="3307" spans="7:8">
      <c r="G3307">
        <v>3302</v>
      </c>
      <c r="H3307">
        <f t="shared" ca="1" si="89"/>
        <v>-7.6413305059053697E-3</v>
      </c>
    </row>
    <row r="3308" spans="7:8">
      <c r="G3308">
        <v>3303</v>
      </c>
      <c r="H3308">
        <f t="shared" ca="1" si="89"/>
        <v>-4.7853946594386715E-2</v>
      </c>
    </row>
    <row r="3309" spans="7:8">
      <c r="G3309">
        <v>3304</v>
      </c>
      <c r="H3309">
        <f t="shared" ca="1" si="89"/>
        <v>3.9087513786670733E-2</v>
      </c>
    </row>
    <row r="3310" spans="7:8">
      <c r="G3310">
        <v>3305</v>
      </c>
      <c r="H3310">
        <f t="shared" ca="1" si="89"/>
        <v>8.2610739825459481E-3</v>
      </c>
    </row>
    <row r="3311" spans="7:8">
      <c r="G3311">
        <v>3306</v>
      </c>
      <c r="H3311">
        <f t="shared" ca="1" si="89"/>
        <v>2.317452046362721E-2</v>
      </c>
    </row>
    <row r="3312" spans="7:8">
      <c r="G3312">
        <v>3307</v>
      </c>
      <c r="H3312">
        <f t="shared" ca="1" si="89"/>
        <v>-2.4972583530789731E-2</v>
      </c>
    </row>
    <row r="3313" spans="7:8">
      <c r="G3313">
        <v>3308</v>
      </c>
      <c r="H3313">
        <f t="shared" ca="1" si="89"/>
        <v>7.3204370024914298E-3</v>
      </c>
    </row>
    <row r="3314" spans="7:8">
      <c r="G3314">
        <v>3309</v>
      </c>
      <c r="H3314">
        <f t="shared" ca="1" si="89"/>
        <v>-4.2375740810769072E-2</v>
      </c>
    </row>
    <row r="3315" spans="7:8">
      <c r="G3315">
        <v>3310</v>
      </c>
      <c r="H3315">
        <f t="shared" ca="1" si="89"/>
        <v>1.2790596108470983E-2</v>
      </c>
    </row>
    <row r="3316" spans="7:8">
      <c r="G3316">
        <v>3311</v>
      </c>
      <c r="H3316">
        <f t="shared" ca="1" si="89"/>
        <v>-3.4981271390304089E-2</v>
      </c>
    </row>
    <row r="3317" spans="7:8">
      <c r="G3317">
        <v>3312</v>
      </c>
      <c r="H3317">
        <f t="shared" ca="1" si="89"/>
        <v>3.043208588747617E-3</v>
      </c>
    </row>
    <row r="3318" spans="7:8">
      <c r="G3318">
        <v>3313</v>
      </c>
      <c r="H3318">
        <f t="shared" ca="1" si="89"/>
        <v>-7.7561192336354327E-3</v>
      </c>
    </row>
    <row r="3319" spans="7:8">
      <c r="G3319">
        <v>3314</v>
      </c>
      <c r="H3319">
        <f t="shared" ca="1" si="89"/>
        <v>4.8101192324748578E-3</v>
      </c>
    </row>
    <row r="3320" spans="7:8">
      <c r="G3320">
        <v>3315</v>
      </c>
      <c r="H3320">
        <f t="shared" ca="1" si="89"/>
        <v>6.6236480348529723E-3</v>
      </c>
    </row>
    <row r="3321" spans="7:8">
      <c r="G3321">
        <v>3316</v>
      </c>
      <c r="H3321">
        <f t="shared" ca="1" si="89"/>
        <v>-4.4666860555169066E-2</v>
      </c>
    </row>
    <row r="3322" spans="7:8">
      <c r="G3322">
        <v>3317</v>
      </c>
      <c r="H3322">
        <f t="shared" ca="1" si="89"/>
        <v>2.9742208695589963E-2</v>
      </c>
    </row>
    <row r="3323" spans="7:8">
      <c r="G3323">
        <v>3318</v>
      </c>
      <c r="H3323">
        <f t="shared" ca="1" si="89"/>
        <v>-2.6172027019612725E-2</v>
      </c>
    </row>
    <row r="3324" spans="7:8">
      <c r="G3324">
        <v>3319</v>
      </c>
      <c r="H3324">
        <f t="shared" ca="1" si="89"/>
        <v>4.8154658495992972E-2</v>
      </c>
    </row>
    <row r="3325" spans="7:8">
      <c r="G3325">
        <v>3320</v>
      </c>
      <c r="H3325">
        <f t="shared" ca="1" si="89"/>
        <v>1.6963821951100123E-2</v>
      </c>
    </row>
    <row r="3326" spans="7:8">
      <c r="G3326">
        <v>3321</v>
      </c>
      <c r="H3326">
        <f t="shared" ca="1" si="89"/>
        <v>-6.3595168546923203E-3</v>
      </c>
    </row>
    <row r="3327" spans="7:8">
      <c r="G3327">
        <v>3322</v>
      </c>
      <c r="H3327">
        <f t="shared" ca="1" si="89"/>
        <v>-1.0291774051974274E-2</v>
      </c>
    </row>
    <row r="3328" spans="7:8">
      <c r="G3328">
        <v>3323</v>
      </c>
      <c r="H3328">
        <f t="shared" ca="1" si="89"/>
        <v>5.4383218443955147E-2</v>
      </c>
    </row>
    <row r="3329" spans="7:8">
      <c r="G3329">
        <v>3324</v>
      </c>
      <c r="H3329">
        <f t="shared" ca="1" si="89"/>
        <v>1.4679158862643633E-2</v>
      </c>
    </row>
    <row r="3330" spans="7:8">
      <c r="G3330">
        <v>3325</v>
      </c>
      <c r="H3330">
        <f t="shared" ca="1" si="89"/>
        <v>-1.139966882682681E-2</v>
      </c>
    </row>
    <row r="3331" spans="7:8">
      <c r="G3331">
        <v>3326</v>
      </c>
      <c r="H3331">
        <f t="shared" ca="1" si="89"/>
        <v>2.3909086144125374E-2</v>
      </c>
    </row>
    <row r="3332" spans="7:8">
      <c r="G3332">
        <v>3327</v>
      </c>
      <c r="H3332">
        <f t="shared" ca="1" si="89"/>
        <v>6.5602777343296546E-4</v>
      </c>
    </row>
    <row r="3333" spans="7:8">
      <c r="G3333">
        <v>3328</v>
      </c>
      <c r="H3333">
        <f t="shared" ca="1" si="89"/>
        <v>-2.1904239693856777E-2</v>
      </c>
    </row>
    <row r="3334" spans="7:8">
      <c r="G3334">
        <v>3329</v>
      </c>
      <c r="H3334">
        <f t="shared" ca="1" si="89"/>
        <v>-9.839064507034782E-3</v>
      </c>
    </row>
    <row r="3335" spans="7:8">
      <c r="G3335">
        <v>3330</v>
      </c>
      <c r="H3335">
        <f t="shared" ref="H3335:H3398" ca="1" si="90">NORMINV(RAND(),N$8,N$9)</f>
        <v>1.7380734739736659E-2</v>
      </c>
    </row>
    <row r="3336" spans="7:8">
      <c r="G3336">
        <v>3331</v>
      </c>
      <c r="H3336">
        <f t="shared" ca="1" si="90"/>
        <v>3.7291959263678121E-2</v>
      </c>
    </row>
    <row r="3337" spans="7:8">
      <c r="G3337">
        <v>3332</v>
      </c>
      <c r="H3337">
        <f t="shared" ca="1" si="90"/>
        <v>1.7688784778180613E-2</v>
      </c>
    </row>
    <row r="3338" spans="7:8">
      <c r="G3338">
        <v>3333</v>
      </c>
      <c r="H3338">
        <f t="shared" ca="1" si="90"/>
        <v>2.0158788447321692E-3</v>
      </c>
    </row>
    <row r="3339" spans="7:8">
      <c r="G3339">
        <v>3334</v>
      </c>
      <c r="H3339">
        <f t="shared" ca="1" si="90"/>
        <v>1.1646650909754985E-2</v>
      </c>
    </row>
    <row r="3340" spans="7:8">
      <c r="G3340">
        <v>3335</v>
      </c>
      <c r="H3340">
        <f t="shared" ca="1" si="90"/>
        <v>-1.8315190026788553E-2</v>
      </c>
    </row>
    <row r="3341" spans="7:8">
      <c r="G3341">
        <v>3336</v>
      </c>
      <c r="H3341">
        <f t="shared" ca="1" si="90"/>
        <v>-2.6826755687528219E-2</v>
      </c>
    </row>
    <row r="3342" spans="7:8">
      <c r="G3342">
        <v>3337</v>
      </c>
      <c r="H3342">
        <f t="shared" ca="1" si="90"/>
        <v>-2.6135604532310449E-2</v>
      </c>
    </row>
    <row r="3343" spans="7:8">
      <c r="G3343">
        <v>3338</v>
      </c>
      <c r="H3343">
        <f t="shared" ca="1" si="90"/>
        <v>7.3460360880023721E-3</v>
      </c>
    </row>
    <row r="3344" spans="7:8">
      <c r="G3344">
        <v>3339</v>
      </c>
      <c r="H3344">
        <f t="shared" ca="1" si="90"/>
        <v>3.0275694734794346E-2</v>
      </c>
    </row>
    <row r="3345" spans="7:8">
      <c r="G3345">
        <v>3340</v>
      </c>
      <c r="H3345">
        <f t="shared" ca="1" si="90"/>
        <v>-1.0608626588014428E-2</v>
      </c>
    </row>
    <row r="3346" spans="7:8">
      <c r="G3346">
        <v>3341</v>
      </c>
      <c r="H3346">
        <f t="shared" ca="1" si="90"/>
        <v>1.668490912540677E-2</v>
      </c>
    </row>
    <row r="3347" spans="7:8">
      <c r="G3347">
        <v>3342</v>
      </c>
      <c r="H3347">
        <f t="shared" ca="1" si="90"/>
        <v>-1.6655627702539758E-2</v>
      </c>
    </row>
    <row r="3348" spans="7:8">
      <c r="G3348">
        <v>3343</v>
      </c>
      <c r="H3348">
        <f t="shared" ca="1" si="90"/>
        <v>-1.598818192587852E-2</v>
      </c>
    </row>
    <row r="3349" spans="7:8">
      <c r="G3349">
        <v>3344</v>
      </c>
      <c r="H3349">
        <f t="shared" ca="1" si="90"/>
        <v>-2.7994633235208684E-3</v>
      </c>
    </row>
    <row r="3350" spans="7:8">
      <c r="G3350">
        <v>3345</v>
      </c>
      <c r="H3350">
        <f t="shared" ca="1" si="90"/>
        <v>-1.768221341651913E-2</v>
      </c>
    </row>
    <row r="3351" spans="7:8">
      <c r="G3351">
        <v>3346</v>
      </c>
      <c r="H3351">
        <f t="shared" ca="1" si="90"/>
        <v>-2.0529424906668394E-2</v>
      </c>
    </row>
    <row r="3352" spans="7:8">
      <c r="G3352">
        <v>3347</v>
      </c>
      <c r="H3352">
        <f t="shared" ca="1" si="90"/>
        <v>1.6705244574463384E-2</v>
      </c>
    </row>
    <row r="3353" spans="7:8">
      <c r="G3353">
        <v>3348</v>
      </c>
      <c r="H3353">
        <f t="shared" ca="1" si="90"/>
        <v>-3.7199793208882136E-2</v>
      </c>
    </row>
    <row r="3354" spans="7:8">
      <c r="G3354">
        <v>3349</v>
      </c>
      <c r="H3354">
        <f t="shared" ca="1" si="90"/>
        <v>-2.6130319810958792E-2</v>
      </c>
    </row>
    <row r="3355" spans="7:8">
      <c r="G3355">
        <v>3350</v>
      </c>
      <c r="H3355">
        <f t="shared" ca="1" si="90"/>
        <v>2.3016169188447934E-2</v>
      </c>
    </row>
    <row r="3356" spans="7:8">
      <c r="G3356">
        <v>3351</v>
      </c>
      <c r="H3356">
        <f t="shared" ca="1" si="90"/>
        <v>2.4265350840937911E-2</v>
      </c>
    </row>
    <row r="3357" spans="7:8">
      <c r="G3357">
        <v>3352</v>
      </c>
      <c r="H3357">
        <f t="shared" ca="1" si="90"/>
        <v>2.0457074465807322E-2</v>
      </c>
    </row>
    <row r="3358" spans="7:8">
      <c r="G3358">
        <v>3353</v>
      </c>
      <c r="H3358">
        <f t="shared" ca="1" si="90"/>
        <v>-2.30013936372267E-2</v>
      </c>
    </row>
    <row r="3359" spans="7:8">
      <c r="G3359">
        <v>3354</v>
      </c>
      <c r="H3359">
        <f t="shared" ca="1" si="90"/>
        <v>5.9938903964901523E-3</v>
      </c>
    </row>
    <row r="3360" spans="7:8">
      <c r="G3360">
        <v>3355</v>
      </c>
      <c r="H3360">
        <f t="shared" ca="1" si="90"/>
        <v>-5.4120477740474465E-3</v>
      </c>
    </row>
    <row r="3361" spans="7:8">
      <c r="G3361">
        <v>3356</v>
      </c>
      <c r="H3361">
        <f t="shared" ca="1" si="90"/>
        <v>3.388111568538664E-2</v>
      </c>
    </row>
    <row r="3362" spans="7:8">
      <c r="G3362">
        <v>3357</v>
      </c>
      <c r="H3362">
        <f t="shared" ca="1" si="90"/>
        <v>4.7841706576346905E-2</v>
      </c>
    </row>
    <row r="3363" spans="7:8">
      <c r="G3363">
        <v>3358</v>
      </c>
      <c r="H3363">
        <f t="shared" ca="1" si="90"/>
        <v>-9.0311700448743159E-3</v>
      </c>
    </row>
    <row r="3364" spans="7:8">
      <c r="G3364">
        <v>3359</v>
      </c>
      <c r="H3364">
        <f t="shared" ca="1" si="90"/>
        <v>-2.7940387334722573E-2</v>
      </c>
    </row>
    <row r="3365" spans="7:8">
      <c r="G3365">
        <v>3360</v>
      </c>
      <c r="H3365">
        <f t="shared" ca="1" si="90"/>
        <v>-4.5456653272286381E-2</v>
      </c>
    </row>
    <row r="3366" spans="7:8">
      <c r="G3366">
        <v>3361</v>
      </c>
      <c r="H3366">
        <f t="shared" ca="1" si="90"/>
        <v>-1.0260165108405403E-2</v>
      </c>
    </row>
    <row r="3367" spans="7:8">
      <c r="G3367">
        <v>3362</v>
      </c>
      <c r="H3367">
        <f t="shared" ca="1" si="90"/>
        <v>-7.9549534376260871E-3</v>
      </c>
    </row>
    <row r="3368" spans="7:8">
      <c r="G3368">
        <v>3363</v>
      </c>
      <c r="H3368">
        <f t="shared" ca="1" si="90"/>
        <v>-8.5444843080470564E-3</v>
      </c>
    </row>
    <row r="3369" spans="7:8">
      <c r="G3369">
        <v>3364</v>
      </c>
      <c r="H3369">
        <f t="shared" ca="1" si="90"/>
        <v>3.1970227720381314E-2</v>
      </c>
    </row>
    <row r="3370" spans="7:8">
      <c r="G3370">
        <v>3365</v>
      </c>
      <c r="H3370">
        <f t="shared" ca="1" si="90"/>
        <v>8.3117602939773508E-3</v>
      </c>
    </row>
    <row r="3371" spans="7:8">
      <c r="G3371">
        <v>3366</v>
      </c>
      <c r="H3371">
        <f t="shared" ca="1" si="90"/>
        <v>9.9486147604725648E-3</v>
      </c>
    </row>
    <row r="3372" spans="7:8">
      <c r="G3372">
        <v>3367</v>
      </c>
      <c r="H3372">
        <f t="shared" ca="1" si="90"/>
        <v>1.1188342319908987E-2</v>
      </c>
    </row>
    <row r="3373" spans="7:8">
      <c r="G3373">
        <v>3368</v>
      </c>
      <c r="H3373">
        <f t="shared" ca="1" si="90"/>
        <v>2.0808431875441787E-2</v>
      </c>
    </row>
    <row r="3374" spans="7:8">
      <c r="G3374">
        <v>3369</v>
      </c>
      <c r="H3374">
        <f t="shared" ca="1" si="90"/>
        <v>2.0131967066131826E-2</v>
      </c>
    </row>
    <row r="3375" spans="7:8">
      <c r="G3375">
        <v>3370</v>
      </c>
      <c r="H3375">
        <f t="shared" ca="1" si="90"/>
        <v>-2.5982453038984665E-2</v>
      </c>
    </row>
    <row r="3376" spans="7:8">
      <c r="G3376">
        <v>3371</v>
      </c>
      <c r="H3376">
        <f t="shared" ca="1" si="90"/>
        <v>1.9210686935716054E-2</v>
      </c>
    </row>
    <row r="3377" spans="7:8">
      <c r="G3377">
        <v>3372</v>
      </c>
      <c r="H3377">
        <f t="shared" ca="1" si="90"/>
        <v>-2.1548743333338411E-2</v>
      </c>
    </row>
    <row r="3378" spans="7:8">
      <c r="G3378">
        <v>3373</v>
      </c>
      <c r="H3378">
        <f t="shared" ca="1" si="90"/>
        <v>-1.2142528855552006E-2</v>
      </c>
    </row>
    <row r="3379" spans="7:8">
      <c r="G3379">
        <v>3374</v>
      </c>
      <c r="H3379">
        <f t="shared" ca="1" si="90"/>
        <v>-1.4312443488599556E-2</v>
      </c>
    </row>
    <row r="3380" spans="7:8">
      <c r="G3380">
        <v>3375</v>
      </c>
      <c r="H3380">
        <f t="shared" ca="1" si="90"/>
        <v>-2.8656807364030274E-2</v>
      </c>
    </row>
    <row r="3381" spans="7:8">
      <c r="G3381">
        <v>3376</v>
      </c>
      <c r="H3381">
        <f t="shared" ca="1" si="90"/>
        <v>-2.4700894496947696E-2</v>
      </c>
    </row>
    <row r="3382" spans="7:8">
      <c r="G3382">
        <v>3377</v>
      </c>
      <c r="H3382">
        <f t="shared" ca="1" si="90"/>
        <v>3.1558294080204392E-2</v>
      </c>
    </row>
    <row r="3383" spans="7:8">
      <c r="G3383">
        <v>3378</v>
      </c>
      <c r="H3383">
        <f t="shared" ca="1" si="90"/>
        <v>-1.0277089802618973E-2</v>
      </c>
    </row>
    <row r="3384" spans="7:8">
      <c r="G3384">
        <v>3379</v>
      </c>
      <c r="H3384">
        <f t="shared" ca="1" si="90"/>
        <v>2.3468130566677084E-3</v>
      </c>
    </row>
    <row r="3385" spans="7:8">
      <c r="G3385">
        <v>3380</v>
      </c>
      <c r="H3385">
        <f t="shared" ca="1" si="90"/>
        <v>8.6370016786594412E-3</v>
      </c>
    </row>
    <row r="3386" spans="7:8">
      <c r="G3386">
        <v>3381</v>
      </c>
      <c r="H3386">
        <f t="shared" ca="1" si="90"/>
        <v>2.1308186728418894E-3</v>
      </c>
    </row>
    <row r="3387" spans="7:8">
      <c r="G3387">
        <v>3382</v>
      </c>
      <c r="H3387">
        <f t="shared" ca="1" si="90"/>
        <v>2.4722237170310073E-2</v>
      </c>
    </row>
    <row r="3388" spans="7:8">
      <c r="G3388">
        <v>3383</v>
      </c>
      <c r="H3388">
        <f t="shared" ca="1" si="90"/>
        <v>2.0405447730296452E-2</v>
      </c>
    </row>
    <row r="3389" spans="7:8">
      <c r="G3389">
        <v>3384</v>
      </c>
      <c r="H3389">
        <f t="shared" ca="1" si="90"/>
        <v>-1.6838042048508913E-2</v>
      </c>
    </row>
    <row r="3390" spans="7:8">
      <c r="G3390">
        <v>3385</v>
      </c>
      <c r="H3390">
        <f t="shared" ca="1" si="90"/>
        <v>1.3322853263009412E-2</v>
      </c>
    </row>
    <row r="3391" spans="7:8">
      <c r="G3391">
        <v>3386</v>
      </c>
      <c r="H3391">
        <f t="shared" ca="1" si="90"/>
        <v>-1.50538014188405E-3</v>
      </c>
    </row>
    <row r="3392" spans="7:8">
      <c r="G3392">
        <v>3387</v>
      </c>
      <c r="H3392">
        <f t="shared" ca="1" si="90"/>
        <v>-2.5544111403179838E-2</v>
      </c>
    </row>
    <row r="3393" spans="7:8">
      <c r="G3393">
        <v>3388</v>
      </c>
      <c r="H3393">
        <f t="shared" ca="1" si="90"/>
        <v>-2.6507373379838217E-3</v>
      </c>
    </row>
    <row r="3394" spans="7:8">
      <c r="G3394">
        <v>3389</v>
      </c>
      <c r="H3394">
        <f t="shared" ca="1" si="90"/>
        <v>7.9863130866249556E-3</v>
      </c>
    </row>
    <row r="3395" spans="7:8">
      <c r="G3395">
        <v>3390</v>
      </c>
      <c r="H3395">
        <f t="shared" ca="1" si="90"/>
        <v>-2.6791991562552599E-2</v>
      </c>
    </row>
    <row r="3396" spans="7:8">
      <c r="G3396">
        <v>3391</v>
      </c>
      <c r="H3396">
        <f t="shared" ca="1" si="90"/>
        <v>-1.8799991796765224E-3</v>
      </c>
    </row>
    <row r="3397" spans="7:8">
      <c r="G3397">
        <v>3392</v>
      </c>
      <c r="H3397">
        <f t="shared" ca="1" si="90"/>
        <v>-1.7810421178061843E-2</v>
      </c>
    </row>
    <row r="3398" spans="7:8">
      <c r="G3398">
        <v>3393</v>
      </c>
      <c r="H3398">
        <f t="shared" ca="1" si="90"/>
        <v>-7.9939766188340915E-3</v>
      </c>
    </row>
    <row r="3399" spans="7:8">
      <c r="G3399">
        <v>3394</v>
      </c>
      <c r="H3399">
        <f t="shared" ref="H3399:H3462" ca="1" si="91">NORMINV(RAND(),N$8,N$9)</f>
        <v>-1.0595839321567387E-2</v>
      </c>
    </row>
    <row r="3400" spans="7:8">
      <c r="G3400">
        <v>3395</v>
      </c>
      <c r="H3400">
        <f t="shared" ca="1" si="91"/>
        <v>-3.5374392522274992E-3</v>
      </c>
    </row>
    <row r="3401" spans="7:8">
      <c r="G3401">
        <v>3396</v>
      </c>
      <c r="H3401">
        <f t="shared" ca="1" si="91"/>
        <v>1.1720015277247307E-2</v>
      </c>
    </row>
    <row r="3402" spans="7:8">
      <c r="G3402">
        <v>3397</v>
      </c>
      <c r="H3402">
        <f t="shared" ca="1" si="91"/>
        <v>-5.5778040619546675E-3</v>
      </c>
    </row>
    <row r="3403" spans="7:8">
      <c r="G3403">
        <v>3398</v>
      </c>
      <c r="H3403">
        <f t="shared" ca="1" si="91"/>
        <v>3.9458953219709894E-2</v>
      </c>
    </row>
    <row r="3404" spans="7:8">
      <c r="G3404">
        <v>3399</v>
      </c>
      <c r="H3404">
        <f t="shared" ca="1" si="91"/>
        <v>2.4558691794102507E-2</v>
      </c>
    </row>
    <row r="3405" spans="7:8">
      <c r="G3405">
        <v>3400</v>
      </c>
      <c r="H3405">
        <f t="shared" ca="1" si="91"/>
        <v>-1.7899354913365115E-2</v>
      </c>
    </row>
    <row r="3406" spans="7:8">
      <c r="G3406">
        <v>3401</v>
      </c>
      <c r="H3406">
        <f t="shared" ca="1" si="91"/>
        <v>-4.9670639310584346E-2</v>
      </c>
    </row>
    <row r="3407" spans="7:8">
      <c r="G3407">
        <v>3402</v>
      </c>
      <c r="H3407">
        <f t="shared" ca="1" si="91"/>
        <v>-9.5861522034185239E-3</v>
      </c>
    </row>
    <row r="3408" spans="7:8">
      <c r="G3408">
        <v>3403</v>
      </c>
      <c r="H3408">
        <f t="shared" ca="1" si="91"/>
        <v>7.7526430904734682E-3</v>
      </c>
    </row>
    <row r="3409" spans="7:8">
      <c r="G3409">
        <v>3404</v>
      </c>
      <c r="H3409">
        <f t="shared" ca="1" si="91"/>
        <v>3.6931585631826925E-3</v>
      </c>
    </row>
    <row r="3410" spans="7:8">
      <c r="G3410">
        <v>3405</v>
      </c>
      <c r="H3410">
        <f t="shared" ca="1" si="91"/>
        <v>1.7384612956626321E-2</v>
      </c>
    </row>
    <row r="3411" spans="7:8">
      <c r="G3411">
        <v>3406</v>
      </c>
      <c r="H3411">
        <f t="shared" ca="1" si="91"/>
        <v>-1.2560498220969472E-2</v>
      </c>
    </row>
    <row r="3412" spans="7:8">
      <c r="G3412">
        <v>3407</v>
      </c>
      <c r="H3412">
        <f t="shared" ca="1" si="91"/>
        <v>-3.6832781331607202E-2</v>
      </c>
    </row>
    <row r="3413" spans="7:8">
      <c r="G3413">
        <v>3408</v>
      </c>
      <c r="H3413">
        <f t="shared" ca="1" si="91"/>
        <v>1.0556504964061826E-2</v>
      </c>
    </row>
    <row r="3414" spans="7:8">
      <c r="G3414">
        <v>3409</v>
      </c>
      <c r="H3414">
        <f t="shared" ca="1" si="91"/>
        <v>-3.0833173798767995E-2</v>
      </c>
    </row>
    <row r="3415" spans="7:8">
      <c r="G3415">
        <v>3410</v>
      </c>
      <c r="H3415">
        <f t="shared" ca="1" si="91"/>
        <v>-4.008072920212763E-2</v>
      </c>
    </row>
    <row r="3416" spans="7:8">
      <c r="G3416">
        <v>3411</v>
      </c>
      <c r="H3416">
        <f t="shared" ca="1" si="91"/>
        <v>-1.7326757825200507E-2</v>
      </c>
    </row>
    <row r="3417" spans="7:8">
      <c r="G3417">
        <v>3412</v>
      </c>
      <c r="H3417">
        <f t="shared" ca="1" si="91"/>
        <v>1.5973779900192511E-2</v>
      </c>
    </row>
    <row r="3418" spans="7:8">
      <c r="G3418">
        <v>3413</v>
      </c>
      <c r="H3418">
        <f t="shared" ca="1" si="91"/>
        <v>-2.474273186160339E-2</v>
      </c>
    </row>
    <row r="3419" spans="7:8">
      <c r="G3419">
        <v>3414</v>
      </c>
      <c r="H3419">
        <f t="shared" ca="1" si="91"/>
        <v>2.0049834149087141E-2</v>
      </c>
    </row>
    <row r="3420" spans="7:8">
      <c r="G3420">
        <v>3415</v>
      </c>
      <c r="H3420">
        <f t="shared" ca="1" si="91"/>
        <v>-2.8444116693004153E-2</v>
      </c>
    </row>
    <row r="3421" spans="7:8">
      <c r="G3421">
        <v>3416</v>
      </c>
      <c r="H3421">
        <f t="shared" ca="1" si="91"/>
        <v>8.5658340090834194E-3</v>
      </c>
    </row>
    <row r="3422" spans="7:8">
      <c r="G3422">
        <v>3417</v>
      </c>
      <c r="H3422">
        <f t="shared" ca="1" si="91"/>
        <v>-2.0503245401004278E-2</v>
      </c>
    </row>
    <row r="3423" spans="7:8">
      <c r="G3423">
        <v>3418</v>
      </c>
      <c r="H3423">
        <f t="shared" ca="1" si="91"/>
        <v>9.3322751456788033E-3</v>
      </c>
    </row>
    <row r="3424" spans="7:8">
      <c r="G3424">
        <v>3419</v>
      </c>
      <c r="H3424">
        <f t="shared" ca="1" si="91"/>
        <v>3.080607505898434E-2</v>
      </c>
    </row>
    <row r="3425" spans="7:8">
      <c r="G3425">
        <v>3420</v>
      </c>
      <c r="H3425">
        <f t="shared" ca="1" si="91"/>
        <v>-4.8722665491200837E-3</v>
      </c>
    </row>
    <row r="3426" spans="7:8">
      <c r="G3426">
        <v>3421</v>
      </c>
      <c r="H3426">
        <f t="shared" ca="1" si="91"/>
        <v>5.4755939113676107E-3</v>
      </c>
    </row>
    <row r="3427" spans="7:8">
      <c r="G3427">
        <v>3422</v>
      </c>
      <c r="H3427">
        <f t="shared" ca="1" si="91"/>
        <v>-3.088007369127363E-2</v>
      </c>
    </row>
    <row r="3428" spans="7:8">
      <c r="G3428">
        <v>3423</v>
      </c>
      <c r="H3428">
        <f t="shared" ca="1" si="91"/>
        <v>-4.0709215262281905E-2</v>
      </c>
    </row>
    <row r="3429" spans="7:8">
      <c r="G3429">
        <v>3424</v>
      </c>
      <c r="H3429">
        <f t="shared" ca="1" si="91"/>
        <v>1.713371826051821E-2</v>
      </c>
    </row>
    <row r="3430" spans="7:8">
      <c r="G3430">
        <v>3425</v>
      </c>
      <c r="H3430">
        <f t="shared" ca="1" si="91"/>
        <v>-4.9453487830388434E-3</v>
      </c>
    </row>
    <row r="3431" spans="7:8">
      <c r="G3431">
        <v>3426</v>
      </c>
      <c r="H3431">
        <f t="shared" ca="1" si="91"/>
        <v>-1.7486462423216949E-2</v>
      </c>
    </row>
    <row r="3432" spans="7:8">
      <c r="G3432">
        <v>3427</v>
      </c>
      <c r="H3432">
        <f t="shared" ca="1" si="91"/>
        <v>4.0094620217772756E-2</v>
      </c>
    </row>
    <row r="3433" spans="7:8">
      <c r="G3433">
        <v>3428</v>
      </c>
      <c r="H3433">
        <f t="shared" ca="1" si="91"/>
        <v>-2.4757463996222234E-2</v>
      </c>
    </row>
    <row r="3434" spans="7:8">
      <c r="G3434">
        <v>3429</v>
      </c>
      <c r="H3434">
        <f t="shared" ca="1" si="91"/>
        <v>-3.1501702676225589E-2</v>
      </c>
    </row>
    <row r="3435" spans="7:8">
      <c r="G3435">
        <v>3430</v>
      </c>
      <c r="H3435">
        <f t="shared" ca="1" si="91"/>
        <v>3.7078247558710205E-3</v>
      </c>
    </row>
    <row r="3436" spans="7:8">
      <c r="G3436">
        <v>3431</v>
      </c>
      <c r="H3436">
        <f t="shared" ca="1" si="91"/>
        <v>-1.7553483958355019E-2</v>
      </c>
    </row>
    <row r="3437" spans="7:8">
      <c r="G3437">
        <v>3432</v>
      </c>
      <c r="H3437">
        <f t="shared" ca="1" si="91"/>
        <v>7.0862016105261135E-3</v>
      </c>
    </row>
    <row r="3438" spans="7:8">
      <c r="G3438">
        <v>3433</v>
      </c>
      <c r="H3438">
        <f t="shared" ca="1" si="91"/>
        <v>-2.7260710810927891E-2</v>
      </c>
    </row>
    <row r="3439" spans="7:8">
      <c r="G3439">
        <v>3434</v>
      </c>
      <c r="H3439">
        <f t="shared" ca="1" si="91"/>
        <v>1.9541270223109496E-2</v>
      </c>
    </row>
    <row r="3440" spans="7:8">
      <c r="G3440">
        <v>3435</v>
      </c>
      <c r="H3440">
        <f t="shared" ca="1" si="91"/>
        <v>-8.8393583927833582E-3</v>
      </c>
    </row>
    <row r="3441" spans="7:8">
      <c r="G3441">
        <v>3436</v>
      </c>
      <c r="H3441">
        <f t="shared" ca="1" si="91"/>
        <v>1.2484436497011187E-2</v>
      </c>
    </row>
    <row r="3442" spans="7:8">
      <c r="G3442">
        <v>3437</v>
      </c>
      <c r="H3442">
        <f t="shared" ca="1" si="91"/>
        <v>-7.1311103150365675E-3</v>
      </c>
    </row>
    <row r="3443" spans="7:8">
      <c r="G3443">
        <v>3438</v>
      </c>
      <c r="H3443">
        <f t="shared" ca="1" si="91"/>
        <v>2.9120890329840068E-2</v>
      </c>
    </row>
    <row r="3444" spans="7:8">
      <c r="G3444">
        <v>3439</v>
      </c>
      <c r="H3444">
        <f t="shared" ca="1" si="91"/>
        <v>-7.8743467623141397E-2</v>
      </c>
    </row>
    <row r="3445" spans="7:8">
      <c r="G3445">
        <v>3440</v>
      </c>
      <c r="H3445">
        <f t="shared" ca="1" si="91"/>
        <v>-6.3713558413617827E-3</v>
      </c>
    </row>
    <row r="3446" spans="7:8">
      <c r="G3446">
        <v>3441</v>
      </c>
      <c r="H3446">
        <f t="shared" ca="1" si="91"/>
        <v>-4.6238524244830111E-2</v>
      </c>
    </row>
    <row r="3447" spans="7:8">
      <c r="G3447">
        <v>3442</v>
      </c>
      <c r="H3447">
        <f t="shared" ca="1" si="91"/>
        <v>-9.9560185920836604E-3</v>
      </c>
    </row>
    <row r="3448" spans="7:8">
      <c r="G3448">
        <v>3443</v>
      </c>
      <c r="H3448">
        <f t="shared" ca="1" si="91"/>
        <v>8.6918561895675903E-3</v>
      </c>
    </row>
    <row r="3449" spans="7:8">
      <c r="G3449">
        <v>3444</v>
      </c>
      <c r="H3449">
        <f t="shared" ca="1" si="91"/>
        <v>4.6858175570719265E-2</v>
      </c>
    </row>
    <row r="3450" spans="7:8">
      <c r="G3450">
        <v>3445</v>
      </c>
      <c r="H3450">
        <f t="shared" ca="1" si="91"/>
        <v>-1.005645603761603E-2</v>
      </c>
    </row>
    <row r="3451" spans="7:8">
      <c r="G3451">
        <v>3446</v>
      </c>
      <c r="H3451">
        <f t="shared" ca="1" si="91"/>
        <v>2.0947571595506968E-2</v>
      </c>
    </row>
    <row r="3452" spans="7:8">
      <c r="G3452">
        <v>3447</v>
      </c>
      <c r="H3452">
        <f t="shared" ca="1" si="91"/>
        <v>1.1137889958076259E-2</v>
      </c>
    </row>
    <row r="3453" spans="7:8">
      <c r="G3453">
        <v>3448</v>
      </c>
      <c r="H3453">
        <f t="shared" ca="1" si="91"/>
        <v>2.2113112567246181E-2</v>
      </c>
    </row>
    <row r="3454" spans="7:8">
      <c r="G3454">
        <v>3449</v>
      </c>
      <c r="H3454">
        <f t="shared" ca="1" si="91"/>
        <v>1.5351910165037017E-2</v>
      </c>
    </row>
    <row r="3455" spans="7:8">
      <c r="G3455">
        <v>3450</v>
      </c>
      <c r="H3455">
        <f t="shared" ca="1" si="91"/>
        <v>1.2929358235192673E-2</v>
      </c>
    </row>
    <row r="3456" spans="7:8">
      <c r="G3456">
        <v>3451</v>
      </c>
      <c r="H3456">
        <f t="shared" ca="1" si="91"/>
        <v>-1.2787183285352191E-3</v>
      </c>
    </row>
    <row r="3457" spans="7:8">
      <c r="G3457">
        <v>3452</v>
      </c>
      <c r="H3457">
        <f t="shared" ca="1" si="91"/>
        <v>1.9134731073308285E-2</v>
      </c>
    </row>
    <row r="3458" spans="7:8">
      <c r="G3458">
        <v>3453</v>
      </c>
      <c r="H3458">
        <f t="shared" ca="1" si="91"/>
        <v>6.7210373611301128E-3</v>
      </c>
    </row>
    <row r="3459" spans="7:8">
      <c r="G3459">
        <v>3454</v>
      </c>
      <c r="H3459">
        <f t="shared" ca="1" si="91"/>
        <v>2.4746089329433504E-2</v>
      </c>
    </row>
    <row r="3460" spans="7:8">
      <c r="G3460">
        <v>3455</v>
      </c>
      <c r="H3460">
        <f t="shared" ca="1" si="91"/>
        <v>3.1550495610141768E-2</v>
      </c>
    </row>
    <row r="3461" spans="7:8">
      <c r="G3461">
        <v>3456</v>
      </c>
      <c r="H3461">
        <f t="shared" ca="1" si="91"/>
        <v>-1.5276983068685168E-2</v>
      </c>
    </row>
    <row r="3462" spans="7:8">
      <c r="G3462">
        <v>3457</v>
      </c>
      <c r="H3462">
        <f t="shared" ca="1" si="91"/>
        <v>1.5390214713360452E-2</v>
      </c>
    </row>
    <row r="3463" spans="7:8">
      <c r="G3463">
        <v>3458</v>
      </c>
      <c r="H3463">
        <f t="shared" ref="H3463:H3526" ca="1" si="92">NORMINV(RAND(),N$8,N$9)</f>
        <v>2.775511786759546E-2</v>
      </c>
    </row>
    <row r="3464" spans="7:8">
      <c r="G3464">
        <v>3459</v>
      </c>
      <c r="H3464">
        <f t="shared" ca="1" si="92"/>
        <v>1.5753492923873024E-2</v>
      </c>
    </row>
    <row r="3465" spans="7:8">
      <c r="G3465">
        <v>3460</v>
      </c>
      <c r="H3465">
        <f t="shared" ca="1" si="92"/>
        <v>3.3183860533448101E-2</v>
      </c>
    </row>
    <row r="3466" spans="7:8">
      <c r="G3466">
        <v>3461</v>
      </c>
      <c r="H3466">
        <f t="shared" ca="1" si="92"/>
        <v>-4.408909514388485E-2</v>
      </c>
    </row>
    <row r="3467" spans="7:8">
      <c r="G3467">
        <v>3462</v>
      </c>
      <c r="H3467">
        <f t="shared" ca="1" si="92"/>
        <v>2.8286289883113691E-3</v>
      </c>
    </row>
    <row r="3468" spans="7:8">
      <c r="G3468">
        <v>3463</v>
      </c>
      <c r="H3468">
        <f t="shared" ca="1" si="92"/>
        <v>8.572611733108396E-3</v>
      </c>
    </row>
    <row r="3469" spans="7:8">
      <c r="G3469">
        <v>3464</v>
      </c>
      <c r="H3469">
        <f t="shared" ca="1" si="92"/>
        <v>3.1051983518467306E-2</v>
      </c>
    </row>
    <row r="3470" spans="7:8">
      <c r="G3470">
        <v>3465</v>
      </c>
      <c r="H3470">
        <f t="shared" ca="1" si="92"/>
        <v>1.8238328662010827E-3</v>
      </c>
    </row>
    <row r="3471" spans="7:8">
      <c r="G3471">
        <v>3466</v>
      </c>
      <c r="H3471">
        <f t="shared" ca="1" si="92"/>
        <v>3.9973167226853658E-2</v>
      </c>
    </row>
    <row r="3472" spans="7:8">
      <c r="G3472">
        <v>3467</v>
      </c>
      <c r="H3472">
        <f t="shared" ca="1" si="92"/>
        <v>7.8583112419651387E-3</v>
      </c>
    </row>
    <row r="3473" spans="7:8">
      <c r="G3473">
        <v>3468</v>
      </c>
      <c r="H3473">
        <f t="shared" ca="1" si="92"/>
        <v>-4.6512945615068231E-3</v>
      </c>
    </row>
    <row r="3474" spans="7:8">
      <c r="G3474">
        <v>3469</v>
      </c>
      <c r="H3474">
        <f t="shared" ca="1" si="92"/>
        <v>-1.9986618110990867E-2</v>
      </c>
    </row>
    <row r="3475" spans="7:8">
      <c r="G3475">
        <v>3470</v>
      </c>
      <c r="H3475">
        <f t="shared" ca="1" si="92"/>
        <v>9.9349723813448188E-3</v>
      </c>
    </row>
    <row r="3476" spans="7:8">
      <c r="G3476">
        <v>3471</v>
      </c>
      <c r="H3476">
        <f t="shared" ca="1" si="92"/>
        <v>-2.5889471781763641E-2</v>
      </c>
    </row>
    <row r="3477" spans="7:8">
      <c r="G3477">
        <v>3472</v>
      </c>
      <c r="H3477">
        <f t="shared" ca="1" si="92"/>
        <v>-1.5427666468542123E-2</v>
      </c>
    </row>
    <row r="3478" spans="7:8">
      <c r="G3478">
        <v>3473</v>
      </c>
      <c r="H3478">
        <f t="shared" ca="1" si="92"/>
        <v>1.1696788810193356E-2</v>
      </c>
    </row>
    <row r="3479" spans="7:8">
      <c r="G3479">
        <v>3474</v>
      </c>
      <c r="H3479">
        <f t="shared" ca="1" si="92"/>
        <v>-3.1799009605178369E-2</v>
      </c>
    </row>
    <row r="3480" spans="7:8">
      <c r="G3480">
        <v>3475</v>
      </c>
      <c r="H3480">
        <f t="shared" ca="1" si="92"/>
        <v>3.4801974931965553E-2</v>
      </c>
    </row>
    <row r="3481" spans="7:8">
      <c r="G3481">
        <v>3476</v>
      </c>
      <c r="H3481">
        <f t="shared" ca="1" si="92"/>
        <v>-2.2629626008337324E-2</v>
      </c>
    </row>
    <row r="3482" spans="7:8">
      <c r="G3482">
        <v>3477</v>
      </c>
      <c r="H3482">
        <f t="shared" ca="1" si="92"/>
        <v>1.6700409165259167E-2</v>
      </c>
    </row>
    <row r="3483" spans="7:8">
      <c r="G3483">
        <v>3478</v>
      </c>
      <c r="H3483">
        <f t="shared" ca="1" si="92"/>
        <v>2.2698076637710788E-2</v>
      </c>
    </row>
    <row r="3484" spans="7:8">
      <c r="G3484">
        <v>3479</v>
      </c>
      <c r="H3484">
        <f t="shared" ca="1" si="92"/>
        <v>-2.23192452407916E-3</v>
      </c>
    </row>
    <row r="3485" spans="7:8">
      <c r="G3485">
        <v>3480</v>
      </c>
      <c r="H3485">
        <f t="shared" ca="1" si="92"/>
        <v>2.2431048671638577E-2</v>
      </c>
    </row>
    <row r="3486" spans="7:8">
      <c r="G3486">
        <v>3481</v>
      </c>
      <c r="H3486">
        <f t="shared" ca="1" si="92"/>
        <v>3.6269233926056972E-2</v>
      </c>
    </row>
    <row r="3487" spans="7:8">
      <c r="G3487">
        <v>3482</v>
      </c>
      <c r="H3487">
        <f t="shared" ca="1" si="92"/>
        <v>-1.1596983799446988E-2</v>
      </c>
    </row>
    <row r="3488" spans="7:8">
      <c r="G3488">
        <v>3483</v>
      </c>
      <c r="H3488">
        <f t="shared" ca="1" si="92"/>
        <v>-2.3284747966458543E-2</v>
      </c>
    </row>
    <row r="3489" spans="7:8">
      <c r="G3489">
        <v>3484</v>
      </c>
      <c r="H3489">
        <f t="shared" ca="1" si="92"/>
        <v>-6.9291675230160905E-3</v>
      </c>
    </row>
    <row r="3490" spans="7:8">
      <c r="G3490">
        <v>3485</v>
      </c>
      <c r="H3490">
        <f t="shared" ca="1" si="92"/>
        <v>-3.2405219529763357E-2</v>
      </c>
    </row>
    <row r="3491" spans="7:8">
      <c r="G3491">
        <v>3486</v>
      </c>
      <c r="H3491">
        <f t="shared" ca="1" si="92"/>
        <v>-3.2157956323433184E-2</v>
      </c>
    </row>
    <row r="3492" spans="7:8">
      <c r="G3492">
        <v>3487</v>
      </c>
      <c r="H3492">
        <f t="shared" ca="1" si="92"/>
        <v>-3.8748149891574563E-3</v>
      </c>
    </row>
    <row r="3493" spans="7:8">
      <c r="G3493">
        <v>3488</v>
      </c>
      <c r="H3493">
        <f t="shared" ca="1" si="92"/>
        <v>2.2269681597319544E-2</v>
      </c>
    </row>
    <row r="3494" spans="7:8">
      <c r="G3494">
        <v>3489</v>
      </c>
      <c r="H3494">
        <f t="shared" ca="1" si="92"/>
        <v>2.9277079788405005E-2</v>
      </c>
    </row>
    <row r="3495" spans="7:8">
      <c r="G3495">
        <v>3490</v>
      </c>
      <c r="H3495">
        <f t="shared" ca="1" si="92"/>
        <v>2.6251220116314113E-2</v>
      </c>
    </row>
    <row r="3496" spans="7:8">
      <c r="G3496">
        <v>3491</v>
      </c>
      <c r="H3496">
        <f t="shared" ca="1" si="92"/>
        <v>7.772701439621805E-3</v>
      </c>
    </row>
    <row r="3497" spans="7:8">
      <c r="G3497">
        <v>3492</v>
      </c>
      <c r="H3497">
        <f t="shared" ca="1" si="92"/>
        <v>-2.3957185762071134E-2</v>
      </c>
    </row>
    <row r="3498" spans="7:8">
      <c r="G3498">
        <v>3493</v>
      </c>
      <c r="H3498">
        <f t="shared" ca="1" si="92"/>
        <v>-1.8471577603588123E-2</v>
      </c>
    </row>
    <row r="3499" spans="7:8">
      <c r="G3499">
        <v>3494</v>
      </c>
      <c r="H3499">
        <f t="shared" ca="1" si="92"/>
        <v>-2.3380995077505289E-2</v>
      </c>
    </row>
    <row r="3500" spans="7:8">
      <c r="G3500">
        <v>3495</v>
      </c>
      <c r="H3500">
        <f t="shared" ca="1" si="92"/>
        <v>-1.9616591065853724E-2</v>
      </c>
    </row>
    <row r="3501" spans="7:8">
      <c r="G3501">
        <v>3496</v>
      </c>
      <c r="H3501">
        <f t="shared" ca="1" si="92"/>
        <v>2.8707140637312415E-3</v>
      </c>
    </row>
    <row r="3502" spans="7:8">
      <c r="G3502">
        <v>3497</v>
      </c>
      <c r="H3502">
        <f t="shared" ca="1" si="92"/>
        <v>4.0365764331378548E-2</v>
      </c>
    </row>
    <row r="3503" spans="7:8">
      <c r="G3503">
        <v>3498</v>
      </c>
      <c r="H3503">
        <f t="shared" ca="1" si="92"/>
        <v>1.7742095329752797E-2</v>
      </c>
    </row>
    <row r="3504" spans="7:8">
      <c r="G3504">
        <v>3499</v>
      </c>
      <c r="H3504">
        <f t="shared" ca="1" si="92"/>
        <v>1.32468141148039E-2</v>
      </c>
    </row>
    <row r="3505" spans="7:8">
      <c r="G3505">
        <v>3500</v>
      </c>
      <c r="H3505">
        <f t="shared" ca="1" si="92"/>
        <v>-3.9831534871752776E-2</v>
      </c>
    </row>
    <row r="3506" spans="7:8">
      <c r="G3506">
        <v>3501</v>
      </c>
      <c r="H3506">
        <f t="shared" ca="1" si="92"/>
        <v>-2.9638927272250875E-3</v>
      </c>
    </row>
    <row r="3507" spans="7:8">
      <c r="G3507">
        <v>3502</v>
      </c>
      <c r="H3507">
        <f t="shared" ca="1" si="92"/>
        <v>-2.3671067676076206E-2</v>
      </c>
    </row>
    <row r="3508" spans="7:8">
      <c r="G3508">
        <v>3503</v>
      </c>
      <c r="H3508">
        <f t="shared" ca="1" si="92"/>
        <v>-3.0556438872950682E-2</v>
      </c>
    </row>
    <row r="3509" spans="7:8">
      <c r="G3509">
        <v>3504</v>
      </c>
      <c r="H3509">
        <f t="shared" ca="1" si="92"/>
        <v>2.1570104806916304E-2</v>
      </c>
    </row>
    <row r="3510" spans="7:8">
      <c r="G3510">
        <v>3505</v>
      </c>
      <c r="H3510">
        <f t="shared" ca="1" si="92"/>
        <v>-7.5539782036003165E-3</v>
      </c>
    </row>
    <row r="3511" spans="7:8">
      <c r="G3511">
        <v>3506</v>
      </c>
      <c r="H3511">
        <f t="shared" ca="1" si="92"/>
        <v>-1.8029066252721346E-3</v>
      </c>
    </row>
    <row r="3512" spans="7:8">
      <c r="G3512">
        <v>3507</v>
      </c>
      <c r="H3512">
        <f t="shared" ca="1" si="92"/>
        <v>1.5174457452870466E-2</v>
      </c>
    </row>
    <row r="3513" spans="7:8">
      <c r="G3513">
        <v>3508</v>
      </c>
      <c r="H3513">
        <f t="shared" ca="1" si="92"/>
        <v>2.7668856826800935E-2</v>
      </c>
    </row>
    <row r="3514" spans="7:8">
      <c r="G3514">
        <v>3509</v>
      </c>
      <c r="H3514">
        <f t="shared" ca="1" si="92"/>
        <v>-5.1772916437819325E-2</v>
      </c>
    </row>
    <row r="3515" spans="7:8">
      <c r="G3515">
        <v>3510</v>
      </c>
      <c r="H3515">
        <f t="shared" ca="1" si="92"/>
        <v>-3.7328982051460936E-2</v>
      </c>
    </row>
    <row r="3516" spans="7:8">
      <c r="G3516">
        <v>3511</v>
      </c>
      <c r="H3516">
        <f t="shared" ca="1" si="92"/>
        <v>1.5875125573346468E-2</v>
      </c>
    </row>
    <row r="3517" spans="7:8">
      <c r="G3517">
        <v>3512</v>
      </c>
      <c r="H3517">
        <f t="shared" ca="1" si="92"/>
        <v>-8.0265288463730218E-3</v>
      </c>
    </row>
    <row r="3518" spans="7:8">
      <c r="G3518">
        <v>3513</v>
      </c>
      <c r="H3518">
        <f t="shared" ca="1" si="92"/>
        <v>-2.4715384251098618E-2</v>
      </c>
    </row>
    <row r="3519" spans="7:8">
      <c r="G3519">
        <v>3514</v>
      </c>
      <c r="H3519">
        <f t="shared" ca="1" si="92"/>
        <v>4.4103385339945282E-2</v>
      </c>
    </row>
    <row r="3520" spans="7:8">
      <c r="G3520">
        <v>3515</v>
      </c>
      <c r="H3520">
        <f t="shared" ca="1" si="92"/>
        <v>1.9648317960455942E-2</v>
      </c>
    </row>
    <row r="3521" spans="7:8">
      <c r="G3521">
        <v>3516</v>
      </c>
      <c r="H3521">
        <f t="shared" ca="1" si="92"/>
        <v>8.7845619135609471E-3</v>
      </c>
    </row>
    <row r="3522" spans="7:8">
      <c r="G3522">
        <v>3517</v>
      </c>
      <c r="H3522">
        <f t="shared" ca="1" si="92"/>
        <v>-2.8365377022776729E-2</v>
      </c>
    </row>
    <row r="3523" spans="7:8">
      <c r="G3523">
        <v>3518</v>
      </c>
      <c r="H3523">
        <f t="shared" ca="1" si="92"/>
        <v>-2.0264015397827174E-3</v>
      </c>
    </row>
    <row r="3524" spans="7:8">
      <c r="G3524">
        <v>3519</v>
      </c>
      <c r="H3524">
        <f t="shared" ca="1" si="92"/>
        <v>-2.6071651570185175E-2</v>
      </c>
    </row>
    <row r="3525" spans="7:8">
      <c r="G3525">
        <v>3520</v>
      </c>
      <c r="H3525">
        <f t="shared" ca="1" si="92"/>
        <v>3.8676589749365858E-2</v>
      </c>
    </row>
    <row r="3526" spans="7:8">
      <c r="G3526">
        <v>3521</v>
      </c>
      <c r="H3526">
        <f t="shared" ca="1" si="92"/>
        <v>-4.9444162176379522E-2</v>
      </c>
    </row>
    <row r="3527" spans="7:8">
      <c r="G3527">
        <v>3522</v>
      </c>
      <c r="H3527">
        <f t="shared" ref="H3527:H3590" ca="1" si="93">NORMINV(RAND(),N$8,N$9)</f>
        <v>-1.4229845926234868E-2</v>
      </c>
    </row>
    <row r="3528" spans="7:8">
      <c r="G3528">
        <v>3523</v>
      </c>
      <c r="H3528">
        <f t="shared" ca="1" si="93"/>
        <v>3.2066052821245125E-2</v>
      </c>
    </row>
    <row r="3529" spans="7:8">
      <c r="G3529">
        <v>3524</v>
      </c>
      <c r="H3529">
        <f t="shared" ca="1" si="93"/>
        <v>-2.1560934634142848E-3</v>
      </c>
    </row>
    <row r="3530" spans="7:8">
      <c r="G3530">
        <v>3525</v>
      </c>
      <c r="H3530">
        <f t="shared" ca="1" si="93"/>
        <v>-1.3488091632421767E-2</v>
      </c>
    </row>
    <row r="3531" spans="7:8">
      <c r="G3531">
        <v>3526</v>
      </c>
      <c r="H3531">
        <f t="shared" ca="1" si="93"/>
        <v>-1.4447035746114384E-2</v>
      </c>
    </row>
    <row r="3532" spans="7:8">
      <c r="G3532">
        <v>3527</v>
      </c>
      <c r="H3532">
        <f t="shared" ca="1" si="93"/>
        <v>-1.0494797221302261E-2</v>
      </c>
    </row>
    <row r="3533" spans="7:8">
      <c r="G3533">
        <v>3528</v>
      </c>
      <c r="H3533">
        <f t="shared" ca="1" si="93"/>
        <v>-8.1963333077800325E-3</v>
      </c>
    </row>
    <row r="3534" spans="7:8">
      <c r="G3534">
        <v>3529</v>
      </c>
      <c r="H3534">
        <f t="shared" ca="1" si="93"/>
        <v>-3.306769800647355E-3</v>
      </c>
    </row>
    <row r="3535" spans="7:8">
      <c r="G3535">
        <v>3530</v>
      </c>
      <c r="H3535">
        <f t="shared" ca="1" si="93"/>
        <v>6.1496652968891282E-3</v>
      </c>
    </row>
    <row r="3536" spans="7:8">
      <c r="G3536">
        <v>3531</v>
      </c>
      <c r="H3536">
        <f t="shared" ca="1" si="93"/>
        <v>-1.6905542336436402E-2</v>
      </c>
    </row>
    <row r="3537" spans="7:8">
      <c r="G3537">
        <v>3532</v>
      </c>
      <c r="H3537">
        <f t="shared" ca="1" si="93"/>
        <v>3.5712998845114731E-2</v>
      </c>
    </row>
    <row r="3538" spans="7:8">
      <c r="G3538">
        <v>3533</v>
      </c>
      <c r="H3538">
        <f t="shared" ca="1" si="93"/>
        <v>-1.8020903775161044E-2</v>
      </c>
    </row>
    <row r="3539" spans="7:8">
      <c r="G3539">
        <v>3534</v>
      </c>
      <c r="H3539">
        <f t="shared" ca="1" si="93"/>
        <v>9.5695161838535939E-3</v>
      </c>
    </row>
    <row r="3540" spans="7:8">
      <c r="G3540">
        <v>3535</v>
      </c>
      <c r="H3540">
        <f t="shared" ca="1" si="93"/>
        <v>5.4280451019346546E-3</v>
      </c>
    </row>
    <row r="3541" spans="7:8">
      <c r="G3541">
        <v>3536</v>
      </c>
      <c r="H3541">
        <f t="shared" ca="1" si="93"/>
        <v>-6.3847543115887594E-3</v>
      </c>
    </row>
    <row r="3542" spans="7:8">
      <c r="G3542">
        <v>3537</v>
      </c>
      <c r="H3542">
        <f t="shared" ca="1" si="93"/>
        <v>2.7805060717493012E-3</v>
      </c>
    </row>
    <row r="3543" spans="7:8">
      <c r="G3543">
        <v>3538</v>
      </c>
      <c r="H3543">
        <f t="shared" ca="1" si="93"/>
        <v>-2.1846248843069606E-3</v>
      </c>
    </row>
    <row r="3544" spans="7:8">
      <c r="G3544">
        <v>3539</v>
      </c>
      <c r="H3544">
        <f t="shared" ca="1" si="93"/>
        <v>-1.1186308093462929E-2</v>
      </c>
    </row>
    <row r="3545" spans="7:8">
      <c r="G3545">
        <v>3540</v>
      </c>
      <c r="H3545">
        <f t="shared" ca="1" si="93"/>
        <v>4.166575399624424E-2</v>
      </c>
    </row>
    <row r="3546" spans="7:8">
      <c r="G3546">
        <v>3541</v>
      </c>
      <c r="H3546">
        <f t="shared" ca="1" si="93"/>
        <v>2.1401041856512024E-2</v>
      </c>
    </row>
    <row r="3547" spans="7:8">
      <c r="G3547">
        <v>3542</v>
      </c>
      <c r="H3547">
        <f t="shared" ca="1" si="93"/>
        <v>-2.0419353295343827E-2</v>
      </c>
    </row>
    <row r="3548" spans="7:8">
      <c r="G3548">
        <v>3543</v>
      </c>
      <c r="H3548">
        <f t="shared" ca="1" si="93"/>
        <v>2.2355990742531962E-2</v>
      </c>
    </row>
    <row r="3549" spans="7:8">
      <c r="G3549">
        <v>3544</v>
      </c>
      <c r="H3549">
        <f t="shared" ca="1" si="93"/>
        <v>-9.39214167253089E-3</v>
      </c>
    </row>
    <row r="3550" spans="7:8">
      <c r="G3550">
        <v>3545</v>
      </c>
      <c r="H3550">
        <f t="shared" ca="1" si="93"/>
        <v>6.6674874067414553E-3</v>
      </c>
    </row>
    <row r="3551" spans="7:8">
      <c r="G3551">
        <v>3546</v>
      </c>
      <c r="H3551">
        <f t="shared" ca="1" si="93"/>
        <v>-3.256899415469785E-3</v>
      </c>
    </row>
    <row r="3552" spans="7:8">
      <c r="G3552">
        <v>3547</v>
      </c>
      <c r="H3552">
        <f t="shared" ca="1" si="93"/>
        <v>-3.07178450143566E-2</v>
      </c>
    </row>
    <row r="3553" spans="7:8">
      <c r="G3553">
        <v>3548</v>
      </c>
      <c r="H3553">
        <f t="shared" ca="1" si="93"/>
        <v>-4.2361426004496168E-2</v>
      </c>
    </row>
    <row r="3554" spans="7:8">
      <c r="G3554">
        <v>3549</v>
      </c>
      <c r="H3554">
        <f t="shared" ca="1" si="93"/>
        <v>5.4034785224376877E-4</v>
      </c>
    </row>
    <row r="3555" spans="7:8">
      <c r="G3555">
        <v>3550</v>
      </c>
      <c r="H3555">
        <f t="shared" ca="1" si="93"/>
        <v>-2.0368967148506955E-2</v>
      </c>
    </row>
    <row r="3556" spans="7:8">
      <c r="G3556">
        <v>3551</v>
      </c>
      <c r="H3556">
        <f t="shared" ca="1" si="93"/>
        <v>3.6989221834462772E-2</v>
      </c>
    </row>
    <row r="3557" spans="7:8">
      <c r="G3557">
        <v>3552</v>
      </c>
      <c r="H3557">
        <f t="shared" ca="1" si="93"/>
        <v>-3.1422929355064709E-2</v>
      </c>
    </row>
    <row r="3558" spans="7:8">
      <c r="G3558">
        <v>3553</v>
      </c>
      <c r="H3558">
        <f t="shared" ca="1" si="93"/>
        <v>-2.2322898063158658E-3</v>
      </c>
    </row>
    <row r="3559" spans="7:8">
      <c r="G3559">
        <v>3554</v>
      </c>
      <c r="H3559">
        <f t="shared" ca="1" si="93"/>
        <v>-1.0922313669120306E-2</v>
      </c>
    </row>
    <row r="3560" spans="7:8">
      <c r="G3560">
        <v>3555</v>
      </c>
      <c r="H3560">
        <f t="shared" ca="1" si="93"/>
        <v>-1.2910993012305819E-2</v>
      </c>
    </row>
    <row r="3561" spans="7:8">
      <c r="G3561">
        <v>3556</v>
      </c>
      <c r="H3561">
        <f t="shared" ca="1" si="93"/>
        <v>1.2705024094833286E-2</v>
      </c>
    </row>
    <row r="3562" spans="7:8">
      <c r="G3562">
        <v>3557</v>
      </c>
      <c r="H3562">
        <f t="shared" ca="1" si="93"/>
        <v>-1.140917115146344E-2</v>
      </c>
    </row>
    <row r="3563" spans="7:8">
      <c r="G3563">
        <v>3558</v>
      </c>
      <c r="H3563">
        <f t="shared" ca="1" si="93"/>
        <v>2.1035520750539421E-2</v>
      </c>
    </row>
    <row r="3564" spans="7:8">
      <c r="G3564">
        <v>3559</v>
      </c>
      <c r="H3564">
        <f t="shared" ca="1" si="93"/>
        <v>-5.5799539175722904E-2</v>
      </c>
    </row>
    <row r="3565" spans="7:8">
      <c r="G3565">
        <v>3560</v>
      </c>
      <c r="H3565">
        <f t="shared" ca="1" si="93"/>
        <v>-2.2289140265615751E-2</v>
      </c>
    </row>
    <row r="3566" spans="7:8">
      <c r="G3566">
        <v>3561</v>
      </c>
      <c r="H3566">
        <f t="shared" ca="1" si="93"/>
        <v>-6.7129318404359796E-3</v>
      </c>
    </row>
    <row r="3567" spans="7:8">
      <c r="G3567">
        <v>3562</v>
      </c>
      <c r="H3567">
        <f t="shared" ca="1" si="93"/>
        <v>-1.0222131264772784E-2</v>
      </c>
    </row>
    <row r="3568" spans="7:8">
      <c r="G3568">
        <v>3563</v>
      </c>
      <c r="H3568">
        <f t="shared" ca="1" si="93"/>
        <v>-6.9238659393649638E-3</v>
      </c>
    </row>
    <row r="3569" spans="7:8">
      <c r="G3569">
        <v>3564</v>
      </c>
      <c r="H3569">
        <f t="shared" ca="1" si="93"/>
        <v>-1.3690920080635327E-2</v>
      </c>
    </row>
    <row r="3570" spans="7:8">
      <c r="G3570">
        <v>3565</v>
      </c>
      <c r="H3570">
        <f t="shared" ca="1" si="93"/>
        <v>-3.9627987464205434E-3</v>
      </c>
    </row>
    <row r="3571" spans="7:8">
      <c r="G3571">
        <v>3566</v>
      </c>
      <c r="H3571">
        <f t="shared" ca="1" si="93"/>
        <v>-4.4878043639422015E-2</v>
      </c>
    </row>
    <row r="3572" spans="7:8">
      <c r="G3572">
        <v>3567</v>
      </c>
      <c r="H3572">
        <f t="shared" ca="1" si="93"/>
        <v>-2.608605569755092E-3</v>
      </c>
    </row>
    <row r="3573" spans="7:8">
      <c r="G3573">
        <v>3568</v>
      </c>
      <c r="H3573">
        <f t="shared" ca="1" si="93"/>
        <v>1.1578787128960965E-2</v>
      </c>
    </row>
    <row r="3574" spans="7:8">
      <c r="G3574">
        <v>3569</v>
      </c>
      <c r="H3574">
        <f t="shared" ca="1" si="93"/>
        <v>-4.3061350438883747E-2</v>
      </c>
    </row>
    <row r="3575" spans="7:8">
      <c r="G3575">
        <v>3570</v>
      </c>
      <c r="H3575">
        <f t="shared" ca="1" si="93"/>
        <v>1.9180959332458322E-2</v>
      </c>
    </row>
    <row r="3576" spans="7:8">
      <c r="G3576">
        <v>3571</v>
      </c>
      <c r="H3576">
        <f t="shared" ca="1" si="93"/>
        <v>-2.1964361472455061E-4</v>
      </c>
    </row>
    <row r="3577" spans="7:8">
      <c r="G3577">
        <v>3572</v>
      </c>
      <c r="H3577">
        <f t="shared" ca="1" si="93"/>
        <v>-8.3443683830546431E-3</v>
      </c>
    </row>
    <row r="3578" spans="7:8">
      <c r="G3578">
        <v>3573</v>
      </c>
      <c r="H3578">
        <f t="shared" ca="1" si="93"/>
        <v>3.6606746599060852E-2</v>
      </c>
    </row>
    <row r="3579" spans="7:8">
      <c r="G3579">
        <v>3574</v>
      </c>
      <c r="H3579">
        <f t="shared" ca="1" si="93"/>
        <v>1.4093700734339439E-2</v>
      </c>
    </row>
    <row r="3580" spans="7:8">
      <c r="G3580">
        <v>3575</v>
      </c>
      <c r="H3580">
        <f t="shared" ca="1" si="93"/>
        <v>-1.4300698394951353E-2</v>
      </c>
    </row>
    <row r="3581" spans="7:8">
      <c r="G3581">
        <v>3576</v>
      </c>
      <c r="H3581">
        <f t="shared" ca="1" si="93"/>
        <v>9.6639067138676715E-3</v>
      </c>
    </row>
    <row r="3582" spans="7:8">
      <c r="G3582">
        <v>3577</v>
      </c>
      <c r="H3582">
        <f t="shared" ca="1" si="93"/>
        <v>-2.9682315264833413E-3</v>
      </c>
    </row>
    <row r="3583" spans="7:8">
      <c r="G3583">
        <v>3578</v>
      </c>
      <c r="H3583">
        <f t="shared" ca="1" si="93"/>
        <v>3.0953127350352921E-2</v>
      </c>
    </row>
    <row r="3584" spans="7:8">
      <c r="G3584">
        <v>3579</v>
      </c>
      <c r="H3584">
        <f t="shared" ca="1" si="93"/>
        <v>-1.828637115409559E-2</v>
      </c>
    </row>
    <row r="3585" spans="7:8">
      <c r="G3585">
        <v>3580</v>
      </c>
      <c r="H3585">
        <f t="shared" ca="1" si="93"/>
        <v>-5.4066229842005979E-2</v>
      </c>
    </row>
    <row r="3586" spans="7:8">
      <c r="G3586">
        <v>3581</v>
      </c>
      <c r="H3586">
        <f t="shared" ca="1" si="93"/>
        <v>1.8480598603244077E-2</v>
      </c>
    </row>
    <row r="3587" spans="7:8">
      <c r="G3587">
        <v>3582</v>
      </c>
      <c r="H3587">
        <f t="shared" ca="1" si="93"/>
        <v>-1.3666197524904567E-2</v>
      </c>
    </row>
    <row r="3588" spans="7:8">
      <c r="G3588">
        <v>3583</v>
      </c>
      <c r="H3588">
        <f t="shared" ca="1" si="93"/>
        <v>-7.9201168674846172E-4</v>
      </c>
    </row>
    <row r="3589" spans="7:8">
      <c r="G3589">
        <v>3584</v>
      </c>
      <c r="H3589">
        <f t="shared" ca="1" si="93"/>
        <v>2.2199882190897968E-2</v>
      </c>
    </row>
    <row r="3590" spans="7:8">
      <c r="G3590">
        <v>3585</v>
      </c>
      <c r="H3590">
        <f t="shared" ca="1" si="93"/>
        <v>-2.7867463308317689E-2</v>
      </c>
    </row>
    <row r="3591" spans="7:8">
      <c r="G3591">
        <v>3586</v>
      </c>
      <c r="H3591">
        <f t="shared" ref="H3591:H3654" ca="1" si="94">NORMINV(RAND(),N$8,N$9)</f>
        <v>5.0176911679725197E-2</v>
      </c>
    </row>
    <row r="3592" spans="7:8">
      <c r="G3592">
        <v>3587</v>
      </c>
      <c r="H3592">
        <f t="shared" ca="1" si="94"/>
        <v>2.1176054694128986E-3</v>
      </c>
    </row>
    <row r="3593" spans="7:8">
      <c r="G3593">
        <v>3588</v>
      </c>
      <c r="H3593">
        <f t="shared" ca="1" si="94"/>
        <v>-1.8235600578355621E-2</v>
      </c>
    </row>
    <row r="3594" spans="7:8">
      <c r="G3594">
        <v>3589</v>
      </c>
      <c r="H3594">
        <f t="shared" ca="1" si="94"/>
        <v>3.7119459044812425E-2</v>
      </c>
    </row>
    <row r="3595" spans="7:8">
      <c r="G3595">
        <v>3590</v>
      </c>
      <c r="H3595">
        <f t="shared" ca="1" si="94"/>
        <v>-1.5907794840876645E-2</v>
      </c>
    </row>
    <row r="3596" spans="7:8">
      <c r="G3596">
        <v>3591</v>
      </c>
      <c r="H3596">
        <f t="shared" ca="1" si="94"/>
        <v>5.4134352903071885E-2</v>
      </c>
    </row>
    <row r="3597" spans="7:8">
      <c r="G3597">
        <v>3592</v>
      </c>
      <c r="H3597">
        <f t="shared" ca="1" si="94"/>
        <v>1.546255214942626E-2</v>
      </c>
    </row>
    <row r="3598" spans="7:8">
      <c r="G3598">
        <v>3593</v>
      </c>
      <c r="H3598">
        <f t="shared" ca="1" si="94"/>
        <v>4.0771468878884339E-2</v>
      </c>
    </row>
    <row r="3599" spans="7:8">
      <c r="G3599">
        <v>3594</v>
      </c>
      <c r="H3599">
        <f t="shared" ca="1" si="94"/>
        <v>2.8669683929957019E-2</v>
      </c>
    </row>
    <row r="3600" spans="7:8">
      <c r="G3600">
        <v>3595</v>
      </c>
      <c r="H3600">
        <f t="shared" ca="1" si="94"/>
        <v>9.9576506790353143E-3</v>
      </c>
    </row>
    <row r="3601" spans="7:8">
      <c r="G3601">
        <v>3596</v>
      </c>
      <c r="H3601">
        <f t="shared" ca="1" si="94"/>
        <v>1.4820778279281646E-2</v>
      </c>
    </row>
    <row r="3602" spans="7:8">
      <c r="G3602">
        <v>3597</v>
      </c>
      <c r="H3602">
        <f t="shared" ca="1" si="94"/>
        <v>-2.2042158340005176E-2</v>
      </c>
    </row>
    <row r="3603" spans="7:8">
      <c r="G3603">
        <v>3598</v>
      </c>
      <c r="H3603">
        <f t="shared" ca="1" si="94"/>
        <v>3.1899376837122496E-2</v>
      </c>
    </row>
    <row r="3604" spans="7:8">
      <c r="G3604">
        <v>3599</v>
      </c>
      <c r="H3604">
        <f t="shared" ca="1" si="94"/>
        <v>2.4170557055274742E-2</v>
      </c>
    </row>
    <row r="3605" spans="7:8">
      <c r="G3605">
        <v>3600</v>
      </c>
      <c r="H3605">
        <f t="shared" ca="1" si="94"/>
        <v>-8.1573852987168235E-3</v>
      </c>
    </row>
    <row r="3606" spans="7:8">
      <c r="G3606">
        <v>3601</v>
      </c>
      <c r="H3606">
        <f t="shared" ca="1" si="94"/>
        <v>3.1229663982573718E-2</v>
      </c>
    </row>
    <row r="3607" spans="7:8">
      <c r="G3607">
        <v>3602</v>
      </c>
      <c r="H3607">
        <f t="shared" ca="1" si="94"/>
        <v>-1.3388807907722275E-2</v>
      </c>
    </row>
    <row r="3608" spans="7:8">
      <c r="G3608">
        <v>3603</v>
      </c>
      <c r="H3608">
        <f t="shared" ca="1" si="94"/>
        <v>-1.2642243559948349E-2</v>
      </c>
    </row>
    <row r="3609" spans="7:8">
      <c r="G3609">
        <v>3604</v>
      </c>
      <c r="H3609">
        <f t="shared" ca="1" si="94"/>
        <v>9.7724902834270509E-3</v>
      </c>
    </row>
    <row r="3610" spans="7:8">
      <c r="G3610">
        <v>3605</v>
      </c>
      <c r="H3610">
        <f t="shared" ca="1" si="94"/>
        <v>2.2704206334808571E-2</v>
      </c>
    </row>
    <row r="3611" spans="7:8">
      <c r="G3611">
        <v>3606</v>
      </c>
      <c r="H3611">
        <f t="shared" ca="1" si="94"/>
        <v>2.7688361082910139E-2</v>
      </c>
    </row>
    <row r="3612" spans="7:8">
      <c r="G3612">
        <v>3607</v>
      </c>
      <c r="H3612">
        <f t="shared" ca="1" si="94"/>
        <v>-7.3304778720664696E-3</v>
      </c>
    </row>
    <row r="3613" spans="7:8">
      <c r="G3613">
        <v>3608</v>
      </c>
      <c r="H3613">
        <f t="shared" ca="1" si="94"/>
        <v>-8.0806599894831417E-3</v>
      </c>
    </row>
    <row r="3614" spans="7:8">
      <c r="G3614">
        <v>3609</v>
      </c>
      <c r="H3614">
        <f t="shared" ca="1" si="94"/>
        <v>-9.2677728633141498E-3</v>
      </c>
    </row>
    <row r="3615" spans="7:8">
      <c r="G3615">
        <v>3610</v>
      </c>
      <c r="H3615">
        <f t="shared" ca="1" si="94"/>
        <v>3.9126991541986234E-2</v>
      </c>
    </row>
    <row r="3616" spans="7:8">
      <c r="G3616">
        <v>3611</v>
      </c>
      <c r="H3616">
        <f t="shared" ca="1" si="94"/>
        <v>1.3466951042037167E-2</v>
      </c>
    </row>
    <row r="3617" spans="7:8">
      <c r="G3617">
        <v>3612</v>
      </c>
      <c r="H3617">
        <f t="shared" ca="1" si="94"/>
        <v>-1.4770841835318367E-3</v>
      </c>
    </row>
    <row r="3618" spans="7:8">
      <c r="G3618">
        <v>3613</v>
      </c>
      <c r="H3618">
        <f t="shared" ca="1" si="94"/>
        <v>2.214544145832955E-2</v>
      </c>
    </row>
    <row r="3619" spans="7:8">
      <c r="G3619">
        <v>3614</v>
      </c>
      <c r="H3619">
        <f t="shared" ca="1" si="94"/>
        <v>1.2627458548552293E-2</v>
      </c>
    </row>
    <row r="3620" spans="7:8">
      <c r="G3620">
        <v>3615</v>
      </c>
      <c r="H3620">
        <f t="shared" ca="1" si="94"/>
        <v>2.8415543299401567E-2</v>
      </c>
    </row>
    <row r="3621" spans="7:8">
      <c r="G3621">
        <v>3616</v>
      </c>
      <c r="H3621">
        <f t="shared" ca="1" si="94"/>
        <v>4.0093299066542784E-2</v>
      </c>
    </row>
    <row r="3622" spans="7:8">
      <c r="G3622">
        <v>3617</v>
      </c>
      <c r="H3622">
        <f t="shared" ca="1" si="94"/>
        <v>2.2328065603386269E-2</v>
      </c>
    </row>
    <row r="3623" spans="7:8">
      <c r="G3623">
        <v>3618</v>
      </c>
      <c r="H3623">
        <f t="shared" ca="1" si="94"/>
        <v>6.3221840617095548E-3</v>
      </c>
    </row>
    <row r="3624" spans="7:8">
      <c r="G3624">
        <v>3619</v>
      </c>
      <c r="H3624">
        <f t="shared" ca="1" si="94"/>
        <v>1.1055566774159869E-2</v>
      </c>
    </row>
    <row r="3625" spans="7:8">
      <c r="G3625">
        <v>3620</v>
      </c>
      <c r="H3625">
        <f t="shared" ca="1" si="94"/>
        <v>1.0930025241720617E-4</v>
      </c>
    </row>
    <row r="3626" spans="7:8">
      <c r="G3626">
        <v>3621</v>
      </c>
      <c r="H3626">
        <f t="shared" ca="1" si="94"/>
        <v>-6.9978524568614902E-3</v>
      </c>
    </row>
    <row r="3627" spans="7:8">
      <c r="G3627">
        <v>3622</v>
      </c>
      <c r="H3627">
        <f t="shared" ca="1" si="94"/>
        <v>3.1055423506703747E-2</v>
      </c>
    </row>
    <row r="3628" spans="7:8">
      <c r="G3628">
        <v>3623</v>
      </c>
      <c r="H3628">
        <f t="shared" ca="1" si="94"/>
        <v>2.153901858225404E-2</v>
      </c>
    </row>
    <row r="3629" spans="7:8">
      <c r="G3629">
        <v>3624</v>
      </c>
      <c r="H3629">
        <f t="shared" ca="1" si="94"/>
        <v>-1.7153072122110501E-2</v>
      </c>
    </row>
    <row r="3630" spans="7:8">
      <c r="G3630">
        <v>3625</v>
      </c>
      <c r="H3630">
        <f t="shared" ca="1" si="94"/>
        <v>-2.6201087705481137E-2</v>
      </c>
    </row>
    <row r="3631" spans="7:8">
      <c r="G3631">
        <v>3626</v>
      </c>
      <c r="H3631">
        <f t="shared" ca="1" si="94"/>
        <v>8.4903392825018344E-4</v>
      </c>
    </row>
    <row r="3632" spans="7:8">
      <c r="G3632">
        <v>3627</v>
      </c>
      <c r="H3632">
        <f t="shared" ca="1" si="94"/>
        <v>3.5962138667234571E-2</v>
      </c>
    </row>
    <row r="3633" spans="7:8">
      <c r="G3633">
        <v>3628</v>
      </c>
      <c r="H3633">
        <f t="shared" ca="1" si="94"/>
        <v>-2.8201937118498943E-2</v>
      </c>
    </row>
    <row r="3634" spans="7:8">
      <c r="G3634">
        <v>3629</v>
      </c>
      <c r="H3634">
        <f t="shared" ca="1" si="94"/>
        <v>4.0969246250931818E-2</v>
      </c>
    </row>
    <row r="3635" spans="7:8">
      <c r="G3635">
        <v>3630</v>
      </c>
      <c r="H3635">
        <f t="shared" ca="1" si="94"/>
        <v>1.9097636811358818E-2</v>
      </c>
    </row>
    <row r="3636" spans="7:8">
      <c r="G3636">
        <v>3631</v>
      </c>
      <c r="H3636">
        <f t="shared" ca="1" si="94"/>
        <v>8.7778024925620531E-3</v>
      </c>
    </row>
    <row r="3637" spans="7:8">
      <c r="G3637">
        <v>3632</v>
      </c>
      <c r="H3637">
        <f t="shared" ca="1" si="94"/>
        <v>-1.9882377910241902E-2</v>
      </c>
    </row>
    <row r="3638" spans="7:8">
      <c r="G3638">
        <v>3633</v>
      </c>
      <c r="H3638">
        <f t="shared" ca="1" si="94"/>
        <v>4.0834770550794056E-2</v>
      </c>
    </row>
    <row r="3639" spans="7:8">
      <c r="G3639">
        <v>3634</v>
      </c>
      <c r="H3639">
        <f t="shared" ca="1" si="94"/>
        <v>-1.3255670158009481E-2</v>
      </c>
    </row>
    <row r="3640" spans="7:8">
      <c r="G3640">
        <v>3635</v>
      </c>
      <c r="H3640">
        <f t="shared" ca="1" si="94"/>
        <v>1.6782078400462051E-2</v>
      </c>
    </row>
    <row r="3641" spans="7:8">
      <c r="G3641">
        <v>3636</v>
      </c>
      <c r="H3641">
        <f t="shared" ca="1" si="94"/>
        <v>-6.8206562049279206E-5</v>
      </c>
    </row>
    <row r="3642" spans="7:8">
      <c r="G3642">
        <v>3637</v>
      </c>
      <c r="H3642">
        <f t="shared" ca="1" si="94"/>
        <v>1.34654847703872E-2</v>
      </c>
    </row>
    <row r="3643" spans="7:8">
      <c r="G3643">
        <v>3638</v>
      </c>
      <c r="H3643">
        <f t="shared" ca="1" si="94"/>
        <v>-6.7563750392443268E-3</v>
      </c>
    </row>
    <row r="3644" spans="7:8">
      <c r="G3644">
        <v>3639</v>
      </c>
      <c r="H3644">
        <f t="shared" ca="1" si="94"/>
        <v>1.5202538360380298E-2</v>
      </c>
    </row>
    <row r="3645" spans="7:8">
      <c r="G3645">
        <v>3640</v>
      </c>
      <c r="H3645">
        <f t="shared" ca="1" si="94"/>
        <v>-1.7380485758858179E-2</v>
      </c>
    </row>
    <row r="3646" spans="7:8">
      <c r="G3646">
        <v>3641</v>
      </c>
      <c r="H3646">
        <f t="shared" ca="1" si="94"/>
        <v>5.8614344782029447E-3</v>
      </c>
    </row>
    <row r="3647" spans="7:8">
      <c r="G3647">
        <v>3642</v>
      </c>
      <c r="H3647">
        <f t="shared" ca="1" si="94"/>
        <v>1.4887856035792948E-2</v>
      </c>
    </row>
    <row r="3648" spans="7:8">
      <c r="G3648">
        <v>3643</v>
      </c>
      <c r="H3648">
        <f t="shared" ca="1" si="94"/>
        <v>-3.1589666084681563E-2</v>
      </c>
    </row>
    <row r="3649" spans="7:8">
      <c r="G3649">
        <v>3644</v>
      </c>
      <c r="H3649">
        <f t="shared" ca="1" si="94"/>
        <v>2.307244117665997E-2</v>
      </c>
    </row>
    <row r="3650" spans="7:8">
      <c r="G3650">
        <v>3645</v>
      </c>
      <c r="H3650">
        <f t="shared" ca="1" si="94"/>
        <v>-5.7822621657700789E-4</v>
      </c>
    </row>
    <row r="3651" spans="7:8">
      <c r="G3651">
        <v>3646</v>
      </c>
      <c r="H3651">
        <f t="shared" ca="1" si="94"/>
        <v>-1.2067915141601774E-2</v>
      </c>
    </row>
    <row r="3652" spans="7:8">
      <c r="G3652">
        <v>3647</v>
      </c>
      <c r="H3652">
        <f t="shared" ca="1" si="94"/>
        <v>6.5485048068754746E-3</v>
      </c>
    </row>
    <row r="3653" spans="7:8">
      <c r="G3653">
        <v>3648</v>
      </c>
      <c r="H3653">
        <f t="shared" ca="1" si="94"/>
        <v>-2.3658874147254857E-2</v>
      </c>
    </row>
    <row r="3654" spans="7:8">
      <c r="G3654">
        <v>3649</v>
      </c>
      <c r="H3654">
        <f t="shared" ca="1" si="94"/>
        <v>-4.9029367934684515E-2</v>
      </c>
    </row>
    <row r="3655" spans="7:8">
      <c r="G3655">
        <v>3650</v>
      </c>
      <c r="H3655">
        <f t="shared" ref="H3655:H3718" ca="1" si="95">NORMINV(RAND(),N$8,N$9)</f>
        <v>-1.4072875755422581E-2</v>
      </c>
    </row>
    <row r="3656" spans="7:8">
      <c r="G3656">
        <v>3651</v>
      </c>
      <c r="H3656">
        <f t="shared" ca="1" si="95"/>
        <v>2.1892792600492091E-2</v>
      </c>
    </row>
    <row r="3657" spans="7:8">
      <c r="G3657">
        <v>3652</v>
      </c>
      <c r="H3657">
        <f t="shared" ca="1" si="95"/>
        <v>1.6295416255063904E-2</v>
      </c>
    </row>
    <row r="3658" spans="7:8">
      <c r="G3658">
        <v>3653</v>
      </c>
      <c r="H3658">
        <f t="shared" ca="1" si="95"/>
        <v>3.0525615209324716E-2</v>
      </c>
    </row>
    <row r="3659" spans="7:8">
      <c r="G3659">
        <v>3654</v>
      </c>
      <c r="H3659">
        <f t="shared" ca="1" si="95"/>
        <v>1.7420803098396227E-2</v>
      </c>
    </row>
    <row r="3660" spans="7:8">
      <c r="G3660">
        <v>3655</v>
      </c>
      <c r="H3660">
        <f t="shared" ca="1" si="95"/>
        <v>8.6869937816162653E-3</v>
      </c>
    </row>
    <row r="3661" spans="7:8">
      <c r="G3661">
        <v>3656</v>
      </c>
      <c r="H3661">
        <f t="shared" ca="1" si="95"/>
        <v>1.62385320618895E-2</v>
      </c>
    </row>
    <row r="3662" spans="7:8">
      <c r="G3662">
        <v>3657</v>
      </c>
      <c r="H3662">
        <f t="shared" ca="1" si="95"/>
        <v>6.9914013869059686E-3</v>
      </c>
    </row>
    <row r="3663" spans="7:8">
      <c r="G3663">
        <v>3658</v>
      </c>
      <c r="H3663">
        <f t="shared" ca="1" si="95"/>
        <v>-2.9177186427698214E-2</v>
      </c>
    </row>
    <row r="3664" spans="7:8">
      <c r="G3664">
        <v>3659</v>
      </c>
      <c r="H3664">
        <f t="shared" ca="1" si="95"/>
        <v>1.0491165232348616E-2</v>
      </c>
    </row>
    <row r="3665" spans="7:8">
      <c r="G3665">
        <v>3660</v>
      </c>
      <c r="H3665">
        <f t="shared" ca="1" si="95"/>
        <v>-2.381784965691457E-2</v>
      </c>
    </row>
    <row r="3666" spans="7:8">
      <c r="G3666">
        <v>3661</v>
      </c>
      <c r="H3666">
        <f t="shared" ca="1" si="95"/>
        <v>2.2440199184596901E-2</v>
      </c>
    </row>
    <row r="3667" spans="7:8">
      <c r="G3667">
        <v>3662</v>
      </c>
      <c r="H3667">
        <f t="shared" ca="1" si="95"/>
        <v>-2.7058790879336356E-4</v>
      </c>
    </row>
    <row r="3668" spans="7:8">
      <c r="G3668">
        <v>3663</v>
      </c>
      <c r="H3668">
        <f t="shared" ca="1" si="95"/>
        <v>4.6431407703289108E-2</v>
      </c>
    </row>
    <row r="3669" spans="7:8">
      <c r="G3669">
        <v>3664</v>
      </c>
      <c r="H3669">
        <f t="shared" ca="1" si="95"/>
        <v>-2.8963569355715486E-2</v>
      </c>
    </row>
    <row r="3670" spans="7:8">
      <c r="G3670">
        <v>3665</v>
      </c>
      <c r="H3670">
        <f t="shared" ca="1" si="95"/>
        <v>-4.0155212325077979E-3</v>
      </c>
    </row>
    <row r="3671" spans="7:8">
      <c r="G3671">
        <v>3666</v>
      </c>
      <c r="H3671">
        <f t="shared" ca="1" si="95"/>
        <v>-3.8619622086523107E-2</v>
      </c>
    </row>
    <row r="3672" spans="7:8">
      <c r="G3672">
        <v>3667</v>
      </c>
      <c r="H3672">
        <f t="shared" ca="1" si="95"/>
        <v>6.4678649722980609E-3</v>
      </c>
    </row>
    <row r="3673" spans="7:8">
      <c r="G3673">
        <v>3668</v>
      </c>
      <c r="H3673">
        <f t="shared" ca="1" si="95"/>
        <v>2.5608803493203948E-3</v>
      </c>
    </row>
    <row r="3674" spans="7:8">
      <c r="G3674">
        <v>3669</v>
      </c>
      <c r="H3674">
        <f t="shared" ca="1" si="95"/>
        <v>7.6674738343616338E-3</v>
      </c>
    </row>
    <row r="3675" spans="7:8">
      <c r="G3675">
        <v>3670</v>
      </c>
      <c r="H3675">
        <f t="shared" ca="1" si="95"/>
        <v>-3.1505942660654096E-2</v>
      </c>
    </row>
    <row r="3676" spans="7:8">
      <c r="G3676">
        <v>3671</v>
      </c>
      <c r="H3676">
        <f t="shared" ca="1" si="95"/>
        <v>4.8987714950157107E-2</v>
      </c>
    </row>
    <row r="3677" spans="7:8">
      <c r="G3677">
        <v>3672</v>
      </c>
      <c r="H3677">
        <f t="shared" ca="1" si="95"/>
        <v>-1.0248124106348351E-2</v>
      </c>
    </row>
    <row r="3678" spans="7:8">
      <c r="G3678">
        <v>3673</v>
      </c>
      <c r="H3678">
        <f t="shared" ca="1" si="95"/>
        <v>-7.3085576042663091E-3</v>
      </c>
    </row>
    <row r="3679" spans="7:8">
      <c r="G3679">
        <v>3674</v>
      </c>
      <c r="H3679">
        <f t="shared" ca="1" si="95"/>
        <v>1.0279027798815045E-2</v>
      </c>
    </row>
    <row r="3680" spans="7:8">
      <c r="G3680">
        <v>3675</v>
      </c>
      <c r="H3680">
        <f t="shared" ca="1" si="95"/>
        <v>-1.4289161129871468E-2</v>
      </c>
    </row>
    <row r="3681" spans="7:8">
      <c r="G3681">
        <v>3676</v>
      </c>
      <c r="H3681">
        <f t="shared" ca="1" si="95"/>
        <v>-2.8015142840589865E-2</v>
      </c>
    </row>
    <row r="3682" spans="7:8">
      <c r="G3682">
        <v>3677</v>
      </c>
      <c r="H3682">
        <f t="shared" ca="1" si="95"/>
        <v>4.2155655273899084E-2</v>
      </c>
    </row>
    <row r="3683" spans="7:8">
      <c r="G3683">
        <v>3678</v>
      </c>
      <c r="H3683">
        <f t="shared" ca="1" si="95"/>
        <v>-4.3625823014144846E-2</v>
      </c>
    </row>
    <row r="3684" spans="7:8">
      <c r="G3684">
        <v>3679</v>
      </c>
      <c r="H3684">
        <f t="shared" ca="1" si="95"/>
        <v>-2.1668436572470175E-2</v>
      </c>
    </row>
    <row r="3685" spans="7:8">
      <c r="G3685">
        <v>3680</v>
      </c>
      <c r="H3685">
        <f t="shared" ca="1" si="95"/>
        <v>7.8053001663336806E-3</v>
      </c>
    </row>
    <row r="3686" spans="7:8">
      <c r="G3686">
        <v>3681</v>
      </c>
      <c r="H3686">
        <f t="shared" ca="1" si="95"/>
        <v>1.1919392023673986E-2</v>
      </c>
    </row>
    <row r="3687" spans="7:8">
      <c r="G3687">
        <v>3682</v>
      </c>
      <c r="H3687">
        <f t="shared" ca="1" si="95"/>
        <v>1.7891582313991454E-2</v>
      </c>
    </row>
    <row r="3688" spans="7:8">
      <c r="G3688">
        <v>3683</v>
      </c>
      <c r="H3688">
        <f t="shared" ca="1" si="95"/>
        <v>3.2259670130352991E-3</v>
      </c>
    </row>
    <row r="3689" spans="7:8">
      <c r="G3689">
        <v>3684</v>
      </c>
      <c r="H3689">
        <f t="shared" ca="1" si="95"/>
        <v>-2.2266150688579015E-4</v>
      </c>
    </row>
    <row r="3690" spans="7:8">
      <c r="G3690">
        <v>3685</v>
      </c>
      <c r="H3690">
        <f t="shared" ca="1" si="95"/>
        <v>-3.1919899589405679E-2</v>
      </c>
    </row>
    <row r="3691" spans="7:8">
      <c r="G3691">
        <v>3686</v>
      </c>
      <c r="H3691">
        <f t="shared" ca="1" si="95"/>
        <v>-2.284771699653209E-2</v>
      </c>
    </row>
    <row r="3692" spans="7:8">
      <c r="G3692">
        <v>3687</v>
      </c>
      <c r="H3692">
        <f t="shared" ca="1" si="95"/>
        <v>1.0325209836443685E-3</v>
      </c>
    </row>
    <row r="3693" spans="7:8">
      <c r="G3693">
        <v>3688</v>
      </c>
      <c r="H3693">
        <f t="shared" ca="1" si="95"/>
        <v>-2.1242295547434037E-2</v>
      </c>
    </row>
    <row r="3694" spans="7:8">
      <c r="G3694">
        <v>3689</v>
      </c>
      <c r="H3694">
        <f t="shared" ca="1" si="95"/>
        <v>-3.5195882011519533E-2</v>
      </c>
    </row>
    <row r="3695" spans="7:8">
      <c r="G3695">
        <v>3690</v>
      </c>
      <c r="H3695">
        <f t="shared" ca="1" si="95"/>
        <v>-2.8322892731112638E-2</v>
      </c>
    </row>
    <row r="3696" spans="7:8">
      <c r="G3696">
        <v>3691</v>
      </c>
      <c r="H3696">
        <f t="shared" ca="1" si="95"/>
        <v>-7.0392605104939599E-3</v>
      </c>
    </row>
    <row r="3697" spans="7:8">
      <c r="G3697">
        <v>3692</v>
      </c>
      <c r="H3697">
        <f t="shared" ca="1" si="95"/>
        <v>-1.3667944300214927E-2</v>
      </c>
    </row>
    <row r="3698" spans="7:8">
      <c r="G3698">
        <v>3693</v>
      </c>
      <c r="H3698">
        <f t="shared" ca="1" si="95"/>
        <v>-7.9239993875336091E-4</v>
      </c>
    </row>
    <row r="3699" spans="7:8">
      <c r="G3699">
        <v>3694</v>
      </c>
      <c r="H3699">
        <f t="shared" ca="1" si="95"/>
        <v>1.5337885178335677E-2</v>
      </c>
    </row>
    <row r="3700" spans="7:8">
      <c r="G3700">
        <v>3695</v>
      </c>
      <c r="H3700">
        <f t="shared" ca="1" si="95"/>
        <v>6.8948623802475876E-3</v>
      </c>
    </row>
    <row r="3701" spans="7:8">
      <c r="G3701">
        <v>3696</v>
      </c>
      <c r="H3701">
        <f t="shared" ca="1" si="95"/>
        <v>3.0498778611487878E-2</v>
      </c>
    </row>
    <row r="3702" spans="7:8">
      <c r="G3702">
        <v>3697</v>
      </c>
      <c r="H3702">
        <f t="shared" ca="1" si="95"/>
        <v>-7.5680901867373803E-3</v>
      </c>
    </row>
    <row r="3703" spans="7:8">
      <c r="G3703">
        <v>3698</v>
      </c>
      <c r="H3703">
        <f t="shared" ca="1" si="95"/>
        <v>5.6077768685242613E-3</v>
      </c>
    </row>
    <row r="3704" spans="7:8">
      <c r="G3704">
        <v>3699</v>
      </c>
      <c r="H3704">
        <f t="shared" ca="1" si="95"/>
        <v>1.4421419592615357E-2</v>
      </c>
    </row>
    <row r="3705" spans="7:8">
      <c r="G3705">
        <v>3700</v>
      </c>
      <c r="H3705">
        <f t="shared" ca="1" si="95"/>
        <v>-8.9797564352431022E-3</v>
      </c>
    </row>
    <row r="3706" spans="7:8">
      <c r="G3706">
        <v>3701</v>
      </c>
      <c r="H3706">
        <f t="shared" ca="1" si="95"/>
        <v>1.1150362825820962E-3</v>
      </c>
    </row>
    <row r="3707" spans="7:8">
      <c r="G3707">
        <v>3702</v>
      </c>
      <c r="H3707">
        <f t="shared" ca="1" si="95"/>
        <v>2.0841579304228978E-2</v>
      </c>
    </row>
    <row r="3708" spans="7:8">
      <c r="G3708">
        <v>3703</v>
      </c>
      <c r="H3708">
        <f t="shared" ca="1" si="95"/>
        <v>1.3506837549286039E-2</v>
      </c>
    </row>
    <row r="3709" spans="7:8">
      <c r="G3709">
        <v>3704</v>
      </c>
      <c r="H3709">
        <f t="shared" ca="1" si="95"/>
        <v>2.9540308136136516E-2</v>
      </c>
    </row>
    <row r="3710" spans="7:8">
      <c r="G3710">
        <v>3705</v>
      </c>
      <c r="H3710">
        <f t="shared" ca="1" si="95"/>
        <v>3.2403253263823276E-2</v>
      </c>
    </row>
    <row r="3711" spans="7:8">
      <c r="G3711">
        <v>3706</v>
      </c>
      <c r="H3711">
        <f t="shared" ca="1" si="95"/>
        <v>-1.542825241876533E-2</v>
      </c>
    </row>
    <row r="3712" spans="7:8">
      <c r="G3712">
        <v>3707</v>
      </c>
      <c r="H3712">
        <f t="shared" ca="1" si="95"/>
        <v>-3.2597475125283552E-3</v>
      </c>
    </row>
    <row r="3713" spans="7:8">
      <c r="G3713">
        <v>3708</v>
      </c>
      <c r="H3713">
        <f t="shared" ca="1" si="95"/>
        <v>3.0056058073459936E-2</v>
      </c>
    </row>
    <row r="3714" spans="7:8">
      <c r="G3714">
        <v>3709</v>
      </c>
      <c r="H3714">
        <f t="shared" ca="1" si="95"/>
        <v>1.9774194886702408E-3</v>
      </c>
    </row>
    <row r="3715" spans="7:8">
      <c r="G3715">
        <v>3710</v>
      </c>
      <c r="H3715">
        <f t="shared" ca="1" si="95"/>
        <v>1.6282440053525575E-2</v>
      </c>
    </row>
    <row r="3716" spans="7:8">
      <c r="G3716">
        <v>3711</v>
      </c>
      <c r="H3716">
        <f t="shared" ca="1" si="95"/>
        <v>-1.1793082992434721E-2</v>
      </c>
    </row>
    <row r="3717" spans="7:8">
      <c r="G3717">
        <v>3712</v>
      </c>
      <c r="H3717">
        <f t="shared" ca="1" si="95"/>
        <v>4.1807534124086186E-2</v>
      </c>
    </row>
    <row r="3718" spans="7:8">
      <c r="G3718">
        <v>3713</v>
      </c>
      <c r="H3718">
        <f t="shared" ca="1" si="95"/>
        <v>1.3209510458129367E-2</v>
      </c>
    </row>
    <row r="3719" spans="7:8">
      <c r="G3719">
        <v>3714</v>
      </c>
      <c r="H3719">
        <f t="shared" ref="H3719:H3782" ca="1" si="96">NORMINV(RAND(),N$8,N$9)</f>
        <v>-2.4145143571046804E-3</v>
      </c>
    </row>
    <row r="3720" spans="7:8">
      <c r="G3720">
        <v>3715</v>
      </c>
      <c r="H3720">
        <f t="shared" ca="1" si="96"/>
        <v>6.8121135608825129E-2</v>
      </c>
    </row>
    <row r="3721" spans="7:8">
      <c r="G3721">
        <v>3716</v>
      </c>
      <c r="H3721">
        <f t="shared" ca="1" si="96"/>
        <v>-2.6990977188281397E-2</v>
      </c>
    </row>
    <row r="3722" spans="7:8">
      <c r="G3722">
        <v>3717</v>
      </c>
      <c r="H3722">
        <f t="shared" ca="1" si="96"/>
        <v>1.2843172393209326E-2</v>
      </c>
    </row>
    <row r="3723" spans="7:8">
      <c r="G3723">
        <v>3718</v>
      </c>
      <c r="H3723">
        <f t="shared" ca="1" si="96"/>
        <v>1.0549279591443396E-2</v>
      </c>
    </row>
    <row r="3724" spans="7:8">
      <c r="G3724">
        <v>3719</v>
      </c>
      <c r="H3724">
        <f t="shared" ca="1" si="96"/>
        <v>-3.9963878340091514E-3</v>
      </c>
    </row>
    <row r="3725" spans="7:8">
      <c r="G3725">
        <v>3720</v>
      </c>
      <c r="H3725">
        <f t="shared" ca="1" si="96"/>
        <v>9.5945347705829274E-3</v>
      </c>
    </row>
    <row r="3726" spans="7:8">
      <c r="G3726">
        <v>3721</v>
      </c>
      <c r="H3726">
        <f t="shared" ca="1" si="96"/>
        <v>1.504779225265921E-2</v>
      </c>
    </row>
    <row r="3727" spans="7:8">
      <c r="G3727">
        <v>3722</v>
      </c>
      <c r="H3727">
        <f t="shared" ca="1" si="96"/>
        <v>-2.6348266273928032E-2</v>
      </c>
    </row>
    <row r="3728" spans="7:8">
      <c r="G3728">
        <v>3723</v>
      </c>
      <c r="H3728">
        <f t="shared" ca="1" si="96"/>
        <v>-2.089972509236925E-3</v>
      </c>
    </row>
    <row r="3729" spans="7:8">
      <c r="G3729">
        <v>3724</v>
      </c>
      <c r="H3729">
        <f t="shared" ca="1" si="96"/>
        <v>2.7515674073246048E-2</v>
      </c>
    </row>
    <row r="3730" spans="7:8">
      <c r="G3730">
        <v>3725</v>
      </c>
      <c r="H3730">
        <f t="shared" ca="1" si="96"/>
        <v>6.3547397815511136E-3</v>
      </c>
    </row>
    <row r="3731" spans="7:8">
      <c r="G3731">
        <v>3726</v>
      </c>
      <c r="H3731">
        <f t="shared" ca="1" si="96"/>
        <v>-2.5885270256159221E-2</v>
      </c>
    </row>
    <row r="3732" spans="7:8">
      <c r="G3732">
        <v>3727</v>
      </c>
      <c r="H3732">
        <f t="shared" ca="1" si="96"/>
        <v>-3.9407216420375313E-2</v>
      </c>
    </row>
    <row r="3733" spans="7:8">
      <c r="G3733">
        <v>3728</v>
      </c>
      <c r="H3733">
        <f t="shared" ca="1" si="96"/>
        <v>1.9963233370301524E-3</v>
      </c>
    </row>
    <row r="3734" spans="7:8">
      <c r="G3734">
        <v>3729</v>
      </c>
      <c r="H3734">
        <f t="shared" ca="1" si="96"/>
        <v>3.7776151082693887E-2</v>
      </c>
    </row>
    <row r="3735" spans="7:8">
      <c r="G3735">
        <v>3730</v>
      </c>
      <c r="H3735">
        <f t="shared" ca="1" si="96"/>
        <v>-7.5507849796050963E-3</v>
      </c>
    </row>
    <row r="3736" spans="7:8">
      <c r="G3736">
        <v>3731</v>
      </c>
      <c r="H3736">
        <f t="shared" ca="1" si="96"/>
        <v>5.1583390104916523E-3</v>
      </c>
    </row>
    <row r="3737" spans="7:8">
      <c r="G3737">
        <v>3732</v>
      </c>
      <c r="H3737">
        <f t="shared" ca="1" si="96"/>
        <v>3.1788821850568097E-2</v>
      </c>
    </row>
    <row r="3738" spans="7:8">
      <c r="G3738">
        <v>3733</v>
      </c>
      <c r="H3738">
        <f t="shared" ca="1" si="96"/>
        <v>-1.099687723851708E-4</v>
      </c>
    </row>
    <row r="3739" spans="7:8">
      <c r="G3739">
        <v>3734</v>
      </c>
      <c r="H3739">
        <f t="shared" ca="1" si="96"/>
        <v>3.6224455917274939E-2</v>
      </c>
    </row>
    <row r="3740" spans="7:8">
      <c r="G3740">
        <v>3735</v>
      </c>
      <c r="H3740">
        <f t="shared" ca="1" si="96"/>
        <v>1.9359395464683422E-2</v>
      </c>
    </row>
    <row r="3741" spans="7:8">
      <c r="G3741">
        <v>3736</v>
      </c>
      <c r="H3741">
        <f t="shared" ca="1" si="96"/>
        <v>-1.3071373471596801E-2</v>
      </c>
    </row>
    <row r="3742" spans="7:8">
      <c r="G3742">
        <v>3737</v>
      </c>
      <c r="H3742">
        <f t="shared" ca="1" si="96"/>
        <v>1.7235796726089478E-2</v>
      </c>
    </row>
    <row r="3743" spans="7:8">
      <c r="G3743">
        <v>3738</v>
      </c>
      <c r="H3743">
        <f t="shared" ca="1" si="96"/>
        <v>-1.3545358995091256E-2</v>
      </c>
    </row>
    <row r="3744" spans="7:8">
      <c r="G3744">
        <v>3739</v>
      </c>
      <c r="H3744">
        <f t="shared" ca="1" si="96"/>
        <v>-9.7173679200555588E-3</v>
      </c>
    </row>
    <row r="3745" spans="7:8">
      <c r="G3745">
        <v>3740</v>
      </c>
      <c r="H3745">
        <f t="shared" ca="1" si="96"/>
        <v>4.2905786119383268E-2</v>
      </c>
    </row>
    <row r="3746" spans="7:8">
      <c r="G3746">
        <v>3741</v>
      </c>
      <c r="H3746">
        <f t="shared" ca="1" si="96"/>
        <v>-5.27362198306504E-3</v>
      </c>
    </row>
    <row r="3747" spans="7:8">
      <c r="G3747">
        <v>3742</v>
      </c>
      <c r="H3747">
        <f t="shared" ca="1" si="96"/>
        <v>6.0805396020312168E-3</v>
      </c>
    </row>
    <row r="3748" spans="7:8">
      <c r="G3748">
        <v>3743</v>
      </c>
      <c r="H3748">
        <f t="shared" ca="1" si="96"/>
        <v>-1.1599091971312623E-2</v>
      </c>
    </row>
    <row r="3749" spans="7:8">
      <c r="G3749">
        <v>3744</v>
      </c>
      <c r="H3749">
        <f t="shared" ca="1" si="96"/>
        <v>-1.2972203942957172E-2</v>
      </c>
    </row>
    <row r="3750" spans="7:8">
      <c r="G3750">
        <v>3745</v>
      </c>
      <c r="H3750">
        <f t="shared" ca="1" si="96"/>
        <v>1.6212948482867851E-2</v>
      </c>
    </row>
    <row r="3751" spans="7:8">
      <c r="G3751">
        <v>3746</v>
      </c>
      <c r="H3751">
        <f t="shared" ca="1" si="96"/>
        <v>8.8495959616097519E-3</v>
      </c>
    </row>
    <row r="3752" spans="7:8">
      <c r="G3752">
        <v>3747</v>
      </c>
      <c r="H3752">
        <f t="shared" ca="1" si="96"/>
        <v>-1.872448684913058E-2</v>
      </c>
    </row>
    <row r="3753" spans="7:8">
      <c r="G3753">
        <v>3748</v>
      </c>
      <c r="H3753">
        <f t="shared" ca="1" si="96"/>
        <v>1.2024104252757179E-2</v>
      </c>
    </row>
    <row r="3754" spans="7:8">
      <c r="G3754">
        <v>3749</v>
      </c>
      <c r="H3754">
        <f t="shared" ca="1" si="96"/>
        <v>4.1514407388181136E-2</v>
      </c>
    </row>
    <row r="3755" spans="7:8">
      <c r="G3755">
        <v>3750</v>
      </c>
      <c r="H3755">
        <f t="shared" ca="1" si="96"/>
        <v>6.759508692259112E-3</v>
      </c>
    </row>
    <row r="3756" spans="7:8">
      <c r="G3756">
        <v>3751</v>
      </c>
      <c r="H3756">
        <f t="shared" ca="1" si="96"/>
        <v>-3.231214658144993E-2</v>
      </c>
    </row>
    <row r="3757" spans="7:8">
      <c r="G3757">
        <v>3752</v>
      </c>
      <c r="H3757">
        <f t="shared" ca="1" si="96"/>
        <v>1.6046170737160571E-2</v>
      </c>
    </row>
    <row r="3758" spans="7:8">
      <c r="G3758">
        <v>3753</v>
      </c>
      <c r="H3758">
        <f t="shared" ca="1" si="96"/>
        <v>-7.558315083838054E-3</v>
      </c>
    </row>
    <row r="3759" spans="7:8">
      <c r="G3759">
        <v>3754</v>
      </c>
      <c r="H3759">
        <f t="shared" ca="1" si="96"/>
        <v>3.3550590887117641E-2</v>
      </c>
    </row>
    <row r="3760" spans="7:8">
      <c r="G3760">
        <v>3755</v>
      </c>
      <c r="H3760">
        <f t="shared" ca="1" si="96"/>
        <v>-2.5167496238597077E-2</v>
      </c>
    </row>
    <row r="3761" spans="7:8">
      <c r="G3761">
        <v>3756</v>
      </c>
      <c r="H3761">
        <f t="shared" ca="1" si="96"/>
        <v>1.118620694325626E-2</v>
      </c>
    </row>
    <row r="3762" spans="7:8">
      <c r="G3762">
        <v>3757</v>
      </c>
      <c r="H3762">
        <f t="shared" ca="1" si="96"/>
        <v>-2.9836757638478654E-2</v>
      </c>
    </row>
    <row r="3763" spans="7:8">
      <c r="G3763">
        <v>3758</v>
      </c>
      <c r="H3763">
        <f t="shared" ca="1" si="96"/>
        <v>-1.9692713985758468E-2</v>
      </c>
    </row>
    <row r="3764" spans="7:8">
      <c r="G3764">
        <v>3759</v>
      </c>
      <c r="H3764">
        <f t="shared" ca="1" si="96"/>
        <v>1.6958903462454433E-2</v>
      </c>
    </row>
    <row r="3765" spans="7:8">
      <c r="G3765">
        <v>3760</v>
      </c>
      <c r="H3765">
        <f t="shared" ca="1" si="96"/>
        <v>-2.2802502634150245E-2</v>
      </c>
    </row>
    <row r="3766" spans="7:8">
      <c r="G3766">
        <v>3761</v>
      </c>
      <c r="H3766">
        <f t="shared" ca="1" si="96"/>
        <v>-3.5286193729139652E-2</v>
      </c>
    </row>
    <row r="3767" spans="7:8">
      <c r="G3767">
        <v>3762</v>
      </c>
      <c r="H3767">
        <f t="shared" ca="1" si="96"/>
        <v>-6.1390017570019401E-3</v>
      </c>
    </row>
    <row r="3768" spans="7:8">
      <c r="G3768">
        <v>3763</v>
      </c>
      <c r="H3768">
        <f t="shared" ca="1" si="96"/>
        <v>2.5161279787888732E-2</v>
      </c>
    </row>
    <row r="3769" spans="7:8">
      <c r="G3769">
        <v>3764</v>
      </c>
      <c r="H3769">
        <f t="shared" ca="1" si="96"/>
        <v>6.4096208256272259E-3</v>
      </c>
    </row>
    <row r="3770" spans="7:8">
      <c r="G3770">
        <v>3765</v>
      </c>
      <c r="H3770">
        <f t="shared" ca="1" si="96"/>
        <v>-3.69137174304245E-2</v>
      </c>
    </row>
    <row r="3771" spans="7:8">
      <c r="G3771">
        <v>3766</v>
      </c>
      <c r="H3771">
        <f t="shared" ca="1" si="96"/>
        <v>-1.3865937753760672E-2</v>
      </c>
    </row>
    <row r="3772" spans="7:8">
      <c r="G3772">
        <v>3767</v>
      </c>
      <c r="H3772">
        <f t="shared" ca="1" si="96"/>
        <v>2.3439461037181248E-3</v>
      </c>
    </row>
    <row r="3773" spans="7:8">
      <c r="G3773">
        <v>3768</v>
      </c>
      <c r="H3773">
        <f t="shared" ca="1" si="96"/>
        <v>2.2124853018807202E-2</v>
      </c>
    </row>
    <row r="3774" spans="7:8">
      <c r="G3774">
        <v>3769</v>
      </c>
      <c r="H3774">
        <f t="shared" ca="1" si="96"/>
        <v>4.9059278103338816E-3</v>
      </c>
    </row>
    <row r="3775" spans="7:8">
      <c r="G3775">
        <v>3770</v>
      </c>
      <c r="H3775">
        <f t="shared" ca="1" si="96"/>
        <v>-6.6272277761871886E-3</v>
      </c>
    </row>
    <row r="3776" spans="7:8">
      <c r="G3776">
        <v>3771</v>
      </c>
      <c r="H3776">
        <f t="shared" ca="1" si="96"/>
        <v>-2.2065759029985012E-2</v>
      </c>
    </row>
    <row r="3777" spans="7:8">
      <c r="G3777">
        <v>3772</v>
      </c>
      <c r="H3777">
        <f t="shared" ca="1" si="96"/>
        <v>-1.8678562864133389E-2</v>
      </c>
    </row>
    <row r="3778" spans="7:8">
      <c r="G3778">
        <v>3773</v>
      </c>
      <c r="H3778">
        <f t="shared" ca="1" si="96"/>
        <v>5.7079738717972006E-2</v>
      </c>
    </row>
    <row r="3779" spans="7:8">
      <c r="G3779">
        <v>3774</v>
      </c>
      <c r="H3779">
        <f t="shared" ca="1" si="96"/>
        <v>-1.0361011591818793E-2</v>
      </c>
    </row>
    <row r="3780" spans="7:8">
      <c r="G3780">
        <v>3775</v>
      </c>
      <c r="H3780">
        <f t="shared" ca="1" si="96"/>
        <v>2.4786367849501952E-2</v>
      </c>
    </row>
    <row r="3781" spans="7:8">
      <c r="G3781">
        <v>3776</v>
      </c>
      <c r="H3781">
        <f t="shared" ca="1" si="96"/>
        <v>1.4061412987572965E-2</v>
      </c>
    </row>
    <row r="3782" spans="7:8">
      <c r="G3782">
        <v>3777</v>
      </c>
      <c r="H3782">
        <f t="shared" ca="1" si="96"/>
        <v>-1.4548942529503924E-2</v>
      </c>
    </row>
    <row r="3783" spans="7:8">
      <c r="G3783">
        <v>3778</v>
      </c>
      <c r="H3783">
        <f t="shared" ref="H3783:H3846" ca="1" si="97">NORMINV(RAND(),N$8,N$9)</f>
        <v>1.8635479147744279E-2</v>
      </c>
    </row>
    <row r="3784" spans="7:8">
      <c r="G3784">
        <v>3779</v>
      </c>
      <c r="H3784">
        <f t="shared" ca="1" si="97"/>
        <v>6.933679576256689E-3</v>
      </c>
    </row>
    <row r="3785" spans="7:8">
      <c r="G3785">
        <v>3780</v>
      </c>
      <c r="H3785">
        <f t="shared" ca="1" si="97"/>
        <v>3.756405446503458E-2</v>
      </c>
    </row>
    <row r="3786" spans="7:8">
      <c r="G3786">
        <v>3781</v>
      </c>
      <c r="H3786">
        <f t="shared" ca="1" si="97"/>
        <v>1.098649856309783E-2</v>
      </c>
    </row>
    <row r="3787" spans="7:8">
      <c r="G3787">
        <v>3782</v>
      </c>
      <c r="H3787">
        <f t="shared" ca="1" si="97"/>
        <v>-5.0966606873425337E-2</v>
      </c>
    </row>
    <row r="3788" spans="7:8">
      <c r="G3788">
        <v>3783</v>
      </c>
      <c r="H3788">
        <f t="shared" ca="1" si="97"/>
        <v>-9.3880575631623032E-3</v>
      </c>
    </row>
    <row r="3789" spans="7:8">
      <c r="G3789">
        <v>3784</v>
      </c>
      <c r="H3789">
        <f t="shared" ca="1" si="97"/>
        <v>9.3107941646813058E-3</v>
      </c>
    </row>
    <row r="3790" spans="7:8">
      <c r="G3790">
        <v>3785</v>
      </c>
      <c r="H3790">
        <f t="shared" ca="1" si="97"/>
        <v>-3.5576466426513374E-2</v>
      </c>
    </row>
    <row r="3791" spans="7:8">
      <c r="G3791">
        <v>3786</v>
      </c>
      <c r="H3791">
        <f t="shared" ca="1" si="97"/>
        <v>2.1413964729459986E-2</v>
      </c>
    </row>
    <row r="3792" spans="7:8">
      <c r="G3792">
        <v>3787</v>
      </c>
      <c r="H3792">
        <f t="shared" ca="1" si="97"/>
        <v>1.9610784546736603E-2</v>
      </c>
    </row>
    <row r="3793" spans="7:8">
      <c r="G3793">
        <v>3788</v>
      </c>
      <c r="H3793">
        <f t="shared" ca="1" si="97"/>
        <v>-2.0967795586154237E-2</v>
      </c>
    </row>
    <row r="3794" spans="7:8">
      <c r="G3794">
        <v>3789</v>
      </c>
      <c r="H3794">
        <f t="shared" ca="1" si="97"/>
        <v>-5.2419198052860629E-3</v>
      </c>
    </row>
    <row r="3795" spans="7:8">
      <c r="G3795">
        <v>3790</v>
      </c>
      <c r="H3795">
        <f t="shared" ca="1" si="97"/>
        <v>-1.532574892603754E-2</v>
      </c>
    </row>
    <row r="3796" spans="7:8">
      <c r="G3796">
        <v>3791</v>
      </c>
      <c r="H3796">
        <f t="shared" ca="1" si="97"/>
        <v>-9.3946117384519894E-3</v>
      </c>
    </row>
    <row r="3797" spans="7:8">
      <c r="G3797">
        <v>3792</v>
      </c>
      <c r="H3797">
        <f t="shared" ca="1" si="97"/>
        <v>-2.316131863500959E-3</v>
      </c>
    </row>
    <row r="3798" spans="7:8">
      <c r="G3798">
        <v>3793</v>
      </c>
      <c r="H3798">
        <f t="shared" ca="1" si="97"/>
        <v>2.811136725637391E-3</v>
      </c>
    </row>
    <row r="3799" spans="7:8">
      <c r="G3799">
        <v>3794</v>
      </c>
      <c r="H3799">
        <f t="shared" ca="1" si="97"/>
        <v>3.0627589420478378E-2</v>
      </c>
    </row>
    <row r="3800" spans="7:8">
      <c r="G3800">
        <v>3795</v>
      </c>
      <c r="H3800">
        <f t="shared" ca="1" si="97"/>
        <v>1.0489513851756683E-2</v>
      </c>
    </row>
    <row r="3801" spans="7:8">
      <c r="G3801">
        <v>3796</v>
      </c>
      <c r="H3801">
        <f t="shared" ca="1" si="97"/>
        <v>-9.3203207297840756E-4</v>
      </c>
    </row>
    <row r="3802" spans="7:8">
      <c r="G3802">
        <v>3797</v>
      </c>
      <c r="H3802">
        <f t="shared" ca="1" si="97"/>
        <v>-2.3387071134691888E-2</v>
      </c>
    </row>
    <row r="3803" spans="7:8">
      <c r="G3803">
        <v>3798</v>
      </c>
      <c r="H3803">
        <f t="shared" ca="1" si="97"/>
        <v>2.9378651763639092E-2</v>
      </c>
    </row>
    <row r="3804" spans="7:8">
      <c r="G3804">
        <v>3799</v>
      </c>
      <c r="H3804">
        <f t="shared" ca="1" si="97"/>
        <v>2.2314269596023114E-2</v>
      </c>
    </row>
    <row r="3805" spans="7:8">
      <c r="G3805">
        <v>3800</v>
      </c>
      <c r="H3805">
        <f t="shared" ca="1" si="97"/>
        <v>5.0201153377108856E-3</v>
      </c>
    </row>
    <row r="3806" spans="7:8">
      <c r="G3806">
        <v>3801</v>
      </c>
      <c r="H3806">
        <f t="shared" ca="1" si="97"/>
        <v>-1.3034161064006178E-2</v>
      </c>
    </row>
    <row r="3807" spans="7:8">
      <c r="G3807">
        <v>3802</v>
      </c>
      <c r="H3807">
        <f t="shared" ca="1" si="97"/>
        <v>5.7617569504822847E-3</v>
      </c>
    </row>
    <row r="3808" spans="7:8">
      <c r="G3808">
        <v>3803</v>
      </c>
      <c r="H3808">
        <f t="shared" ca="1" si="97"/>
        <v>-2.3361545896171343E-2</v>
      </c>
    </row>
    <row r="3809" spans="7:8">
      <c r="G3809">
        <v>3804</v>
      </c>
      <c r="H3809">
        <f t="shared" ca="1" si="97"/>
        <v>-1.1915931921965044E-2</v>
      </c>
    </row>
    <row r="3810" spans="7:8">
      <c r="G3810">
        <v>3805</v>
      </c>
      <c r="H3810">
        <f t="shared" ca="1" si="97"/>
        <v>-1.5340332999043841E-2</v>
      </c>
    </row>
    <row r="3811" spans="7:8">
      <c r="G3811">
        <v>3806</v>
      </c>
      <c r="H3811">
        <f t="shared" ca="1" si="97"/>
        <v>7.8320609067197289E-3</v>
      </c>
    </row>
    <row r="3812" spans="7:8">
      <c r="G3812">
        <v>3807</v>
      </c>
      <c r="H3812">
        <f t="shared" ca="1" si="97"/>
        <v>3.4676786459419432E-3</v>
      </c>
    </row>
    <row r="3813" spans="7:8">
      <c r="G3813">
        <v>3808</v>
      </c>
      <c r="H3813">
        <f t="shared" ca="1" si="97"/>
        <v>-3.5965360052790774E-2</v>
      </c>
    </row>
    <row r="3814" spans="7:8">
      <c r="G3814">
        <v>3809</v>
      </c>
      <c r="H3814">
        <f t="shared" ca="1" si="97"/>
        <v>5.2681145728171785E-2</v>
      </c>
    </row>
    <row r="3815" spans="7:8">
      <c r="G3815">
        <v>3810</v>
      </c>
      <c r="H3815">
        <f t="shared" ca="1" si="97"/>
        <v>-3.3335513413334404E-3</v>
      </c>
    </row>
    <row r="3816" spans="7:8">
      <c r="G3816">
        <v>3811</v>
      </c>
      <c r="H3816">
        <f t="shared" ca="1" si="97"/>
        <v>4.8249236923696495E-2</v>
      </c>
    </row>
    <row r="3817" spans="7:8">
      <c r="G3817">
        <v>3812</v>
      </c>
      <c r="H3817">
        <f t="shared" ca="1" si="97"/>
        <v>-2.7236236441493717E-2</v>
      </c>
    </row>
    <row r="3818" spans="7:8">
      <c r="G3818">
        <v>3813</v>
      </c>
      <c r="H3818">
        <f t="shared" ca="1" si="97"/>
        <v>-3.6561985530154644E-3</v>
      </c>
    </row>
    <row r="3819" spans="7:8">
      <c r="G3819">
        <v>3814</v>
      </c>
      <c r="H3819">
        <f t="shared" ca="1" si="97"/>
        <v>1.0059561525838093E-2</v>
      </c>
    </row>
    <row r="3820" spans="7:8">
      <c r="G3820">
        <v>3815</v>
      </c>
      <c r="H3820">
        <f t="shared" ca="1" si="97"/>
        <v>3.2402947886868892E-2</v>
      </c>
    </row>
    <row r="3821" spans="7:8">
      <c r="G3821">
        <v>3816</v>
      </c>
      <c r="H3821">
        <f t="shared" ca="1" si="97"/>
        <v>-1.3170721858363174E-2</v>
      </c>
    </row>
    <row r="3822" spans="7:8">
      <c r="G3822">
        <v>3817</v>
      </c>
      <c r="H3822">
        <f t="shared" ca="1" si="97"/>
        <v>-1.8399542517948484E-2</v>
      </c>
    </row>
    <row r="3823" spans="7:8">
      <c r="G3823">
        <v>3818</v>
      </c>
      <c r="H3823">
        <f t="shared" ca="1" si="97"/>
        <v>-6.9298631444578374E-2</v>
      </c>
    </row>
    <row r="3824" spans="7:8">
      <c r="G3824">
        <v>3819</v>
      </c>
      <c r="H3824">
        <f t="shared" ca="1" si="97"/>
        <v>2.9440778331257023E-2</v>
      </c>
    </row>
    <row r="3825" spans="7:8">
      <c r="G3825">
        <v>3820</v>
      </c>
      <c r="H3825">
        <f t="shared" ca="1" si="97"/>
        <v>3.6445820791234464E-2</v>
      </c>
    </row>
    <row r="3826" spans="7:8">
      <c r="G3826">
        <v>3821</v>
      </c>
      <c r="H3826">
        <f t="shared" ca="1" si="97"/>
        <v>1.0501384205316169E-2</v>
      </c>
    </row>
    <row r="3827" spans="7:8">
      <c r="G3827">
        <v>3822</v>
      </c>
      <c r="H3827">
        <f t="shared" ca="1" si="97"/>
        <v>1.2037302454216754E-2</v>
      </c>
    </row>
    <row r="3828" spans="7:8">
      <c r="G3828">
        <v>3823</v>
      </c>
      <c r="H3828">
        <f t="shared" ca="1" si="97"/>
        <v>-4.7116313937258618E-3</v>
      </c>
    </row>
    <row r="3829" spans="7:8">
      <c r="G3829">
        <v>3824</v>
      </c>
      <c r="H3829">
        <f t="shared" ca="1" si="97"/>
        <v>1.0475202650233177E-2</v>
      </c>
    </row>
    <row r="3830" spans="7:8">
      <c r="G3830">
        <v>3825</v>
      </c>
      <c r="H3830">
        <f t="shared" ca="1" si="97"/>
        <v>-3.595847886621039E-2</v>
      </c>
    </row>
    <row r="3831" spans="7:8">
      <c r="G3831">
        <v>3826</v>
      </c>
      <c r="H3831">
        <f t="shared" ca="1" si="97"/>
        <v>4.1835942442541288E-3</v>
      </c>
    </row>
    <row r="3832" spans="7:8">
      <c r="G3832">
        <v>3827</v>
      </c>
      <c r="H3832">
        <f t="shared" ca="1" si="97"/>
        <v>2.3124202759523989E-2</v>
      </c>
    </row>
    <row r="3833" spans="7:8">
      <c r="G3833">
        <v>3828</v>
      </c>
      <c r="H3833">
        <f t="shared" ca="1" si="97"/>
        <v>1.3102012524204813E-2</v>
      </c>
    </row>
    <row r="3834" spans="7:8">
      <c r="G3834">
        <v>3829</v>
      </c>
      <c r="H3834">
        <f t="shared" ca="1" si="97"/>
        <v>4.9664481200095742E-2</v>
      </c>
    </row>
    <row r="3835" spans="7:8">
      <c r="G3835">
        <v>3830</v>
      </c>
      <c r="H3835">
        <f t="shared" ca="1" si="97"/>
        <v>-3.6812666057894454E-3</v>
      </c>
    </row>
    <row r="3836" spans="7:8">
      <c r="G3836">
        <v>3831</v>
      </c>
      <c r="H3836">
        <f t="shared" ca="1" si="97"/>
        <v>-9.1207392840345833E-3</v>
      </c>
    </row>
    <row r="3837" spans="7:8">
      <c r="G3837">
        <v>3832</v>
      </c>
      <c r="H3837">
        <f t="shared" ca="1" si="97"/>
        <v>-3.3877557660612744E-3</v>
      </c>
    </row>
    <row r="3838" spans="7:8">
      <c r="G3838">
        <v>3833</v>
      </c>
      <c r="H3838">
        <f t="shared" ca="1" si="97"/>
        <v>5.010852878097263E-3</v>
      </c>
    </row>
    <row r="3839" spans="7:8">
      <c r="G3839">
        <v>3834</v>
      </c>
      <c r="H3839">
        <f t="shared" ca="1" si="97"/>
        <v>-1.0814638439729212E-3</v>
      </c>
    </row>
    <row r="3840" spans="7:8">
      <c r="G3840">
        <v>3835</v>
      </c>
      <c r="H3840">
        <f t="shared" ca="1" si="97"/>
        <v>1.2451160592215972E-2</v>
      </c>
    </row>
    <row r="3841" spans="7:8">
      <c r="G3841">
        <v>3836</v>
      </c>
      <c r="H3841">
        <f t="shared" ca="1" si="97"/>
        <v>-4.3236048330628496E-3</v>
      </c>
    </row>
    <row r="3842" spans="7:8">
      <c r="G3842">
        <v>3837</v>
      </c>
      <c r="H3842">
        <f t="shared" ca="1" si="97"/>
        <v>-3.0852270942207376E-2</v>
      </c>
    </row>
    <row r="3843" spans="7:8">
      <c r="G3843">
        <v>3838</v>
      </c>
      <c r="H3843">
        <f t="shared" ca="1" si="97"/>
        <v>5.5807007989553238E-3</v>
      </c>
    </row>
    <row r="3844" spans="7:8">
      <c r="G3844">
        <v>3839</v>
      </c>
      <c r="H3844">
        <f t="shared" ca="1" si="97"/>
        <v>1.5620772167130551E-3</v>
      </c>
    </row>
    <row r="3845" spans="7:8">
      <c r="G3845">
        <v>3840</v>
      </c>
      <c r="H3845">
        <f t="shared" ca="1" si="97"/>
        <v>-2.7059094966218392E-2</v>
      </c>
    </row>
    <row r="3846" spans="7:8">
      <c r="G3846">
        <v>3841</v>
      </c>
      <c r="H3846">
        <f t="shared" ca="1" si="97"/>
        <v>-3.0409152660691607E-2</v>
      </c>
    </row>
    <row r="3847" spans="7:8">
      <c r="G3847">
        <v>3842</v>
      </c>
      <c r="H3847">
        <f t="shared" ref="H3847:H3910" ca="1" si="98">NORMINV(RAND(),N$8,N$9)</f>
        <v>1.9893003828396216E-2</v>
      </c>
    </row>
    <row r="3848" spans="7:8">
      <c r="G3848">
        <v>3843</v>
      </c>
      <c r="H3848">
        <f t="shared" ca="1" si="98"/>
        <v>-2.7677404051816078E-2</v>
      </c>
    </row>
    <row r="3849" spans="7:8">
      <c r="G3849">
        <v>3844</v>
      </c>
      <c r="H3849">
        <f t="shared" ca="1" si="98"/>
        <v>-2.8661303786593123E-2</v>
      </c>
    </row>
    <row r="3850" spans="7:8">
      <c r="G3850">
        <v>3845</v>
      </c>
      <c r="H3850">
        <f t="shared" ca="1" si="98"/>
        <v>-4.092143413121533E-3</v>
      </c>
    </row>
    <row r="3851" spans="7:8">
      <c r="G3851">
        <v>3846</v>
      </c>
      <c r="H3851">
        <f t="shared" ca="1" si="98"/>
        <v>-1.3673381121017021E-2</v>
      </c>
    </row>
    <row r="3852" spans="7:8">
      <c r="G3852">
        <v>3847</v>
      </c>
      <c r="H3852">
        <f t="shared" ca="1" si="98"/>
        <v>1.92881940317584E-2</v>
      </c>
    </row>
    <row r="3853" spans="7:8">
      <c r="G3853">
        <v>3848</v>
      </c>
      <c r="H3853">
        <f t="shared" ca="1" si="98"/>
        <v>2.4073654956341214E-2</v>
      </c>
    </row>
    <row r="3854" spans="7:8">
      <c r="G3854">
        <v>3849</v>
      </c>
      <c r="H3854">
        <f t="shared" ca="1" si="98"/>
        <v>-1.9722750939447826E-2</v>
      </c>
    </row>
    <row r="3855" spans="7:8">
      <c r="G3855">
        <v>3850</v>
      </c>
      <c r="H3855">
        <f t="shared" ca="1" si="98"/>
        <v>-1.6418066312053087E-2</v>
      </c>
    </row>
    <row r="3856" spans="7:8">
      <c r="G3856">
        <v>3851</v>
      </c>
      <c r="H3856">
        <f t="shared" ca="1" si="98"/>
        <v>1.5028949592642773E-2</v>
      </c>
    </row>
    <row r="3857" spans="7:8">
      <c r="G3857">
        <v>3852</v>
      </c>
      <c r="H3857">
        <f t="shared" ca="1" si="98"/>
        <v>2.8837900014580066E-2</v>
      </c>
    </row>
    <row r="3858" spans="7:8">
      <c r="G3858">
        <v>3853</v>
      </c>
      <c r="H3858">
        <f t="shared" ca="1" si="98"/>
        <v>-1.4345435868896453E-2</v>
      </c>
    </row>
    <row r="3859" spans="7:8">
      <c r="G3859">
        <v>3854</v>
      </c>
      <c r="H3859">
        <f t="shared" ca="1" si="98"/>
        <v>-1.1173072549861879E-2</v>
      </c>
    </row>
    <row r="3860" spans="7:8">
      <c r="G3860">
        <v>3855</v>
      </c>
      <c r="H3860">
        <f t="shared" ca="1" si="98"/>
        <v>-2.3391288545207611E-2</v>
      </c>
    </row>
    <row r="3861" spans="7:8">
      <c r="G3861">
        <v>3856</v>
      </c>
      <c r="H3861">
        <f t="shared" ca="1" si="98"/>
        <v>1.8731085510009432E-2</v>
      </c>
    </row>
    <row r="3862" spans="7:8">
      <c r="G3862">
        <v>3857</v>
      </c>
      <c r="H3862">
        <f t="shared" ca="1" si="98"/>
        <v>3.1905912208356349E-3</v>
      </c>
    </row>
    <row r="3863" spans="7:8">
      <c r="G3863">
        <v>3858</v>
      </c>
      <c r="H3863">
        <f t="shared" ca="1" si="98"/>
        <v>-1.6417403489033183E-2</v>
      </c>
    </row>
    <row r="3864" spans="7:8">
      <c r="G3864">
        <v>3859</v>
      </c>
      <c r="H3864">
        <f t="shared" ca="1" si="98"/>
        <v>-4.6018157923903097E-2</v>
      </c>
    </row>
    <row r="3865" spans="7:8">
      <c r="G3865">
        <v>3860</v>
      </c>
      <c r="H3865">
        <f t="shared" ca="1" si="98"/>
        <v>2.7055848309688303E-2</v>
      </c>
    </row>
    <row r="3866" spans="7:8">
      <c r="G3866">
        <v>3861</v>
      </c>
      <c r="H3866">
        <f t="shared" ca="1" si="98"/>
        <v>2.284953530582776E-2</v>
      </c>
    </row>
    <row r="3867" spans="7:8">
      <c r="G3867">
        <v>3862</v>
      </c>
      <c r="H3867">
        <f t="shared" ca="1" si="98"/>
        <v>9.3808390427545674E-3</v>
      </c>
    </row>
    <row r="3868" spans="7:8">
      <c r="G3868">
        <v>3863</v>
      </c>
      <c r="H3868">
        <f t="shared" ca="1" si="98"/>
        <v>1.0342313364726848E-2</v>
      </c>
    </row>
    <row r="3869" spans="7:8">
      <c r="G3869">
        <v>3864</v>
      </c>
      <c r="H3869">
        <f t="shared" ca="1" si="98"/>
        <v>-1.7971498481378547E-2</v>
      </c>
    </row>
    <row r="3870" spans="7:8">
      <c r="G3870">
        <v>3865</v>
      </c>
      <c r="H3870">
        <f t="shared" ca="1" si="98"/>
        <v>2.9323700481060991E-2</v>
      </c>
    </row>
    <row r="3871" spans="7:8">
      <c r="G3871">
        <v>3866</v>
      </c>
      <c r="H3871">
        <f t="shared" ca="1" si="98"/>
        <v>-2.8779720900618682E-2</v>
      </c>
    </row>
    <row r="3872" spans="7:8">
      <c r="G3872">
        <v>3867</v>
      </c>
      <c r="H3872">
        <f t="shared" ca="1" si="98"/>
        <v>3.107212449093069E-3</v>
      </c>
    </row>
    <row r="3873" spans="7:8">
      <c r="G3873">
        <v>3868</v>
      </c>
      <c r="H3873">
        <f t="shared" ca="1" si="98"/>
        <v>-8.1313140972118954E-3</v>
      </c>
    </row>
    <row r="3874" spans="7:8">
      <c r="G3874">
        <v>3869</v>
      </c>
      <c r="H3874">
        <f t="shared" ca="1" si="98"/>
        <v>2.341295010936701E-2</v>
      </c>
    </row>
    <row r="3875" spans="7:8">
      <c r="G3875">
        <v>3870</v>
      </c>
      <c r="H3875">
        <f t="shared" ca="1" si="98"/>
        <v>-4.0432047469242697E-3</v>
      </c>
    </row>
    <row r="3876" spans="7:8">
      <c r="G3876">
        <v>3871</v>
      </c>
      <c r="H3876">
        <f t="shared" ca="1" si="98"/>
        <v>2.2224835441937642E-4</v>
      </c>
    </row>
    <row r="3877" spans="7:8">
      <c r="G3877">
        <v>3872</v>
      </c>
      <c r="H3877">
        <f t="shared" ca="1" si="98"/>
        <v>-3.6452141834038276E-2</v>
      </c>
    </row>
    <row r="3878" spans="7:8">
      <c r="G3878">
        <v>3873</v>
      </c>
      <c r="H3878">
        <f t="shared" ca="1" si="98"/>
        <v>7.8415881301494295E-3</v>
      </c>
    </row>
    <row r="3879" spans="7:8">
      <c r="G3879">
        <v>3874</v>
      </c>
      <c r="H3879">
        <f t="shared" ca="1" si="98"/>
        <v>3.8344319808397719E-2</v>
      </c>
    </row>
    <row r="3880" spans="7:8">
      <c r="G3880">
        <v>3875</v>
      </c>
      <c r="H3880">
        <f t="shared" ca="1" si="98"/>
        <v>1.5879966614285321E-3</v>
      </c>
    </row>
    <row r="3881" spans="7:8">
      <c r="G3881">
        <v>3876</v>
      </c>
      <c r="H3881">
        <f t="shared" ca="1" si="98"/>
        <v>2.306212502773964E-2</v>
      </c>
    </row>
    <row r="3882" spans="7:8">
      <c r="G3882">
        <v>3877</v>
      </c>
      <c r="H3882">
        <f t="shared" ca="1" si="98"/>
        <v>2.4504264054310086E-3</v>
      </c>
    </row>
    <row r="3883" spans="7:8">
      <c r="G3883">
        <v>3878</v>
      </c>
      <c r="H3883">
        <f t="shared" ca="1" si="98"/>
        <v>-1.7499290306879287E-2</v>
      </c>
    </row>
    <row r="3884" spans="7:8">
      <c r="G3884">
        <v>3879</v>
      </c>
      <c r="H3884">
        <f t="shared" ca="1" si="98"/>
        <v>7.1575187728760365E-3</v>
      </c>
    </row>
    <row r="3885" spans="7:8">
      <c r="G3885">
        <v>3880</v>
      </c>
      <c r="H3885">
        <f t="shared" ca="1" si="98"/>
        <v>1.5810927359778053E-2</v>
      </c>
    </row>
    <row r="3886" spans="7:8">
      <c r="G3886">
        <v>3881</v>
      </c>
      <c r="H3886">
        <f t="shared" ca="1" si="98"/>
        <v>-2.5254041670667977E-2</v>
      </c>
    </row>
    <row r="3887" spans="7:8">
      <c r="G3887">
        <v>3882</v>
      </c>
      <c r="H3887">
        <f t="shared" ca="1" si="98"/>
        <v>-1.0188485569143932E-2</v>
      </c>
    </row>
    <row r="3888" spans="7:8">
      <c r="G3888">
        <v>3883</v>
      </c>
      <c r="H3888">
        <f t="shared" ca="1" si="98"/>
        <v>-1.4217836846988519E-3</v>
      </c>
    </row>
    <row r="3889" spans="7:8">
      <c r="G3889">
        <v>3884</v>
      </c>
      <c r="H3889">
        <f t="shared" ca="1" si="98"/>
        <v>1.794614778528443E-2</v>
      </c>
    </row>
    <row r="3890" spans="7:8">
      <c r="G3890">
        <v>3885</v>
      </c>
      <c r="H3890">
        <f t="shared" ca="1" si="98"/>
        <v>1.786799476089998E-2</v>
      </c>
    </row>
    <row r="3891" spans="7:8">
      <c r="G3891">
        <v>3886</v>
      </c>
      <c r="H3891">
        <f t="shared" ca="1" si="98"/>
        <v>2.2552339713081322E-3</v>
      </c>
    </row>
    <row r="3892" spans="7:8">
      <c r="G3892">
        <v>3887</v>
      </c>
      <c r="H3892">
        <f t="shared" ca="1" si="98"/>
        <v>-1.642664247919265E-3</v>
      </c>
    </row>
    <row r="3893" spans="7:8">
      <c r="G3893">
        <v>3888</v>
      </c>
      <c r="H3893">
        <f t="shared" ca="1" si="98"/>
        <v>6.0926872802363537E-2</v>
      </c>
    </row>
    <row r="3894" spans="7:8">
      <c r="G3894">
        <v>3889</v>
      </c>
      <c r="H3894">
        <f t="shared" ca="1" si="98"/>
        <v>-6.5085708639190118E-3</v>
      </c>
    </row>
    <row r="3895" spans="7:8">
      <c r="G3895">
        <v>3890</v>
      </c>
      <c r="H3895">
        <f t="shared" ca="1" si="98"/>
        <v>-8.6786335166261445E-3</v>
      </c>
    </row>
    <row r="3896" spans="7:8">
      <c r="G3896">
        <v>3891</v>
      </c>
      <c r="H3896">
        <f t="shared" ca="1" si="98"/>
        <v>3.0821233630402872E-2</v>
      </c>
    </row>
    <row r="3897" spans="7:8">
      <c r="G3897">
        <v>3892</v>
      </c>
      <c r="H3897">
        <f t="shared" ca="1" si="98"/>
        <v>1.7607829648511066E-2</v>
      </c>
    </row>
    <row r="3898" spans="7:8">
      <c r="G3898">
        <v>3893</v>
      </c>
      <c r="H3898">
        <f t="shared" ca="1" si="98"/>
        <v>-4.5061630734686817E-2</v>
      </c>
    </row>
    <row r="3899" spans="7:8">
      <c r="G3899">
        <v>3894</v>
      </c>
      <c r="H3899">
        <f t="shared" ca="1" si="98"/>
        <v>-1.2790954132258827E-2</v>
      </c>
    </row>
    <row r="3900" spans="7:8">
      <c r="G3900">
        <v>3895</v>
      </c>
      <c r="H3900">
        <f t="shared" ca="1" si="98"/>
        <v>2.1393975040632325E-3</v>
      </c>
    </row>
    <row r="3901" spans="7:8">
      <c r="G3901">
        <v>3896</v>
      </c>
      <c r="H3901">
        <f t="shared" ca="1" si="98"/>
        <v>2.141494662707203E-2</v>
      </c>
    </row>
    <row r="3902" spans="7:8">
      <c r="G3902">
        <v>3897</v>
      </c>
      <c r="H3902">
        <f t="shared" ca="1" si="98"/>
        <v>-7.2736912778305195E-3</v>
      </c>
    </row>
    <row r="3903" spans="7:8">
      <c r="G3903">
        <v>3898</v>
      </c>
      <c r="H3903">
        <f t="shared" ca="1" si="98"/>
        <v>-1.5437392380021626E-3</v>
      </c>
    </row>
    <row r="3904" spans="7:8">
      <c r="G3904">
        <v>3899</v>
      </c>
      <c r="H3904">
        <f t="shared" ca="1" si="98"/>
        <v>-1.1689512459112584E-2</v>
      </c>
    </row>
    <row r="3905" spans="7:8">
      <c r="G3905">
        <v>3900</v>
      </c>
      <c r="H3905">
        <f t="shared" ca="1" si="98"/>
        <v>1.1115311860435313E-2</v>
      </c>
    </row>
    <row r="3906" spans="7:8">
      <c r="G3906">
        <v>3901</v>
      </c>
      <c r="H3906">
        <f t="shared" ca="1" si="98"/>
        <v>-3.3639950175778895E-3</v>
      </c>
    </row>
    <row r="3907" spans="7:8">
      <c r="G3907">
        <v>3902</v>
      </c>
      <c r="H3907">
        <f t="shared" ca="1" si="98"/>
        <v>-3.6576092494411183E-2</v>
      </c>
    </row>
    <row r="3908" spans="7:8">
      <c r="G3908">
        <v>3903</v>
      </c>
      <c r="H3908">
        <f t="shared" ca="1" si="98"/>
        <v>2.3519473798732694E-2</v>
      </c>
    </row>
    <row r="3909" spans="7:8">
      <c r="G3909">
        <v>3904</v>
      </c>
      <c r="H3909">
        <f t="shared" ca="1" si="98"/>
        <v>-1.8149359165637056E-2</v>
      </c>
    </row>
    <row r="3910" spans="7:8">
      <c r="G3910">
        <v>3905</v>
      </c>
      <c r="H3910">
        <f t="shared" ca="1" si="98"/>
        <v>-2.7183814128250668E-2</v>
      </c>
    </row>
    <row r="3911" spans="7:8">
      <c r="G3911">
        <v>3906</v>
      </c>
      <c r="H3911">
        <f t="shared" ref="H3911:H3974" ca="1" si="99">NORMINV(RAND(),N$8,N$9)</f>
        <v>7.1036365509203891E-2</v>
      </c>
    </row>
    <row r="3912" spans="7:8">
      <c r="G3912">
        <v>3907</v>
      </c>
      <c r="H3912">
        <f t="shared" ca="1" si="99"/>
        <v>7.6720737568941417E-3</v>
      </c>
    </row>
    <row r="3913" spans="7:8">
      <c r="G3913">
        <v>3908</v>
      </c>
      <c r="H3913">
        <f t="shared" ca="1" si="99"/>
        <v>7.0109065964704623E-3</v>
      </c>
    </row>
    <row r="3914" spans="7:8">
      <c r="G3914">
        <v>3909</v>
      </c>
      <c r="H3914">
        <f t="shared" ca="1" si="99"/>
        <v>1.7951484202584061E-2</v>
      </c>
    </row>
    <row r="3915" spans="7:8">
      <c r="G3915">
        <v>3910</v>
      </c>
      <c r="H3915">
        <f t="shared" ca="1" si="99"/>
        <v>1.8519576501992298E-2</v>
      </c>
    </row>
    <row r="3916" spans="7:8">
      <c r="G3916">
        <v>3911</v>
      </c>
      <c r="H3916">
        <f t="shared" ca="1" si="99"/>
        <v>6.2722256242955209E-3</v>
      </c>
    </row>
    <row r="3917" spans="7:8">
      <c r="G3917">
        <v>3912</v>
      </c>
      <c r="H3917">
        <f t="shared" ca="1" si="99"/>
        <v>-3.1652617770483935E-3</v>
      </c>
    </row>
    <row r="3918" spans="7:8">
      <c r="G3918">
        <v>3913</v>
      </c>
      <c r="H3918">
        <f t="shared" ca="1" si="99"/>
        <v>4.8380907206439658E-2</v>
      </c>
    </row>
    <row r="3919" spans="7:8">
      <c r="G3919">
        <v>3914</v>
      </c>
      <c r="H3919">
        <f t="shared" ca="1" si="99"/>
        <v>2.9580025474647186E-2</v>
      </c>
    </row>
    <row r="3920" spans="7:8">
      <c r="G3920">
        <v>3915</v>
      </c>
      <c r="H3920">
        <f t="shared" ca="1" si="99"/>
        <v>1.982735438864015E-2</v>
      </c>
    </row>
    <row r="3921" spans="7:8">
      <c r="G3921">
        <v>3916</v>
      </c>
      <c r="H3921">
        <f t="shared" ca="1" si="99"/>
        <v>4.4895062259520752E-2</v>
      </c>
    </row>
    <row r="3922" spans="7:8">
      <c r="G3922">
        <v>3917</v>
      </c>
      <c r="H3922">
        <f t="shared" ca="1" si="99"/>
        <v>-3.1776544582468043E-2</v>
      </c>
    </row>
    <row r="3923" spans="7:8">
      <c r="G3923">
        <v>3918</v>
      </c>
      <c r="H3923">
        <f t="shared" ca="1" si="99"/>
        <v>3.7314451290696687E-2</v>
      </c>
    </row>
    <row r="3924" spans="7:8">
      <c r="G3924">
        <v>3919</v>
      </c>
      <c r="H3924">
        <f t="shared" ca="1" si="99"/>
        <v>-2.5183125919855876E-2</v>
      </c>
    </row>
    <row r="3925" spans="7:8">
      <c r="G3925">
        <v>3920</v>
      </c>
      <c r="H3925">
        <f t="shared" ca="1" si="99"/>
        <v>1.3607769971113223E-2</v>
      </c>
    </row>
    <row r="3926" spans="7:8">
      <c r="G3926">
        <v>3921</v>
      </c>
      <c r="H3926">
        <f t="shared" ca="1" si="99"/>
        <v>-1.546567906417678E-2</v>
      </c>
    </row>
    <row r="3927" spans="7:8">
      <c r="G3927">
        <v>3922</v>
      </c>
      <c r="H3927">
        <f t="shared" ca="1" si="99"/>
        <v>-1.2003850463399647E-2</v>
      </c>
    </row>
    <row r="3928" spans="7:8">
      <c r="G3928">
        <v>3923</v>
      </c>
      <c r="H3928">
        <f t="shared" ca="1" si="99"/>
        <v>-1.7509245146384159E-3</v>
      </c>
    </row>
    <row r="3929" spans="7:8">
      <c r="G3929">
        <v>3924</v>
      </c>
      <c r="H3929">
        <f t="shared" ca="1" si="99"/>
        <v>1.3766568559897982E-2</v>
      </c>
    </row>
    <row r="3930" spans="7:8">
      <c r="G3930">
        <v>3925</v>
      </c>
      <c r="H3930">
        <f t="shared" ca="1" si="99"/>
        <v>1.0916121975933016E-2</v>
      </c>
    </row>
    <row r="3931" spans="7:8">
      <c r="G3931">
        <v>3926</v>
      </c>
      <c r="H3931">
        <f t="shared" ca="1" si="99"/>
        <v>8.6952877304750809E-3</v>
      </c>
    </row>
    <row r="3932" spans="7:8">
      <c r="G3932">
        <v>3927</v>
      </c>
      <c r="H3932">
        <f t="shared" ca="1" si="99"/>
        <v>-6.0693698259529855E-3</v>
      </c>
    </row>
    <row r="3933" spans="7:8">
      <c r="G3933">
        <v>3928</v>
      </c>
      <c r="H3933">
        <f t="shared" ca="1" si="99"/>
        <v>-5.3631197316698159E-2</v>
      </c>
    </row>
    <row r="3934" spans="7:8">
      <c r="G3934">
        <v>3929</v>
      </c>
      <c r="H3934">
        <f t="shared" ca="1" si="99"/>
        <v>-2.2538811058807551E-2</v>
      </c>
    </row>
    <row r="3935" spans="7:8">
      <c r="G3935">
        <v>3930</v>
      </c>
      <c r="H3935">
        <f t="shared" ca="1" si="99"/>
        <v>-3.3143194223196774E-2</v>
      </c>
    </row>
    <row r="3936" spans="7:8">
      <c r="G3936">
        <v>3931</v>
      </c>
      <c r="H3936">
        <f t="shared" ca="1" si="99"/>
        <v>-2.5385509109625636E-2</v>
      </c>
    </row>
    <row r="3937" spans="7:8">
      <c r="G3937">
        <v>3932</v>
      </c>
      <c r="H3937">
        <f t="shared" ca="1" si="99"/>
        <v>2.324745239704766E-2</v>
      </c>
    </row>
    <row r="3938" spans="7:8">
      <c r="G3938">
        <v>3933</v>
      </c>
      <c r="H3938">
        <f t="shared" ca="1" si="99"/>
        <v>-5.3479952490610248E-3</v>
      </c>
    </row>
    <row r="3939" spans="7:8">
      <c r="G3939">
        <v>3934</v>
      </c>
      <c r="H3939">
        <f t="shared" ca="1" si="99"/>
        <v>-5.3655098273193442E-3</v>
      </c>
    </row>
    <row r="3940" spans="7:8">
      <c r="G3940">
        <v>3935</v>
      </c>
      <c r="H3940">
        <f t="shared" ca="1" si="99"/>
        <v>-7.2353422780501147E-3</v>
      </c>
    </row>
    <row r="3941" spans="7:8">
      <c r="G3941">
        <v>3936</v>
      </c>
      <c r="H3941">
        <f t="shared" ca="1" si="99"/>
        <v>-4.210510752041173E-2</v>
      </c>
    </row>
    <row r="3942" spans="7:8">
      <c r="G3942">
        <v>3937</v>
      </c>
      <c r="H3942">
        <f t="shared" ca="1" si="99"/>
        <v>-9.7870030395744829E-4</v>
      </c>
    </row>
    <row r="3943" spans="7:8">
      <c r="G3943">
        <v>3938</v>
      </c>
      <c r="H3943">
        <f t="shared" ca="1" si="99"/>
        <v>1.3225139397890965E-2</v>
      </c>
    </row>
    <row r="3944" spans="7:8">
      <c r="G3944">
        <v>3939</v>
      </c>
      <c r="H3944">
        <f t="shared" ca="1" si="99"/>
        <v>-1.3034659618053432E-2</v>
      </c>
    </row>
    <row r="3945" spans="7:8">
      <c r="G3945">
        <v>3940</v>
      </c>
      <c r="H3945">
        <f t="shared" ca="1" si="99"/>
        <v>-5.2240094728838163E-3</v>
      </c>
    </row>
    <row r="3946" spans="7:8">
      <c r="G3946">
        <v>3941</v>
      </c>
      <c r="H3946">
        <f t="shared" ca="1" si="99"/>
        <v>7.9003161753865726E-3</v>
      </c>
    </row>
    <row r="3947" spans="7:8">
      <c r="G3947">
        <v>3942</v>
      </c>
      <c r="H3947">
        <f t="shared" ca="1" si="99"/>
        <v>-7.0709818023124739E-3</v>
      </c>
    </row>
    <row r="3948" spans="7:8">
      <c r="G3948">
        <v>3943</v>
      </c>
      <c r="H3948">
        <f t="shared" ca="1" si="99"/>
        <v>-4.5291612426256386E-3</v>
      </c>
    </row>
    <row r="3949" spans="7:8">
      <c r="G3949">
        <v>3944</v>
      </c>
      <c r="H3949">
        <f t="shared" ca="1" si="99"/>
        <v>-7.0128702910151452E-3</v>
      </c>
    </row>
    <row r="3950" spans="7:8">
      <c r="G3950">
        <v>3945</v>
      </c>
      <c r="H3950">
        <f t="shared" ca="1" si="99"/>
        <v>1.7707245581564088E-2</v>
      </c>
    </row>
    <row r="3951" spans="7:8">
      <c r="G3951">
        <v>3946</v>
      </c>
      <c r="H3951">
        <f t="shared" ca="1" si="99"/>
        <v>-2.1176195774723235E-2</v>
      </c>
    </row>
    <row r="3952" spans="7:8">
      <c r="G3952">
        <v>3947</v>
      </c>
      <c r="H3952">
        <f t="shared" ca="1" si="99"/>
        <v>-1.3975418974589976E-2</v>
      </c>
    </row>
    <row r="3953" spans="7:8">
      <c r="G3953">
        <v>3948</v>
      </c>
      <c r="H3953">
        <f t="shared" ca="1" si="99"/>
        <v>-3.9053250204577672E-2</v>
      </c>
    </row>
    <row r="3954" spans="7:8">
      <c r="G3954">
        <v>3949</v>
      </c>
      <c r="H3954">
        <f t="shared" ca="1" si="99"/>
        <v>5.9292253591494513E-3</v>
      </c>
    </row>
    <row r="3955" spans="7:8">
      <c r="G3955">
        <v>3950</v>
      </c>
      <c r="H3955">
        <f t="shared" ca="1" si="99"/>
        <v>1.7553784985573313E-2</v>
      </c>
    </row>
    <row r="3956" spans="7:8">
      <c r="G3956">
        <v>3951</v>
      </c>
      <c r="H3956">
        <f t="shared" ca="1" si="99"/>
        <v>1.2351813266481482E-2</v>
      </c>
    </row>
    <row r="3957" spans="7:8">
      <c r="G3957">
        <v>3952</v>
      </c>
      <c r="H3957">
        <f t="shared" ca="1" si="99"/>
        <v>4.5457355535566347E-4</v>
      </c>
    </row>
    <row r="3958" spans="7:8">
      <c r="G3958">
        <v>3953</v>
      </c>
      <c r="H3958">
        <f t="shared" ca="1" si="99"/>
        <v>-1.8399416999707889E-3</v>
      </c>
    </row>
    <row r="3959" spans="7:8">
      <c r="G3959">
        <v>3954</v>
      </c>
      <c r="H3959">
        <f t="shared" ca="1" si="99"/>
        <v>2.7457578412783703E-2</v>
      </c>
    </row>
    <row r="3960" spans="7:8">
      <c r="G3960">
        <v>3955</v>
      </c>
      <c r="H3960">
        <f t="shared" ca="1" si="99"/>
        <v>-1.9006545316390675E-3</v>
      </c>
    </row>
    <row r="3961" spans="7:8">
      <c r="G3961">
        <v>3956</v>
      </c>
      <c r="H3961">
        <f t="shared" ca="1" si="99"/>
        <v>3.4446060842032597E-2</v>
      </c>
    </row>
    <row r="3962" spans="7:8">
      <c r="G3962">
        <v>3957</v>
      </c>
      <c r="H3962">
        <f t="shared" ca="1" si="99"/>
        <v>-4.6141413840589625E-2</v>
      </c>
    </row>
    <row r="3963" spans="7:8">
      <c r="G3963">
        <v>3958</v>
      </c>
      <c r="H3963">
        <f t="shared" ca="1" si="99"/>
        <v>2.4898305186376896E-2</v>
      </c>
    </row>
    <row r="3964" spans="7:8">
      <c r="G3964">
        <v>3959</v>
      </c>
      <c r="H3964">
        <f t="shared" ca="1" si="99"/>
        <v>9.4041850746231087E-3</v>
      </c>
    </row>
    <row r="3965" spans="7:8">
      <c r="G3965">
        <v>3960</v>
      </c>
      <c r="H3965">
        <f t="shared" ca="1" si="99"/>
        <v>2.8376820646812347E-2</v>
      </c>
    </row>
    <row r="3966" spans="7:8">
      <c r="G3966">
        <v>3961</v>
      </c>
      <c r="H3966">
        <f t="shared" ca="1" si="99"/>
        <v>-1.9459369760041742E-2</v>
      </c>
    </row>
    <row r="3967" spans="7:8">
      <c r="G3967">
        <v>3962</v>
      </c>
      <c r="H3967">
        <f t="shared" ca="1" si="99"/>
        <v>-1.9425857664131841E-2</v>
      </c>
    </row>
    <row r="3968" spans="7:8">
      <c r="G3968">
        <v>3963</v>
      </c>
      <c r="H3968">
        <f t="shared" ca="1" si="99"/>
        <v>1.1868557888837852E-2</v>
      </c>
    </row>
    <row r="3969" spans="7:8">
      <c r="G3969">
        <v>3964</v>
      </c>
      <c r="H3969">
        <f t="shared" ca="1" si="99"/>
        <v>-8.0943938125648002E-3</v>
      </c>
    </row>
    <row r="3970" spans="7:8">
      <c r="G3970">
        <v>3965</v>
      </c>
      <c r="H3970">
        <f t="shared" ca="1" si="99"/>
        <v>4.3083807863242861E-2</v>
      </c>
    </row>
    <row r="3971" spans="7:8">
      <c r="G3971">
        <v>3966</v>
      </c>
      <c r="H3971">
        <f t="shared" ca="1" si="99"/>
        <v>-3.3398139624918534E-2</v>
      </c>
    </row>
    <row r="3972" spans="7:8">
      <c r="G3972">
        <v>3967</v>
      </c>
      <c r="H3972">
        <f t="shared" ca="1" si="99"/>
        <v>1.8943560062567758E-2</v>
      </c>
    </row>
    <row r="3973" spans="7:8">
      <c r="G3973">
        <v>3968</v>
      </c>
      <c r="H3973">
        <f t="shared" ca="1" si="99"/>
        <v>2.2295800615908763E-2</v>
      </c>
    </row>
    <row r="3974" spans="7:8">
      <c r="G3974">
        <v>3969</v>
      </c>
      <c r="H3974">
        <f t="shared" ca="1" si="99"/>
        <v>-6.0403602031666257E-3</v>
      </c>
    </row>
    <row r="3975" spans="7:8">
      <c r="G3975">
        <v>3970</v>
      </c>
      <c r="H3975">
        <f t="shared" ref="H3975:H4038" ca="1" si="100">NORMINV(RAND(),N$8,N$9)</f>
        <v>2.6770053636428204E-3</v>
      </c>
    </row>
    <row r="3976" spans="7:8">
      <c r="G3976">
        <v>3971</v>
      </c>
      <c r="H3976">
        <f t="shared" ca="1" si="100"/>
        <v>-2.3360541078644454E-2</v>
      </c>
    </row>
    <row r="3977" spans="7:8">
      <c r="G3977">
        <v>3972</v>
      </c>
      <c r="H3977">
        <f t="shared" ca="1" si="100"/>
        <v>1.2376196746610772E-2</v>
      </c>
    </row>
    <row r="3978" spans="7:8">
      <c r="G3978">
        <v>3973</v>
      </c>
      <c r="H3978">
        <f t="shared" ca="1" si="100"/>
        <v>-6.8472442561007141E-3</v>
      </c>
    </row>
    <row r="3979" spans="7:8">
      <c r="G3979">
        <v>3974</v>
      </c>
      <c r="H3979">
        <f t="shared" ca="1" si="100"/>
        <v>-4.0715688024971991E-3</v>
      </c>
    </row>
    <row r="3980" spans="7:8">
      <c r="G3980">
        <v>3975</v>
      </c>
      <c r="H3980">
        <f t="shared" ca="1" si="100"/>
        <v>-3.4629776432502674E-2</v>
      </c>
    </row>
    <row r="3981" spans="7:8">
      <c r="G3981">
        <v>3976</v>
      </c>
      <c r="H3981">
        <f t="shared" ca="1" si="100"/>
        <v>2.9674373028282582E-2</v>
      </c>
    </row>
    <row r="3982" spans="7:8">
      <c r="G3982">
        <v>3977</v>
      </c>
      <c r="H3982">
        <f t="shared" ca="1" si="100"/>
        <v>1.9828148014900734E-2</v>
      </c>
    </row>
    <row r="3983" spans="7:8">
      <c r="G3983">
        <v>3978</v>
      </c>
      <c r="H3983">
        <f t="shared" ca="1" si="100"/>
        <v>2.6215617290381753E-2</v>
      </c>
    </row>
    <row r="3984" spans="7:8">
      <c r="G3984">
        <v>3979</v>
      </c>
      <c r="H3984">
        <f t="shared" ca="1" si="100"/>
        <v>-2.5882951985352773E-2</v>
      </c>
    </row>
    <row r="3985" spans="7:8">
      <c r="G3985">
        <v>3980</v>
      </c>
      <c r="H3985">
        <f t="shared" ca="1" si="100"/>
        <v>4.9009291725911362E-2</v>
      </c>
    </row>
    <row r="3986" spans="7:8">
      <c r="G3986">
        <v>3981</v>
      </c>
      <c r="H3986">
        <f t="shared" ca="1" si="100"/>
        <v>2.5277177317367994E-2</v>
      </c>
    </row>
    <row r="3987" spans="7:8">
      <c r="G3987">
        <v>3982</v>
      </c>
      <c r="H3987">
        <f t="shared" ca="1" si="100"/>
        <v>-3.3925692683544574E-3</v>
      </c>
    </row>
    <row r="3988" spans="7:8">
      <c r="G3988">
        <v>3983</v>
      </c>
      <c r="H3988">
        <f t="shared" ca="1" si="100"/>
        <v>2.4693005371881679E-2</v>
      </c>
    </row>
    <row r="3989" spans="7:8">
      <c r="G3989">
        <v>3984</v>
      </c>
      <c r="H3989">
        <f t="shared" ca="1" si="100"/>
        <v>-2.2741428270675459E-2</v>
      </c>
    </row>
    <row r="3990" spans="7:8">
      <c r="G3990">
        <v>3985</v>
      </c>
      <c r="H3990">
        <f t="shared" ca="1" si="100"/>
        <v>-1.3608692476379228E-2</v>
      </c>
    </row>
    <row r="3991" spans="7:8">
      <c r="G3991">
        <v>3986</v>
      </c>
      <c r="H3991">
        <f t="shared" ca="1" si="100"/>
        <v>2.5544063509124946E-2</v>
      </c>
    </row>
    <row r="3992" spans="7:8">
      <c r="G3992">
        <v>3987</v>
      </c>
      <c r="H3992">
        <f t="shared" ca="1" si="100"/>
        <v>-2.7349573033008032E-2</v>
      </c>
    </row>
    <row r="3993" spans="7:8">
      <c r="G3993">
        <v>3988</v>
      </c>
      <c r="H3993">
        <f t="shared" ca="1" si="100"/>
        <v>-2.0677682796579781E-2</v>
      </c>
    </row>
    <row r="3994" spans="7:8">
      <c r="G3994">
        <v>3989</v>
      </c>
      <c r="H3994">
        <f t="shared" ca="1" si="100"/>
        <v>-2.6262566042961472E-2</v>
      </c>
    </row>
    <row r="3995" spans="7:8">
      <c r="G3995">
        <v>3990</v>
      </c>
      <c r="H3995">
        <f t="shared" ca="1" si="100"/>
        <v>-2.9176870673949914E-2</v>
      </c>
    </row>
    <row r="3996" spans="7:8">
      <c r="G3996">
        <v>3991</v>
      </c>
      <c r="H3996">
        <f t="shared" ca="1" si="100"/>
        <v>-1.7958214909249329E-2</v>
      </c>
    </row>
    <row r="3997" spans="7:8">
      <c r="G3997">
        <v>3992</v>
      </c>
      <c r="H3997">
        <f t="shared" ca="1" si="100"/>
        <v>-1.550653585947368E-2</v>
      </c>
    </row>
    <row r="3998" spans="7:8">
      <c r="G3998">
        <v>3993</v>
      </c>
      <c r="H3998">
        <f t="shared" ca="1" si="100"/>
        <v>4.2397199468746746E-2</v>
      </c>
    </row>
    <row r="3999" spans="7:8">
      <c r="G3999">
        <v>3994</v>
      </c>
      <c r="H3999">
        <f t="shared" ca="1" si="100"/>
        <v>-2.1629397223415957E-2</v>
      </c>
    </row>
    <row r="4000" spans="7:8">
      <c r="G4000">
        <v>3995</v>
      </c>
      <c r="H4000">
        <f t="shared" ca="1" si="100"/>
        <v>4.5021571418988422E-3</v>
      </c>
    </row>
    <row r="4001" spans="7:8">
      <c r="G4001">
        <v>3996</v>
      </c>
      <c r="H4001">
        <f t="shared" ca="1" si="100"/>
        <v>-3.4054191299325203E-3</v>
      </c>
    </row>
    <row r="4002" spans="7:8">
      <c r="G4002">
        <v>3997</v>
      </c>
      <c r="H4002">
        <f t="shared" ca="1" si="100"/>
        <v>-2.4337917442313842E-2</v>
      </c>
    </row>
    <row r="4003" spans="7:8">
      <c r="G4003">
        <v>3998</v>
      </c>
      <c r="H4003">
        <f t="shared" ca="1" si="100"/>
        <v>1.5891235873446034E-2</v>
      </c>
    </row>
    <row r="4004" spans="7:8">
      <c r="G4004">
        <v>3999</v>
      </c>
      <c r="H4004">
        <f t="shared" ca="1" si="100"/>
        <v>1.6136240824456902E-2</v>
      </c>
    </row>
    <row r="4005" spans="7:8">
      <c r="G4005">
        <v>4000</v>
      </c>
      <c r="H4005">
        <f t="shared" ca="1" si="100"/>
        <v>7.0223407706270051E-3</v>
      </c>
    </row>
    <row r="4006" spans="7:8">
      <c r="G4006">
        <v>4001</v>
      </c>
      <c r="H4006">
        <f t="shared" ca="1" si="100"/>
        <v>1.778239891647377E-2</v>
      </c>
    </row>
    <row r="4007" spans="7:8">
      <c r="G4007">
        <v>4002</v>
      </c>
      <c r="H4007">
        <f t="shared" ca="1" si="100"/>
        <v>-3.1648657366055932E-2</v>
      </c>
    </row>
    <row r="4008" spans="7:8">
      <c r="G4008">
        <v>4003</v>
      </c>
      <c r="H4008">
        <f t="shared" ca="1" si="100"/>
        <v>1.86971368342056E-2</v>
      </c>
    </row>
    <row r="4009" spans="7:8">
      <c r="G4009">
        <v>4004</v>
      </c>
      <c r="H4009">
        <f t="shared" ca="1" si="100"/>
        <v>-2.1484320861233554E-2</v>
      </c>
    </row>
    <row r="4010" spans="7:8">
      <c r="G4010">
        <v>4005</v>
      </c>
      <c r="H4010">
        <f t="shared" ca="1" si="100"/>
        <v>2.6168988151932079E-2</v>
      </c>
    </row>
    <row r="4011" spans="7:8">
      <c r="G4011">
        <v>4006</v>
      </c>
      <c r="H4011">
        <f t="shared" ca="1" si="100"/>
        <v>8.0089749767838433E-3</v>
      </c>
    </row>
    <row r="4012" spans="7:8">
      <c r="G4012">
        <v>4007</v>
      </c>
      <c r="H4012">
        <f t="shared" ca="1" si="100"/>
        <v>-2.444227064784393E-2</v>
      </c>
    </row>
    <row r="4013" spans="7:8">
      <c r="G4013">
        <v>4008</v>
      </c>
      <c r="H4013">
        <f t="shared" ca="1" si="100"/>
        <v>8.8164276934574407E-3</v>
      </c>
    </row>
    <row r="4014" spans="7:8">
      <c r="G4014">
        <v>4009</v>
      </c>
      <c r="H4014">
        <f t="shared" ca="1" si="100"/>
        <v>-1.8387185894563462E-2</v>
      </c>
    </row>
    <row r="4015" spans="7:8">
      <c r="G4015">
        <v>4010</v>
      </c>
      <c r="H4015">
        <f t="shared" ca="1" si="100"/>
        <v>-4.854244883378471E-2</v>
      </c>
    </row>
    <row r="4016" spans="7:8">
      <c r="G4016">
        <v>4011</v>
      </c>
      <c r="H4016">
        <f t="shared" ca="1" si="100"/>
        <v>3.4750790313689467E-2</v>
      </c>
    </row>
    <row r="4017" spans="7:8">
      <c r="G4017">
        <v>4012</v>
      </c>
      <c r="H4017">
        <f t="shared" ca="1" si="100"/>
        <v>-3.9364578244066632E-2</v>
      </c>
    </row>
    <row r="4018" spans="7:8">
      <c r="G4018">
        <v>4013</v>
      </c>
      <c r="H4018">
        <f t="shared" ca="1" si="100"/>
        <v>-1.9913881439613942E-3</v>
      </c>
    </row>
    <row r="4019" spans="7:8">
      <c r="G4019">
        <v>4014</v>
      </c>
      <c r="H4019">
        <f t="shared" ca="1" si="100"/>
        <v>-4.0864553364089722E-2</v>
      </c>
    </row>
    <row r="4020" spans="7:8">
      <c r="G4020">
        <v>4015</v>
      </c>
      <c r="H4020">
        <f t="shared" ca="1" si="100"/>
        <v>-1.1136495150208274E-3</v>
      </c>
    </row>
    <row r="4021" spans="7:8">
      <c r="G4021">
        <v>4016</v>
      </c>
      <c r="H4021">
        <f t="shared" ca="1" si="100"/>
        <v>-4.2335509944962824E-2</v>
      </c>
    </row>
    <row r="4022" spans="7:8">
      <c r="G4022">
        <v>4017</v>
      </c>
      <c r="H4022">
        <f t="shared" ca="1" si="100"/>
        <v>-9.3077023724854307E-3</v>
      </c>
    </row>
    <row r="4023" spans="7:8">
      <c r="G4023">
        <v>4018</v>
      </c>
      <c r="H4023">
        <f t="shared" ca="1" si="100"/>
        <v>1.3778149307937384E-2</v>
      </c>
    </row>
    <row r="4024" spans="7:8">
      <c r="G4024">
        <v>4019</v>
      </c>
      <c r="H4024">
        <f t="shared" ca="1" si="100"/>
        <v>9.0478706241492648E-3</v>
      </c>
    </row>
    <row r="4025" spans="7:8">
      <c r="G4025">
        <v>4020</v>
      </c>
      <c r="H4025">
        <f t="shared" ca="1" si="100"/>
        <v>4.1875220823718105E-2</v>
      </c>
    </row>
    <row r="4026" spans="7:8">
      <c r="G4026">
        <v>4021</v>
      </c>
      <c r="H4026">
        <f t="shared" ca="1" si="100"/>
        <v>1.51121821511787E-2</v>
      </c>
    </row>
    <row r="4027" spans="7:8">
      <c r="G4027">
        <v>4022</v>
      </c>
      <c r="H4027">
        <f t="shared" ca="1" si="100"/>
        <v>-3.2543436636643663E-2</v>
      </c>
    </row>
    <row r="4028" spans="7:8">
      <c r="G4028">
        <v>4023</v>
      </c>
      <c r="H4028">
        <f t="shared" ca="1" si="100"/>
        <v>2.3540340155717879E-2</v>
      </c>
    </row>
    <row r="4029" spans="7:8">
      <c r="G4029">
        <v>4024</v>
      </c>
      <c r="H4029">
        <f t="shared" ca="1" si="100"/>
        <v>2.1679627620212857E-2</v>
      </c>
    </row>
    <row r="4030" spans="7:8">
      <c r="G4030">
        <v>4025</v>
      </c>
      <c r="H4030">
        <f t="shared" ca="1" si="100"/>
        <v>2.6143507850671044E-2</v>
      </c>
    </row>
    <row r="4031" spans="7:8">
      <c r="G4031">
        <v>4026</v>
      </c>
      <c r="H4031">
        <f t="shared" ca="1" si="100"/>
        <v>-7.5549991025580451E-3</v>
      </c>
    </row>
    <row r="4032" spans="7:8">
      <c r="G4032">
        <v>4027</v>
      </c>
      <c r="H4032">
        <f t="shared" ca="1" si="100"/>
        <v>-2.3278470783136978E-2</v>
      </c>
    </row>
    <row r="4033" spans="7:8">
      <c r="G4033">
        <v>4028</v>
      </c>
      <c r="H4033">
        <f t="shared" ca="1" si="100"/>
        <v>3.4345207051699314E-2</v>
      </c>
    </row>
    <row r="4034" spans="7:8">
      <c r="G4034">
        <v>4029</v>
      </c>
      <c r="H4034">
        <f t="shared" ca="1" si="100"/>
        <v>2.4631514576909961E-2</v>
      </c>
    </row>
    <row r="4035" spans="7:8">
      <c r="G4035">
        <v>4030</v>
      </c>
      <c r="H4035">
        <f t="shared" ca="1" si="100"/>
        <v>5.6618976578906481E-3</v>
      </c>
    </row>
    <row r="4036" spans="7:8">
      <c r="G4036">
        <v>4031</v>
      </c>
      <c r="H4036">
        <f t="shared" ca="1" si="100"/>
        <v>-9.0473690625083314E-3</v>
      </c>
    </row>
    <row r="4037" spans="7:8">
      <c r="G4037">
        <v>4032</v>
      </c>
      <c r="H4037">
        <f t="shared" ca="1" si="100"/>
        <v>-5.7688386408058685E-4</v>
      </c>
    </row>
    <row r="4038" spans="7:8">
      <c r="G4038">
        <v>4033</v>
      </c>
      <c r="H4038">
        <f t="shared" ca="1" si="100"/>
        <v>1.9866550093524098E-2</v>
      </c>
    </row>
    <row r="4039" spans="7:8">
      <c r="G4039">
        <v>4034</v>
      </c>
      <c r="H4039">
        <f t="shared" ref="H4039:H4102" ca="1" si="101">NORMINV(RAND(),N$8,N$9)</f>
        <v>2.9902469793242513E-3</v>
      </c>
    </row>
    <row r="4040" spans="7:8">
      <c r="G4040">
        <v>4035</v>
      </c>
      <c r="H4040">
        <f t="shared" ca="1" si="101"/>
        <v>3.2004932810187958E-2</v>
      </c>
    </row>
    <row r="4041" spans="7:8">
      <c r="G4041">
        <v>4036</v>
      </c>
      <c r="H4041">
        <f t="shared" ca="1" si="101"/>
        <v>1.360285911410917E-2</v>
      </c>
    </row>
    <row r="4042" spans="7:8">
      <c r="G4042">
        <v>4037</v>
      </c>
      <c r="H4042">
        <f t="shared" ca="1" si="101"/>
        <v>-1.8567065542777365E-2</v>
      </c>
    </row>
    <row r="4043" spans="7:8">
      <c r="G4043">
        <v>4038</v>
      </c>
      <c r="H4043">
        <f t="shared" ca="1" si="101"/>
        <v>-1.3149649049015687E-2</v>
      </c>
    </row>
    <row r="4044" spans="7:8">
      <c r="G4044">
        <v>4039</v>
      </c>
      <c r="H4044">
        <f t="shared" ca="1" si="101"/>
        <v>1.8898094042071275E-3</v>
      </c>
    </row>
    <row r="4045" spans="7:8">
      <c r="G4045">
        <v>4040</v>
      </c>
      <c r="H4045">
        <f t="shared" ca="1" si="101"/>
        <v>3.2874782265060416E-2</v>
      </c>
    </row>
    <row r="4046" spans="7:8">
      <c r="G4046">
        <v>4041</v>
      </c>
      <c r="H4046">
        <f t="shared" ca="1" si="101"/>
        <v>-2.0867584161895535E-3</v>
      </c>
    </row>
    <row r="4047" spans="7:8">
      <c r="G4047">
        <v>4042</v>
      </c>
      <c r="H4047">
        <f t="shared" ca="1" si="101"/>
        <v>-2.9686414826559749E-2</v>
      </c>
    </row>
    <row r="4048" spans="7:8">
      <c r="G4048">
        <v>4043</v>
      </c>
      <c r="H4048">
        <f t="shared" ca="1" si="101"/>
        <v>-1.3774258611144209E-2</v>
      </c>
    </row>
    <row r="4049" spans="7:8">
      <c r="G4049">
        <v>4044</v>
      </c>
      <c r="H4049">
        <f t="shared" ca="1" si="101"/>
        <v>1.043946532119931E-2</v>
      </c>
    </row>
    <row r="4050" spans="7:8">
      <c r="G4050">
        <v>4045</v>
      </c>
      <c r="H4050">
        <f t="shared" ca="1" si="101"/>
        <v>-1.5704290530746334E-3</v>
      </c>
    </row>
    <row r="4051" spans="7:8">
      <c r="G4051">
        <v>4046</v>
      </c>
      <c r="H4051">
        <f t="shared" ca="1" si="101"/>
        <v>-4.2301065722581771E-2</v>
      </c>
    </row>
    <row r="4052" spans="7:8">
      <c r="G4052">
        <v>4047</v>
      </c>
      <c r="H4052">
        <f t="shared" ca="1" si="101"/>
        <v>5.3552444078760697E-2</v>
      </c>
    </row>
    <row r="4053" spans="7:8">
      <c r="G4053">
        <v>4048</v>
      </c>
      <c r="H4053">
        <f t="shared" ca="1" si="101"/>
        <v>1.2197103651681709E-2</v>
      </c>
    </row>
    <row r="4054" spans="7:8">
      <c r="G4054">
        <v>4049</v>
      </c>
      <c r="H4054">
        <f t="shared" ca="1" si="101"/>
        <v>-3.957406848619334E-2</v>
      </c>
    </row>
    <row r="4055" spans="7:8">
      <c r="G4055">
        <v>4050</v>
      </c>
      <c r="H4055">
        <f t="shared" ca="1" si="101"/>
        <v>-1.8902600971227639E-2</v>
      </c>
    </row>
    <row r="4056" spans="7:8">
      <c r="G4056">
        <v>4051</v>
      </c>
      <c r="H4056">
        <f t="shared" ca="1" si="101"/>
        <v>-5.6169804821328811E-3</v>
      </c>
    </row>
    <row r="4057" spans="7:8">
      <c r="G4057">
        <v>4052</v>
      </c>
      <c r="H4057">
        <f t="shared" ca="1" si="101"/>
        <v>-9.0767609236356347E-3</v>
      </c>
    </row>
    <row r="4058" spans="7:8">
      <c r="G4058">
        <v>4053</v>
      </c>
      <c r="H4058">
        <f t="shared" ca="1" si="101"/>
        <v>-2.2581666452942108E-2</v>
      </c>
    </row>
    <row r="4059" spans="7:8">
      <c r="G4059">
        <v>4054</v>
      </c>
      <c r="H4059">
        <f t="shared" ca="1" si="101"/>
        <v>1.8393993475287081E-2</v>
      </c>
    </row>
    <row r="4060" spans="7:8">
      <c r="G4060">
        <v>4055</v>
      </c>
      <c r="H4060">
        <f t="shared" ca="1" si="101"/>
        <v>-1.273097497074485E-3</v>
      </c>
    </row>
    <row r="4061" spans="7:8">
      <c r="G4061">
        <v>4056</v>
      </c>
      <c r="H4061">
        <f t="shared" ca="1" si="101"/>
        <v>-1.2195361267805205E-2</v>
      </c>
    </row>
    <row r="4062" spans="7:8">
      <c r="G4062">
        <v>4057</v>
      </c>
      <c r="H4062">
        <f t="shared" ca="1" si="101"/>
        <v>-7.6301113266557044E-3</v>
      </c>
    </row>
    <row r="4063" spans="7:8">
      <c r="G4063">
        <v>4058</v>
      </c>
      <c r="H4063">
        <f t="shared" ca="1" si="101"/>
        <v>-5.6399372210472953E-3</v>
      </c>
    </row>
    <row r="4064" spans="7:8">
      <c r="G4064">
        <v>4059</v>
      </c>
      <c r="H4064">
        <f t="shared" ca="1" si="101"/>
        <v>8.0587402760694347E-3</v>
      </c>
    </row>
    <row r="4065" spans="7:8">
      <c r="G4065">
        <v>4060</v>
      </c>
      <c r="H4065">
        <f t="shared" ca="1" si="101"/>
        <v>3.4226614129415855E-2</v>
      </c>
    </row>
    <row r="4066" spans="7:8">
      <c r="G4066">
        <v>4061</v>
      </c>
      <c r="H4066">
        <f t="shared" ca="1" si="101"/>
        <v>3.0853677659655104E-2</v>
      </c>
    </row>
    <row r="4067" spans="7:8">
      <c r="G4067">
        <v>4062</v>
      </c>
      <c r="H4067">
        <f t="shared" ca="1" si="101"/>
        <v>-1.365483060895095E-2</v>
      </c>
    </row>
    <row r="4068" spans="7:8">
      <c r="G4068">
        <v>4063</v>
      </c>
      <c r="H4068">
        <f t="shared" ca="1" si="101"/>
        <v>-1.2123911834985126E-2</v>
      </c>
    </row>
    <row r="4069" spans="7:8">
      <c r="G4069">
        <v>4064</v>
      </c>
      <c r="H4069">
        <f t="shared" ca="1" si="101"/>
        <v>1.2772260279620886E-2</v>
      </c>
    </row>
    <row r="4070" spans="7:8">
      <c r="G4070">
        <v>4065</v>
      </c>
      <c r="H4070">
        <f t="shared" ca="1" si="101"/>
        <v>2.2132040122128476E-2</v>
      </c>
    </row>
    <row r="4071" spans="7:8">
      <c r="G4071">
        <v>4066</v>
      </c>
      <c r="H4071">
        <f t="shared" ca="1" si="101"/>
        <v>-1.0494593989036757E-2</v>
      </c>
    </row>
    <row r="4072" spans="7:8">
      <c r="G4072">
        <v>4067</v>
      </c>
      <c r="H4072">
        <f t="shared" ca="1" si="101"/>
        <v>-2.9713051414370601E-2</v>
      </c>
    </row>
    <row r="4073" spans="7:8">
      <c r="G4073">
        <v>4068</v>
      </c>
      <c r="H4073">
        <f t="shared" ca="1" si="101"/>
        <v>-6.1677939345238719E-3</v>
      </c>
    </row>
    <row r="4074" spans="7:8">
      <c r="G4074">
        <v>4069</v>
      </c>
      <c r="H4074">
        <f t="shared" ca="1" si="101"/>
        <v>-1.3465355621076495E-3</v>
      </c>
    </row>
    <row r="4075" spans="7:8">
      <c r="G4075">
        <v>4070</v>
      </c>
      <c r="H4075">
        <f t="shared" ca="1" si="101"/>
        <v>-1.0053496378054458E-3</v>
      </c>
    </row>
    <row r="4076" spans="7:8">
      <c r="G4076">
        <v>4071</v>
      </c>
      <c r="H4076">
        <f t="shared" ca="1" si="101"/>
        <v>-6.3843948306842695E-3</v>
      </c>
    </row>
    <row r="4077" spans="7:8">
      <c r="G4077">
        <v>4072</v>
      </c>
      <c r="H4077">
        <f t="shared" ca="1" si="101"/>
        <v>-1.1887437317276492E-2</v>
      </c>
    </row>
    <row r="4078" spans="7:8">
      <c r="G4078">
        <v>4073</v>
      </c>
      <c r="H4078">
        <f t="shared" ca="1" si="101"/>
        <v>2.2398851605065464E-2</v>
      </c>
    </row>
    <row r="4079" spans="7:8">
      <c r="G4079">
        <v>4074</v>
      </c>
      <c r="H4079">
        <f t="shared" ca="1" si="101"/>
        <v>-3.0138924666801195E-2</v>
      </c>
    </row>
    <row r="4080" spans="7:8">
      <c r="G4080">
        <v>4075</v>
      </c>
      <c r="H4080">
        <f t="shared" ca="1" si="101"/>
        <v>-2.1457002229181427E-2</v>
      </c>
    </row>
    <row r="4081" spans="7:8">
      <c r="G4081">
        <v>4076</v>
      </c>
      <c r="H4081">
        <f t="shared" ca="1" si="101"/>
        <v>-2.6252291862642944E-2</v>
      </c>
    </row>
    <row r="4082" spans="7:8">
      <c r="G4082">
        <v>4077</v>
      </c>
      <c r="H4082">
        <f t="shared" ca="1" si="101"/>
        <v>-2.767441847176067E-3</v>
      </c>
    </row>
    <row r="4083" spans="7:8">
      <c r="G4083">
        <v>4078</v>
      </c>
      <c r="H4083">
        <f t="shared" ca="1" si="101"/>
        <v>-6.4610257394693942E-3</v>
      </c>
    </row>
    <row r="4084" spans="7:8">
      <c r="G4084">
        <v>4079</v>
      </c>
      <c r="H4084">
        <f t="shared" ca="1" si="101"/>
        <v>9.1159148733532796E-3</v>
      </c>
    </row>
    <row r="4085" spans="7:8">
      <c r="G4085">
        <v>4080</v>
      </c>
      <c r="H4085">
        <f t="shared" ca="1" si="101"/>
        <v>-3.2441440632618036E-2</v>
      </c>
    </row>
    <row r="4086" spans="7:8">
      <c r="G4086">
        <v>4081</v>
      </c>
      <c r="H4086">
        <f t="shared" ca="1" si="101"/>
        <v>2.0150958921529225E-2</v>
      </c>
    </row>
    <row r="4087" spans="7:8">
      <c r="G4087">
        <v>4082</v>
      </c>
      <c r="H4087">
        <f t="shared" ca="1" si="101"/>
        <v>1.4640399976142479E-2</v>
      </c>
    </row>
    <row r="4088" spans="7:8">
      <c r="G4088">
        <v>4083</v>
      </c>
      <c r="H4088">
        <f t="shared" ca="1" si="101"/>
        <v>3.9588807013804829E-2</v>
      </c>
    </row>
    <row r="4089" spans="7:8">
      <c r="G4089">
        <v>4084</v>
      </c>
      <c r="H4089">
        <f t="shared" ca="1" si="101"/>
        <v>2.5110592146082356E-2</v>
      </c>
    </row>
    <row r="4090" spans="7:8">
      <c r="G4090">
        <v>4085</v>
      </c>
      <c r="H4090">
        <f t="shared" ca="1" si="101"/>
        <v>-2.4608169420104256E-2</v>
      </c>
    </row>
    <row r="4091" spans="7:8">
      <c r="G4091">
        <v>4086</v>
      </c>
      <c r="H4091">
        <f t="shared" ca="1" si="101"/>
        <v>-6.2118711140994685E-3</v>
      </c>
    </row>
    <row r="4092" spans="7:8">
      <c r="G4092">
        <v>4087</v>
      </c>
      <c r="H4092">
        <f t="shared" ca="1" si="101"/>
        <v>-6.2842831832871128E-3</v>
      </c>
    </row>
    <row r="4093" spans="7:8">
      <c r="G4093">
        <v>4088</v>
      </c>
      <c r="H4093">
        <f t="shared" ca="1" si="101"/>
        <v>-7.0636144600598333E-3</v>
      </c>
    </row>
    <row r="4094" spans="7:8">
      <c r="G4094">
        <v>4089</v>
      </c>
      <c r="H4094">
        <f t="shared" ca="1" si="101"/>
        <v>2.1858419560633009E-2</v>
      </c>
    </row>
    <row r="4095" spans="7:8">
      <c r="G4095">
        <v>4090</v>
      </c>
      <c r="H4095">
        <f t="shared" ca="1" si="101"/>
        <v>-1.1761458695981088E-2</v>
      </c>
    </row>
    <row r="4096" spans="7:8">
      <c r="G4096">
        <v>4091</v>
      </c>
      <c r="H4096">
        <f t="shared" ca="1" si="101"/>
        <v>4.3255645144198477E-4</v>
      </c>
    </row>
    <row r="4097" spans="7:8">
      <c r="G4097">
        <v>4092</v>
      </c>
      <c r="H4097">
        <f t="shared" ca="1" si="101"/>
        <v>5.1967712356101335E-2</v>
      </c>
    </row>
    <row r="4098" spans="7:8">
      <c r="G4098">
        <v>4093</v>
      </c>
      <c r="H4098">
        <f t="shared" ca="1" si="101"/>
        <v>-3.4643237288345561E-3</v>
      </c>
    </row>
    <row r="4099" spans="7:8">
      <c r="G4099">
        <v>4094</v>
      </c>
      <c r="H4099">
        <f t="shared" ca="1" si="101"/>
        <v>2.0467571743054889E-2</v>
      </c>
    </row>
    <row r="4100" spans="7:8">
      <c r="G4100">
        <v>4095</v>
      </c>
      <c r="H4100">
        <f t="shared" ca="1" si="101"/>
        <v>-5.5461600591497949E-3</v>
      </c>
    </row>
    <row r="4101" spans="7:8">
      <c r="G4101">
        <v>4096</v>
      </c>
      <c r="H4101">
        <f t="shared" ca="1" si="101"/>
        <v>1.7859974716763023E-3</v>
      </c>
    </row>
    <row r="4102" spans="7:8">
      <c r="G4102">
        <v>4097</v>
      </c>
      <c r="H4102">
        <f t="shared" ca="1" si="101"/>
        <v>-8.4769024379256468E-3</v>
      </c>
    </row>
    <row r="4103" spans="7:8">
      <c r="G4103">
        <v>4098</v>
      </c>
      <c r="H4103">
        <f t="shared" ref="H4103:H4166" ca="1" si="102">NORMINV(RAND(),N$8,N$9)</f>
        <v>-2.8054824114880833E-2</v>
      </c>
    </row>
    <row r="4104" spans="7:8">
      <c r="G4104">
        <v>4099</v>
      </c>
      <c r="H4104">
        <f t="shared" ca="1" si="102"/>
        <v>-1.0795786138821034E-2</v>
      </c>
    </row>
    <row r="4105" spans="7:8">
      <c r="G4105">
        <v>4100</v>
      </c>
      <c r="H4105">
        <f t="shared" ca="1" si="102"/>
        <v>-9.6225085518569353E-3</v>
      </c>
    </row>
    <row r="4106" spans="7:8">
      <c r="G4106">
        <v>4101</v>
      </c>
      <c r="H4106">
        <f t="shared" ca="1" si="102"/>
        <v>-1.335452483969355E-2</v>
      </c>
    </row>
    <row r="4107" spans="7:8">
      <c r="G4107">
        <v>4102</v>
      </c>
      <c r="H4107">
        <f t="shared" ca="1" si="102"/>
        <v>-3.7660645998176066E-3</v>
      </c>
    </row>
    <row r="4108" spans="7:8">
      <c r="G4108">
        <v>4103</v>
      </c>
      <c r="H4108">
        <f t="shared" ca="1" si="102"/>
        <v>-1.9141610169112873E-2</v>
      </c>
    </row>
    <row r="4109" spans="7:8">
      <c r="G4109">
        <v>4104</v>
      </c>
      <c r="H4109">
        <f t="shared" ca="1" si="102"/>
        <v>2.6837670558538425E-2</v>
      </c>
    </row>
    <row r="4110" spans="7:8">
      <c r="G4110">
        <v>4105</v>
      </c>
      <c r="H4110">
        <f t="shared" ca="1" si="102"/>
        <v>-2.4396603613051498E-2</v>
      </c>
    </row>
    <row r="4111" spans="7:8">
      <c r="G4111">
        <v>4106</v>
      </c>
      <c r="H4111">
        <f t="shared" ca="1" si="102"/>
        <v>2.756704823457691E-2</v>
      </c>
    </row>
    <row r="4112" spans="7:8">
      <c r="G4112">
        <v>4107</v>
      </c>
      <c r="H4112">
        <f t="shared" ca="1" si="102"/>
        <v>2.7858482602302937E-2</v>
      </c>
    </row>
    <row r="4113" spans="7:8">
      <c r="G4113">
        <v>4108</v>
      </c>
      <c r="H4113">
        <f t="shared" ca="1" si="102"/>
        <v>1.4426165976095789E-2</v>
      </c>
    </row>
    <row r="4114" spans="7:8">
      <c r="G4114">
        <v>4109</v>
      </c>
      <c r="H4114">
        <f t="shared" ca="1" si="102"/>
        <v>-1.173035100406076E-2</v>
      </c>
    </row>
    <row r="4115" spans="7:8">
      <c r="G4115">
        <v>4110</v>
      </c>
      <c r="H4115">
        <f t="shared" ca="1" si="102"/>
        <v>1.400311519157098E-3</v>
      </c>
    </row>
    <row r="4116" spans="7:8">
      <c r="G4116">
        <v>4111</v>
      </c>
      <c r="H4116">
        <f t="shared" ca="1" si="102"/>
        <v>-9.065621599087326E-3</v>
      </c>
    </row>
    <row r="4117" spans="7:8">
      <c r="G4117">
        <v>4112</v>
      </c>
      <c r="H4117">
        <f t="shared" ca="1" si="102"/>
        <v>-3.3911351682553659E-2</v>
      </c>
    </row>
    <row r="4118" spans="7:8">
      <c r="G4118">
        <v>4113</v>
      </c>
      <c r="H4118">
        <f t="shared" ca="1" si="102"/>
        <v>3.4078473216162995E-2</v>
      </c>
    </row>
    <row r="4119" spans="7:8">
      <c r="G4119">
        <v>4114</v>
      </c>
      <c r="H4119">
        <f t="shared" ca="1" si="102"/>
        <v>1.116295202596615E-2</v>
      </c>
    </row>
    <row r="4120" spans="7:8">
      <c r="G4120">
        <v>4115</v>
      </c>
      <c r="H4120">
        <f t="shared" ca="1" si="102"/>
        <v>1.746057270826944E-2</v>
      </c>
    </row>
    <row r="4121" spans="7:8">
      <c r="G4121">
        <v>4116</v>
      </c>
      <c r="H4121">
        <f t="shared" ca="1" si="102"/>
        <v>-2.218881590227011E-2</v>
      </c>
    </row>
    <row r="4122" spans="7:8">
      <c r="G4122">
        <v>4117</v>
      </c>
      <c r="H4122">
        <f t="shared" ca="1" si="102"/>
        <v>-1.4335139410801877E-2</v>
      </c>
    </row>
    <row r="4123" spans="7:8">
      <c r="G4123">
        <v>4118</v>
      </c>
      <c r="H4123">
        <f t="shared" ca="1" si="102"/>
        <v>2.1202892129228757E-2</v>
      </c>
    </row>
    <row r="4124" spans="7:8">
      <c r="G4124">
        <v>4119</v>
      </c>
      <c r="H4124">
        <f t="shared" ca="1" si="102"/>
        <v>-1.589374830837012E-2</v>
      </c>
    </row>
    <row r="4125" spans="7:8">
      <c r="G4125">
        <v>4120</v>
      </c>
      <c r="H4125">
        <f t="shared" ca="1" si="102"/>
        <v>1.2649250260148957E-2</v>
      </c>
    </row>
    <row r="4126" spans="7:8">
      <c r="G4126">
        <v>4121</v>
      </c>
      <c r="H4126">
        <f t="shared" ca="1" si="102"/>
        <v>5.9316496701713965E-3</v>
      </c>
    </row>
    <row r="4127" spans="7:8">
      <c r="G4127">
        <v>4122</v>
      </c>
      <c r="H4127">
        <f t="shared" ca="1" si="102"/>
        <v>4.4179679806452699E-3</v>
      </c>
    </row>
    <row r="4128" spans="7:8">
      <c r="G4128">
        <v>4123</v>
      </c>
      <c r="H4128">
        <f t="shared" ca="1" si="102"/>
        <v>2.1281862643325294E-2</v>
      </c>
    </row>
    <row r="4129" spans="7:8">
      <c r="G4129">
        <v>4124</v>
      </c>
      <c r="H4129">
        <f t="shared" ca="1" si="102"/>
        <v>4.1601430061769251E-3</v>
      </c>
    </row>
    <row r="4130" spans="7:8">
      <c r="G4130">
        <v>4125</v>
      </c>
      <c r="H4130">
        <f t="shared" ca="1" si="102"/>
        <v>-1.4691868842150938E-2</v>
      </c>
    </row>
    <row r="4131" spans="7:8">
      <c r="G4131">
        <v>4126</v>
      </c>
      <c r="H4131">
        <f t="shared" ca="1" si="102"/>
        <v>1.7330644691873039E-3</v>
      </c>
    </row>
    <row r="4132" spans="7:8">
      <c r="G4132">
        <v>4127</v>
      </c>
      <c r="H4132">
        <f t="shared" ca="1" si="102"/>
        <v>3.9334471947015941E-2</v>
      </c>
    </row>
    <row r="4133" spans="7:8">
      <c r="G4133">
        <v>4128</v>
      </c>
      <c r="H4133">
        <f t="shared" ca="1" si="102"/>
        <v>-5.9686306081392464E-3</v>
      </c>
    </row>
    <row r="4134" spans="7:8">
      <c r="G4134">
        <v>4129</v>
      </c>
      <c r="H4134">
        <f t="shared" ca="1" si="102"/>
        <v>1.8723317834211727E-2</v>
      </c>
    </row>
    <row r="4135" spans="7:8">
      <c r="G4135">
        <v>4130</v>
      </c>
      <c r="H4135">
        <f t="shared" ca="1" si="102"/>
        <v>1.8612133998840982E-2</v>
      </c>
    </row>
    <row r="4136" spans="7:8">
      <c r="G4136">
        <v>4131</v>
      </c>
      <c r="H4136">
        <f t="shared" ca="1" si="102"/>
        <v>-6.878762891952073E-3</v>
      </c>
    </row>
    <row r="4137" spans="7:8">
      <c r="G4137">
        <v>4132</v>
      </c>
      <c r="H4137">
        <f t="shared" ca="1" si="102"/>
        <v>-1.6735590272945255E-2</v>
      </c>
    </row>
    <row r="4138" spans="7:8">
      <c r="G4138">
        <v>4133</v>
      </c>
      <c r="H4138">
        <f t="shared" ca="1" si="102"/>
        <v>-4.4054566805255942E-2</v>
      </c>
    </row>
    <row r="4139" spans="7:8">
      <c r="G4139">
        <v>4134</v>
      </c>
      <c r="H4139">
        <f t="shared" ca="1" si="102"/>
        <v>-1.7734634265289248E-2</v>
      </c>
    </row>
    <row r="4140" spans="7:8">
      <c r="G4140">
        <v>4135</v>
      </c>
      <c r="H4140">
        <f t="shared" ca="1" si="102"/>
        <v>2.2541892703542579E-2</v>
      </c>
    </row>
    <row r="4141" spans="7:8">
      <c r="G4141">
        <v>4136</v>
      </c>
      <c r="H4141">
        <f t="shared" ca="1" si="102"/>
        <v>-6.1734365052858627E-3</v>
      </c>
    </row>
    <row r="4142" spans="7:8">
      <c r="G4142">
        <v>4137</v>
      </c>
      <c r="H4142">
        <f t="shared" ca="1" si="102"/>
        <v>-6.7930432514815963E-5</v>
      </c>
    </row>
    <row r="4143" spans="7:8">
      <c r="G4143">
        <v>4138</v>
      </c>
      <c r="H4143">
        <f t="shared" ca="1" si="102"/>
        <v>-5.9379572527587972E-3</v>
      </c>
    </row>
    <row r="4144" spans="7:8">
      <c r="G4144">
        <v>4139</v>
      </c>
      <c r="H4144">
        <f t="shared" ca="1" si="102"/>
        <v>1.6972824938585804E-2</v>
      </c>
    </row>
    <row r="4145" spans="7:8">
      <c r="G4145">
        <v>4140</v>
      </c>
      <c r="H4145">
        <f t="shared" ca="1" si="102"/>
        <v>8.472140973940662E-3</v>
      </c>
    </row>
    <row r="4146" spans="7:8">
      <c r="G4146">
        <v>4141</v>
      </c>
      <c r="H4146">
        <f t="shared" ca="1" si="102"/>
        <v>-4.3108335061719698E-3</v>
      </c>
    </row>
    <row r="4147" spans="7:8">
      <c r="G4147">
        <v>4142</v>
      </c>
      <c r="H4147">
        <f t="shared" ca="1" si="102"/>
        <v>1.9744158716959677E-2</v>
      </c>
    </row>
    <row r="4148" spans="7:8">
      <c r="G4148">
        <v>4143</v>
      </c>
      <c r="H4148">
        <f t="shared" ca="1" si="102"/>
        <v>2.0875279182719367E-2</v>
      </c>
    </row>
    <row r="4149" spans="7:8">
      <c r="G4149">
        <v>4144</v>
      </c>
      <c r="H4149">
        <f t="shared" ca="1" si="102"/>
        <v>2.047199321641897E-2</v>
      </c>
    </row>
    <row r="4150" spans="7:8">
      <c r="G4150">
        <v>4145</v>
      </c>
      <c r="H4150">
        <f t="shared" ca="1" si="102"/>
        <v>-4.6997984835705033E-2</v>
      </c>
    </row>
    <row r="4151" spans="7:8">
      <c r="G4151">
        <v>4146</v>
      </c>
      <c r="H4151">
        <f t="shared" ca="1" si="102"/>
        <v>1.2319204124366089E-2</v>
      </c>
    </row>
    <row r="4152" spans="7:8">
      <c r="G4152">
        <v>4147</v>
      </c>
      <c r="H4152">
        <f t="shared" ca="1" si="102"/>
        <v>2.2612345868905596E-2</v>
      </c>
    </row>
    <row r="4153" spans="7:8">
      <c r="G4153">
        <v>4148</v>
      </c>
      <c r="H4153">
        <f t="shared" ca="1" si="102"/>
        <v>-2.0097466405860437E-2</v>
      </c>
    </row>
    <row r="4154" spans="7:8">
      <c r="G4154">
        <v>4149</v>
      </c>
      <c r="H4154">
        <f t="shared" ca="1" si="102"/>
        <v>-4.6474930019898185E-2</v>
      </c>
    </row>
    <row r="4155" spans="7:8">
      <c r="G4155">
        <v>4150</v>
      </c>
      <c r="H4155">
        <f t="shared" ca="1" si="102"/>
        <v>8.8524114086925738E-3</v>
      </c>
    </row>
    <row r="4156" spans="7:8">
      <c r="G4156">
        <v>4151</v>
      </c>
      <c r="H4156">
        <f t="shared" ca="1" si="102"/>
        <v>-3.2852182556525923E-3</v>
      </c>
    </row>
    <row r="4157" spans="7:8">
      <c r="G4157">
        <v>4152</v>
      </c>
      <c r="H4157">
        <f t="shared" ca="1" si="102"/>
        <v>-1.6441192905986238E-2</v>
      </c>
    </row>
    <row r="4158" spans="7:8">
      <c r="G4158">
        <v>4153</v>
      </c>
      <c r="H4158">
        <f t="shared" ca="1" si="102"/>
        <v>8.5919167428111882E-4</v>
      </c>
    </row>
    <row r="4159" spans="7:8">
      <c r="G4159">
        <v>4154</v>
      </c>
      <c r="H4159">
        <f t="shared" ca="1" si="102"/>
        <v>-1.5320725727335014E-2</v>
      </c>
    </row>
    <row r="4160" spans="7:8">
      <c r="G4160">
        <v>4155</v>
      </c>
      <c r="H4160">
        <f t="shared" ca="1" si="102"/>
        <v>3.1599742903424197E-2</v>
      </c>
    </row>
    <row r="4161" spans="7:8">
      <c r="G4161">
        <v>4156</v>
      </c>
      <c r="H4161">
        <f t="shared" ca="1" si="102"/>
        <v>5.3273804963392735E-2</v>
      </c>
    </row>
    <row r="4162" spans="7:8">
      <c r="G4162">
        <v>4157</v>
      </c>
      <c r="H4162">
        <f t="shared" ca="1" si="102"/>
        <v>6.7402983246622819E-2</v>
      </c>
    </row>
    <row r="4163" spans="7:8">
      <c r="G4163">
        <v>4158</v>
      </c>
      <c r="H4163">
        <f t="shared" ca="1" si="102"/>
        <v>1.0934722874233279E-2</v>
      </c>
    </row>
    <row r="4164" spans="7:8">
      <c r="G4164">
        <v>4159</v>
      </c>
      <c r="H4164">
        <f t="shared" ca="1" si="102"/>
        <v>8.7725097215891508E-3</v>
      </c>
    </row>
    <row r="4165" spans="7:8">
      <c r="G4165">
        <v>4160</v>
      </c>
      <c r="H4165">
        <f t="shared" ca="1" si="102"/>
        <v>-4.5603384060688604E-2</v>
      </c>
    </row>
    <row r="4166" spans="7:8">
      <c r="G4166">
        <v>4161</v>
      </c>
      <c r="H4166">
        <f t="shared" ca="1" si="102"/>
        <v>7.8310519512338368E-3</v>
      </c>
    </row>
    <row r="4167" spans="7:8">
      <c r="G4167">
        <v>4162</v>
      </c>
      <c r="H4167">
        <f t="shared" ref="H4167:H4230" ca="1" si="103">NORMINV(RAND(),N$8,N$9)</f>
        <v>3.7801917211565721E-2</v>
      </c>
    </row>
    <row r="4168" spans="7:8">
      <c r="G4168">
        <v>4163</v>
      </c>
      <c r="H4168">
        <f t="shared" ca="1" si="103"/>
        <v>-1.5121595708014043E-2</v>
      </c>
    </row>
    <row r="4169" spans="7:8">
      <c r="G4169">
        <v>4164</v>
      </c>
      <c r="H4169">
        <f t="shared" ca="1" si="103"/>
        <v>2.8946167330003207E-2</v>
      </c>
    </row>
    <row r="4170" spans="7:8">
      <c r="G4170">
        <v>4165</v>
      </c>
      <c r="H4170">
        <f t="shared" ca="1" si="103"/>
        <v>-1.621355195214701E-2</v>
      </c>
    </row>
    <row r="4171" spans="7:8">
      <c r="G4171">
        <v>4166</v>
      </c>
      <c r="H4171">
        <f t="shared" ca="1" si="103"/>
        <v>-1.1950487326127643E-2</v>
      </c>
    </row>
    <row r="4172" spans="7:8">
      <c r="G4172">
        <v>4167</v>
      </c>
      <c r="H4172">
        <f t="shared" ca="1" si="103"/>
        <v>3.7195512523640365E-3</v>
      </c>
    </row>
    <row r="4173" spans="7:8">
      <c r="G4173">
        <v>4168</v>
      </c>
      <c r="H4173">
        <f t="shared" ca="1" si="103"/>
        <v>7.0627835476867462E-3</v>
      </c>
    </row>
    <row r="4174" spans="7:8">
      <c r="G4174">
        <v>4169</v>
      </c>
      <c r="H4174">
        <f t="shared" ca="1" si="103"/>
        <v>-1.7700541973792068E-2</v>
      </c>
    </row>
    <row r="4175" spans="7:8">
      <c r="G4175">
        <v>4170</v>
      </c>
      <c r="H4175">
        <f t="shared" ca="1" si="103"/>
        <v>3.4012968680862225E-3</v>
      </c>
    </row>
    <row r="4176" spans="7:8">
      <c r="G4176">
        <v>4171</v>
      </c>
      <c r="H4176">
        <f t="shared" ca="1" si="103"/>
        <v>-3.9057851484090897E-2</v>
      </c>
    </row>
    <row r="4177" spans="7:8">
      <c r="G4177">
        <v>4172</v>
      </c>
      <c r="H4177">
        <f t="shared" ca="1" si="103"/>
        <v>-2.4562112610197199E-2</v>
      </c>
    </row>
    <row r="4178" spans="7:8">
      <c r="G4178">
        <v>4173</v>
      </c>
      <c r="H4178">
        <f t="shared" ca="1" si="103"/>
        <v>1.2172962760271981E-2</v>
      </c>
    </row>
    <row r="4179" spans="7:8">
      <c r="G4179">
        <v>4174</v>
      </c>
      <c r="H4179">
        <f t="shared" ca="1" si="103"/>
        <v>2.1171947555370932E-3</v>
      </c>
    </row>
    <row r="4180" spans="7:8">
      <c r="G4180">
        <v>4175</v>
      </c>
      <c r="H4180">
        <f t="shared" ca="1" si="103"/>
        <v>2.0421833511758313E-2</v>
      </c>
    </row>
    <row r="4181" spans="7:8">
      <c r="G4181">
        <v>4176</v>
      </c>
      <c r="H4181">
        <f t="shared" ca="1" si="103"/>
        <v>-4.6559075074046732E-2</v>
      </c>
    </row>
    <row r="4182" spans="7:8">
      <c r="G4182">
        <v>4177</v>
      </c>
      <c r="H4182">
        <f t="shared" ca="1" si="103"/>
        <v>1.0021606827491543E-2</v>
      </c>
    </row>
    <row r="4183" spans="7:8">
      <c r="G4183">
        <v>4178</v>
      </c>
      <c r="H4183">
        <f t="shared" ca="1" si="103"/>
        <v>-2.8407249292712388E-2</v>
      </c>
    </row>
    <row r="4184" spans="7:8">
      <c r="G4184">
        <v>4179</v>
      </c>
      <c r="H4184">
        <f t="shared" ca="1" si="103"/>
        <v>-2.5407085713910312E-2</v>
      </c>
    </row>
    <row r="4185" spans="7:8">
      <c r="G4185">
        <v>4180</v>
      </c>
      <c r="H4185">
        <f t="shared" ca="1" si="103"/>
        <v>2.2194968472115089E-2</v>
      </c>
    </row>
    <row r="4186" spans="7:8">
      <c r="G4186">
        <v>4181</v>
      </c>
      <c r="H4186">
        <f t="shared" ca="1" si="103"/>
        <v>-2.3141862241703857E-2</v>
      </c>
    </row>
    <row r="4187" spans="7:8">
      <c r="G4187">
        <v>4182</v>
      </c>
      <c r="H4187">
        <f t="shared" ca="1" si="103"/>
        <v>2.0245450836872941E-3</v>
      </c>
    </row>
    <row r="4188" spans="7:8">
      <c r="G4188">
        <v>4183</v>
      </c>
      <c r="H4188">
        <f t="shared" ca="1" si="103"/>
        <v>-3.8348100584415807E-3</v>
      </c>
    </row>
    <row r="4189" spans="7:8">
      <c r="G4189">
        <v>4184</v>
      </c>
      <c r="H4189">
        <f t="shared" ca="1" si="103"/>
        <v>8.6563759528868658E-3</v>
      </c>
    </row>
    <row r="4190" spans="7:8">
      <c r="G4190">
        <v>4185</v>
      </c>
      <c r="H4190">
        <f t="shared" ca="1" si="103"/>
        <v>1.3849367132762537E-2</v>
      </c>
    </row>
    <row r="4191" spans="7:8">
      <c r="G4191">
        <v>4186</v>
      </c>
      <c r="H4191">
        <f t="shared" ca="1" si="103"/>
        <v>2.9292673747948546E-3</v>
      </c>
    </row>
    <row r="4192" spans="7:8">
      <c r="G4192">
        <v>4187</v>
      </c>
      <c r="H4192">
        <f t="shared" ca="1" si="103"/>
        <v>3.9472159355594859E-2</v>
      </c>
    </row>
    <row r="4193" spans="7:8">
      <c r="G4193">
        <v>4188</v>
      </c>
      <c r="H4193">
        <f t="shared" ca="1" si="103"/>
        <v>5.168937984579171E-3</v>
      </c>
    </row>
    <row r="4194" spans="7:8">
      <c r="G4194">
        <v>4189</v>
      </c>
      <c r="H4194">
        <f t="shared" ca="1" si="103"/>
        <v>3.1016026373829088E-3</v>
      </c>
    </row>
    <row r="4195" spans="7:8">
      <c r="G4195">
        <v>4190</v>
      </c>
      <c r="H4195">
        <f t="shared" ca="1" si="103"/>
        <v>2.1443209109571804E-2</v>
      </c>
    </row>
    <row r="4196" spans="7:8">
      <c r="G4196">
        <v>4191</v>
      </c>
      <c r="H4196">
        <f t="shared" ca="1" si="103"/>
        <v>7.8097894685249776E-3</v>
      </c>
    </row>
    <row r="4197" spans="7:8">
      <c r="G4197">
        <v>4192</v>
      </c>
      <c r="H4197">
        <f t="shared" ca="1" si="103"/>
        <v>3.7666959668328323E-2</v>
      </c>
    </row>
    <row r="4198" spans="7:8">
      <c r="G4198">
        <v>4193</v>
      </c>
      <c r="H4198">
        <f t="shared" ca="1" si="103"/>
        <v>-1.9304946745264787E-2</v>
      </c>
    </row>
    <row r="4199" spans="7:8">
      <c r="G4199">
        <v>4194</v>
      </c>
      <c r="H4199">
        <f t="shared" ca="1" si="103"/>
        <v>-5.8443042812804026E-2</v>
      </c>
    </row>
    <row r="4200" spans="7:8">
      <c r="G4200">
        <v>4195</v>
      </c>
      <c r="H4200">
        <f t="shared" ca="1" si="103"/>
        <v>4.1089101215005648E-2</v>
      </c>
    </row>
    <row r="4201" spans="7:8">
      <c r="G4201">
        <v>4196</v>
      </c>
      <c r="H4201">
        <f t="shared" ca="1" si="103"/>
        <v>-1.5740536278861916E-2</v>
      </c>
    </row>
    <row r="4202" spans="7:8">
      <c r="G4202">
        <v>4197</v>
      </c>
      <c r="H4202">
        <f t="shared" ca="1" si="103"/>
        <v>2.0649512352579678E-3</v>
      </c>
    </row>
    <row r="4203" spans="7:8">
      <c r="G4203">
        <v>4198</v>
      </c>
      <c r="H4203">
        <f t="shared" ca="1" si="103"/>
        <v>2.6164004895384244E-2</v>
      </c>
    </row>
    <row r="4204" spans="7:8">
      <c r="G4204">
        <v>4199</v>
      </c>
      <c r="H4204">
        <f t="shared" ca="1" si="103"/>
        <v>-2.9704040743179613E-2</v>
      </c>
    </row>
    <row r="4205" spans="7:8">
      <c r="G4205">
        <v>4200</v>
      </c>
      <c r="H4205">
        <f t="shared" ca="1" si="103"/>
        <v>-6.1450784172346392E-3</v>
      </c>
    </row>
    <row r="4206" spans="7:8">
      <c r="G4206">
        <v>4201</v>
      </c>
      <c r="H4206">
        <f t="shared" ca="1" si="103"/>
        <v>1.229041729897664E-2</v>
      </c>
    </row>
    <row r="4207" spans="7:8">
      <c r="G4207">
        <v>4202</v>
      </c>
      <c r="H4207">
        <f t="shared" ca="1" si="103"/>
        <v>8.8936216122224698E-3</v>
      </c>
    </row>
    <row r="4208" spans="7:8">
      <c r="G4208">
        <v>4203</v>
      </c>
      <c r="H4208">
        <f t="shared" ca="1" si="103"/>
        <v>-1.0371828771954705E-2</v>
      </c>
    </row>
    <row r="4209" spans="7:8">
      <c r="G4209">
        <v>4204</v>
      </c>
      <c r="H4209">
        <f t="shared" ca="1" si="103"/>
        <v>-1.2725441271489476E-2</v>
      </c>
    </row>
    <row r="4210" spans="7:8">
      <c r="G4210">
        <v>4205</v>
      </c>
      <c r="H4210">
        <f t="shared" ca="1" si="103"/>
        <v>8.9006331608579327E-3</v>
      </c>
    </row>
    <row r="4211" spans="7:8">
      <c r="G4211">
        <v>4206</v>
      </c>
      <c r="H4211">
        <f t="shared" ca="1" si="103"/>
        <v>-3.2902740301813241E-2</v>
      </c>
    </row>
    <row r="4212" spans="7:8">
      <c r="G4212">
        <v>4207</v>
      </c>
      <c r="H4212">
        <f t="shared" ca="1" si="103"/>
        <v>1.0634717678229447E-2</v>
      </c>
    </row>
    <row r="4213" spans="7:8">
      <c r="G4213">
        <v>4208</v>
      </c>
      <c r="H4213">
        <f t="shared" ca="1" si="103"/>
        <v>-9.7543167628986634E-3</v>
      </c>
    </row>
    <row r="4214" spans="7:8">
      <c r="G4214">
        <v>4209</v>
      </c>
      <c r="H4214">
        <f t="shared" ca="1" si="103"/>
        <v>3.6442164623104465E-3</v>
      </c>
    </row>
    <row r="4215" spans="7:8">
      <c r="G4215">
        <v>4210</v>
      </c>
      <c r="H4215">
        <f t="shared" ca="1" si="103"/>
        <v>9.3185430904201474E-3</v>
      </c>
    </row>
    <row r="4216" spans="7:8">
      <c r="G4216">
        <v>4211</v>
      </c>
      <c r="H4216">
        <f t="shared" ca="1" si="103"/>
        <v>6.5723999300025494E-3</v>
      </c>
    </row>
    <row r="4217" spans="7:8">
      <c r="G4217">
        <v>4212</v>
      </c>
      <c r="H4217">
        <f t="shared" ca="1" si="103"/>
        <v>-1.3330295102768508E-2</v>
      </c>
    </row>
    <row r="4218" spans="7:8">
      <c r="G4218">
        <v>4213</v>
      </c>
      <c r="H4218">
        <f t="shared" ca="1" si="103"/>
        <v>-5.0571342492971273E-2</v>
      </c>
    </row>
    <row r="4219" spans="7:8">
      <c r="G4219">
        <v>4214</v>
      </c>
      <c r="H4219">
        <f t="shared" ca="1" si="103"/>
        <v>2.6194929621235999E-2</v>
      </c>
    </row>
    <row r="4220" spans="7:8">
      <c r="G4220">
        <v>4215</v>
      </c>
      <c r="H4220">
        <f t="shared" ca="1" si="103"/>
        <v>-3.6636373586633108E-3</v>
      </c>
    </row>
    <row r="4221" spans="7:8">
      <c r="G4221">
        <v>4216</v>
      </c>
      <c r="H4221">
        <f t="shared" ca="1" si="103"/>
        <v>-2.5951196472507095E-3</v>
      </c>
    </row>
    <row r="4222" spans="7:8">
      <c r="G4222">
        <v>4217</v>
      </c>
      <c r="H4222">
        <f t="shared" ca="1" si="103"/>
        <v>3.726643605994983E-2</v>
      </c>
    </row>
    <row r="4223" spans="7:8">
      <c r="G4223">
        <v>4218</v>
      </c>
      <c r="H4223">
        <f t="shared" ca="1" si="103"/>
        <v>1.2829195895783886E-2</v>
      </c>
    </row>
    <row r="4224" spans="7:8">
      <c r="G4224">
        <v>4219</v>
      </c>
      <c r="H4224">
        <f t="shared" ca="1" si="103"/>
        <v>2.6007426646978443E-2</v>
      </c>
    </row>
    <row r="4225" spans="7:8">
      <c r="G4225">
        <v>4220</v>
      </c>
      <c r="H4225">
        <f t="shared" ca="1" si="103"/>
        <v>-6.3310143320184892E-2</v>
      </c>
    </row>
    <row r="4226" spans="7:8">
      <c r="G4226">
        <v>4221</v>
      </c>
      <c r="H4226">
        <f t="shared" ca="1" si="103"/>
        <v>1.9584460462094416E-2</v>
      </c>
    </row>
    <row r="4227" spans="7:8">
      <c r="G4227">
        <v>4222</v>
      </c>
      <c r="H4227">
        <f t="shared" ca="1" si="103"/>
        <v>-7.2405512186891653E-3</v>
      </c>
    </row>
    <row r="4228" spans="7:8">
      <c r="G4228">
        <v>4223</v>
      </c>
      <c r="H4228">
        <f t="shared" ca="1" si="103"/>
        <v>-6.0197228142744322E-2</v>
      </c>
    </row>
    <row r="4229" spans="7:8">
      <c r="G4229">
        <v>4224</v>
      </c>
      <c r="H4229">
        <f t="shared" ca="1" si="103"/>
        <v>-8.6253793425900994E-3</v>
      </c>
    </row>
    <row r="4230" spans="7:8">
      <c r="G4230">
        <v>4225</v>
      </c>
      <c r="H4230">
        <f t="shared" ca="1" si="103"/>
        <v>1.0928417904150117E-2</v>
      </c>
    </row>
    <row r="4231" spans="7:8">
      <c r="G4231">
        <v>4226</v>
      </c>
      <c r="H4231">
        <f t="shared" ref="H4231:H4294" ca="1" si="104">NORMINV(RAND(),N$8,N$9)</f>
        <v>-5.6300220261173472E-3</v>
      </c>
    </row>
    <row r="4232" spans="7:8">
      <c r="G4232">
        <v>4227</v>
      </c>
      <c r="H4232">
        <f t="shared" ca="1" si="104"/>
        <v>-1.0673387434756263E-2</v>
      </c>
    </row>
    <row r="4233" spans="7:8">
      <c r="G4233">
        <v>4228</v>
      </c>
      <c r="H4233">
        <f t="shared" ca="1" si="104"/>
        <v>1.8639118329101222E-2</v>
      </c>
    </row>
    <row r="4234" spans="7:8">
      <c r="G4234">
        <v>4229</v>
      </c>
      <c r="H4234">
        <f t="shared" ca="1" si="104"/>
        <v>3.8166588148966347E-2</v>
      </c>
    </row>
    <row r="4235" spans="7:8">
      <c r="G4235">
        <v>4230</v>
      </c>
      <c r="H4235">
        <f t="shared" ca="1" si="104"/>
        <v>-9.050857542609321E-3</v>
      </c>
    </row>
    <row r="4236" spans="7:8">
      <c r="G4236">
        <v>4231</v>
      </c>
      <c r="H4236">
        <f t="shared" ca="1" si="104"/>
        <v>-4.2023377636257749E-2</v>
      </c>
    </row>
    <row r="4237" spans="7:8">
      <c r="G4237">
        <v>4232</v>
      </c>
      <c r="H4237">
        <f t="shared" ca="1" si="104"/>
        <v>3.2210665578942865E-2</v>
      </c>
    </row>
    <row r="4238" spans="7:8">
      <c r="G4238">
        <v>4233</v>
      </c>
      <c r="H4238">
        <f t="shared" ca="1" si="104"/>
        <v>-7.1589091668825787E-3</v>
      </c>
    </row>
    <row r="4239" spans="7:8">
      <c r="G4239">
        <v>4234</v>
      </c>
      <c r="H4239">
        <f t="shared" ca="1" si="104"/>
        <v>-7.8435574312692123E-3</v>
      </c>
    </row>
    <row r="4240" spans="7:8">
      <c r="G4240">
        <v>4235</v>
      </c>
      <c r="H4240">
        <f t="shared" ca="1" si="104"/>
        <v>-1.3423598641566416E-2</v>
      </c>
    </row>
    <row r="4241" spans="7:8">
      <c r="G4241">
        <v>4236</v>
      </c>
      <c r="H4241">
        <f t="shared" ca="1" si="104"/>
        <v>4.2168682586242331E-2</v>
      </c>
    </row>
    <row r="4242" spans="7:8">
      <c r="G4242">
        <v>4237</v>
      </c>
      <c r="H4242">
        <f t="shared" ca="1" si="104"/>
        <v>5.7621042848399169E-3</v>
      </c>
    </row>
    <row r="4243" spans="7:8">
      <c r="G4243">
        <v>4238</v>
      </c>
      <c r="H4243">
        <f t="shared" ca="1" si="104"/>
        <v>-3.1141598287228164E-2</v>
      </c>
    </row>
    <row r="4244" spans="7:8">
      <c r="G4244">
        <v>4239</v>
      </c>
      <c r="H4244">
        <f t="shared" ca="1" si="104"/>
        <v>-1.6102366262370812E-2</v>
      </c>
    </row>
    <row r="4245" spans="7:8">
      <c r="G4245">
        <v>4240</v>
      </c>
      <c r="H4245">
        <f t="shared" ca="1" si="104"/>
        <v>1.7752781173401767E-2</v>
      </c>
    </row>
    <row r="4246" spans="7:8">
      <c r="G4246">
        <v>4241</v>
      </c>
      <c r="H4246">
        <f t="shared" ca="1" si="104"/>
        <v>-2.3300338886390763E-2</v>
      </c>
    </row>
    <row r="4247" spans="7:8">
      <c r="G4247">
        <v>4242</v>
      </c>
      <c r="H4247">
        <f t="shared" ca="1" si="104"/>
        <v>-1.329059428912927E-2</v>
      </c>
    </row>
    <row r="4248" spans="7:8">
      <c r="G4248">
        <v>4243</v>
      </c>
      <c r="H4248">
        <f t="shared" ca="1" si="104"/>
        <v>1.9369927992406721E-2</v>
      </c>
    </row>
    <row r="4249" spans="7:8">
      <c r="G4249">
        <v>4244</v>
      </c>
      <c r="H4249">
        <f t="shared" ca="1" si="104"/>
        <v>-3.1969895812025598E-2</v>
      </c>
    </row>
    <row r="4250" spans="7:8">
      <c r="G4250">
        <v>4245</v>
      </c>
      <c r="H4250">
        <f t="shared" ca="1" si="104"/>
        <v>-3.0675714344081409E-2</v>
      </c>
    </row>
    <row r="4251" spans="7:8">
      <c r="G4251">
        <v>4246</v>
      </c>
      <c r="H4251">
        <f t="shared" ca="1" si="104"/>
        <v>3.5186858564946417E-2</v>
      </c>
    </row>
    <row r="4252" spans="7:8">
      <c r="G4252">
        <v>4247</v>
      </c>
      <c r="H4252">
        <f t="shared" ca="1" si="104"/>
        <v>-1.5145385711746279E-2</v>
      </c>
    </row>
    <row r="4253" spans="7:8">
      <c r="G4253">
        <v>4248</v>
      </c>
      <c r="H4253">
        <f t="shared" ca="1" si="104"/>
        <v>1.3866816480921465E-2</v>
      </c>
    </row>
    <row r="4254" spans="7:8">
      <c r="G4254">
        <v>4249</v>
      </c>
      <c r="H4254">
        <f t="shared" ca="1" si="104"/>
        <v>8.3268725763276964E-3</v>
      </c>
    </row>
    <row r="4255" spans="7:8">
      <c r="G4255">
        <v>4250</v>
      </c>
      <c r="H4255">
        <f t="shared" ca="1" si="104"/>
        <v>5.266969271429868E-2</v>
      </c>
    </row>
    <row r="4256" spans="7:8">
      <c r="G4256">
        <v>4251</v>
      </c>
      <c r="H4256">
        <f t="shared" ca="1" si="104"/>
        <v>-4.4250578986842672E-3</v>
      </c>
    </row>
    <row r="4257" spans="7:8">
      <c r="G4257">
        <v>4252</v>
      </c>
      <c r="H4257">
        <f t="shared" ca="1" si="104"/>
        <v>3.0617942919265454E-2</v>
      </c>
    </row>
    <row r="4258" spans="7:8">
      <c r="G4258">
        <v>4253</v>
      </c>
      <c r="H4258">
        <f t="shared" ca="1" si="104"/>
        <v>1.6265338638416893E-2</v>
      </c>
    </row>
    <row r="4259" spans="7:8">
      <c r="G4259">
        <v>4254</v>
      </c>
      <c r="H4259">
        <f t="shared" ca="1" si="104"/>
        <v>-6.9885470833679214E-2</v>
      </c>
    </row>
    <row r="4260" spans="7:8">
      <c r="G4260">
        <v>4255</v>
      </c>
      <c r="H4260">
        <f t="shared" ca="1" si="104"/>
        <v>-5.2697984348024106E-2</v>
      </c>
    </row>
    <row r="4261" spans="7:8">
      <c r="G4261">
        <v>4256</v>
      </c>
      <c r="H4261">
        <f t="shared" ca="1" si="104"/>
        <v>2.0254997613298261E-4</v>
      </c>
    </row>
    <row r="4262" spans="7:8">
      <c r="G4262">
        <v>4257</v>
      </c>
      <c r="H4262">
        <f t="shared" ca="1" si="104"/>
        <v>8.9238828350204254E-3</v>
      </c>
    </row>
    <row r="4263" spans="7:8">
      <c r="G4263">
        <v>4258</v>
      </c>
      <c r="H4263">
        <f t="shared" ca="1" si="104"/>
        <v>9.9817853309574975E-3</v>
      </c>
    </row>
    <row r="4264" spans="7:8">
      <c r="G4264">
        <v>4259</v>
      </c>
      <c r="H4264">
        <f t="shared" ca="1" si="104"/>
        <v>3.2997754128538254E-2</v>
      </c>
    </row>
    <row r="4265" spans="7:8">
      <c r="G4265">
        <v>4260</v>
      </c>
      <c r="H4265">
        <f t="shared" ca="1" si="104"/>
        <v>1.4577133937305812E-2</v>
      </c>
    </row>
    <row r="4266" spans="7:8">
      <c r="G4266">
        <v>4261</v>
      </c>
      <c r="H4266">
        <f t="shared" ca="1" si="104"/>
        <v>6.5869457253331402E-3</v>
      </c>
    </row>
    <row r="4267" spans="7:8">
      <c r="G4267">
        <v>4262</v>
      </c>
      <c r="H4267">
        <f t="shared" ca="1" si="104"/>
        <v>9.5807654290625457E-3</v>
      </c>
    </row>
    <row r="4268" spans="7:8">
      <c r="G4268">
        <v>4263</v>
      </c>
      <c r="H4268">
        <f t="shared" ca="1" si="104"/>
        <v>-1.4500240957498424E-2</v>
      </c>
    </row>
    <row r="4269" spans="7:8">
      <c r="G4269">
        <v>4264</v>
      </c>
      <c r="H4269">
        <f t="shared" ca="1" si="104"/>
        <v>1.2508829920516084E-2</v>
      </c>
    </row>
    <row r="4270" spans="7:8">
      <c r="G4270">
        <v>4265</v>
      </c>
      <c r="H4270">
        <f t="shared" ca="1" si="104"/>
        <v>-1.2157866567574294E-3</v>
      </c>
    </row>
    <row r="4271" spans="7:8">
      <c r="G4271">
        <v>4266</v>
      </c>
      <c r="H4271">
        <f t="shared" ca="1" si="104"/>
        <v>-3.3206460728346869E-2</v>
      </c>
    </row>
    <row r="4272" spans="7:8">
      <c r="G4272">
        <v>4267</v>
      </c>
      <c r="H4272">
        <f t="shared" ca="1" si="104"/>
        <v>-3.0764127114916232E-2</v>
      </c>
    </row>
    <row r="4273" spans="7:8">
      <c r="G4273">
        <v>4268</v>
      </c>
      <c r="H4273">
        <f t="shared" ca="1" si="104"/>
        <v>6.4648160129888999E-2</v>
      </c>
    </row>
    <row r="4274" spans="7:8">
      <c r="G4274">
        <v>4269</v>
      </c>
      <c r="H4274">
        <f t="shared" ca="1" si="104"/>
        <v>-5.8434100916215249E-3</v>
      </c>
    </row>
    <row r="4275" spans="7:8">
      <c r="G4275">
        <v>4270</v>
      </c>
      <c r="H4275">
        <f t="shared" ca="1" si="104"/>
        <v>-9.5806667389312598E-3</v>
      </c>
    </row>
    <row r="4276" spans="7:8">
      <c r="G4276">
        <v>4271</v>
      </c>
      <c r="H4276">
        <f t="shared" ca="1" si="104"/>
        <v>1.5131000634503584E-2</v>
      </c>
    </row>
    <row r="4277" spans="7:8">
      <c r="G4277">
        <v>4272</v>
      </c>
      <c r="H4277">
        <f t="shared" ca="1" si="104"/>
        <v>-3.3005285179865416E-2</v>
      </c>
    </row>
    <row r="4278" spans="7:8">
      <c r="G4278">
        <v>4273</v>
      </c>
      <c r="H4278">
        <f t="shared" ca="1" si="104"/>
        <v>2.3100933461917023E-2</v>
      </c>
    </row>
    <row r="4279" spans="7:8">
      <c r="G4279">
        <v>4274</v>
      </c>
      <c r="H4279">
        <f t="shared" ca="1" si="104"/>
        <v>-5.9214557574257219E-3</v>
      </c>
    </row>
    <row r="4280" spans="7:8">
      <c r="G4280">
        <v>4275</v>
      </c>
      <c r="H4280">
        <f t="shared" ca="1" si="104"/>
        <v>1.4483638582690704E-3</v>
      </c>
    </row>
    <row r="4281" spans="7:8">
      <c r="G4281">
        <v>4276</v>
      </c>
      <c r="H4281">
        <f t="shared" ca="1" si="104"/>
        <v>-1.1092910210728368E-2</v>
      </c>
    </row>
    <row r="4282" spans="7:8">
      <c r="G4282">
        <v>4277</v>
      </c>
      <c r="H4282">
        <f t="shared" ca="1" si="104"/>
        <v>1.9050163405041551E-2</v>
      </c>
    </row>
    <row r="4283" spans="7:8">
      <c r="G4283">
        <v>4278</v>
      </c>
      <c r="H4283">
        <f t="shared" ca="1" si="104"/>
        <v>-7.4461233758142918E-3</v>
      </c>
    </row>
    <row r="4284" spans="7:8">
      <c r="G4284">
        <v>4279</v>
      </c>
      <c r="H4284">
        <f t="shared" ca="1" si="104"/>
        <v>3.7255075489254275E-2</v>
      </c>
    </row>
    <row r="4285" spans="7:8">
      <c r="G4285">
        <v>4280</v>
      </c>
      <c r="H4285">
        <f t="shared" ca="1" si="104"/>
        <v>1.7984305543846127E-2</v>
      </c>
    </row>
    <row r="4286" spans="7:8">
      <c r="G4286">
        <v>4281</v>
      </c>
      <c r="H4286">
        <f t="shared" ca="1" si="104"/>
        <v>-5.5412434273132069E-2</v>
      </c>
    </row>
    <row r="4287" spans="7:8">
      <c r="G4287">
        <v>4282</v>
      </c>
      <c r="H4287">
        <f t="shared" ca="1" si="104"/>
        <v>-7.198758599260216E-2</v>
      </c>
    </row>
    <row r="4288" spans="7:8">
      <c r="G4288">
        <v>4283</v>
      </c>
      <c r="H4288">
        <f t="shared" ca="1" si="104"/>
        <v>2.5287926114210542E-3</v>
      </c>
    </row>
    <row r="4289" spans="7:8">
      <c r="G4289">
        <v>4284</v>
      </c>
      <c r="H4289">
        <f t="shared" ca="1" si="104"/>
        <v>3.5418457062622363E-3</v>
      </c>
    </row>
    <row r="4290" spans="7:8">
      <c r="G4290">
        <v>4285</v>
      </c>
      <c r="H4290">
        <f t="shared" ca="1" si="104"/>
        <v>6.387049478380512E-3</v>
      </c>
    </row>
    <row r="4291" spans="7:8">
      <c r="G4291">
        <v>4286</v>
      </c>
      <c r="H4291">
        <f t="shared" ca="1" si="104"/>
        <v>3.8023187898315394E-3</v>
      </c>
    </row>
    <row r="4292" spans="7:8">
      <c r="G4292">
        <v>4287</v>
      </c>
      <c r="H4292">
        <f t="shared" ca="1" si="104"/>
        <v>-2.8408281773714076E-2</v>
      </c>
    </row>
    <row r="4293" spans="7:8">
      <c r="G4293">
        <v>4288</v>
      </c>
      <c r="H4293">
        <f t="shared" ca="1" si="104"/>
        <v>1.3232171127970107E-4</v>
      </c>
    </row>
    <row r="4294" spans="7:8">
      <c r="G4294">
        <v>4289</v>
      </c>
      <c r="H4294">
        <f t="shared" ca="1" si="104"/>
        <v>2.8438345886923774E-2</v>
      </c>
    </row>
    <row r="4295" spans="7:8">
      <c r="G4295">
        <v>4290</v>
      </c>
      <c r="H4295">
        <f t="shared" ref="H4295:H4358" ca="1" si="105">NORMINV(RAND(),N$8,N$9)</f>
        <v>1.7735922949710273E-3</v>
      </c>
    </row>
    <row r="4296" spans="7:8">
      <c r="G4296">
        <v>4291</v>
      </c>
      <c r="H4296">
        <f t="shared" ca="1" si="105"/>
        <v>-1.2453716125460661E-2</v>
      </c>
    </row>
    <row r="4297" spans="7:8">
      <c r="G4297">
        <v>4292</v>
      </c>
      <c r="H4297">
        <f t="shared" ca="1" si="105"/>
        <v>2.4715714249865797E-4</v>
      </c>
    </row>
    <row r="4298" spans="7:8">
      <c r="G4298">
        <v>4293</v>
      </c>
      <c r="H4298">
        <f t="shared" ca="1" si="105"/>
        <v>-1.6646704539830279E-2</v>
      </c>
    </row>
    <row r="4299" spans="7:8">
      <c r="G4299">
        <v>4294</v>
      </c>
      <c r="H4299">
        <f t="shared" ca="1" si="105"/>
        <v>-4.8021497713434027E-3</v>
      </c>
    </row>
    <row r="4300" spans="7:8">
      <c r="G4300">
        <v>4295</v>
      </c>
      <c r="H4300">
        <f t="shared" ca="1" si="105"/>
        <v>4.3880754896155845E-2</v>
      </c>
    </row>
    <row r="4301" spans="7:8">
      <c r="G4301">
        <v>4296</v>
      </c>
      <c r="H4301">
        <f t="shared" ca="1" si="105"/>
        <v>7.203794837678852E-3</v>
      </c>
    </row>
    <row r="4302" spans="7:8">
      <c r="G4302">
        <v>4297</v>
      </c>
      <c r="H4302">
        <f t="shared" ca="1" si="105"/>
        <v>-3.234089601653356E-2</v>
      </c>
    </row>
    <row r="4303" spans="7:8">
      <c r="G4303">
        <v>4298</v>
      </c>
      <c r="H4303">
        <f t="shared" ca="1" si="105"/>
        <v>-3.2112215252581178E-2</v>
      </c>
    </row>
    <row r="4304" spans="7:8">
      <c r="G4304">
        <v>4299</v>
      </c>
      <c r="H4304">
        <f t="shared" ca="1" si="105"/>
        <v>-4.5312022870587915E-3</v>
      </c>
    </row>
    <row r="4305" spans="7:8">
      <c r="G4305">
        <v>4300</v>
      </c>
      <c r="H4305">
        <f t="shared" ca="1" si="105"/>
        <v>5.9416493540376258E-3</v>
      </c>
    </row>
    <row r="4306" spans="7:8">
      <c r="G4306">
        <v>4301</v>
      </c>
      <c r="H4306">
        <f t="shared" ca="1" si="105"/>
        <v>1.2627043129573525E-2</v>
      </c>
    </row>
    <row r="4307" spans="7:8">
      <c r="G4307">
        <v>4302</v>
      </c>
      <c r="H4307">
        <f t="shared" ca="1" si="105"/>
        <v>-4.8279385637842308E-2</v>
      </c>
    </row>
    <row r="4308" spans="7:8">
      <c r="G4308">
        <v>4303</v>
      </c>
      <c r="H4308">
        <f t="shared" ca="1" si="105"/>
        <v>1.2837644264823832E-2</v>
      </c>
    </row>
    <row r="4309" spans="7:8">
      <c r="G4309">
        <v>4304</v>
      </c>
      <c r="H4309">
        <f t="shared" ca="1" si="105"/>
        <v>1.6442461427521704E-2</v>
      </c>
    </row>
    <row r="4310" spans="7:8">
      <c r="G4310">
        <v>4305</v>
      </c>
      <c r="H4310">
        <f t="shared" ca="1" si="105"/>
        <v>6.5961981680773933E-3</v>
      </c>
    </row>
    <row r="4311" spans="7:8">
      <c r="G4311">
        <v>4306</v>
      </c>
      <c r="H4311">
        <f t="shared" ca="1" si="105"/>
        <v>-3.2281525428697208E-2</v>
      </c>
    </row>
    <row r="4312" spans="7:8">
      <c r="G4312">
        <v>4307</v>
      </c>
      <c r="H4312">
        <f t="shared" ca="1" si="105"/>
        <v>-2.7275179786509993E-3</v>
      </c>
    </row>
    <row r="4313" spans="7:8">
      <c r="G4313">
        <v>4308</v>
      </c>
      <c r="H4313">
        <f t="shared" ca="1" si="105"/>
        <v>-1.2101718346667269E-2</v>
      </c>
    </row>
    <row r="4314" spans="7:8">
      <c r="G4314">
        <v>4309</v>
      </c>
      <c r="H4314">
        <f t="shared" ca="1" si="105"/>
        <v>-2.5020818369251045E-3</v>
      </c>
    </row>
    <row r="4315" spans="7:8">
      <c r="G4315">
        <v>4310</v>
      </c>
      <c r="H4315">
        <f t="shared" ca="1" si="105"/>
        <v>-1.7616688688513765E-2</v>
      </c>
    </row>
    <row r="4316" spans="7:8">
      <c r="G4316">
        <v>4311</v>
      </c>
      <c r="H4316">
        <f t="shared" ca="1" si="105"/>
        <v>3.1831894720497682E-2</v>
      </c>
    </row>
    <row r="4317" spans="7:8">
      <c r="G4317">
        <v>4312</v>
      </c>
      <c r="H4317">
        <f t="shared" ca="1" si="105"/>
        <v>1.0278462741098279E-2</v>
      </c>
    </row>
    <row r="4318" spans="7:8">
      <c r="G4318">
        <v>4313</v>
      </c>
      <c r="H4318">
        <f t="shared" ca="1" si="105"/>
        <v>-2.6933855900486907E-2</v>
      </c>
    </row>
    <row r="4319" spans="7:8">
      <c r="G4319">
        <v>4314</v>
      </c>
      <c r="H4319">
        <f t="shared" ca="1" si="105"/>
        <v>-5.8108634485648618E-2</v>
      </c>
    </row>
    <row r="4320" spans="7:8">
      <c r="G4320">
        <v>4315</v>
      </c>
      <c r="H4320">
        <f t="shared" ca="1" si="105"/>
        <v>-1.1390367990211462E-2</v>
      </c>
    </row>
    <row r="4321" spans="7:8">
      <c r="G4321">
        <v>4316</v>
      </c>
      <c r="H4321">
        <f t="shared" ca="1" si="105"/>
        <v>-3.8948308865413714E-2</v>
      </c>
    </row>
    <row r="4322" spans="7:8">
      <c r="G4322">
        <v>4317</v>
      </c>
      <c r="H4322">
        <f t="shared" ca="1" si="105"/>
        <v>1.1514181857479513E-2</v>
      </c>
    </row>
    <row r="4323" spans="7:8">
      <c r="G4323">
        <v>4318</v>
      </c>
      <c r="H4323">
        <f t="shared" ca="1" si="105"/>
        <v>-1.8701984592829148E-2</v>
      </c>
    </row>
    <row r="4324" spans="7:8">
      <c r="G4324">
        <v>4319</v>
      </c>
      <c r="H4324">
        <f t="shared" ca="1" si="105"/>
        <v>1.1157527898818988E-2</v>
      </c>
    </row>
    <row r="4325" spans="7:8">
      <c r="G4325">
        <v>4320</v>
      </c>
      <c r="H4325">
        <f t="shared" ca="1" si="105"/>
        <v>1.2022415614662553E-2</v>
      </c>
    </row>
    <row r="4326" spans="7:8">
      <c r="G4326">
        <v>4321</v>
      </c>
      <c r="H4326">
        <f t="shared" ca="1" si="105"/>
        <v>-1.5735156659388256E-2</v>
      </c>
    </row>
    <row r="4327" spans="7:8">
      <c r="G4327">
        <v>4322</v>
      </c>
      <c r="H4327">
        <f t="shared" ca="1" si="105"/>
        <v>-5.6734998618130682E-3</v>
      </c>
    </row>
    <row r="4328" spans="7:8">
      <c r="G4328">
        <v>4323</v>
      </c>
      <c r="H4328">
        <f t="shared" ca="1" si="105"/>
        <v>-6.1903060552763907E-3</v>
      </c>
    </row>
    <row r="4329" spans="7:8">
      <c r="G4329">
        <v>4324</v>
      </c>
      <c r="H4329">
        <f t="shared" ca="1" si="105"/>
        <v>-1.3147467943927144E-2</v>
      </c>
    </row>
    <row r="4330" spans="7:8">
      <c r="G4330">
        <v>4325</v>
      </c>
      <c r="H4330">
        <f t="shared" ca="1" si="105"/>
        <v>-1.8739351941605222E-2</v>
      </c>
    </row>
    <row r="4331" spans="7:8">
      <c r="G4331">
        <v>4326</v>
      </c>
      <c r="H4331">
        <f t="shared" ca="1" si="105"/>
        <v>-1.2372354060696074E-2</v>
      </c>
    </row>
    <row r="4332" spans="7:8">
      <c r="G4332">
        <v>4327</v>
      </c>
      <c r="H4332">
        <f t="shared" ca="1" si="105"/>
        <v>-3.0518229040440686E-2</v>
      </c>
    </row>
    <row r="4333" spans="7:8">
      <c r="G4333">
        <v>4328</v>
      </c>
      <c r="H4333">
        <f t="shared" ca="1" si="105"/>
        <v>2.3674760374602969E-3</v>
      </c>
    </row>
    <row r="4334" spans="7:8">
      <c r="G4334">
        <v>4329</v>
      </c>
      <c r="H4334">
        <f t="shared" ca="1" si="105"/>
        <v>-1.4832746628776183E-2</v>
      </c>
    </row>
    <row r="4335" spans="7:8">
      <c r="G4335">
        <v>4330</v>
      </c>
      <c r="H4335">
        <f t="shared" ca="1" si="105"/>
        <v>-1.2676224387277725E-2</v>
      </c>
    </row>
    <row r="4336" spans="7:8">
      <c r="G4336">
        <v>4331</v>
      </c>
      <c r="H4336">
        <f t="shared" ca="1" si="105"/>
        <v>-2.5644204826605725E-3</v>
      </c>
    </row>
    <row r="4337" spans="7:8">
      <c r="G4337">
        <v>4332</v>
      </c>
      <c r="H4337">
        <f t="shared" ca="1" si="105"/>
        <v>-1.2590154639999884E-2</v>
      </c>
    </row>
    <row r="4338" spans="7:8">
      <c r="G4338">
        <v>4333</v>
      </c>
      <c r="H4338">
        <f t="shared" ca="1" si="105"/>
        <v>5.3887967278689435E-3</v>
      </c>
    </row>
    <row r="4339" spans="7:8">
      <c r="G4339">
        <v>4334</v>
      </c>
      <c r="H4339">
        <f t="shared" ca="1" si="105"/>
        <v>7.1615205782880279E-4</v>
      </c>
    </row>
    <row r="4340" spans="7:8">
      <c r="G4340">
        <v>4335</v>
      </c>
      <c r="H4340">
        <f t="shared" ca="1" si="105"/>
        <v>2.9193792687667725E-2</v>
      </c>
    </row>
    <row r="4341" spans="7:8">
      <c r="G4341">
        <v>4336</v>
      </c>
      <c r="H4341">
        <f t="shared" ca="1" si="105"/>
        <v>-3.2621111181737814E-3</v>
      </c>
    </row>
    <row r="4342" spans="7:8">
      <c r="G4342">
        <v>4337</v>
      </c>
      <c r="H4342">
        <f t="shared" ca="1" si="105"/>
        <v>-1.815691663795932E-3</v>
      </c>
    </row>
    <row r="4343" spans="7:8">
      <c r="G4343">
        <v>4338</v>
      </c>
      <c r="H4343">
        <f t="shared" ca="1" si="105"/>
        <v>-9.0455896054342129E-3</v>
      </c>
    </row>
    <row r="4344" spans="7:8">
      <c r="G4344">
        <v>4339</v>
      </c>
      <c r="H4344">
        <f t="shared" ca="1" si="105"/>
        <v>-8.6265312854866684E-4</v>
      </c>
    </row>
    <row r="4345" spans="7:8">
      <c r="G4345">
        <v>4340</v>
      </c>
      <c r="H4345">
        <f t="shared" ca="1" si="105"/>
        <v>4.0354714193342536E-3</v>
      </c>
    </row>
    <row r="4346" spans="7:8">
      <c r="G4346">
        <v>4341</v>
      </c>
      <c r="H4346">
        <f t="shared" ca="1" si="105"/>
        <v>3.1148991939061028E-2</v>
      </c>
    </row>
    <row r="4347" spans="7:8">
      <c r="G4347">
        <v>4342</v>
      </c>
      <c r="H4347">
        <f t="shared" ca="1" si="105"/>
        <v>1.6134745945119381E-2</v>
      </c>
    </row>
    <row r="4348" spans="7:8">
      <c r="G4348">
        <v>4343</v>
      </c>
      <c r="H4348">
        <f t="shared" ca="1" si="105"/>
        <v>2.6067744134592882E-2</v>
      </c>
    </row>
    <row r="4349" spans="7:8">
      <c r="G4349">
        <v>4344</v>
      </c>
      <c r="H4349">
        <f t="shared" ca="1" si="105"/>
        <v>7.3446702501440064E-3</v>
      </c>
    </row>
    <row r="4350" spans="7:8">
      <c r="G4350">
        <v>4345</v>
      </c>
      <c r="H4350">
        <f t="shared" ca="1" si="105"/>
        <v>-2.4262106310548433E-2</v>
      </c>
    </row>
    <row r="4351" spans="7:8">
      <c r="G4351">
        <v>4346</v>
      </c>
      <c r="H4351">
        <f t="shared" ca="1" si="105"/>
        <v>1.6990270914081406E-2</v>
      </c>
    </row>
    <row r="4352" spans="7:8">
      <c r="G4352">
        <v>4347</v>
      </c>
      <c r="H4352">
        <f t="shared" ca="1" si="105"/>
        <v>1.1127821466922374E-3</v>
      </c>
    </row>
    <row r="4353" spans="7:8">
      <c r="G4353">
        <v>4348</v>
      </c>
      <c r="H4353">
        <f t="shared" ca="1" si="105"/>
        <v>-5.2888098621034718E-2</v>
      </c>
    </row>
    <row r="4354" spans="7:8">
      <c r="G4354">
        <v>4349</v>
      </c>
      <c r="H4354">
        <f t="shared" ca="1" si="105"/>
        <v>3.2630059998806214E-2</v>
      </c>
    </row>
    <row r="4355" spans="7:8">
      <c r="G4355">
        <v>4350</v>
      </c>
      <c r="H4355">
        <f t="shared" ca="1" si="105"/>
        <v>-1.6040191006190575E-2</v>
      </c>
    </row>
    <row r="4356" spans="7:8">
      <c r="G4356">
        <v>4351</v>
      </c>
      <c r="H4356">
        <f t="shared" ca="1" si="105"/>
        <v>1.8962781470972141E-2</v>
      </c>
    </row>
    <row r="4357" spans="7:8">
      <c r="G4357">
        <v>4352</v>
      </c>
      <c r="H4357">
        <f t="shared" ca="1" si="105"/>
        <v>2.7533524293150216E-2</v>
      </c>
    </row>
    <row r="4358" spans="7:8">
      <c r="G4358">
        <v>4353</v>
      </c>
      <c r="H4358">
        <f t="shared" ca="1" si="105"/>
        <v>-9.274246612589453E-3</v>
      </c>
    </row>
    <row r="4359" spans="7:8">
      <c r="G4359">
        <v>4354</v>
      </c>
      <c r="H4359">
        <f t="shared" ref="H4359:H4422" ca="1" si="106">NORMINV(RAND(),N$8,N$9)</f>
        <v>1.6807243112499981E-2</v>
      </c>
    </row>
    <row r="4360" spans="7:8">
      <c r="G4360">
        <v>4355</v>
      </c>
      <c r="H4360">
        <f t="shared" ca="1" si="106"/>
        <v>4.4679141570169879E-3</v>
      </c>
    </row>
    <row r="4361" spans="7:8">
      <c r="G4361">
        <v>4356</v>
      </c>
      <c r="H4361">
        <f t="shared" ca="1" si="106"/>
        <v>3.3286620688305631E-2</v>
      </c>
    </row>
    <row r="4362" spans="7:8">
      <c r="G4362">
        <v>4357</v>
      </c>
      <c r="H4362">
        <f t="shared" ca="1" si="106"/>
        <v>1.1458779645792271E-2</v>
      </c>
    </row>
    <row r="4363" spans="7:8">
      <c r="G4363">
        <v>4358</v>
      </c>
      <c r="H4363">
        <f t="shared" ca="1" si="106"/>
        <v>3.662954489021401E-3</v>
      </c>
    </row>
    <row r="4364" spans="7:8">
      <c r="G4364">
        <v>4359</v>
      </c>
      <c r="H4364">
        <f t="shared" ca="1" si="106"/>
        <v>3.5135615736744237E-2</v>
      </c>
    </row>
    <row r="4365" spans="7:8">
      <c r="G4365">
        <v>4360</v>
      </c>
      <c r="H4365">
        <f t="shared" ca="1" si="106"/>
        <v>-2.9038028604678702E-3</v>
      </c>
    </row>
    <row r="4366" spans="7:8">
      <c r="G4366">
        <v>4361</v>
      </c>
      <c r="H4366">
        <f t="shared" ca="1" si="106"/>
        <v>2.1891875247728204E-2</v>
      </c>
    </row>
    <row r="4367" spans="7:8">
      <c r="G4367">
        <v>4362</v>
      </c>
      <c r="H4367">
        <f t="shared" ca="1" si="106"/>
        <v>-2.747916807462715E-2</v>
      </c>
    </row>
    <row r="4368" spans="7:8">
      <c r="G4368">
        <v>4363</v>
      </c>
      <c r="H4368">
        <f t="shared" ca="1" si="106"/>
        <v>2.7298449556229952E-3</v>
      </c>
    </row>
    <row r="4369" spans="7:8">
      <c r="G4369">
        <v>4364</v>
      </c>
      <c r="H4369">
        <f t="shared" ca="1" si="106"/>
        <v>-1.1533573792877401E-2</v>
      </c>
    </row>
    <row r="4370" spans="7:8">
      <c r="G4370">
        <v>4365</v>
      </c>
      <c r="H4370">
        <f t="shared" ca="1" si="106"/>
        <v>-3.9291473835845685E-2</v>
      </c>
    </row>
    <row r="4371" spans="7:8">
      <c r="G4371">
        <v>4366</v>
      </c>
      <c r="H4371">
        <f t="shared" ca="1" si="106"/>
        <v>1.1313791162253105E-2</v>
      </c>
    </row>
    <row r="4372" spans="7:8">
      <c r="G4372">
        <v>4367</v>
      </c>
      <c r="H4372">
        <f t="shared" ca="1" si="106"/>
        <v>-1.3739604420938956E-2</v>
      </c>
    </row>
    <row r="4373" spans="7:8">
      <c r="G4373">
        <v>4368</v>
      </c>
      <c r="H4373">
        <f t="shared" ca="1" si="106"/>
        <v>-7.8896824032181415E-3</v>
      </c>
    </row>
    <row r="4374" spans="7:8">
      <c r="G4374">
        <v>4369</v>
      </c>
      <c r="H4374">
        <f t="shared" ca="1" si="106"/>
        <v>-3.6610085327222269E-3</v>
      </c>
    </row>
    <row r="4375" spans="7:8">
      <c r="G4375">
        <v>4370</v>
      </c>
      <c r="H4375">
        <f t="shared" ca="1" si="106"/>
        <v>1.3131154990974218E-2</v>
      </c>
    </row>
    <row r="4376" spans="7:8">
      <c r="G4376">
        <v>4371</v>
      </c>
      <c r="H4376">
        <f t="shared" ca="1" si="106"/>
        <v>-1.7879302360690033E-2</v>
      </c>
    </row>
    <row r="4377" spans="7:8">
      <c r="G4377">
        <v>4372</v>
      </c>
      <c r="H4377">
        <f t="shared" ca="1" si="106"/>
        <v>-3.9110973554278963E-2</v>
      </c>
    </row>
    <row r="4378" spans="7:8">
      <c r="G4378">
        <v>4373</v>
      </c>
      <c r="H4378">
        <f t="shared" ca="1" si="106"/>
        <v>-1.7354763261414004E-2</v>
      </c>
    </row>
    <row r="4379" spans="7:8">
      <c r="G4379">
        <v>4374</v>
      </c>
      <c r="H4379">
        <f t="shared" ca="1" si="106"/>
        <v>-1.8524258291976613E-3</v>
      </c>
    </row>
    <row r="4380" spans="7:8">
      <c r="G4380">
        <v>4375</v>
      </c>
      <c r="H4380">
        <f t="shared" ca="1" si="106"/>
        <v>-1.5261937926726408E-3</v>
      </c>
    </row>
    <row r="4381" spans="7:8">
      <c r="G4381">
        <v>4376</v>
      </c>
      <c r="H4381">
        <f t="shared" ca="1" si="106"/>
        <v>2.9407475730876373E-4</v>
      </c>
    </row>
    <row r="4382" spans="7:8">
      <c r="G4382">
        <v>4377</v>
      </c>
      <c r="H4382">
        <f t="shared" ca="1" si="106"/>
        <v>-1.0665598661358983E-2</v>
      </c>
    </row>
    <row r="4383" spans="7:8">
      <c r="G4383">
        <v>4378</v>
      </c>
      <c r="H4383">
        <f t="shared" ca="1" si="106"/>
        <v>8.4520283276473679E-3</v>
      </c>
    </row>
    <row r="4384" spans="7:8">
      <c r="G4384">
        <v>4379</v>
      </c>
      <c r="H4384">
        <f t="shared" ca="1" si="106"/>
        <v>-2.3257850882826671E-3</v>
      </c>
    </row>
    <row r="4385" spans="7:8">
      <c r="G4385">
        <v>4380</v>
      </c>
      <c r="H4385">
        <f t="shared" ca="1" si="106"/>
        <v>-4.7419229969382137E-2</v>
      </c>
    </row>
    <row r="4386" spans="7:8">
      <c r="G4386">
        <v>4381</v>
      </c>
      <c r="H4386">
        <f t="shared" ca="1" si="106"/>
        <v>1.3705317951890015E-2</v>
      </c>
    </row>
    <row r="4387" spans="7:8">
      <c r="G4387">
        <v>4382</v>
      </c>
      <c r="H4387">
        <f t="shared" ca="1" si="106"/>
        <v>1.8470230874695777E-3</v>
      </c>
    </row>
    <row r="4388" spans="7:8">
      <c r="G4388">
        <v>4383</v>
      </c>
      <c r="H4388">
        <f t="shared" ca="1" si="106"/>
        <v>2.5458477090630458E-2</v>
      </c>
    </row>
    <row r="4389" spans="7:8">
      <c r="G4389">
        <v>4384</v>
      </c>
      <c r="H4389">
        <f t="shared" ca="1" si="106"/>
        <v>-9.5595963605339118E-3</v>
      </c>
    </row>
    <row r="4390" spans="7:8">
      <c r="G4390">
        <v>4385</v>
      </c>
      <c r="H4390">
        <f t="shared" ca="1" si="106"/>
        <v>-1.276998305810146E-2</v>
      </c>
    </row>
    <row r="4391" spans="7:8">
      <c r="G4391">
        <v>4386</v>
      </c>
      <c r="H4391">
        <f t="shared" ca="1" si="106"/>
        <v>-7.2153037109568274E-3</v>
      </c>
    </row>
    <row r="4392" spans="7:8">
      <c r="G4392">
        <v>4387</v>
      </c>
      <c r="H4392">
        <f t="shared" ca="1" si="106"/>
        <v>-3.531536382377292E-2</v>
      </c>
    </row>
    <row r="4393" spans="7:8">
      <c r="G4393">
        <v>4388</v>
      </c>
      <c r="H4393">
        <f t="shared" ca="1" si="106"/>
        <v>3.5356381643203488E-3</v>
      </c>
    </row>
    <row r="4394" spans="7:8">
      <c r="G4394">
        <v>4389</v>
      </c>
      <c r="H4394">
        <f t="shared" ca="1" si="106"/>
        <v>3.5885093924624282E-3</v>
      </c>
    </row>
    <row r="4395" spans="7:8">
      <c r="G4395">
        <v>4390</v>
      </c>
      <c r="H4395">
        <f t="shared" ca="1" si="106"/>
        <v>-6.9127266467602477E-2</v>
      </c>
    </row>
    <row r="4396" spans="7:8">
      <c r="G4396">
        <v>4391</v>
      </c>
      <c r="H4396">
        <f t="shared" ca="1" si="106"/>
        <v>-1.8276574422485793E-2</v>
      </c>
    </row>
    <row r="4397" spans="7:8">
      <c r="G4397">
        <v>4392</v>
      </c>
      <c r="H4397">
        <f t="shared" ca="1" si="106"/>
        <v>-4.4231030611594085E-2</v>
      </c>
    </row>
    <row r="4398" spans="7:8">
      <c r="G4398">
        <v>4393</v>
      </c>
      <c r="H4398">
        <f t="shared" ca="1" si="106"/>
        <v>-5.2796816003749324E-2</v>
      </c>
    </row>
    <row r="4399" spans="7:8">
      <c r="G4399">
        <v>4394</v>
      </c>
      <c r="H4399">
        <f t="shared" ca="1" si="106"/>
        <v>-4.5702268015813494E-2</v>
      </c>
    </row>
    <row r="4400" spans="7:8">
      <c r="G4400">
        <v>4395</v>
      </c>
      <c r="H4400">
        <f t="shared" ca="1" si="106"/>
        <v>-1.6177792669661115E-2</v>
      </c>
    </row>
    <row r="4401" spans="7:8">
      <c r="G4401">
        <v>4396</v>
      </c>
      <c r="H4401">
        <f t="shared" ca="1" si="106"/>
        <v>2.4016762158308433E-2</v>
      </c>
    </row>
    <row r="4402" spans="7:8">
      <c r="G4402">
        <v>4397</v>
      </c>
      <c r="H4402">
        <f t="shared" ca="1" si="106"/>
        <v>3.1897538483209802E-2</v>
      </c>
    </row>
    <row r="4403" spans="7:8">
      <c r="G4403">
        <v>4398</v>
      </c>
      <c r="H4403">
        <f t="shared" ca="1" si="106"/>
        <v>-1.7796625592930958E-2</v>
      </c>
    </row>
    <row r="4404" spans="7:8">
      <c r="G4404">
        <v>4399</v>
      </c>
      <c r="H4404">
        <f t="shared" ca="1" si="106"/>
        <v>-2.4221143065307173E-2</v>
      </c>
    </row>
    <row r="4405" spans="7:8">
      <c r="G4405">
        <v>4400</v>
      </c>
      <c r="H4405">
        <f t="shared" ca="1" si="106"/>
        <v>4.8204120698677744E-3</v>
      </c>
    </row>
    <row r="4406" spans="7:8">
      <c r="G4406">
        <v>4401</v>
      </c>
      <c r="H4406">
        <f t="shared" ca="1" si="106"/>
        <v>-2.9959950152213709E-2</v>
      </c>
    </row>
    <row r="4407" spans="7:8">
      <c r="G4407">
        <v>4402</v>
      </c>
      <c r="H4407">
        <f t="shared" ca="1" si="106"/>
        <v>-1.7751939910583142E-3</v>
      </c>
    </row>
    <row r="4408" spans="7:8">
      <c r="G4408">
        <v>4403</v>
      </c>
      <c r="H4408">
        <f t="shared" ca="1" si="106"/>
        <v>-3.3944175811848533E-2</v>
      </c>
    </row>
    <row r="4409" spans="7:8">
      <c r="G4409">
        <v>4404</v>
      </c>
      <c r="H4409">
        <f t="shared" ca="1" si="106"/>
        <v>-5.0428466186571368E-2</v>
      </c>
    </row>
    <row r="4410" spans="7:8">
      <c r="G4410">
        <v>4405</v>
      </c>
      <c r="H4410">
        <f t="shared" ca="1" si="106"/>
        <v>-1.895115919700396E-2</v>
      </c>
    </row>
    <row r="4411" spans="7:8">
      <c r="G4411">
        <v>4406</v>
      </c>
      <c r="H4411">
        <f t="shared" ca="1" si="106"/>
        <v>2.4462507169315806E-2</v>
      </c>
    </row>
    <row r="4412" spans="7:8">
      <c r="G4412">
        <v>4407</v>
      </c>
      <c r="H4412">
        <f t="shared" ca="1" si="106"/>
        <v>-8.4895837536110644E-3</v>
      </c>
    </row>
    <row r="4413" spans="7:8">
      <c r="G4413">
        <v>4408</v>
      </c>
      <c r="H4413">
        <f t="shared" ca="1" si="106"/>
        <v>-2.858128472172582E-2</v>
      </c>
    </row>
    <row r="4414" spans="7:8">
      <c r="G4414">
        <v>4409</v>
      </c>
      <c r="H4414">
        <f t="shared" ca="1" si="106"/>
        <v>5.5670822041880997E-3</v>
      </c>
    </row>
    <row r="4415" spans="7:8">
      <c r="G4415">
        <v>4410</v>
      </c>
      <c r="H4415">
        <f t="shared" ca="1" si="106"/>
        <v>-4.0610027468561839E-3</v>
      </c>
    </row>
    <row r="4416" spans="7:8">
      <c r="G4416">
        <v>4411</v>
      </c>
      <c r="H4416">
        <f t="shared" ca="1" si="106"/>
        <v>-4.6788878820164786E-3</v>
      </c>
    </row>
    <row r="4417" spans="7:8">
      <c r="G4417">
        <v>4412</v>
      </c>
      <c r="H4417">
        <f t="shared" ca="1" si="106"/>
        <v>-4.6069545749196782E-4</v>
      </c>
    </row>
    <row r="4418" spans="7:8">
      <c r="G4418">
        <v>4413</v>
      </c>
      <c r="H4418">
        <f t="shared" ca="1" si="106"/>
        <v>6.296180579908816E-4</v>
      </c>
    </row>
    <row r="4419" spans="7:8">
      <c r="G4419">
        <v>4414</v>
      </c>
      <c r="H4419">
        <f t="shared" ca="1" si="106"/>
        <v>1.3505943410777137E-2</v>
      </c>
    </row>
    <row r="4420" spans="7:8">
      <c r="G4420">
        <v>4415</v>
      </c>
      <c r="H4420">
        <f t="shared" ca="1" si="106"/>
        <v>2.5604092422524531E-2</v>
      </c>
    </row>
    <row r="4421" spans="7:8">
      <c r="G4421">
        <v>4416</v>
      </c>
      <c r="H4421">
        <f t="shared" ca="1" si="106"/>
        <v>-9.5382918336810452E-3</v>
      </c>
    </row>
    <row r="4422" spans="7:8">
      <c r="G4422">
        <v>4417</v>
      </c>
      <c r="H4422">
        <f t="shared" ca="1" si="106"/>
        <v>3.1286127764475383E-2</v>
      </c>
    </row>
    <row r="4423" spans="7:8">
      <c r="G4423">
        <v>4418</v>
      </c>
      <c r="H4423">
        <f t="shared" ref="H4423:H4486" ca="1" si="107">NORMINV(RAND(),N$8,N$9)</f>
        <v>3.9920553581537198E-3</v>
      </c>
    </row>
    <row r="4424" spans="7:8">
      <c r="G4424">
        <v>4419</v>
      </c>
      <c r="H4424">
        <f t="shared" ca="1" si="107"/>
        <v>-2.7266069476022999E-3</v>
      </c>
    </row>
    <row r="4425" spans="7:8">
      <c r="G4425">
        <v>4420</v>
      </c>
      <c r="H4425">
        <f t="shared" ca="1" si="107"/>
        <v>1.0782562124708558E-2</v>
      </c>
    </row>
    <row r="4426" spans="7:8">
      <c r="G4426">
        <v>4421</v>
      </c>
      <c r="H4426">
        <f t="shared" ca="1" si="107"/>
        <v>1.4699105426086906E-2</v>
      </c>
    </row>
    <row r="4427" spans="7:8">
      <c r="G4427">
        <v>4422</v>
      </c>
      <c r="H4427">
        <f t="shared" ca="1" si="107"/>
        <v>-1.4249595986414441E-4</v>
      </c>
    </row>
    <row r="4428" spans="7:8">
      <c r="G4428">
        <v>4423</v>
      </c>
      <c r="H4428">
        <f t="shared" ca="1" si="107"/>
        <v>3.3786824157409558E-2</v>
      </c>
    </row>
    <row r="4429" spans="7:8">
      <c r="G4429">
        <v>4424</v>
      </c>
      <c r="H4429">
        <f t="shared" ca="1" si="107"/>
        <v>2.80644028570869E-2</v>
      </c>
    </row>
    <row r="4430" spans="7:8">
      <c r="G4430">
        <v>4425</v>
      </c>
      <c r="H4430">
        <f t="shared" ca="1" si="107"/>
        <v>-3.1857730751142246E-2</v>
      </c>
    </row>
    <row r="4431" spans="7:8">
      <c r="G4431">
        <v>4426</v>
      </c>
      <c r="H4431">
        <f t="shared" ca="1" si="107"/>
        <v>3.3311459848367059E-3</v>
      </c>
    </row>
    <row r="4432" spans="7:8">
      <c r="G4432">
        <v>4427</v>
      </c>
      <c r="H4432">
        <f t="shared" ca="1" si="107"/>
        <v>-4.8487977762243324E-3</v>
      </c>
    </row>
    <row r="4433" spans="7:8">
      <c r="G4433">
        <v>4428</v>
      </c>
      <c r="H4433">
        <f t="shared" ca="1" si="107"/>
        <v>4.344252581530491E-2</v>
      </c>
    </row>
    <row r="4434" spans="7:8">
      <c r="G4434">
        <v>4429</v>
      </c>
      <c r="H4434">
        <f t="shared" ca="1" si="107"/>
        <v>-2.7026440876815168E-2</v>
      </c>
    </row>
    <row r="4435" spans="7:8">
      <c r="G4435">
        <v>4430</v>
      </c>
      <c r="H4435">
        <f t="shared" ca="1" si="107"/>
        <v>-3.6540004236085737E-3</v>
      </c>
    </row>
    <row r="4436" spans="7:8">
      <c r="G4436">
        <v>4431</v>
      </c>
      <c r="H4436">
        <f t="shared" ca="1" si="107"/>
        <v>2.5002029258432021E-2</v>
      </c>
    </row>
    <row r="4437" spans="7:8">
      <c r="G4437">
        <v>4432</v>
      </c>
      <c r="H4437">
        <f t="shared" ca="1" si="107"/>
        <v>-2.2726711785045789E-2</v>
      </c>
    </row>
    <row r="4438" spans="7:8">
      <c r="G4438">
        <v>4433</v>
      </c>
      <c r="H4438">
        <f t="shared" ca="1" si="107"/>
        <v>1.1902281242566187E-2</v>
      </c>
    </row>
    <row r="4439" spans="7:8">
      <c r="G4439">
        <v>4434</v>
      </c>
      <c r="H4439">
        <f t="shared" ca="1" si="107"/>
        <v>-2.4123235608953703E-2</v>
      </c>
    </row>
    <row r="4440" spans="7:8">
      <c r="G4440">
        <v>4435</v>
      </c>
      <c r="H4440">
        <f t="shared" ca="1" si="107"/>
        <v>1.9922447009302195E-3</v>
      </c>
    </row>
    <row r="4441" spans="7:8">
      <c r="G4441">
        <v>4436</v>
      </c>
      <c r="H4441">
        <f t="shared" ca="1" si="107"/>
        <v>-1.5653251466504613E-2</v>
      </c>
    </row>
    <row r="4442" spans="7:8">
      <c r="G4442">
        <v>4437</v>
      </c>
      <c r="H4442">
        <f t="shared" ca="1" si="107"/>
        <v>4.1031634455913285E-3</v>
      </c>
    </row>
    <row r="4443" spans="7:8">
      <c r="G4443">
        <v>4438</v>
      </c>
      <c r="H4443">
        <f t="shared" ca="1" si="107"/>
        <v>1.409822445225375E-2</v>
      </c>
    </row>
    <row r="4444" spans="7:8">
      <c r="G4444">
        <v>4439</v>
      </c>
      <c r="H4444">
        <f t="shared" ca="1" si="107"/>
        <v>-1.1478938522792156E-2</v>
      </c>
    </row>
    <row r="4445" spans="7:8">
      <c r="G4445">
        <v>4440</v>
      </c>
      <c r="H4445">
        <f t="shared" ca="1" si="107"/>
        <v>-4.6333538422910908E-2</v>
      </c>
    </row>
    <row r="4446" spans="7:8">
      <c r="G4446">
        <v>4441</v>
      </c>
      <c r="H4446">
        <f t="shared" ca="1" si="107"/>
        <v>6.7180531303308574E-2</v>
      </c>
    </row>
    <row r="4447" spans="7:8">
      <c r="G4447">
        <v>4442</v>
      </c>
      <c r="H4447">
        <f t="shared" ca="1" si="107"/>
        <v>2.2329682787530017E-3</v>
      </c>
    </row>
    <row r="4448" spans="7:8">
      <c r="G4448">
        <v>4443</v>
      </c>
      <c r="H4448">
        <f t="shared" ca="1" si="107"/>
        <v>3.1212794928099908E-2</v>
      </c>
    </row>
    <row r="4449" spans="7:8">
      <c r="G4449">
        <v>4444</v>
      </c>
      <c r="H4449">
        <f t="shared" ca="1" si="107"/>
        <v>1.8920668911046792E-2</v>
      </c>
    </row>
    <row r="4450" spans="7:8">
      <c r="G4450">
        <v>4445</v>
      </c>
      <c r="H4450">
        <f t="shared" ca="1" si="107"/>
        <v>8.1710546158232436E-3</v>
      </c>
    </row>
    <row r="4451" spans="7:8">
      <c r="G4451">
        <v>4446</v>
      </c>
      <c r="H4451">
        <f t="shared" ca="1" si="107"/>
        <v>-5.2478057494764821E-3</v>
      </c>
    </row>
    <row r="4452" spans="7:8">
      <c r="G4452">
        <v>4447</v>
      </c>
      <c r="H4452">
        <f t="shared" ca="1" si="107"/>
        <v>-3.5392668598402302E-2</v>
      </c>
    </row>
    <row r="4453" spans="7:8">
      <c r="G4453">
        <v>4448</v>
      </c>
      <c r="H4453">
        <f t="shared" ca="1" si="107"/>
        <v>-5.2007916650777329E-2</v>
      </c>
    </row>
    <row r="4454" spans="7:8">
      <c r="G4454">
        <v>4449</v>
      </c>
      <c r="H4454">
        <f t="shared" ca="1" si="107"/>
        <v>8.1700873014917182E-3</v>
      </c>
    </row>
    <row r="4455" spans="7:8">
      <c r="G4455">
        <v>4450</v>
      </c>
      <c r="H4455">
        <f t="shared" ca="1" si="107"/>
        <v>3.5489087720813904E-2</v>
      </c>
    </row>
    <row r="4456" spans="7:8">
      <c r="G4456">
        <v>4451</v>
      </c>
      <c r="H4456">
        <f t="shared" ca="1" si="107"/>
        <v>-1.0634504311516885E-2</v>
      </c>
    </row>
    <row r="4457" spans="7:8">
      <c r="G4457">
        <v>4452</v>
      </c>
      <c r="H4457">
        <f t="shared" ca="1" si="107"/>
        <v>-4.6775462309612825E-3</v>
      </c>
    </row>
    <row r="4458" spans="7:8">
      <c r="G4458">
        <v>4453</v>
      </c>
      <c r="H4458">
        <f t="shared" ca="1" si="107"/>
        <v>2.8678144018584678E-2</v>
      </c>
    </row>
    <row r="4459" spans="7:8">
      <c r="G4459">
        <v>4454</v>
      </c>
      <c r="H4459">
        <f t="shared" ca="1" si="107"/>
        <v>1.4074019894986424E-2</v>
      </c>
    </row>
    <row r="4460" spans="7:8">
      <c r="G4460">
        <v>4455</v>
      </c>
      <c r="H4460">
        <f t="shared" ca="1" si="107"/>
        <v>-2.1057825229457938E-2</v>
      </c>
    </row>
    <row r="4461" spans="7:8">
      <c r="G4461">
        <v>4456</v>
      </c>
      <c r="H4461">
        <f t="shared" ca="1" si="107"/>
        <v>2.7630184173613102E-2</v>
      </c>
    </row>
    <row r="4462" spans="7:8">
      <c r="G4462">
        <v>4457</v>
      </c>
      <c r="H4462">
        <f t="shared" ca="1" si="107"/>
        <v>-3.1556815548950172E-2</v>
      </c>
    </row>
    <row r="4463" spans="7:8">
      <c r="G4463">
        <v>4458</v>
      </c>
      <c r="H4463">
        <f t="shared" ca="1" si="107"/>
        <v>3.0454731970111559E-2</v>
      </c>
    </row>
    <row r="4464" spans="7:8">
      <c r="G4464">
        <v>4459</v>
      </c>
      <c r="H4464">
        <f t="shared" ca="1" si="107"/>
        <v>4.8550144657070766E-3</v>
      </c>
    </row>
    <row r="4465" spans="7:8">
      <c r="G4465">
        <v>4460</v>
      </c>
      <c r="H4465">
        <f t="shared" ca="1" si="107"/>
        <v>-1.0901765577331843E-2</v>
      </c>
    </row>
    <row r="4466" spans="7:8">
      <c r="G4466">
        <v>4461</v>
      </c>
      <c r="H4466">
        <f t="shared" ca="1" si="107"/>
        <v>2.3658781229176735E-3</v>
      </c>
    </row>
    <row r="4467" spans="7:8">
      <c r="G4467">
        <v>4462</v>
      </c>
      <c r="H4467">
        <f t="shared" ca="1" si="107"/>
        <v>1.3771935127256166E-2</v>
      </c>
    </row>
    <row r="4468" spans="7:8">
      <c r="G4468">
        <v>4463</v>
      </c>
      <c r="H4468">
        <f t="shared" ca="1" si="107"/>
        <v>7.7971355342323651E-4</v>
      </c>
    </row>
    <row r="4469" spans="7:8">
      <c r="G4469">
        <v>4464</v>
      </c>
      <c r="H4469">
        <f t="shared" ca="1" si="107"/>
        <v>-1.7746611940918852E-4</v>
      </c>
    </row>
    <row r="4470" spans="7:8">
      <c r="G4470">
        <v>4465</v>
      </c>
      <c r="H4470">
        <f t="shared" ca="1" si="107"/>
        <v>4.4771133781874618E-3</v>
      </c>
    </row>
    <row r="4471" spans="7:8">
      <c r="G4471">
        <v>4466</v>
      </c>
      <c r="H4471">
        <f t="shared" ca="1" si="107"/>
        <v>-9.6116407808505243E-3</v>
      </c>
    </row>
    <row r="4472" spans="7:8">
      <c r="G4472">
        <v>4467</v>
      </c>
      <c r="H4472">
        <f t="shared" ca="1" si="107"/>
        <v>2.7100139007104229E-2</v>
      </c>
    </row>
    <row r="4473" spans="7:8">
      <c r="G4473">
        <v>4468</v>
      </c>
      <c r="H4473">
        <f t="shared" ca="1" si="107"/>
        <v>1.6114716738774564E-2</v>
      </c>
    </row>
    <row r="4474" spans="7:8">
      <c r="G4474">
        <v>4469</v>
      </c>
      <c r="H4474">
        <f t="shared" ca="1" si="107"/>
        <v>3.0623587211234111E-2</v>
      </c>
    </row>
    <row r="4475" spans="7:8">
      <c r="G4475">
        <v>4470</v>
      </c>
      <c r="H4475">
        <f t="shared" ca="1" si="107"/>
        <v>8.6837283653631268E-3</v>
      </c>
    </row>
    <row r="4476" spans="7:8">
      <c r="G4476">
        <v>4471</v>
      </c>
      <c r="H4476">
        <f t="shared" ca="1" si="107"/>
        <v>-1.5758114757144767E-2</v>
      </c>
    </row>
    <row r="4477" spans="7:8">
      <c r="G4477">
        <v>4472</v>
      </c>
      <c r="H4477">
        <f t="shared" ca="1" si="107"/>
        <v>-1.1998324163024855E-2</v>
      </c>
    </row>
    <row r="4478" spans="7:8">
      <c r="G4478">
        <v>4473</v>
      </c>
      <c r="H4478">
        <f t="shared" ca="1" si="107"/>
        <v>8.6397013927597185E-3</v>
      </c>
    </row>
    <row r="4479" spans="7:8">
      <c r="G4479">
        <v>4474</v>
      </c>
      <c r="H4479">
        <f t="shared" ca="1" si="107"/>
        <v>1.6493519044947509E-2</v>
      </c>
    </row>
    <row r="4480" spans="7:8">
      <c r="G4480">
        <v>4475</v>
      </c>
      <c r="H4480">
        <f t="shared" ca="1" si="107"/>
        <v>-3.0136534479791059E-3</v>
      </c>
    </row>
    <row r="4481" spans="7:8">
      <c r="G4481">
        <v>4476</v>
      </c>
      <c r="H4481">
        <f t="shared" ca="1" si="107"/>
        <v>1.757078876364564E-2</v>
      </c>
    </row>
    <row r="4482" spans="7:8">
      <c r="G4482">
        <v>4477</v>
      </c>
      <c r="H4482">
        <f t="shared" ca="1" si="107"/>
        <v>7.3359743680572655E-3</v>
      </c>
    </row>
    <row r="4483" spans="7:8">
      <c r="G4483">
        <v>4478</v>
      </c>
      <c r="H4483">
        <f t="shared" ca="1" si="107"/>
        <v>-3.6876229825842416E-4</v>
      </c>
    </row>
    <row r="4484" spans="7:8">
      <c r="G4484">
        <v>4479</v>
      </c>
      <c r="H4484">
        <f t="shared" ca="1" si="107"/>
        <v>3.1203532977606977E-2</v>
      </c>
    </row>
    <row r="4485" spans="7:8">
      <c r="G4485">
        <v>4480</v>
      </c>
      <c r="H4485">
        <f t="shared" ca="1" si="107"/>
        <v>-3.5592431557037056E-2</v>
      </c>
    </row>
    <row r="4486" spans="7:8">
      <c r="G4486">
        <v>4481</v>
      </c>
      <c r="H4486">
        <f t="shared" ca="1" si="107"/>
        <v>-4.4684438556077406E-2</v>
      </c>
    </row>
    <row r="4487" spans="7:8">
      <c r="G4487">
        <v>4482</v>
      </c>
      <c r="H4487">
        <f t="shared" ref="H4487:H4550" ca="1" si="108">NORMINV(RAND(),N$8,N$9)</f>
        <v>-8.4893956994487388E-3</v>
      </c>
    </row>
    <row r="4488" spans="7:8">
      <c r="G4488">
        <v>4483</v>
      </c>
      <c r="H4488">
        <f t="shared" ca="1" si="108"/>
        <v>-2.601983415922899E-2</v>
      </c>
    </row>
    <row r="4489" spans="7:8">
      <c r="G4489">
        <v>4484</v>
      </c>
      <c r="H4489">
        <f t="shared" ca="1" si="108"/>
        <v>1.5850807454438176E-2</v>
      </c>
    </row>
    <row r="4490" spans="7:8">
      <c r="G4490">
        <v>4485</v>
      </c>
      <c r="H4490">
        <f t="shared" ca="1" si="108"/>
        <v>2.8794896972351271E-3</v>
      </c>
    </row>
    <row r="4491" spans="7:8">
      <c r="G4491">
        <v>4486</v>
      </c>
      <c r="H4491">
        <f t="shared" ca="1" si="108"/>
        <v>-3.1872074114188721E-2</v>
      </c>
    </row>
    <row r="4492" spans="7:8">
      <c r="G4492">
        <v>4487</v>
      </c>
      <c r="H4492">
        <f t="shared" ca="1" si="108"/>
        <v>3.4324336048882215E-3</v>
      </c>
    </row>
    <row r="4493" spans="7:8">
      <c r="G4493">
        <v>4488</v>
      </c>
      <c r="H4493">
        <f t="shared" ca="1" si="108"/>
        <v>-4.0561473685966536E-3</v>
      </c>
    </row>
    <row r="4494" spans="7:8">
      <c r="G4494">
        <v>4489</v>
      </c>
      <c r="H4494">
        <f t="shared" ca="1" si="108"/>
        <v>2.371533376504131E-2</v>
      </c>
    </row>
    <row r="4495" spans="7:8">
      <c r="G4495">
        <v>4490</v>
      </c>
      <c r="H4495">
        <f t="shared" ca="1" si="108"/>
        <v>2.3045545274849154E-2</v>
      </c>
    </row>
    <row r="4496" spans="7:8">
      <c r="G4496">
        <v>4491</v>
      </c>
      <c r="H4496">
        <f t="shared" ca="1" si="108"/>
        <v>2.1429289735499912E-2</v>
      </c>
    </row>
    <row r="4497" spans="7:8">
      <c r="G4497">
        <v>4492</v>
      </c>
      <c r="H4497">
        <f t="shared" ca="1" si="108"/>
        <v>-2.1460645995996864E-3</v>
      </c>
    </row>
    <row r="4498" spans="7:8">
      <c r="G4498">
        <v>4493</v>
      </c>
      <c r="H4498">
        <f t="shared" ca="1" si="108"/>
        <v>-2.9536002020181831E-2</v>
      </c>
    </row>
    <row r="4499" spans="7:8">
      <c r="G4499">
        <v>4494</v>
      </c>
      <c r="H4499">
        <f t="shared" ca="1" si="108"/>
        <v>-3.0062425345510589E-2</v>
      </c>
    </row>
    <row r="4500" spans="7:8">
      <c r="G4500">
        <v>4495</v>
      </c>
      <c r="H4500">
        <f t="shared" ca="1" si="108"/>
        <v>2.0930806961031714E-3</v>
      </c>
    </row>
    <row r="4501" spans="7:8">
      <c r="G4501">
        <v>4496</v>
      </c>
      <c r="H4501">
        <f t="shared" ca="1" si="108"/>
        <v>-4.2888895600773184E-3</v>
      </c>
    </row>
    <row r="4502" spans="7:8">
      <c r="G4502">
        <v>4497</v>
      </c>
      <c r="H4502">
        <f t="shared" ca="1" si="108"/>
        <v>5.0935995932602833E-2</v>
      </c>
    </row>
    <row r="4503" spans="7:8">
      <c r="G4503">
        <v>4498</v>
      </c>
      <c r="H4503">
        <f t="shared" ca="1" si="108"/>
        <v>-6.8144039722250471E-3</v>
      </c>
    </row>
    <row r="4504" spans="7:8">
      <c r="G4504">
        <v>4499</v>
      </c>
      <c r="H4504">
        <f t="shared" ca="1" si="108"/>
        <v>2.2732103312836632E-2</v>
      </c>
    </row>
    <row r="4505" spans="7:8">
      <c r="G4505">
        <v>4500</v>
      </c>
      <c r="H4505">
        <f t="shared" ca="1" si="108"/>
        <v>9.7058697506719888E-3</v>
      </c>
    </row>
    <row r="4506" spans="7:8">
      <c r="G4506">
        <v>4501</v>
      </c>
      <c r="H4506">
        <f t="shared" ca="1" si="108"/>
        <v>4.3697561261033822E-2</v>
      </c>
    </row>
    <row r="4507" spans="7:8">
      <c r="G4507">
        <v>4502</v>
      </c>
      <c r="H4507">
        <f t="shared" ca="1" si="108"/>
        <v>1.1196041660683758E-2</v>
      </c>
    </row>
    <row r="4508" spans="7:8">
      <c r="G4508">
        <v>4503</v>
      </c>
      <c r="H4508">
        <f t="shared" ca="1" si="108"/>
        <v>-4.2601639694477188E-2</v>
      </c>
    </row>
    <row r="4509" spans="7:8">
      <c r="G4509">
        <v>4504</v>
      </c>
      <c r="H4509">
        <f t="shared" ca="1" si="108"/>
        <v>-2.4034584646133016E-2</v>
      </c>
    </row>
    <row r="4510" spans="7:8">
      <c r="G4510">
        <v>4505</v>
      </c>
      <c r="H4510">
        <f t="shared" ca="1" si="108"/>
        <v>-1.4444768890636993E-2</v>
      </c>
    </row>
    <row r="4511" spans="7:8">
      <c r="G4511">
        <v>4506</v>
      </c>
      <c r="H4511">
        <f t="shared" ca="1" si="108"/>
        <v>3.3684908081033645E-2</v>
      </c>
    </row>
    <row r="4512" spans="7:8">
      <c r="G4512">
        <v>4507</v>
      </c>
      <c r="H4512">
        <f t="shared" ca="1" si="108"/>
        <v>-8.6853540135879877E-3</v>
      </c>
    </row>
    <row r="4513" spans="7:8">
      <c r="G4513">
        <v>4508</v>
      </c>
      <c r="H4513">
        <f t="shared" ca="1" si="108"/>
        <v>-7.4685527114909511E-3</v>
      </c>
    </row>
    <row r="4514" spans="7:8">
      <c r="G4514">
        <v>4509</v>
      </c>
      <c r="H4514">
        <f t="shared" ca="1" si="108"/>
        <v>-2.3085748996136555E-2</v>
      </c>
    </row>
    <row r="4515" spans="7:8">
      <c r="G4515">
        <v>4510</v>
      </c>
      <c r="H4515">
        <f t="shared" ca="1" si="108"/>
        <v>-7.1620414167417792E-3</v>
      </c>
    </row>
    <row r="4516" spans="7:8">
      <c r="G4516">
        <v>4511</v>
      </c>
      <c r="H4516">
        <f t="shared" ca="1" si="108"/>
        <v>-3.3285797673199384E-3</v>
      </c>
    </row>
    <row r="4517" spans="7:8">
      <c r="G4517">
        <v>4512</v>
      </c>
      <c r="H4517">
        <f t="shared" ca="1" si="108"/>
        <v>2.0253397022476655E-3</v>
      </c>
    </row>
    <row r="4518" spans="7:8">
      <c r="G4518">
        <v>4513</v>
      </c>
      <c r="H4518">
        <f t="shared" ca="1" si="108"/>
        <v>-3.2586105320226467E-2</v>
      </c>
    </row>
    <row r="4519" spans="7:8">
      <c r="G4519">
        <v>4514</v>
      </c>
      <c r="H4519">
        <f t="shared" ca="1" si="108"/>
        <v>2.3724997697592608E-3</v>
      </c>
    </row>
    <row r="4520" spans="7:8">
      <c r="G4520">
        <v>4515</v>
      </c>
      <c r="H4520">
        <f t="shared" ca="1" si="108"/>
        <v>1.3253270961284534E-2</v>
      </c>
    </row>
    <row r="4521" spans="7:8">
      <c r="G4521">
        <v>4516</v>
      </c>
      <c r="H4521">
        <f t="shared" ca="1" si="108"/>
        <v>8.4029021300402497E-3</v>
      </c>
    </row>
    <row r="4522" spans="7:8">
      <c r="G4522">
        <v>4517</v>
      </c>
      <c r="H4522">
        <f t="shared" ca="1" si="108"/>
        <v>-1.4136795748748427E-2</v>
      </c>
    </row>
    <row r="4523" spans="7:8">
      <c r="G4523">
        <v>4518</v>
      </c>
      <c r="H4523">
        <f t="shared" ca="1" si="108"/>
        <v>3.5102388578129827E-3</v>
      </c>
    </row>
    <row r="4524" spans="7:8">
      <c r="G4524">
        <v>4519</v>
      </c>
      <c r="H4524">
        <f t="shared" ca="1" si="108"/>
        <v>-5.5144111980380082E-3</v>
      </c>
    </row>
    <row r="4525" spans="7:8">
      <c r="G4525">
        <v>4520</v>
      </c>
      <c r="H4525">
        <f t="shared" ca="1" si="108"/>
        <v>1.1355425687523339E-2</v>
      </c>
    </row>
    <row r="4526" spans="7:8">
      <c r="G4526">
        <v>4521</v>
      </c>
      <c r="H4526">
        <f t="shared" ca="1" si="108"/>
        <v>-7.5717639802666964E-3</v>
      </c>
    </row>
    <row r="4527" spans="7:8">
      <c r="G4527">
        <v>4522</v>
      </c>
      <c r="H4527">
        <f t="shared" ca="1" si="108"/>
        <v>8.8303744982937242E-3</v>
      </c>
    </row>
    <row r="4528" spans="7:8">
      <c r="G4528">
        <v>4523</v>
      </c>
      <c r="H4528">
        <f t="shared" ca="1" si="108"/>
        <v>1.4496716322342111E-2</v>
      </c>
    </row>
    <row r="4529" spans="7:8">
      <c r="G4529">
        <v>4524</v>
      </c>
      <c r="H4529">
        <f t="shared" ca="1" si="108"/>
        <v>3.0580958004170211E-2</v>
      </c>
    </row>
    <row r="4530" spans="7:8">
      <c r="G4530">
        <v>4525</v>
      </c>
      <c r="H4530">
        <f t="shared" ca="1" si="108"/>
        <v>-2.9759401200735239E-2</v>
      </c>
    </row>
    <row r="4531" spans="7:8">
      <c r="G4531">
        <v>4526</v>
      </c>
      <c r="H4531">
        <f t="shared" ca="1" si="108"/>
        <v>-1.4032091557275068E-2</v>
      </c>
    </row>
    <row r="4532" spans="7:8">
      <c r="G4532">
        <v>4527</v>
      </c>
      <c r="H4532">
        <f t="shared" ca="1" si="108"/>
        <v>2.5641055087422978E-2</v>
      </c>
    </row>
    <row r="4533" spans="7:8">
      <c r="G4533">
        <v>4528</v>
      </c>
      <c r="H4533">
        <f t="shared" ca="1" si="108"/>
        <v>-1.2527180470925946E-2</v>
      </c>
    </row>
    <row r="4534" spans="7:8">
      <c r="G4534">
        <v>4529</v>
      </c>
      <c r="H4534">
        <f t="shared" ca="1" si="108"/>
        <v>5.3187180931229025E-2</v>
      </c>
    </row>
    <row r="4535" spans="7:8">
      <c r="G4535">
        <v>4530</v>
      </c>
      <c r="H4535">
        <f t="shared" ca="1" si="108"/>
        <v>2.5160709906203903E-2</v>
      </c>
    </row>
    <row r="4536" spans="7:8">
      <c r="G4536">
        <v>4531</v>
      </c>
      <c r="H4536">
        <f t="shared" ca="1" si="108"/>
        <v>1.0522642621825293E-2</v>
      </c>
    </row>
    <row r="4537" spans="7:8">
      <c r="G4537">
        <v>4532</v>
      </c>
      <c r="H4537">
        <f t="shared" ca="1" si="108"/>
        <v>-1.3558319135842586E-2</v>
      </c>
    </row>
    <row r="4538" spans="7:8">
      <c r="G4538">
        <v>4533</v>
      </c>
      <c r="H4538">
        <f t="shared" ca="1" si="108"/>
        <v>-6.3812017893151276E-3</v>
      </c>
    </row>
    <row r="4539" spans="7:8">
      <c r="G4539">
        <v>4534</v>
      </c>
      <c r="H4539">
        <f t="shared" ca="1" si="108"/>
        <v>7.8137849457677461E-3</v>
      </c>
    </row>
    <row r="4540" spans="7:8">
      <c r="G4540">
        <v>4535</v>
      </c>
      <c r="H4540">
        <f t="shared" ca="1" si="108"/>
        <v>-4.1766362084051011E-2</v>
      </c>
    </row>
    <row r="4541" spans="7:8">
      <c r="G4541">
        <v>4536</v>
      </c>
      <c r="H4541">
        <f t="shared" ca="1" si="108"/>
        <v>-1.5982588858180775E-2</v>
      </c>
    </row>
    <row r="4542" spans="7:8">
      <c r="G4542">
        <v>4537</v>
      </c>
      <c r="H4542">
        <f t="shared" ca="1" si="108"/>
        <v>-1.166783542393459E-2</v>
      </c>
    </row>
    <row r="4543" spans="7:8">
      <c r="G4543">
        <v>4538</v>
      </c>
      <c r="H4543">
        <f t="shared" ca="1" si="108"/>
        <v>8.5764523829713699E-3</v>
      </c>
    </row>
    <row r="4544" spans="7:8">
      <c r="G4544">
        <v>4539</v>
      </c>
      <c r="H4544">
        <f t="shared" ca="1" si="108"/>
        <v>-1.0547866155274968E-2</v>
      </c>
    </row>
    <row r="4545" spans="7:8">
      <c r="G4545">
        <v>4540</v>
      </c>
      <c r="H4545">
        <f t="shared" ca="1" si="108"/>
        <v>-4.4332414842066419E-3</v>
      </c>
    </row>
    <row r="4546" spans="7:8">
      <c r="G4546">
        <v>4541</v>
      </c>
      <c r="H4546">
        <f t="shared" ca="1" si="108"/>
        <v>-4.5863696813674536E-3</v>
      </c>
    </row>
    <row r="4547" spans="7:8">
      <c r="G4547">
        <v>4542</v>
      </c>
      <c r="H4547">
        <f t="shared" ca="1" si="108"/>
        <v>-1.1001961089273664E-2</v>
      </c>
    </row>
    <row r="4548" spans="7:8">
      <c r="G4548">
        <v>4543</v>
      </c>
      <c r="H4548">
        <f t="shared" ca="1" si="108"/>
        <v>1.0033967922170092E-2</v>
      </c>
    </row>
    <row r="4549" spans="7:8">
      <c r="G4549">
        <v>4544</v>
      </c>
      <c r="H4549">
        <f t="shared" ca="1" si="108"/>
        <v>5.383773323208889E-3</v>
      </c>
    </row>
    <row r="4550" spans="7:8">
      <c r="G4550">
        <v>4545</v>
      </c>
      <c r="H4550">
        <f t="shared" ca="1" si="108"/>
        <v>1.4082569408706854E-2</v>
      </c>
    </row>
    <row r="4551" spans="7:8">
      <c r="G4551">
        <v>4546</v>
      </c>
      <c r="H4551">
        <f t="shared" ref="H4551:H4614" ca="1" si="109">NORMINV(RAND(),N$8,N$9)</f>
        <v>-8.8557386887565034E-3</v>
      </c>
    </row>
    <row r="4552" spans="7:8">
      <c r="G4552">
        <v>4547</v>
      </c>
      <c r="H4552">
        <f t="shared" ca="1" si="109"/>
        <v>7.1841404766825462E-3</v>
      </c>
    </row>
    <row r="4553" spans="7:8">
      <c r="G4553">
        <v>4548</v>
      </c>
      <c r="H4553">
        <f t="shared" ca="1" si="109"/>
        <v>3.1013864422939595E-3</v>
      </c>
    </row>
    <row r="4554" spans="7:8">
      <c r="G4554">
        <v>4549</v>
      </c>
      <c r="H4554">
        <f t="shared" ca="1" si="109"/>
        <v>1.2469658959928446E-2</v>
      </c>
    </row>
    <row r="4555" spans="7:8">
      <c r="G4555">
        <v>4550</v>
      </c>
      <c r="H4555">
        <f t="shared" ca="1" si="109"/>
        <v>3.8877457108500671E-2</v>
      </c>
    </row>
    <row r="4556" spans="7:8">
      <c r="G4556">
        <v>4551</v>
      </c>
      <c r="H4556">
        <f t="shared" ca="1" si="109"/>
        <v>5.3215245352151552E-2</v>
      </c>
    </row>
    <row r="4557" spans="7:8">
      <c r="G4557">
        <v>4552</v>
      </c>
      <c r="H4557">
        <f t="shared" ca="1" si="109"/>
        <v>1.4432101868006393E-2</v>
      </c>
    </row>
    <row r="4558" spans="7:8">
      <c r="G4558">
        <v>4553</v>
      </c>
      <c r="H4558">
        <f t="shared" ca="1" si="109"/>
        <v>-3.1372254201918345E-2</v>
      </c>
    </row>
    <row r="4559" spans="7:8">
      <c r="G4559">
        <v>4554</v>
      </c>
      <c r="H4559">
        <f t="shared" ca="1" si="109"/>
        <v>2.4899900197546281E-2</v>
      </c>
    </row>
    <row r="4560" spans="7:8">
      <c r="G4560">
        <v>4555</v>
      </c>
      <c r="H4560">
        <f t="shared" ca="1" si="109"/>
        <v>5.3891517948113712E-2</v>
      </c>
    </row>
    <row r="4561" spans="7:8">
      <c r="G4561">
        <v>4556</v>
      </c>
      <c r="H4561">
        <f t="shared" ca="1" si="109"/>
        <v>1.6572740351308662E-2</v>
      </c>
    </row>
    <row r="4562" spans="7:8">
      <c r="G4562">
        <v>4557</v>
      </c>
      <c r="H4562">
        <f t="shared" ca="1" si="109"/>
        <v>-1.0893354367357859E-2</v>
      </c>
    </row>
    <row r="4563" spans="7:8">
      <c r="G4563">
        <v>4558</v>
      </c>
      <c r="H4563">
        <f t="shared" ca="1" si="109"/>
        <v>-3.6700224458390742E-3</v>
      </c>
    </row>
    <row r="4564" spans="7:8">
      <c r="G4564">
        <v>4559</v>
      </c>
      <c r="H4564">
        <f t="shared" ca="1" si="109"/>
        <v>-7.1601142611619172E-3</v>
      </c>
    </row>
    <row r="4565" spans="7:8">
      <c r="G4565">
        <v>4560</v>
      </c>
      <c r="H4565">
        <f t="shared" ca="1" si="109"/>
        <v>-6.1531463395406777E-3</v>
      </c>
    </row>
    <row r="4566" spans="7:8">
      <c r="G4566">
        <v>4561</v>
      </c>
      <c r="H4566">
        <f t="shared" ca="1" si="109"/>
        <v>-1.989188824043675E-2</v>
      </c>
    </row>
    <row r="4567" spans="7:8">
      <c r="G4567">
        <v>4562</v>
      </c>
      <c r="H4567">
        <f t="shared" ca="1" si="109"/>
        <v>-3.6721296465877455E-2</v>
      </c>
    </row>
    <row r="4568" spans="7:8">
      <c r="G4568">
        <v>4563</v>
      </c>
      <c r="H4568">
        <f t="shared" ca="1" si="109"/>
        <v>1.0934551810080562E-2</v>
      </c>
    </row>
    <row r="4569" spans="7:8">
      <c r="G4569">
        <v>4564</v>
      </c>
      <c r="H4569">
        <f t="shared" ca="1" si="109"/>
        <v>3.6471028159587464E-2</v>
      </c>
    </row>
    <row r="4570" spans="7:8">
      <c r="G4570">
        <v>4565</v>
      </c>
      <c r="H4570">
        <f t="shared" ca="1" si="109"/>
        <v>2.117406628169673E-4</v>
      </c>
    </row>
    <row r="4571" spans="7:8">
      <c r="G4571">
        <v>4566</v>
      </c>
      <c r="H4571">
        <f t="shared" ca="1" si="109"/>
        <v>2.547648491579186E-2</v>
      </c>
    </row>
    <row r="4572" spans="7:8">
      <c r="G4572">
        <v>4567</v>
      </c>
      <c r="H4572">
        <f t="shared" ca="1" si="109"/>
        <v>-1.386071184908436E-2</v>
      </c>
    </row>
    <row r="4573" spans="7:8">
      <c r="G4573">
        <v>4568</v>
      </c>
      <c r="H4573">
        <f t="shared" ca="1" si="109"/>
        <v>2.1393750640078552E-2</v>
      </c>
    </row>
    <row r="4574" spans="7:8">
      <c r="G4574">
        <v>4569</v>
      </c>
      <c r="H4574">
        <f t="shared" ca="1" si="109"/>
        <v>3.2613047490691396E-2</v>
      </c>
    </row>
    <row r="4575" spans="7:8">
      <c r="G4575">
        <v>4570</v>
      </c>
      <c r="H4575">
        <f t="shared" ca="1" si="109"/>
        <v>2.8561434691659802E-2</v>
      </c>
    </row>
    <row r="4576" spans="7:8">
      <c r="G4576">
        <v>4571</v>
      </c>
      <c r="H4576">
        <f t="shared" ca="1" si="109"/>
        <v>3.0605129658478628E-2</v>
      </c>
    </row>
    <row r="4577" spans="7:8">
      <c r="G4577">
        <v>4572</v>
      </c>
      <c r="H4577">
        <f t="shared" ca="1" si="109"/>
        <v>-4.1310683038598021E-2</v>
      </c>
    </row>
    <row r="4578" spans="7:8">
      <c r="G4578">
        <v>4573</v>
      </c>
      <c r="H4578">
        <f t="shared" ca="1" si="109"/>
        <v>-2.2345599220283448E-3</v>
      </c>
    </row>
    <row r="4579" spans="7:8">
      <c r="G4579">
        <v>4574</v>
      </c>
      <c r="H4579">
        <f t="shared" ca="1" si="109"/>
        <v>-1.4697046549437423E-2</v>
      </c>
    </row>
    <row r="4580" spans="7:8">
      <c r="G4580">
        <v>4575</v>
      </c>
      <c r="H4580">
        <f t="shared" ca="1" si="109"/>
        <v>-1.8449358774079265E-2</v>
      </c>
    </row>
    <row r="4581" spans="7:8">
      <c r="G4581">
        <v>4576</v>
      </c>
      <c r="H4581">
        <f t="shared" ca="1" si="109"/>
        <v>-2.5179199662281562E-2</v>
      </c>
    </row>
    <row r="4582" spans="7:8">
      <c r="G4582">
        <v>4577</v>
      </c>
      <c r="H4582">
        <f t="shared" ca="1" si="109"/>
        <v>4.5361677081018834E-3</v>
      </c>
    </row>
    <row r="4583" spans="7:8">
      <c r="G4583">
        <v>4578</v>
      </c>
      <c r="H4583">
        <f t="shared" ca="1" si="109"/>
        <v>-2.8460008735105922E-2</v>
      </c>
    </row>
    <row r="4584" spans="7:8">
      <c r="G4584">
        <v>4579</v>
      </c>
      <c r="H4584">
        <f t="shared" ca="1" si="109"/>
        <v>7.611879810666476E-3</v>
      </c>
    </row>
    <row r="4585" spans="7:8">
      <c r="G4585">
        <v>4580</v>
      </c>
      <c r="H4585">
        <f t="shared" ca="1" si="109"/>
        <v>2.5523553562151281E-2</v>
      </c>
    </row>
    <row r="4586" spans="7:8">
      <c r="G4586">
        <v>4581</v>
      </c>
      <c r="H4586">
        <f t="shared" ca="1" si="109"/>
        <v>-3.6919281039328296E-2</v>
      </c>
    </row>
    <row r="4587" spans="7:8">
      <c r="G4587">
        <v>4582</v>
      </c>
      <c r="H4587">
        <f t="shared" ca="1" si="109"/>
        <v>-4.6328228354446995E-3</v>
      </c>
    </row>
    <row r="4588" spans="7:8">
      <c r="G4588">
        <v>4583</v>
      </c>
      <c r="H4588">
        <f t="shared" ca="1" si="109"/>
        <v>3.3971556922240485E-2</v>
      </c>
    </row>
    <row r="4589" spans="7:8">
      <c r="G4589">
        <v>4584</v>
      </c>
      <c r="H4589">
        <f t="shared" ca="1" si="109"/>
        <v>1.627312905053303E-2</v>
      </c>
    </row>
    <row r="4590" spans="7:8">
      <c r="G4590">
        <v>4585</v>
      </c>
      <c r="H4590">
        <f t="shared" ca="1" si="109"/>
        <v>-4.0763350432607433E-2</v>
      </c>
    </row>
    <row r="4591" spans="7:8">
      <c r="G4591">
        <v>4586</v>
      </c>
      <c r="H4591">
        <f t="shared" ca="1" si="109"/>
        <v>4.7989654335919311E-3</v>
      </c>
    </row>
    <row r="4592" spans="7:8">
      <c r="G4592">
        <v>4587</v>
      </c>
      <c r="H4592">
        <f t="shared" ca="1" si="109"/>
        <v>-1.6968285571031697E-2</v>
      </c>
    </row>
    <row r="4593" spans="7:8">
      <c r="G4593">
        <v>4588</v>
      </c>
      <c r="H4593">
        <f t="shared" ca="1" si="109"/>
        <v>-2.1064159222734608E-2</v>
      </c>
    </row>
    <row r="4594" spans="7:8">
      <c r="G4594">
        <v>4589</v>
      </c>
      <c r="H4594">
        <f t="shared" ca="1" si="109"/>
        <v>6.2765604053185908E-3</v>
      </c>
    </row>
    <row r="4595" spans="7:8">
      <c r="G4595">
        <v>4590</v>
      </c>
      <c r="H4595">
        <f t="shared" ca="1" si="109"/>
        <v>-1.8765626178430931E-4</v>
      </c>
    </row>
    <row r="4596" spans="7:8">
      <c r="G4596">
        <v>4591</v>
      </c>
      <c r="H4596">
        <f t="shared" ca="1" si="109"/>
        <v>-9.3177379222148041E-3</v>
      </c>
    </row>
    <row r="4597" spans="7:8">
      <c r="G4597">
        <v>4592</v>
      </c>
      <c r="H4597">
        <f t="shared" ca="1" si="109"/>
        <v>-9.1472848543155977E-3</v>
      </c>
    </row>
    <row r="4598" spans="7:8">
      <c r="G4598">
        <v>4593</v>
      </c>
      <c r="H4598">
        <f t="shared" ca="1" si="109"/>
        <v>1.145476989628357E-2</v>
      </c>
    </row>
    <row r="4599" spans="7:8">
      <c r="G4599">
        <v>4594</v>
      </c>
      <c r="H4599">
        <f t="shared" ca="1" si="109"/>
        <v>-3.0091978888955567E-2</v>
      </c>
    </row>
    <row r="4600" spans="7:8">
      <c r="G4600">
        <v>4595</v>
      </c>
      <c r="H4600">
        <f t="shared" ca="1" si="109"/>
        <v>5.6089066839743781E-2</v>
      </c>
    </row>
    <row r="4601" spans="7:8">
      <c r="G4601">
        <v>4596</v>
      </c>
      <c r="H4601">
        <f t="shared" ca="1" si="109"/>
        <v>-8.4578599301556659E-3</v>
      </c>
    </row>
    <row r="4602" spans="7:8">
      <c r="G4602">
        <v>4597</v>
      </c>
      <c r="H4602">
        <f t="shared" ca="1" si="109"/>
        <v>-5.3741645892749291E-3</v>
      </c>
    </row>
    <row r="4603" spans="7:8">
      <c r="G4603">
        <v>4598</v>
      </c>
      <c r="H4603">
        <f t="shared" ca="1" si="109"/>
        <v>-7.8218019826018104E-3</v>
      </c>
    </row>
    <row r="4604" spans="7:8">
      <c r="G4604">
        <v>4599</v>
      </c>
      <c r="H4604">
        <f t="shared" ca="1" si="109"/>
        <v>-5.1132382356839446E-3</v>
      </c>
    </row>
    <row r="4605" spans="7:8">
      <c r="G4605">
        <v>4600</v>
      </c>
      <c r="H4605">
        <f t="shared" ca="1" si="109"/>
        <v>6.625015748639709E-3</v>
      </c>
    </row>
    <row r="4606" spans="7:8">
      <c r="G4606">
        <v>4601</v>
      </c>
      <c r="H4606">
        <f t="shared" ca="1" si="109"/>
        <v>1.8497479602169666E-2</v>
      </c>
    </row>
    <row r="4607" spans="7:8">
      <c r="G4607">
        <v>4602</v>
      </c>
      <c r="H4607">
        <f t="shared" ca="1" si="109"/>
        <v>-2.1652647403522405E-3</v>
      </c>
    </row>
    <row r="4608" spans="7:8">
      <c r="G4608">
        <v>4603</v>
      </c>
      <c r="H4608">
        <f t="shared" ca="1" si="109"/>
        <v>4.6296297264099812E-2</v>
      </c>
    </row>
    <row r="4609" spans="7:8">
      <c r="G4609">
        <v>4604</v>
      </c>
      <c r="H4609">
        <f t="shared" ca="1" si="109"/>
        <v>-2.8828634586185162E-2</v>
      </c>
    </row>
    <row r="4610" spans="7:8">
      <c r="G4610">
        <v>4605</v>
      </c>
      <c r="H4610">
        <f t="shared" ca="1" si="109"/>
        <v>3.6220622848196736E-2</v>
      </c>
    </row>
    <row r="4611" spans="7:8">
      <c r="G4611">
        <v>4606</v>
      </c>
      <c r="H4611">
        <f t="shared" ca="1" si="109"/>
        <v>-4.7654000789520198E-3</v>
      </c>
    </row>
    <row r="4612" spans="7:8">
      <c r="G4612">
        <v>4607</v>
      </c>
      <c r="H4612">
        <f t="shared" ca="1" si="109"/>
        <v>-1.021409251653636E-2</v>
      </c>
    </row>
    <row r="4613" spans="7:8">
      <c r="G4613">
        <v>4608</v>
      </c>
      <c r="H4613">
        <f t="shared" ca="1" si="109"/>
        <v>-2.3472668337190073E-2</v>
      </c>
    </row>
    <row r="4614" spans="7:8">
      <c r="G4614">
        <v>4609</v>
      </c>
      <c r="H4614">
        <f t="shared" ca="1" si="109"/>
        <v>-3.80452614691296E-2</v>
      </c>
    </row>
    <row r="4615" spans="7:8">
      <c r="G4615">
        <v>4610</v>
      </c>
      <c r="H4615">
        <f t="shared" ref="H4615:H4678" ca="1" si="110">NORMINV(RAND(),N$8,N$9)</f>
        <v>-2.0595735535371338E-2</v>
      </c>
    </row>
    <row r="4616" spans="7:8">
      <c r="G4616">
        <v>4611</v>
      </c>
      <c r="H4616">
        <f t="shared" ca="1" si="110"/>
        <v>-2.0667743257897109E-2</v>
      </c>
    </row>
    <row r="4617" spans="7:8">
      <c r="G4617">
        <v>4612</v>
      </c>
      <c r="H4617">
        <f t="shared" ca="1" si="110"/>
        <v>2.3735002411006479E-3</v>
      </c>
    </row>
    <row r="4618" spans="7:8">
      <c r="G4618">
        <v>4613</v>
      </c>
      <c r="H4618">
        <f t="shared" ca="1" si="110"/>
        <v>-2.2719343524892157E-2</v>
      </c>
    </row>
    <row r="4619" spans="7:8">
      <c r="G4619">
        <v>4614</v>
      </c>
      <c r="H4619">
        <f t="shared" ca="1" si="110"/>
        <v>2.2391770621004465E-3</v>
      </c>
    </row>
    <row r="4620" spans="7:8">
      <c r="G4620">
        <v>4615</v>
      </c>
      <c r="H4620">
        <f t="shared" ca="1" si="110"/>
        <v>-1.9649357934409606E-3</v>
      </c>
    </row>
    <row r="4621" spans="7:8">
      <c r="G4621">
        <v>4616</v>
      </c>
      <c r="H4621">
        <f t="shared" ca="1" si="110"/>
        <v>-9.2220058688780929E-3</v>
      </c>
    </row>
    <row r="4622" spans="7:8">
      <c r="G4622">
        <v>4617</v>
      </c>
      <c r="H4622">
        <f t="shared" ca="1" si="110"/>
        <v>-2.2920065987667024E-2</v>
      </c>
    </row>
    <row r="4623" spans="7:8">
      <c r="G4623">
        <v>4618</v>
      </c>
      <c r="H4623">
        <f t="shared" ca="1" si="110"/>
        <v>-1.1917416515041843E-2</v>
      </c>
    </row>
    <row r="4624" spans="7:8">
      <c r="G4624">
        <v>4619</v>
      </c>
      <c r="H4624">
        <f t="shared" ca="1" si="110"/>
        <v>4.3656581780443862E-2</v>
      </c>
    </row>
    <row r="4625" spans="7:8">
      <c r="G4625">
        <v>4620</v>
      </c>
      <c r="H4625">
        <f t="shared" ca="1" si="110"/>
        <v>1.3086001615533012E-3</v>
      </c>
    </row>
    <row r="4626" spans="7:8">
      <c r="G4626">
        <v>4621</v>
      </c>
      <c r="H4626">
        <f t="shared" ca="1" si="110"/>
        <v>2.1171146494578113E-2</v>
      </c>
    </row>
    <row r="4627" spans="7:8">
      <c r="G4627">
        <v>4622</v>
      </c>
      <c r="H4627">
        <f t="shared" ca="1" si="110"/>
        <v>-1.2426816650294348E-2</v>
      </c>
    </row>
    <row r="4628" spans="7:8">
      <c r="G4628">
        <v>4623</v>
      </c>
      <c r="H4628">
        <f t="shared" ca="1" si="110"/>
        <v>-1.2613779145678478E-2</v>
      </c>
    </row>
    <row r="4629" spans="7:8">
      <c r="G4629">
        <v>4624</v>
      </c>
      <c r="H4629">
        <f t="shared" ca="1" si="110"/>
        <v>2.0300048048825972E-2</v>
      </c>
    </row>
    <row r="4630" spans="7:8">
      <c r="G4630">
        <v>4625</v>
      </c>
      <c r="H4630">
        <f t="shared" ca="1" si="110"/>
        <v>6.8731089740996301E-3</v>
      </c>
    </row>
    <row r="4631" spans="7:8">
      <c r="G4631">
        <v>4626</v>
      </c>
      <c r="H4631">
        <f t="shared" ca="1" si="110"/>
        <v>7.1854612869240893E-3</v>
      </c>
    </row>
    <row r="4632" spans="7:8">
      <c r="G4632">
        <v>4627</v>
      </c>
      <c r="H4632">
        <f t="shared" ca="1" si="110"/>
        <v>1.8607604498038957E-2</v>
      </c>
    </row>
    <row r="4633" spans="7:8">
      <c r="G4633">
        <v>4628</v>
      </c>
      <c r="H4633">
        <f t="shared" ca="1" si="110"/>
        <v>2.3413690180120603E-2</v>
      </c>
    </row>
    <row r="4634" spans="7:8">
      <c r="G4634">
        <v>4629</v>
      </c>
      <c r="H4634">
        <f t="shared" ca="1" si="110"/>
        <v>-4.9586820547750085E-2</v>
      </c>
    </row>
    <row r="4635" spans="7:8">
      <c r="G4635">
        <v>4630</v>
      </c>
      <c r="H4635">
        <f t="shared" ca="1" si="110"/>
        <v>-1.1795643329062773E-2</v>
      </c>
    </row>
    <row r="4636" spans="7:8">
      <c r="G4636">
        <v>4631</v>
      </c>
      <c r="H4636">
        <f t="shared" ca="1" si="110"/>
        <v>-7.3872366097682551E-3</v>
      </c>
    </row>
    <row r="4637" spans="7:8">
      <c r="G4637">
        <v>4632</v>
      </c>
      <c r="H4637">
        <f t="shared" ca="1" si="110"/>
        <v>1.0844516418326703E-2</v>
      </c>
    </row>
    <row r="4638" spans="7:8">
      <c r="G4638">
        <v>4633</v>
      </c>
      <c r="H4638">
        <f t="shared" ca="1" si="110"/>
        <v>5.9815830366333374E-3</v>
      </c>
    </row>
    <row r="4639" spans="7:8">
      <c r="G4639">
        <v>4634</v>
      </c>
      <c r="H4639">
        <f t="shared" ca="1" si="110"/>
        <v>1.4290413639674824E-2</v>
      </c>
    </row>
    <row r="4640" spans="7:8">
      <c r="G4640">
        <v>4635</v>
      </c>
      <c r="H4640">
        <f t="shared" ca="1" si="110"/>
        <v>2.4547954956696133E-4</v>
      </c>
    </row>
    <row r="4641" spans="7:8">
      <c r="G4641">
        <v>4636</v>
      </c>
      <c r="H4641">
        <f t="shared" ca="1" si="110"/>
        <v>1.4790325919614562E-2</v>
      </c>
    </row>
    <row r="4642" spans="7:8">
      <c r="G4642">
        <v>4637</v>
      </c>
      <c r="H4642">
        <f t="shared" ca="1" si="110"/>
        <v>1.9210022232341292E-2</v>
      </c>
    </row>
    <row r="4643" spans="7:8">
      <c r="G4643">
        <v>4638</v>
      </c>
      <c r="H4643">
        <f t="shared" ca="1" si="110"/>
        <v>2.3388922020744475E-2</v>
      </c>
    </row>
    <row r="4644" spans="7:8">
      <c r="G4644">
        <v>4639</v>
      </c>
      <c r="H4644">
        <f t="shared" ca="1" si="110"/>
        <v>1.3291597958892549E-2</v>
      </c>
    </row>
    <row r="4645" spans="7:8">
      <c r="G4645">
        <v>4640</v>
      </c>
      <c r="H4645">
        <f t="shared" ca="1" si="110"/>
        <v>1.9838646795373466E-2</v>
      </c>
    </row>
    <row r="4646" spans="7:8">
      <c r="G4646">
        <v>4641</v>
      </c>
      <c r="H4646">
        <f t="shared" ca="1" si="110"/>
        <v>1.8937707741901597E-2</v>
      </c>
    </row>
    <row r="4647" spans="7:8">
      <c r="G4647">
        <v>4642</v>
      </c>
      <c r="H4647">
        <f t="shared" ca="1" si="110"/>
        <v>-5.7285550502409561E-3</v>
      </c>
    </row>
    <row r="4648" spans="7:8">
      <c r="G4648">
        <v>4643</v>
      </c>
      <c r="H4648">
        <f t="shared" ca="1" si="110"/>
        <v>2.3148175607434519E-2</v>
      </c>
    </row>
    <row r="4649" spans="7:8">
      <c r="G4649">
        <v>4644</v>
      </c>
      <c r="H4649">
        <f t="shared" ca="1" si="110"/>
        <v>-4.0824581606807263E-3</v>
      </c>
    </row>
    <row r="4650" spans="7:8">
      <c r="G4650">
        <v>4645</v>
      </c>
      <c r="H4650">
        <f t="shared" ca="1" si="110"/>
        <v>-5.5449405476943769E-2</v>
      </c>
    </row>
    <row r="4651" spans="7:8">
      <c r="G4651">
        <v>4646</v>
      </c>
      <c r="H4651">
        <f t="shared" ca="1" si="110"/>
        <v>-5.8057067260768064E-2</v>
      </c>
    </row>
    <row r="4652" spans="7:8">
      <c r="G4652">
        <v>4647</v>
      </c>
      <c r="H4652">
        <f t="shared" ca="1" si="110"/>
        <v>-5.8594755375995945E-3</v>
      </c>
    </row>
    <row r="4653" spans="7:8">
      <c r="G4653">
        <v>4648</v>
      </c>
      <c r="H4653">
        <f t="shared" ca="1" si="110"/>
        <v>2.2992377812666553E-2</v>
      </c>
    </row>
    <row r="4654" spans="7:8">
      <c r="G4654">
        <v>4649</v>
      </c>
      <c r="H4654">
        <f t="shared" ca="1" si="110"/>
        <v>-2.8975775037540209E-2</v>
      </c>
    </row>
    <row r="4655" spans="7:8">
      <c r="G4655">
        <v>4650</v>
      </c>
      <c r="H4655">
        <f t="shared" ca="1" si="110"/>
        <v>1.7548519863665363E-2</v>
      </c>
    </row>
    <row r="4656" spans="7:8">
      <c r="G4656">
        <v>4651</v>
      </c>
      <c r="H4656">
        <f t="shared" ca="1" si="110"/>
        <v>1.6106550661213134E-3</v>
      </c>
    </row>
    <row r="4657" spans="7:8">
      <c r="G4657">
        <v>4652</v>
      </c>
      <c r="H4657">
        <f t="shared" ca="1" si="110"/>
        <v>-5.6518809391275923E-3</v>
      </c>
    </row>
    <row r="4658" spans="7:8">
      <c r="G4658">
        <v>4653</v>
      </c>
      <c r="H4658">
        <f t="shared" ca="1" si="110"/>
        <v>2.2502840757503823E-2</v>
      </c>
    </row>
    <row r="4659" spans="7:8">
      <c r="G4659">
        <v>4654</v>
      </c>
      <c r="H4659">
        <f t="shared" ca="1" si="110"/>
        <v>-3.1018170727393803E-2</v>
      </c>
    </row>
    <row r="4660" spans="7:8">
      <c r="G4660">
        <v>4655</v>
      </c>
      <c r="H4660">
        <f t="shared" ca="1" si="110"/>
        <v>-1.6869322066375151E-2</v>
      </c>
    </row>
    <row r="4661" spans="7:8">
      <c r="G4661">
        <v>4656</v>
      </c>
      <c r="H4661">
        <f t="shared" ca="1" si="110"/>
        <v>-1.1555105163018676E-2</v>
      </c>
    </row>
    <row r="4662" spans="7:8">
      <c r="G4662">
        <v>4657</v>
      </c>
      <c r="H4662">
        <f t="shared" ca="1" si="110"/>
        <v>-3.9575246349776057E-2</v>
      </c>
    </row>
    <row r="4663" spans="7:8">
      <c r="G4663">
        <v>4658</v>
      </c>
      <c r="H4663">
        <f t="shared" ca="1" si="110"/>
        <v>-9.04914744319835E-3</v>
      </c>
    </row>
    <row r="4664" spans="7:8">
      <c r="G4664">
        <v>4659</v>
      </c>
      <c r="H4664">
        <f t="shared" ca="1" si="110"/>
        <v>-3.2117007516120318E-3</v>
      </c>
    </row>
    <row r="4665" spans="7:8">
      <c r="G4665">
        <v>4660</v>
      </c>
      <c r="H4665">
        <f t="shared" ca="1" si="110"/>
        <v>-1.2851802854026359E-2</v>
      </c>
    </row>
    <row r="4666" spans="7:8">
      <c r="G4666">
        <v>4661</v>
      </c>
      <c r="H4666">
        <f t="shared" ca="1" si="110"/>
        <v>-4.024570602604996E-2</v>
      </c>
    </row>
    <row r="4667" spans="7:8">
      <c r="G4667">
        <v>4662</v>
      </c>
      <c r="H4667">
        <f t="shared" ca="1" si="110"/>
        <v>-2.8488526300911948E-2</v>
      </c>
    </row>
    <row r="4668" spans="7:8">
      <c r="G4668">
        <v>4663</v>
      </c>
      <c r="H4668">
        <f t="shared" ca="1" si="110"/>
        <v>-4.3483145994177297E-3</v>
      </c>
    </row>
    <row r="4669" spans="7:8">
      <c r="G4669">
        <v>4664</v>
      </c>
      <c r="H4669">
        <f t="shared" ca="1" si="110"/>
        <v>1.5831221249275364E-2</v>
      </c>
    </row>
    <row r="4670" spans="7:8">
      <c r="G4670">
        <v>4665</v>
      </c>
      <c r="H4670">
        <f t="shared" ca="1" si="110"/>
        <v>2.5988394626098796E-3</v>
      </c>
    </row>
    <row r="4671" spans="7:8">
      <c r="G4671">
        <v>4666</v>
      </c>
      <c r="H4671">
        <f t="shared" ca="1" si="110"/>
        <v>1.2823505933907816E-2</v>
      </c>
    </row>
    <row r="4672" spans="7:8">
      <c r="G4672">
        <v>4667</v>
      </c>
      <c r="H4672">
        <f t="shared" ca="1" si="110"/>
        <v>3.2777078331874057E-2</v>
      </c>
    </row>
    <row r="4673" spans="7:8">
      <c r="G4673">
        <v>4668</v>
      </c>
      <c r="H4673">
        <f t="shared" ca="1" si="110"/>
        <v>1.3742231688453E-2</v>
      </c>
    </row>
    <row r="4674" spans="7:8">
      <c r="G4674">
        <v>4669</v>
      </c>
      <c r="H4674">
        <f t="shared" ca="1" si="110"/>
        <v>2.4307472555424304E-2</v>
      </c>
    </row>
    <row r="4675" spans="7:8">
      <c r="G4675">
        <v>4670</v>
      </c>
      <c r="H4675">
        <f t="shared" ca="1" si="110"/>
        <v>-4.282349359358683E-3</v>
      </c>
    </row>
    <row r="4676" spans="7:8">
      <c r="G4676">
        <v>4671</v>
      </c>
      <c r="H4676">
        <f t="shared" ca="1" si="110"/>
        <v>-3.1103515927173187E-3</v>
      </c>
    </row>
    <row r="4677" spans="7:8">
      <c r="G4677">
        <v>4672</v>
      </c>
      <c r="H4677">
        <f t="shared" ca="1" si="110"/>
        <v>1.4566864180689252E-2</v>
      </c>
    </row>
    <row r="4678" spans="7:8">
      <c r="G4678">
        <v>4673</v>
      </c>
      <c r="H4678">
        <f t="shared" ca="1" si="110"/>
        <v>3.5687574797121181E-2</v>
      </c>
    </row>
    <row r="4679" spans="7:8">
      <c r="G4679">
        <v>4674</v>
      </c>
      <c r="H4679">
        <f t="shared" ref="H4679:H4742" ca="1" si="111">NORMINV(RAND(),N$8,N$9)</f>
        <v>4.2029659926646673E-2</v>
      </c>
    </row>
    <row r="4680" spans="7:8">
      <c r="G4680">
        <v>4675</v>
      </c>
      <c r="H4680">
        <f t="shared" ca="1" si="111"/>
        <v>-2.4417723721427932E-3</v>
      </c>
    </row>
    <row r="4681" spans="7:8">
      <c r="G4681">
        <v>4676</v>
      </c>
      <c r="H4681">
        <f t="shared" ca="1" si="111"/>
        <v>-5.52821333132264E-3</v>
      </c>
    </row>
    <row r="4682" spans="7:8">
      <c r="G4682">
        <v>4677</v>
      </c>
      <c r="H4682">
        <f t="shared" ca="1" si="111"/>
        <v>-2.7385061874970574E-2</v>
      </c>
    </row>
    <row r="4683" spans="7:8">
      <c r="G4683">
        <v>4678</v>
      </c>
      <c r="H4683">
        <f t="shared" ca="1" si="111"/>
        <v>-4.1027753141688033E-3</v>
      </c>
    </row>
    <row r="4684" spans="7:8">
      <c r="G4684">
        <v>4679</v>
      </c>
      <c r="H4684">
        <f t="shared" ca="1" si="111"/>
        <v>1.266114744928566E-2</v>
      </c>
    </row>
    <row r="4685" spans="7:8">
      <c r="G4685">
        <v>4680</v>
      </c>
      <c r="H4685">
        <f t="shared" ca="1" si="111"/>
        <v>2.9953735402294792E-3</v>
      </c>
    </row>
    <row r="4686" spans="7:8">
      <c r="G4686">
        <v>4681</v>
      </c>
      <c r="H4686">
        <f t="shared" ca="1" si="111"/>
        <v>-1.1205518243966015E-2</v>
      </c>
    </row>
    <row r="4687" spans="7:8">
      <c r="G4687">
        <v>4682</v>
      </c>
      <c r="H4687">
        <f t="shared" ca="1" si="111"/>
        <v>1.9997341694178105E-3</v>
      </c>
    </row>
    <row r="4688" spans="7:8">
      <c r="G4688">
        <v>4683</v>
      </c>
      <c r="H4688">
        <f t="shared" ca="1" si="111"/>
        <v>2.3558184715139912E-2</v>
      </c>
    </row>
    <row r="4689" spans="7:8">
      <c r="G4689">
        <v>4684</v>
      </c>
      <c r="H4689">
        <f t="shared" ca="1" si="111"/>
        <v>1.4569830712478112E-2</v>
      </c>
    </row>
    <row r="4690" spans="7:8">
      <c r="G4690">
        <v>4685</v>
      </c>
      <c r="H4690">
        <f t="shared" ca="1" si="111"/>
        <v>-2.9074142021942303E-2</v>
      </c>
    </row>
    <row r="4691" spans="7:8">
      <c r="G4691">
        <v>4686</v>
      </c>
      <c r="H4691">
        <f t="shared" ca="1" si="111"/>
        <v>1.4213948975505045E-2</v>
      </c>
    </row>
    <row r="4692" spans="7:8">
      <c r="G4692">
        <v>4687</v>
      </c>
      <c r="H4692">
        <f t="shared" ca="1" si="111"/>
        <v>4.7309604071344748E-3</v>
      </c>
    </row>
    <row r="4693" spans="7:8">
      <c r="G4693">
        <v>4688</v>
      </c>
      <c r="H4693">
        <f t="shared" ca="1" si="111"/>
        <v>-2.5839580856426816E-2</v>
      </c>
    </row>
    <row r="4694" spans="7:8">
      <c r="G4694">
        <v>4689</v>
      </c>
      <c r="H4694">
        <f t="shared" ca="1" si="111"/>
        <v>-1.2643143567966713E-2</v>
      </c>
    </row>
    <row r="4695" spans="7:8">
      <c r="G4695">
        <v>4690</v>
      </c>
      <c r="H4695">
        <f t="shared" ca="1" si="111"/>
        <v>-1.4782799365364847E-3</v>
      </c>
    </row>
    <row r="4696" spans="7:8">
      <c r="G4696">
        <v>4691</v>
      </c>
      <c r="H4696">
        <f t="shared" ca="1" si="111"/>
        <v>1.6618346048115882E-2</v>
      </c>
    </row>
    <row r="4697" spans="7:8">
      <c r="G4697">
        <v>4692</v>
      </c>
      <c r="H4697">
        <f t="shared" ca="1" si="111"/>
        <v>-3.2950356449838189E-3</v>
      </c>
    </row>
    <row r="4698" spans="7:8">
      <c r="G4698">
        <v>4693</v>
      </c>
      <c r="H4698">
        <f t="shared" ca="1" si="111"/>
        <v>4.7154693868810662E-3</v>
      </c>
    </row>
    <row r="4699" spans="7:8">
      <c r="G4699">
        <v>4694</v>
      </c>
      <c r="H4699">
        <f t="shared" ca="1" si="111"/>
        <v>-5.282731813259816E-3</v>
      </c>
    </row>
    <row r="4700" spans="7:8">
      <c r="G4700">
        <v>4695</v>
      </c>
      <c r="H4700">
        <f t="shared" ca="1" si="111"/>
        <v>-9.6166281444614934E-3</v>
      </c>
    </row>
    <row r="4701" spans="7:8">
      <c r="G4701">
        <v>4696</v>
      </c>
      <c r="H4701">
        <f t="shared" ca="1" si="111"/>
        <v>-4.0413243423329907E-3</v>
      </c>
    </row>
    <row r="4702" spans="7:8">
      <c r="G4702">
        <v>4697</v>
      </c>
      <c r="H4702">
        <f t="shared" ca="1" si="111"/>
        <v>-4.6161198257644136E-3</v>
      </c>
    </row>
    <row r="4703" spans="7:8">
      <c r="G4703">
        <v>4698</v>
      </c>
      <c r="H4703">
        <f t="shared" ca="1" si="111"/>
        <v>8.2853131580894433E-3</v>
      </c>
    </row>
    <row r="4704" spans="7:8">
      <c r="G4704">
        <v>4699</v>
      </c>
      <c r="H4704">
        <f t="shared" ca="1" si="111"/>
        <v>1.5887919739316261E-2</v>
      </c>
    </row>
    <row r="4705" spans="7:8">
      <c r="G4705">
        <v>4700</v>
      </c>
      <c r="H4705">
        <f t="shared" ca="1" si="111"/>
        <v>6.1449268896492271E-2</v>
      </c>
    </row>
    <row r="4706" spans="7:8">
      <c r="G4706">
        <v>4701</v>
      </c>
      <c r="H4706">
        <f t="shared" ca="1" si="111"/>
        <v>1.3256648063558151E-2</v>
      </c>
    </row>
    <row r="4707" spans="7:8">
      <c r="G4707">
        <v>4702</v>
      </c>
      <c r="H4707">
        <f t="shared" ca="1" si="111"/>
        <v>2.9746166928164463E-2</v>
      </c>
    </row>
    <row r="4708" spans="7:8">
      <c r="G4708">
        <v>4703</v>
      </c>
      <c r="H4708">
        <f t="shared" ca="1" si="111"/>
        <v>4.6048705970321208E-2</v>
      </c>
    </row>
    <row r="4709" spans="7:8">
      <c r="G4709">
        <v>4704</v>
      </c>
      <c r="H4709">
        <f t="shared" ca="1" si="111"/>
        <v>-4.3015563871866981E-2</v>
      </c>
    </row>
    <row r="4710" spans="7:8">
      <c r="G4710">
        <v>4705</v>
      </c>
      <c r="H4710">
        <f t="shared" ca="1" si="111"/>
        <v>2.3069513871107956E-2</v>
      </c>
    </row>
    <row r="4711" spans="7:8">
      <c r="G4711">
        <v>4706</v>
      </c>
      <c r="H4711">
        <f t="shared" ca="1" si="111"/>
        <v>-4.4793603891264806E-2</v>
      </c>
    </row>
    <row r="4712" spans="7:8">
      <c r="G4712">
        <v>4707</v>
      </c>
      <c r="H4712">
        <f t="shared" ca="1" si="111"/>
        <v>-1.9783700549460253E-3</v>
      </c>
    </row>
    <row r="4713" spans="7:8">
      <c r="G4713">
        <v>4708</v>
      </c>
      <c r="H4713">
        <f t="shared" ca="1" si="111"/>
        <v>3.1549863002366327E-2</v>
      </c>
    </row>
    <row r="4714" spans="7:8">
      <c r="G4714">
        <v>4709</v>
      </c>
      <c r="H4714">
        <f t="shared" ca="1" si="111"/>
        <v>1.8069177655303283E-2</v>
      </c>
    </row>
    <row r="4715" spans="7:8">
      <c r="G4715">
        <v>4710</v>
      </c>
      <c r="H4715">
        <f t="shared" ca="1" si="111"/>
        <v>-5.0111481529647547E-2</v>
      </c>
    </row>
    <row r="4716" spans="7:8">
      <c r="G4716">
        <v>4711</v>
      </c>
      <c r="H4716">
        <f t="shared" ca="1" si="111"/>
        <v>3.7330510814565947E-2</v>
      </c>
    </row>
    <row r="4717" spans="7:8">
      <c r="G4717">
        <v>4712</v>
      </c>
      <c r="H4717">
        <f t="shared" ca="1" si="111"/>
        <v>3.6062827717378944E-4</v>
      </c>
    </row>
    <row r="4718" spans="7:8">
      <c r="G4718">
        <v>4713</v>
      </c>
      <c r="H4718">
        <f t="shared" ca="1" si="111"/>
        <v>1.1386586372482308E-2</v>
      </c>
    </row>
    <row r="4719" spans="7:8">
      <c r="G4719">
        <v>4714</v>
      </c>
      <c r="H4719">
        <f t="shared" ca="1" si="111"/>
        <v>1.0930407069131209E-2</v>
      </c>
    </row>
    <row r="4720" spans="7:8">
      <c r="G4720">
        <v>4715</v>
      </c>
      <c r="H4720">
        <f t="shared" ca="1" si="111"/>
        <v>5.0711233184587137E-3</v>
      </c>
    </row>
    <row r="4721" spans="7:8">
      <c r="G4721">
        <v>4716</v>
      </c>
      <c r="H4721">
        <f t="shared" ca="1" si="111"/>
        <v>2.4034353534383338E-2</v>
      </c>
    </row>
    <row r="4722" spans="7:8">
      <c r="G4722">
        <v>4717</v>
      </c>
      <c r="H4722">
        <f t="shared" ca="1" si="111"/>
        <v>-4.012235903259552E-2</v>
      </c>
    </row>
    <row r="4723" spans="7:8">
      <c r="G4723">
        <v>4718</v>
      </c>
      <c r="H4723">
        <f t="shared" ca="1" si="111"/>
        <v>2.6241175321112694E-2</v>
      </c>
    </row>
    <row r="4724" spans="7:8">
      <c r="G4724">
        <v>4719</v>
      </c>
      <c r="H4724">
        <f t="shared" ca="1" si="111"/>
        <v>-1.3139774665922675E-2</v>
      </c>
    </row>
    <row r="4725" spans="7:8">
      <c r="G4725">
        <v>4720</v>
      </c>
      <c r="H4725">
        <f t="shared" ca="1" si="111"/>
        <v>3.5686589392366159E-4</v>
      </c>
    </row>
    <row r="4726" spans="7:8">
      <c r="G4726">
        <v>4721</v>
      </c>
      <c r="H4726">
        <f t="shared" ca="1" si="111"/>
        <v>-3.697422983240873E-3</v>
      </c>
    </row>
    <row r="4727" spans="7:8">
      <c r="G4727">
        <v>4722</v>
      </c>
      <c r="H4727">
        <f t="shared" ca="1" si="111"/>
        <v>9.3160175568993645E-3</v>
      </c>
    </row>
    <row r="4728" spans="7:8">
      <c r="G4728">
        <v>4723</v>
      </c>
      <c r="H4728">
        <f t="shared" ca="1" si="111"/>
        <v>-7.6767483739105767E-3</v>
      </c>
    </row>
    <row r="4729" spans="7:8">
      <c r="G4729">
        <v>4724</v>
      </c>
      <c r="H4729">
        <f t="shared" ca="1" si="111"/>
        <v>4.405491713068593E-3</v>
      </c>
    </row>
    <row r="4730" spans="7:8">
      <c r="G4730">
        <v>4725</v>
      </c>
      <c r="H4730">
        <f t="shared" ca="1" si="111"/>
        <v>1.6188254210537309E-2</v>
      </c>
    </row>
    <row r="4731" spans="7:8">
      <c r="G4731">
        <v>4726</v>
      </c>
      <c r="H4731">
        <f t="shared" ca="1" si="111"/>
        <v>-3.6665927727551013E-2</v>
      </c>
    </row>
    <row r="4732" spans="7:8">
      <c r="G4732">
        <v>4727</v>
      </c>
      <c r="H4732">
        <f t="shared" ca="1" si="111"/>
        <v>-7.6181563754403377E-3</v>
      </c>
    </row>
    <row r="4733" spans="7:8">
      <c r="G4733">
        <v>4728</v>
      </c>
      <c r="H4733">
        <f t="shared" ca="1" si="111"/>
        <v>-1.8702535476633118E-2</v>
      </c>
    </row>
    <row r="4734" spans="7:8">
      <c r="G4734">
        <v>4729</v>
      </c>
      <c r="H4734">
        <f t="shared" ca="1" si="111"/>
        <v>8.4869192028975624E-3</v>
      </c>
    </row>
    <row r="4735" spans="7:8">
      <c r="G4735">
        <v>4730</v>
      </c>
      <c r="H4735">
        <f t="shared" ca="1" si="111"/>
        <v>4.9968043208111334E-3</v>
      </c>
    </row>
    <row r="4736" spans="7:8">
      <c r="G4736">
        <v>4731</v>
      </c>
      <c r="H4736">
        <f t="shared" ca="1" si="111"/>
        <v>-3.9292713128659243E-2</v>
      </c>
    </row>
    <row r="4737" spans="7:8">
      <c r="G4737">
        <v>4732</v>
      </c>
      <c r="H4737">
        <f t="shared" ca="1" si="111"/>
        <v>-2.3594121087359903E-2</v>
      </c>
    </row>
    <row r="4738" spans="7:8">
      <c r="G4738">
        <v>4733</v>
      </c>
      <c r="H4738">
        <f t="shared" ca="1" si="111"/>
        <v>4.2367398925458322E-3</v>
      </c>
    </row>
    <row r="4739" spans="7:8">
      <c r="G4739">
        <v>4734</v>
      </c>
      <c r="H4739">
        <f t="shared" ca="1" si="111"/>
        <v>-1.0945828180732899E-2</v>
      </c>
    </row>
    <row r="4740" spans="7:8">
      <c r="G4740">
        <v>4735</v>
      </c>
      <c r="H4740">
        <f t="shared" ca="1" si="111"/>
        <v>1.5063200167258884E-2</v>
      </c>
    </row>
    <row r="4741" spans="7:8">
      <c r="G4741">
        <v>4736</v>
      </c>
      <c r="H4741">
        <f t="shared" ca="1" si="111"/>
        <v>2.7251448544858899E-2</v>
      </c>
    </row>
    <row r="4742" spans="7:8">
      <c r="G4742">
        <v>4737</v>
      </c>
      <c r="H4742">
        <f t="shared" ca="1" si="111"/>
        <v>2.3915183710176882E-2</v>
      </c>
    </row>
    <row r="4743" spans="7:8">
      <c r="G4743">
        <v>4738</v>
      </c>
      <c r="H4743">
        <f t="shared" ref="H4743:H4806" ca="1" si="112">NORMINV(RAND(),N$8,N$9)</f>
        <v>-3.3606417791095487E-2</v>
      </c>
    </row>
    <row r="4744" spans="7:8">
      <c r="G4744">
        <v>4739</v>
      </c>
      <c r="H4744">
        <f t="shared" ca="1" si="112"/>
        <v>7.2529081534846128E-3</v>
      </c>
    </row>
    <row r="4745" spans="7:8">
      <c r="G4745">
        <v>4740</v>
      </c>
      <c r="H4745">
        <f t="shared" ca="1" si="112"/>
        <v>-4.172410169780723E-3</v>
      </c>
    </row>
    <row r="4746" spans="7:8">
      <c r="G4746">
        <v>4741</v>
      </c>
      <c r="H4746">
        <f t="shared" ca="1" si="112"/>
        <v>-6.0705320117964128E-3</v>
      </c>
    </row>
    <row r="4747" spans="7:8">
      <c r="G4747">
        <v>4742</v>
      </c>
      <c r="H4747">
        <f t="shared" ca="1" si="112"/>
        <v>3.9499897645706196E-2</v>
      </c>
    </row>
    <row r="4748" spans="7:8">
      <c r="G4748">
        <v>4743</v>
      </c>
      <c r="H4748">
        <f t="shared" ca="1" si="112"/>
        <v>-4.1940282978537219E-2</v>
      </c>
    </row>
    <row r="4749" spans="7:8">
      <c r="G4749">
        <v>4744</v>
      </c>
      <c r="H4749">
        <f t="shared" ca="1" si="112"/>
        <v>2.218428788526388E-2</v>
      </c>
    </row>
    <row r="4750" spans="7:8">
      <c r="G4750">
        <v>4745</v>
      </c>
      <c r="H4750">
        <f t="shared" ca="1" si="112"/>
        <v>1.8720080392277544E-2</v>
      </c>
    </row>
    <row r="4751" spans="7:8">
      <c r="G4751">
        <v>4746</v>
      </c>
      <c r="H4751">
        <f t="shared" ca="1" si="112"/>
        <v>1.1799829864776493E-2</v>
      </c>
    </row>
    <row r="4752" spans="7:8">
      <c r="G4752">
        <v>4747</v>
      </c>
      <c r="H4752">
        <f t="shared" ca="1" si="112"/>
        <v>-4.0237857819778483E-2</v>
      </c>
    </row>
    <row r="4753" spans="7:8">
      <c r="G4753">
        <v>4748</v>
      </c>
      <c r="H4753">
        <f t="shared" ca="1" si="112"/>
        <v>8.5918917907827595E-3</v>
      </c>
    </row>
    <row r="4754" spans="7:8">
      <c r="G4754">
        <v>4749</v>
      </c>
      <c r="H4754">
        <f t="shared" ca="1" si="112"/>
        <v>-3.115343337027536E-2</v>
      </c>
    </row>
    <row r="4755" spans="7:8">
      <c r="G4755">
        <v>4750</v>
      </c>
      <c r="H4755">
        <f t="shared" ca="1" si="112"/>
        <v>1.1217929468332506E-2</v>
      </c>
    </row>
    <row r="4756" spans="7:8">
      <c r="G4756">
        <v>4751</v>
      </c>
      <c r="H4756">
        <f t="shared" ca="1" si="112"/>
        <v>-1.1408176255478171E-2</v>
      </c>
    </row>
    <row r="4757" spans="7:8">
      <c r="G4757">
        <v>4752</v>
      </c>
      <c r="H4757">
        <f t="shared" ca="1" si="112"/>
        <v>-2.652636157696843E-2</v>
      </c>
    </row>
    <row r="4758" spans="7:8">
      <c r="G4758">
        <v>4753</v>
      </c>
      <c r="H4758">
        <f t="shared" ca="1" si="112"/>
        <v>-2.9514720960220689E-3</v>
      </c>
    </row>
    <row r="4759" spans="7:8">
      <c r="G4759">
        <v>4754</v>
      </c>
      <c r="H4759">
        <f t="shared" ca="1" si="112"/>
        <v>-1.8455108621471775E-2</v>
      </c>
    </row>
    <row r="4760" spans="7:8">
      <c r="G4760">
        <v>4755</v>
      </c>
      <c r="H4760">
        <f t="shared" ca="1" si="112"/>
        <v>-1.957674693849475E-2</v>
      </c>
    </row>
    <row r="4761" spans="7:8">
      <c r="G4761">
        <v>4756</v>
      </c>
      <c r="H4761">
        <f t="shared" ca="1" si="112"/>
        <v>1.6978900871128737E-2</v>
      </c>
    </row>
    <row r="4762" spans="7:8">
      <c r="G4762">
        <v>4757</v>
      </c>
      <c r="H4762">
        <f t="shared" ca="1" si="112"/>
        <v>3.6964811897214726E-3</v>
      </c>
    </row>
    <row r="4763" spans="7:8">
      <c r="G4763">
        <v>4758</v>
      </c>
      <c r="H4763">
        <f t="shared" ca="1" si="112"/>
        <v>-5.0320442469230009E-2</v>
      </c>
    </row>
    <row r="4764" spans="7:8">
      <c r="G4764">
        <v>4759</v>
      </c>
      <c r="H4764">
        <f t="shared" ca="1" si="112"/>
        <v>-7.0397484155348168E-3</v>
      </c>
    </row>
    <row r="4765" spans="7:8">
      <c r="G4765">
        <v>4760</v>
      </c>
      <c r="H4765">
        <f t="shared" ca="1" si="112"/>
        <v>-2.9359878757603257E-2</v>
      </c>
    </row>
    <row r="4766" spans="7:8">
      <c r="G4766">
        <v>4761</v>
      </c>
      <c r="H4766">
        <f t="shared" ca="1" si="112"/>
        <v>1.5705940072441377E-2</v>
      </c>
    </row>
    <row r="4767" spans="7:8">
      <c r="G4767">
        <v>4762</v>
      </c>
      <c r="H4767">
        <f t="shared" ca="1" si="112"/>
        <v>-4.4831903964197449E-3</v>
      </c>
    </row>
    <row r="4768" spans="7:8">
      <c r="G4768">
        <v>4763</v>
      </c>
      <c r="H4768">
        <f t="shared" ca="1" si="112"/>
        <v>1.7850860579304417E-2</v>
      </c>
    </row>
    <row r="4769" spans="7:8">
      <c r="G4769">
        <v>4764</v>
      </c>
      <c r="H4769">
        <f t="shared" ca="1" si="112"/>
        <v>-4.2489827571752667E-2</v>
      </c>
    </row>
    <row r="4770" spans="7:8">
      <c r="G4770">
        <v>4765</v>
      </c>
      <c r="H4770">
        <f t="shared" ca="1" si="112"/>
        <v>1.1627396318160042E-2</v>
      </c>
    </row>
    <row r="4771" spans="7:8">
      <c r="G4771">
        <v>4766</v>
      </c>
      <c r="H4771">
        <f t="shared" ca="1" si="112"/>
        <v>-8.3083883511769503E-3</v>
      </c>
    </row>
    <row r="4772" spans="7:8">
      <c r="G4772">
        <v>4767</v>
      </c>
      <c r="H4772">
        <f t="shared" ca="1" si="112"/>
        <v>5.2122653531012003E-2</v>
      </c>
    </row>
    <row r="4773" spans="7:8">
      <c r="G4773">
        <v>4768</v>
      </c>
      <c r="H4773">
        <f t="shared" ca="1" si="112"/>
        <v>4.249382553475424E-2</v>
      </c>
    </row>
    <row r="4774" spans="7:8">
      <c r="G4774">
        <v>4769</v>
      </c>
      <c r="H4774">
        <f t="shared" ca="1" si="112"/>
        <v>1.8375990577967936E-2</v>
      </c>
    </row>
    <row r="4775" spans="7:8">
      <c r="G4775">
        <v>4770</v>
      </c>
      <c r="H4775">
        <f t="shared" ca="1" si="112"/>
        <v>1.780212516226954E-2</v>
      </c>
    </row>
    <row r="4776" spans="7:8">
      <c r="G4776">
        <v>4771</v>
      </c>
      <c r="H4776">
        <f t="shared" ca="1" si="112"/>
        <v>1.9502774972583851E-2</v>
      </c>
    </row>
    <row r="4777" spans="7:8">
      <c r="G4777">
        <v>4772</v>
      </c>
      <c r="H4777">
        <f t="shared" ca="1" si="112"/>
        <v>-2.952834913866419E-2</v>
      </c>
    </row>
    <row r="4778" spans="7:8">
      <c r="G4778">
        <v>4773</v>
      </c>
      <c r="H4778">
        <f t="shared" ca="1" si="112"/>
        <v>1.389893674290738E-2</v>
      </c>
    </row>
    <row r="4779" spans="7:8">
      <c r="G4779">
        <v>4774</v>
      </c>
      <c r="H4779">
        <f t="shared" ca="1" si="112"/>
        <v>-1.9880749684534339E-2</v>
      </c>
    </row>
    <row r="4780" spans="7:8">
      <c r="G4780">
        <v>4775</v>
      </c>
      <c r="H4780">
        <f t="shared" ca="1" si="112"/>
        <v>-1.8126112264928728E-2</v>
      </c>
    </row>
    <row r="4781" spans="7:8">
      <c r="G4781">
        <v>4776</v>
      </c>
      <c r="H4781">
        <f t="shared" ca="1" si="112"/>
        <v>2.1116067594575631E-2</v>
      </c>
    </row>
    <row r="4782" spans="7:8">
      <c r="G4782">
        <v>4777</v>
      </c>
      <c r="H4782">
        <f t="shared" ca="1" si="112"/>
        <v>-1.9125022470111462E-2</v>
      </c>
    </row>
    <row r="4783" spans="7:8">
      <c r="G4783">
        <v>4778</v>
      </c>
      <c r="H4783">
        <f t="shared" ca="1" si="112"/>
        <v>3.1446697161929181E-2</v>
      </c>
    </row>
    <row r="4784" spans="7:8">
      <c r="G4784">
        <v>4779</v>
      </c>
      <c r="H4784">
        <f t="shared" ca="1" si="112"/>
        <v>-7.3049881038959766E-4</v>
      </c>
    </row>
    <row r="4785" spans="7:8">
      <c r="G4785">
        <v>4780</v>
      </c>
      <c r="H4785">
        <f t="shared" ca="1" si="112"/>
        <v>-5.4715700766335591E-2</v>
      </c>
    </row>
    <row r="4786" spans="7:8">
      <c r="G4786">
        <v>4781</v>
      </c>
      <c r="H4786">
        <f t="shared" ca="1" si="112"/>
        <v>2.0894268565478803E-2</v>
      </c>
    </row>
    <row r="4787" spans="7:8">
      <c r="G4787">
        <v>4782</v>
      </c>
      <c r="H4787">
        <f t="shared" ca="1" si="112"/>
        <v>3.7792819887008632E-2</v>
      </c>
    </row>
    <row r="4788" spans="7:8">
      <c r="G4788">
        <v>4783</v>
      </c>
      <c r="H4788">
        <f t="shared" ca="1" si="112"/>
        <v>1.1139515310823021E-2</v>
      </c>
    </row>
    <row r="4789" spans="7:8">
      <c r="G4789">
        <v>4784</v>
      </c>
      <c r="H4789">
        <f t="shared" ca="1" si="112"/>
        <v>-3.284131635796636E-2</v>
      </c>
    </row>
    <row r="4790" spans="7:8">
      <c r="G4790">
        <v>4785</v>
      </c>
      <c r="H4790">
        <f t="shared" ca="1" si="112"/>
        <v>1.2597747752306397E-2</v>
      </c>
    </row>
    <row r="4791" spans="7:8">
      <c r="G4791">
        <v>4786</v>
      </c>
      <c r="H4791">
        <f t="shared" ca="1" si="112"/>
        <v>-3.1507295051830225E-2</v>
      </c>
    </row>
    <row r="4792" spans="7:8">
      <c r="G4792">
        <v>4787</v>
      </c>
      <c r="H4792">
        <f t="shared" ca="1" si="112"/>
        <v>-1.9521735298211211E-2</v>
      </c>
    </row>
    <row r="4793" spans="7:8">
      <c r="G4793">
        <v>4788</v>
      </c>
      <c r="H4793">
        <f t="shared" ca="1" si="112"/>
        <v>-6.7556609097617557E-3</v>
      </c>
    </row>
    <row r="4794" spans="7:8">
      <c r="G4794">
        <v>4789</v>
      </c>
      <c r="H4794">
        <f t="shared" ca="1" si="112"/>
        <v>-5.1599993926055316E-3</v>
      </c>
    </row>
    <row r="4795" spans="7:8">
      <c r="G4795">
        <v>4790</v>
      </c>
      <c r="H4795">
        <f t="shared" ca="1" si="112"/>
        <v>-9.5905688257311664E-3</v>
      </c>
    </row>
    <row r="4796" spans="7:8">
      <c r="G4796">
        <v>4791</v>
      </c>
      <c r="H4796">
        <f t="shared" ca="1" si="112"/>
        <v>7.1020272458004012E-3</v>
      </c>
    </row>
    <row r="4797" spans="7:8">
      <c r="G4797">
        <v>4792</v>
      </c>
      <c r="H4797">
        <f t="shared" ca="1" si="112"/>
        <v>7.3527243290158178E-3</v>
      </c>
    </row>
    <row r="4798" spans="7:8">
      <c r="G4798">
        <v>4793</v>
      </c>
      <c r="H4798">
        <f t="shared" ca="1" si="112"/>
        <v>1.4705007234411781E-2</v>
      </c>
    </row>
    <row r="4799" spans="7:8">
      <c r="G4799">
        <v>4794</v>
      </c>
      <c r="H4799">
        <f t="shared" ca="1" si="112"/>
        <v>7.0908581916210552E-3</v>
      </c>
    </row>
    <row r="4800" spans="7:8">
      <c r="G4800">
        <v>4795</v>
      </c>
      <c r="H4800">
        <f t="shared" ca="1" si="112"/>
        <v>-4.6684760620601794E-3</v>
      </c>
    </row>
    <row r="4801" spans="7:8">
      <c r="G4801">
        <v>4796</v>
      </c>
      <c r="H4801">
        <f t="shared" ca="1" si="112"/>
        <v>3.1309810400352023E-2</v>
      </c>
    </row>
    <row r="4802" spans="7:8">
      <c r="G4802">
        <v>4797</v>
      </c>
      <c r="H4802">
        <f t="shared" ca="1" si="112"/>
        <v>1.2869542372805156E-2</v>
      </c>
    </row>
    <row r="4803" spans="7:8">
      <c r="G4803">
        <v>4798</v>
      </c>
      <c r="H4803">
        <f t="shared" ca="1" si="112"/>
        <v>6.6835509224459416E-4</v>
      </c>
    </row>
    <row r="4804" spans="7:8">
      <c r="G4804">
        <v>4799</v>
      </c>
      <c r="H4804">
        <f t="shared" ca="1" si="112"/>
        <v>6.9976590654666129E-3</v>
      </c>
    </row>
    <row r="4805" spans="7:8">
      <c r="G4805">
        <v>4800</v>
      </c>
      <c r="H4805">
        <f t="shared" ca="1" si="112"/>
        <v>-1.8328910754543445E-2</v>
      </c>
    </row>
    <row r="4806" spans="7:8">
      <c r="G4806">
        <v>4801</v>
      </c>
      <c r="H4806">
        <f t="shared" ca="1" si="112"/>
        <v>-9.4728072215117792E-3</v>
      </c>
    </row>
    <row r="4807" spans="7:8">
      <c r="G4807">
        <v>4802</v>
      </c>
      <c r="H4807">
        <f t="shared" ref="H4807:H4870" ca="1" si="113">NORMINV(RAND(),N$8,N$9)</f>
        <v>1.8287864198335932E-2</v>
      </c>
    </row>
    <row r="4808" spans="7:8">
      <c r="G4808">
        <v>4803</v>
      </c>
      <c r="H4808">
        <f t="shared" ca="1" si="113"/>
        <v>9.1461896092729523E-3</v>
      </c>
    </row>
    <row r="4809" spans="7:8">
      <c r="G4809">
        <v>4804</v>
      </c>
      <c r="H4809">
        <f t="shared" ca="1" si="113"/>
        <v>1.6300208902284025E-2</v>
      </c>
    </row>
    <row r="4810" spans="7:8">
      <c r="G4810">
        <v>4805</v>
      </c>
      <c r="H4810">
        <f t="shared" ca="1" si="113"/>
        <v>-3.9105432482229384E-2</v>
      </c>
    </row>
    <row r="4811" spans="7:8">
      <c r="G4811">
        <v>4806</v>
      </c>
      <c r="H4811">
        <f t="shared" ca="1" si="113"/>
        <v>2.236360430162042E-3</v>
      </c>
    </row>
    <row r="4812" spans="7:8">
      <c r="G4812">
        <v>4807</v>
      </c>
      <c r="H4812">
        <f t="shared" ca="1" si="113"/>
        <v>1.681523432192706E-2</v>
      </c>
    </row>
    <row r="4813" spans="7:8">
      <c r="G4813">
        <v>4808</v>
      </c>
      <c r="H4813">
        <f t="shared" ca="1" si="113"/>
        <v>-1.4273237360316606E-2</v>
      </c>
    </row>
    <row r="4814" spans="7:8">
      <c r="G4814">
        <v>4809</v>
      </c>
      <c r="H4814">
        <f t="shared" ca="1" si="113"/>
        <v>2.111956516276382E-2</v>
      </c>
    </row>
    <row r="4815" spans="7:8">
      <c r="G4815">
        <v>4810</v>
      </c>
      <c r="H4815">
        <f t="shared" ca="1" si="113"/>
        <v>-2.2426196726145601E-2</v>
      </c>
    </row>
    <row r="4816" spans="7:8">
      <c r="G4816">
        <v>4811</v>
      </c>
      <c r="H4816">
        <f t="shared" ca="1" si="113"/>
        <v>-8.6298554633481885E-3</v>
      </c>
    </row>
    <row r="4817" spans="7:8">
      <c r="G4817">
        <v>4812</v>
      </c>
      <c r="H4817">
        <f t="shared" ca="1" si="113"/>
        <v>2.2226146728585482E-2</v>
      </c>
    </row>
    <row r="4818" spans="7:8">
      <c r="G4818">
        <v>4813</v>
      </c>
      <c r="H4818">
        <f t="shared" ca="1" si="113"/>
        <v>3.1338993731109703E-2</v>
      </c>
    </row>
    <row r="4819" spans="7:8">
      <c r="G4819">
        <v>4814</v>
      </c>
      <c r="H4819">
        <f t="shared" ca="1" si="113"/>
        <v>-2.8044099080070158E-2</v>
      </c>
    </row>
    <row r="4820" spans="7:8">
      <c r="G4820">
        <v>4815</v>
      </c>
      <c r="H4820">
        <f t="shared" ca="1" si="113"/>
        <v>3.4527192876366589E-2</v>
      </c>
    </row>
    <row r="4821" spans="7:8">
      <c r="G4821">
        <v>4816</v>
      </c>
      <c r="H4821">
        <f t="shared" ca="1" si="113"/>
        <v>-1.1519531462150213E-2</v>
      </c>
    </row>
    <row r="4822" spans="7:8">
      <c r="G4822">
        <v>4817</v>
      </c>
      <c r="H4822">
        <f t="shared" ca="1" si="113"/>
        <v>3.8012976607642801E-2</v>
      </c>
    </row>
    <row r="4823" spans="7:8">
      <c r="G4823">
        <v>4818</v>
      </c>
      <c r="H4823">
        <f t="shared" ca="1" si="113"/>
        <v>1.5933328944293206E-2</v>
      </c>
    </row>
    <row r="4824" spans="7:8">
      <c r="G4824">
        <v>4819</v>
      </c>
      <c r="H4824">
        <f t="shared" ca="1" si="113"/>
        <v>-6.7493352365214053E-3</v>
      </c>
    </row>
    <row r="4825" spans="7:8">
      <c r="G4825">
        <v>4820</v>
      </c>
      <c r="H4825">
        <f t="shared" ca="1" si="113"/>
        <v>-1.7006448218209687E-2</v>
      </c>
    </row>
    <row r="4826" spans="7:8">
      <c r="G4826">
        <v>4821</v>
      </c>
      <c r="H4826">
        <f t="shared" ca="1" si="113"/>
        <v>5.2844142212334043E-3</v>
      </c>
    </row>
    <row r="4827" spans="7:8">
      <c r="G4827">
        <v>4822</v>
      </c>
      <c r="H4827">
        <f t="shared" ca="1" si="113"/>
        <v>3.9840706430132405E-2</v>
      </c>
    </row>
    <row r="4828" spans="7:8">
      <c r="G4828">
        <v>4823</v>
      </c>
      <c r="H4828">
        <f t="shared" ca="1" si="113"/>
        <v>3.6494452564353082E-2</v>
      </c>
    </row>
    <row r="4829" spans="7:8">
      <c r="G4829">
        <v>4824</v>
      </c>
      <c r="H4829">
        <f t="shared" ca="1" si="113"/>
        <v>6.6587465078676578E-3</v>
      </c>
    </row>
    <row r="4830" spans="7:8">
      <c r="G4830">
        <v>4825</v>
      </c>
      <c r="H4830">
        <f t="shared" ca="1" si="113"/>
        <v>-7.4720120671011685E-3</v>
      </c>
    </row>
    <row r="4831" spans="7:8">
      <c r="G4831">
        <v>4826</v>
      </c>
      <c r="H4831">
        <f t="shared" ca="1" si="113"/>
        <v>1.955424377488672E-2</v>
      </c>
    </row>
    <row r="4832" spans="7:8">
      <c r="G4832">
        <v>4827</v>
      </c>
      <c r="H4832">
        <f t="shared" ca="1" si="113"/>
        <v>-5.3726090106456983E-3</v>
      </c>
    </row>
    <row r="4833" spans="7:8">
      <c r="G4833">
        <v>4828</v>
      </c>
      <c r="H4833">
        <f t="shared" ca="1" si="113"/>
        <v>4.5485772217147571E-2</v>
      </c>
    </row>
    <row r="4834" spans="7:8">
      <c r="G4834">
        <v>4829</v>
      </c>
      <c r="H4834">
        <f t="shared" ca="1" si="113"/>
        <v>1.427968204600063E-3</v>
      </c>
    </row>
    <row r="4835" spans="7:8">
      <c r="G4835">
        <v>4830</v>
      </c>
      <c r="H4835">
        <f t="shared" ca="1" si="113"/>
        <v>-1.3378151332326572E-2</v>
      </c>
    </row>
    <row r="4836" spans="7:8">
      <c r="G4836">
        <v>4831</v>
      </c>
      <c r="H4836">
        <f t="shared" ca="1" si="113"/>
        <v>-1.6617329219497046E-2</v>
      </c>
    </row>
    <row r="4837" spans="7:8">
      <c r="G4837">
        <v>4832</v>
      </c>
      <c r="H4837">
        <f t="shared" ca="1" si="113"/>
        <v>-9.1742532379834076E-3</v>
      </c>
    </row>
    <row r="4838" spans="7:8">
      <c r="G4838">
        <v>4833</v>
      </c>
      <c r="H4838">
        <f t="shared" ca="1" si="113"/>
        <v>3.0577410365968858E-3</v>
      </c>
    </row>
    <row r="4839" spans="7:8">
      <c r="G4839">
        <v>4834</v>
      </c>
      <c r="H4839">
        <f t="shared" ca="1" si="113"/>
        <v>4.2537139579776452E-3</v>
      </c>
    </row>
    <row r="4840" spans="7:8">
      <c r="G4840">
        <v>4835</v>
      </c>
      <c r="H4840">
        <f t="shared" ca="1" si="113"/>
        <v>3.9032786035294004E-2</v>
      </c>
    </row>
    <row r="4841" spans="7:8">
      <c r="G4841">
        <v>4836</v>
      </c>
      <c r="H4841">
        <f t="shared" ca="1" si="113"/>
        <v>2.2741305161362975E-2</v>
      </c>
    </row>
    <row r="4842" spans="7:8">
      <c r="G4842">
        <v>4837</v>
      </c>
      <c r="H4842">
        <f t="shared" ca="1" si="113"/>
        <v>1.2867859508132093E-2</v>
      </c>
    </row>
    <row r="4843" spans="7:8">
      <c r="G4843">
        <v>4838</v>
      </c>
      <c r="H4843">
        <f t="shared" ca="1" si="113"/>
        <v>-8.5377003844124763E-3</v>
      </c>
    </row>
    <row r="4844" spans="7:8">
      <c r="G4844">
        <v>4839</v>
      </c>
      <c r="H4844">
        <f t="shared" ca="1" si="113"/>
        <v>3.041503642221852E-2</v>
      </c>
    </row>
    <row r="4845" spans="7:8">
      <c r="G4845">
        <v>4840</v>
      </c>
      <c r="H4845">
        <f t="shared" ca="1" si="113"/>
        <v>-2.6119054628387624E-3</v>
      </c>
    </row>
    <row r="4846" spans="7:8">
      <c r="G4846">
        <v>4841</v>
      </c>
      <c r="H4846">
        <f t="shared" ca="1" si="113"/>
        <v>1.6927459888177128E-2</v>
      </c>
    </row>
    <row r="4847" spans="7:8">
      <c r="G4847">
        <v>4842</v>
      </c>
      <c r="H4847">
        <f t="shared" ca="1" si="113"/>
        <v>-3.5409249125321736E-2</v>
      </c>
    </row>
    <row r="4848" spans="7:8">
      <c r="G4848">
        <v>4843</v>
      </c>
      <c r="H4848">
        <f t="shared" ca="1" si="113"/>
        <v>-9.108682443123968E-3</v>
      </c>
    </row>
    <row r="4849" spans="7:8">
      <c r="G4849">
        <v>4844</v>
      </c>
      <c r="H4849">
        <f t="shared" ca="1" si="113"/>
        <v>2.2510298065839235E-2</v>
      </c>
    </row>
    <row r="4850" spans="7:8">
      <c r="G4850">
        <v>4845</v>
      </c>
      <c r="H4850">
        <f t="shared" ca="1" si="113"/>
        <v>-3.7008976846154285E-3</v>
      </c>
    </row>
    <row r="4851" spans="7:8">
      <c r="G4851">
        <v>4846</v>
      </c>
      <c r="H4851">
        <f t="shared" ca="1" si="113"/>
        <v>-7.3566135578502483E-3</v>
      </c>
    </row>
    <row r="4852" spans="7:8">
      <c r="G4852">
        <v>4847</v>
      </c>
      <c r="H4852">
        <f t="shared" ca="1" si="113"/>
        <v>-2.9966004389289794E-3</v>
      </c>
    </row>
    <row r="4853" spans="7:8">
      <c r="G4853">
        <v>4848</v>
      </c>
      <c r="H4853">
        <f t="shared" ca="1" si="113"/>
        <v>1.5266702501820347E-2</v>
      </c>
    </row>
    <row r="4854" spans="7:8">
      <c r="G4854">
        <v>4849</v>
      </c>
      <c r="H4854">
        <f t="shared" ca="1" si="113"/>
        <v>-8.5435488398141121E-3</v>
      </c>
    </row>
    <row r="4855" spans="7:8">
      <c r="G4855">
        <v>4850</v>
      </c>
      <c r="H4855">
        <f t="shared" ca="1" si="113"/>
        <v>-3.5015055548766258E-2</v>
      </c>
    </row>
    <row r="4856" spans="7:8">
      <c r="G4856">
        <v>4851</v>
      </c>
      <c r="H4856">
        <f t="shared" ca="1" si="113"/>
        <v>-1.5419468077378521E-2</v>
      </c>
    </row>
    <row r="4857" spans="7:8">
      <c r="G4857">
        <v>4852</v>
      </c>
      <c r="H4857">
        <f t="shared" ca="1" si="113"/>
        <v>2.8531610966136996E-3</v>
      </c>
    </row>
    <row r="4858" spans="7:8">
      <c r="G4858">
        <v>4853</v>
      </c>
      <c r="H4858">
        <f t="shared" ca="1" si="113"/>
        <v>-4.1028071637248557E-3</v>
      </c>
    </row>
    <row r="4859" spans="7:8">
      <c r="G4859">
        <v>4854</v>
      </c>
      <c r="H4859">
        <f t="shared" ca="1" si="113"/>
        <v>2.4591765373036388E-2</v>
      </c>
    </row>
    <row r="4860" spans="7:8">
      <c r="G4860">
        <v>4855</v>
      </c>
      <c r="H4860">
        <f t="shared" ca="1" si="113"/>
        <v>-2.3975611205577282E-3</v>
      </c>
    </row>
    <row r="4861" spans="7:8">
      <c r="G4861">
        <v>4856</v>
      </c>
      <c r="H4861">
        <f t="shared" ca="1" si="113"/>
        <v>-1.5327549951866715E-3</v>
      </c>
    </row>
    <row r="4862" spans="7:8">
      <c r="G4862">
        <v>4857</v>
      </c>
      <c r="H4862">
        <f t="shared" ca="1" si="113"/>
        <v>2.9936281591756368E-2</v>
      </c>
    </row>
    <row r="4863" spans="7:8">
      <c r="G4863">
        <v>4858</v>
      </c>
      <c r="H4863">
        <f t="shared" ca="1" si="113"/>
        <v>-1.4104303094027453E-2</v>
      </c>
    </row>
    <row r="4864" spans="7:8">
      <c r="G4864">
        <v>4859</v>
      </c>
      <c r="H4864">
        <f t="shared" ca="1" si="113"/>
        <v>-1.0999739726395028E-3</v>
      </c>
    </row>
    <row r="4865" spans="7:8">
      <c r="G4865">
        <v>4860</v>
      </c>
      <c r="H4865">
        <f t="shared" ca="1" si="113"/>
        <v>-6.6124576502468958E-3</v>
      </c>
    </row>
    <row r="4866" spans="7:8">
      <c r="G4866">
        <v>4861</v>
      </c>
      <c r="H4866">
        <f t="shared" ca="1" si="113"/>
        <v>1.5545602815591303E-2</v>
      </c>
    </row>
    <row r="4867" spans="7:8">
      <c r="G4867">
        <v>4862</v>
      </c>
      <c r="H4867">
        <f t="shared" ca="1" si="113"/>
        <v>2.2457493152498034E-2</v>
      </c>
    </row>
    <row r="4868" spans="7:8">
      <c r="G4868">
        <v>4863</v>
      </c>
      <c r="H4868">
        <f t="shared" ca="1" si="113"/>
        <v>2.0003204405426502E-2</v>
      </c>
    </row>
    <row r="4869" spans="7:8">
      <c r="G4869">
        <v>4864</v>
      </c>
      <c r="H4869">
        <f t="shared" ca="1" si="113"/>
        <v>3.4385382423261911E-2</v>
      </c>
    </row>
    <row r="4870" spans="7:8">
      <c r="G4870">
        <v>4865</v>
      </c>
      <c r="H4870">
        <f t="shared" ca="1" si="113"/>
        <v>8.6015528591640786E-3</v>
      </c>
    </row>
    <row r="4871" spans="7:8">
      <c r="G4871">
        <v>4866</v>
      </c>
      <c r="H4871">
        <f t="shared" ref="H4871:H4934" ca="1" si="114">NORMINV(RAND(),N$8,N$9)</f>
        <v>-3.5141641003466582E-3</v>
      </c>
    </row>
    <row r="4872" spans="7:8">
      <c r="G4872">
        <v>4867</v>
      </c>
      <c r="H4872">
        <f t="shared" ca="1" si="114"/>
        <v>-7.2310252946967205E-3</v>
      </c>
    </row>
    <row r="4873" spans="7:8">
      <c r="G4873">
        <v>4868</v>
      </c>
      <c r="H4873">
        <f t="shared" ca="1" si="114"/>
        <v>-1.3021809642273284E-2</v>
      </c>
    </row>
    <row r="4874" spans="7:8">
      <c r="G4874">
        <v>4869</v>
      </c>
      <c r="H4874">
        <f t="shared" ca="1" si="114"/>
        <v>2.145391747124788E-2</v>
      </c>
    </row>
    <row r="4875" spans="7:8">
      <c r="G4875">
        <v>4870</v>
      </c>
      <c r="H4875">
        <f t="shared" ca="1" si="114"/>
        <v>-2.5010400847541553E-2</v>
      </c>
    </row>
    <row r="4876" spans="7:8">
      <c r="G4876">
        <v>4871</v>
      </c>
      <c r="H4876">
        <f t="shared" ca="1" si="114"/>
        <v>-2.4845326227323047E-2</v>
      </c>
    </row>
    <row r="4877" spans="7:8">
      <c r="G4877">
        <v>4872</v>
      </c>
      <c r="H4877">
        <f t="shared" ca="1" si="114"/>
        <v>-9.8292454438760422E-3</v>
      </c>
    </row>
    <row r="4878" spans="7:8">
      <c r="G4878">
        <v>4873</v>
      </c>
      <c r="H4878">
        <f t="shared" ca="1" si="114"/>
        <v>-2.764101064943288E-2</v>
      </c>
    </row>
    <row r="4879" spans="7:8">
      <c r="G4879">
        <v>4874</v>
      </c>
      <c r="H4879">
        <f t="shared" ca="1" si="114"/>
        <v>-2.1559258428468394E-2</v>
      </c>
    </row>
    <row r="4880" spans="7:8">
      <c r="G4880">
        <v>4875</v>
      </c>
      <c r="H4880">
        <f t="shared" ca="1" si="114"/>
        <v>1.324883498956864E-2</v>
      </c>
    </row>
    <row r="4881" spans="7:8">
      <c r="G4881">
        <v>4876</v>
      </c>
      <c r="H4881">
        <f t="shared" ca="1" si="114"/>
        <v>3.7069336046830381E-2</v>
      </c>
    </row>
    <row r="4882" spans="7:8">
      <c r="G4882">
        <v>4877</v>
      </c>
      <c r="H4882">
        <f t="shared" ca="1" si="114"/>
        <v>-3.8494783845337943E-2</v>
      </c>
    </row>
    <row r="4883" spans="7:8">
      <c r="G4883">
        <v>4878</v>
      </c>
      <c r="H4883">
        <f t="shared" ca="1" si="114"/>
        <v>1.1442930751761249E-3</v>
      </c>
    </row>
    <row r="4884" spans="7:8">
      <c r="G4884">
        <v>4879</v>
      </c>
      <c r="H4884">
        <f t="shared" ca="1" si="114"/>
        <v>5.7911518643993685E-3</v>
      </c>
    </row>
    <row r="4885" spans="7:8">
      <c r="G4885">
        <v>4880</v>
      </c>
      <c r="H4885">
        <f t="shared" ca="1" si="114"/>
        <v>-5.3371517887657975E-3</v>
      </c>
    </row>
    <row r="4886" spans="7:8">
      <c r="G4886">
        <v>4881</v>
      </c>
      <c r="H4886">
        <f t="shared" ca="1" si="114"/>
        <v>2.1065705583816072E-2</v>
      </c>
    </row>
    <row r="4887" spans="7:8">
      <c r="G4887">
        <v>4882</v>
      </c>
      <c r="H4887">
        <f t="shared" ca="1" si="114"/>
        <v>-8.8248262175744663E-3</v>
      </c>
    </row>
    <row r="4888" spans="7:8">
      <c r="G4888">
        <v>4883</v>
      </c>
      <c r="H4888">
        <f t="shared" ca="1" si="114"/>
        <v>-9.5128872224818639E-3</v>
      </c>
    </row>
    <row r="4889" spans="7:8">
      <c r="G4889">
        <v>4884</v>
      </c>
      <c r="H4889">
        <f t="shared" ca="1" si="114"/>
        <v>-4.0134573523192198E-2</v>
      </c>
    </row>
    <row r="4890" spans="7:8">
      <c r="G4890">
        <v>4885</v>
      </c>
      <c r="H4890">
        <f t="shared" ca="1" si="114"/>
        <v>4.1145705247526455E-2</v>
      </c>
    </row>
    <row r="4891" spans="7:8">
      <c r="G4891">
        <v>4886</v>
      </c>
      <c r="H4891">
        <f t="shared" ca="1" si="114"/>
        <v>1.4891098098462915E-2</v>
      </c>
    </row>
    <row r="4892" spans="7:8">
      <c r="G4892">
        <v>4887</v>
      </c>
      <c r="H4892">
        <f t="shared" ca="1" si="114"/>
        <v>-3.0412298571152727E-2</v>
      </c>
    </row>
    <row r="4893" spans="7:8">
      <c r="G4893">
        <v>4888</v>
      </c>
      <c r="H4893">
        <f t="shared" ca="1" si="114"/>
        <v>1.8222238856855761E-3</v>
      </c>
    </row>
    <row r="4894" spans="7:8">
      <c r="G4894">
        <v>4889</v>
      </c>
      <c r="H4894">
        <f t="shared" ca="1" si="114"/>
        <v>1.3569112206711878E-2</v>
      </c>
    </row>
    <row r="4895" spans="7:8">
      <c r="G4895">
        <v>4890</v>
      </c>
      <c r="H4895">
        <f t="shared" ca="1" si="114"/>
        <v>-5.3624591755611697E-3</v>
      </c>
    </row>
    <row r="4896" spans="7:8">
      <c r="G4896">
        <v>4891</v>
      </c>
      <c r="H4896">
        <f t="shared" ca="1" si="114"/>
        <v>3.8176728956729362E-3</v>
      </c>
    </row>
    <row r="4897" spans="7:8">
      <c r="G4897">
        <v>4892</v>
      </c>
      <c r="H4897">
        <f t="shared" ca="1" si="114"/>
        <v>2.2364564538842995E-2</v>
      </c>
    </row>
    <row r="4898" spans="7:8">
      <c r="G4898">
        <v>4893</v>
      </c>
      <c r="H4898">
        <f t="shared" ca="1" si="114"/>
        <v>1.3736872982317584E-2</v>
      </c>
    </row>
    <row r="4899" spans="7:8">
      <c r="G4899">
        <v>4894</v>
      </c>
      <c r="H4899">
        <f t="shared" ca="1" si="114"/>
        <v>-1.1523098331459057E-2</v>
      </c>
    </row>
    <row r="4900" spans="7:8">
      <c r="G4900">
        <v>4895</v>
      </c>
      <c r="H4900">
        <f t="shared" ca="1" si="114"/>
        <v>-4.6787774043533868E-2</v>
      </c>
    </row>
    <row r="4901" spans="7:8">
      <c r="G4901">
        <v>4896</v>
      </c>
      <c r="H4901">
        <f t="shared" ca="1" si="114"/>
        <v>1.3689039190823137E-2</v>
      </c>
    </row>
    <row r="4902" spans="7:8">
      <c r="G4902">
        <v>4897</v>
      </c>
      <c r="H4902">
        <f t="shared" ca="1" si="114"/>
        <v>2.7435629576846553E-2</v>
      </c>
    </row>
    <row r="4903" spans="7:8">
      <c r="G4903">
        <v>4898</v>
      </c>
      <c r="H4903">
        <f t="shared" ca="1" si="114"/>
        <v>-2.7393460931620442E-2</v>
      </c>
    </row>
    <row r="4904" spans="7:8">
      <c r="G4904">
        <v>4899</v>
      </c>
      <c r="H4904">
        <f t="shared" ca="1" si="114"/>
        <v>1.9196292270518087E-5</v>
      </c>
    </row>
    <row r="4905" spans="7:8">
      <c r="G4905">
        <v>4900</v>
      </c>
      <c r="H4905">
        <f t="shared" ca="1" si="114"/>
        <v>-4.9623857854878195E-3</v>
      </c>
    </row>
    <row r="4906" spans="7:8">
      <c r="G4906">
        <v>4901</v>
      </c>
      <c r="H4906">
        <f t="shared" ca="1" si="114"/>
        <v>-4.0657160770184563E-3</v>
      </c>
    </row>
    <row r="4907" spans="7:8">
      <c r="G4907">
        <v>4902</v>
      </c>
      <c r="H4907">
        <f t="shared" ca="1" si="114"/>
        <v>1.260734256769612E-2</v>
      </c>
    </row>
    <row r="4908" spans="7:8">
      <c r="G4908">
        <v>4903</v>
      </c>
      <c r="H4908">
        <f t="shared" ca="1" si="114"/>
        <v>-4.8933844470244729E-2</v>
      </c>
    </row>
    <row r="4909" spans="7:8">
      <c r="G4909">
        <v>4904</v>
      </c>
      <c r="H4909">
        <f t="shared" ca="1" si="114"/>
        <v>1.4208493548188917E-2</v>
      </c>
    </row>
    <row r="4910" spans="7:8">
      <c r="G4910">
        <v>4905</v>
      </c>
      <c r="H4910">
        <f t="shared" ca="1" si="114"/>
        <v>-3.0136511761263654E-2</v>
      </c>
    </row>
    <row r="4911" spans="7:8">
      <c r="G4911">
        <v>4906</v>
      </c>
      <c r="H4911">
        <f t="shared" ca="1" si="114"/>
        <v>2.0619476714242857E-2</v>
      </c>
    </row>
    <row r="4912" spans="7:8">
      <c r="G4912">
        <v>4907</v>
      </c>
      <c r="H4912">
        <f t="shared" ca="1" si="114"/>
        <v>2.6723996459995559E-2</v>
      </c>
    </row>
    <row r="4913" spans="7:8">
      <c r="G4913">
        <v>4908</v>
      </c>
      <c r="H4913">
        <f t="shared" ca="1" si="114"/>
        <v>7.7690342401320863E-3</v>
      </c>
    </row>
    <row r="4914" spans="7:8">
      <c r="G4914">
        <v>4909</v>
      </c>
      <c r="H4914">
        <f t="shared" ca="1" si="114"/>
        <v>-2.1867185353656848E-2</v>
      </c>
    </row>
    <row r="4915" spans="7:8">
      <c r="G4915">
        <v>4910</v>
      </c>
      <c r="H4915">
        <f t="shared" ca="1" si="114"/>
        <v>1.9516802071199945E-2</v>
      </c>
    </row>
    <row r="4916" spans="7:8">
      <c r="G4916">
        <v>4911</v>
      </c>
      <c r="H4916">
        <f t="shared" ca="1" si="114"/>
        <v>-1.2812477718702753E-2</v>
      </c>
    </row>
    <row r="4917" spans="7:8">
      <c r="G4917">
        <v>4912</v>
      </c>
      <c r="H4917">
        <f t="shared" ca="1" si="114"/>
        <v>5.7063898325372302E-3</v>
      </c>
    </row>
    <row r="4918" spans="7:8">
      <c r="G4918">
        <v>4913</v>
      </c>
      <c r="H4918">
        <f t="shared" ca="1" si="114"/>
        <v>1.138157247459547E-2</v>
      </c>
    </row>
    <row r="4919" spans="7:8">
      <c r="G4919">
        <v>4914</v>
      </c>
      <c r="H4919">
        <f t="shared" ca="1" si="114"/>
        <v>-3.449905005179478E-3</v>
      </c>
    </row>
    <row r="4920" spans="7:8">
      <c r="G4920">
        <v>4915</v>
      </c>
      <c r="H4920">
        <f t="shared" ca="1" si="114"/>
        <v>-1.7965326310897904E-3</v>
      </c>
    </row>
    <row r="4921" spans="7:8">
      <c r="G4921">
        <v>4916</v>
      </c>
      <c r="H4921">
        <f t="shared" ca="1" si="114"/>
        <v>-1.8837437388911953E-2</v>
      </c>
    </row>
    <row r="4922" spans="7:8">
      <c r="G4922">
        <v>4917</v>
      </c>
      <c r="H4922">
        <f t="shared" ca="1" si="114"/>
        <v>-3.2494444536219691E-2</v>
      </c>
    </row>
    <row r="4923" spans="7:8">
      <c r="G4923">
        <v>4918</v>
      </c>
      <c r="H4923">
        <f t="shared" ca="1" si="114"/>
        <v>1.9549020902302969E-3</v>
      </c>
    </row>
    <row r="4924" spans="7:8">
      <c r="G4924">
        <v>4919</v>
      </c>
      <c r="H4924">
        <f t="shared" ca="1" si="114"/>
        <v>4.1158429731183048E-2</v>
      </c>
    </row>
    <row r="4925" spans="7:8">
      <c r="G4925">
        <v>4920</v>
      </c>
      <c r="H4925">
        <f t="shared" ca="1" si="114"/>
        <v>1.2814611194728041E-3</v>
      </c>
    </row>
    <row r="4926" spans="7:8">
      <c r="G4926">
        <v>4921</v>
      </c>
      <c r="H4926">
        <f t="shared" ca="1" si="114"/>
        <v>-1.7747496673872223E-2</v>
      </c>
    </row>
    <row r="4927" spans="7:8">
      <c r="G4927">
        <v>4922</v>
      </c>
      <c r="H4927">
        <f t="shared" ca="1" si="114"/>
        <v>4.8388068600469154E-4</v>
      </c>
    </row>
    <row r="4928" spans="7:8">
      <c r="G4928">
        <v>4923</v>
      </c>
      <c r="H4928">
        <f t="shared" ca="1" si="114"/>
        <v>-1.9958384539420409E-3</v>
      </c>
    </row>
    <row r="4929" spans="7:8">
      <c r="G4929">
        <v>4924</v>
      </c>
      <c r="H4929">
        <f t="shared" ca="1" si="114"/>
        <v>3.6464624400911867E-2</v>
      </c>
    </row>
    <row r="4930" spans="7:8">
      <c r="G4930">
        <v>4925</v>
      </c>
      <c r="H4930">
        <f t="shared" ca="1" si="114"/>
        <v>-2.8742685040883051E-2</v>
      </c>
    </row>
    <row r="4931" spans="7:8">
      <c r="G4931">
        <v>4926</v>
      </c>
      <c r="H4931">
        <f t="shared" ca="1" si="114"/>
        <v>-2.1953827452357966E-2</v>
      </c>
    </row>
    <row r="4932" spans="7:8">
      <c r="G4932">
        <v>4927</v>
      </c>
      <c r="H4932">
        <f t="shared" ca="1" si="114"/>
        <v>3.6383397619136247E-2</v>
      </c>
    </row>
    <row r="4933" spans="7:8">
      <c r="G4933">
        <v>4928</v>
      </c>
      <c r="H4933">
        <f t="shared" ca="1" si="114"/>
        <v>-6.9366322573962257E-3</v>
      </c>
    </row>
    <row r="4934" spans="7:8">
      <c r="G4934">
        <v>4929</v>
      </c>
      <c r="H4934">
        <f t="shared" ca="1" si="114"/>
        <v>2.2995269619456551E-2</v>
      </c>
    </row>
    <row r="4935" spans="7:8">
      <c r="G4935">
        <v>4930</v>
      </c>
      <c r="H4935">
        <f t="shared" ref="H4935:H4998" ca="1" si="115">NORMINV(RAND(),N$8,N$9)</f>
        <v>-2.0622495007028407E-2</v>
      </c>
    </row>
    <row r="4936" spans="7:8">
      <c r="G4936">
        <v>4931</v>
      </c>
      <c r="H4936">
        <f t="shared" ca="1" si="115"/>
        <v>-1.4073133925282783E-2</v>
      </c>
    </row>
    <row r="4937" spans="7:8">
      <c r="G4937">
        <v>4932</v>
      </c>
      <c r="H4937">
        <f t="shared" ca="1" si="115"/>
        <v>-8.9351733439433905E-3</v>
      </c>
    </row>
    <row r="4938" spans="7:8">
      <c r="G4938">
        <v>4933</v>
      </c>
      <c r="H4938">
        <f t="shared" ca="1" si="115"/>
        <v>-1.4300052211607418E-2</v>
      </c>
    </row>
    <row r="4939" spans="7:8">
      <c r="G4939">
        <v>4934</v>
      </c>
      <c r="H4939">
        <f t="shared" ca="1" si="115"/>
        <v>1.7863551956615847E-2</v>
      </c>
    </row>
    <row r="4940" spans="7:8">
      <c r="G4940">
        <v>4935</v>
      </c>
      <c r="H4940">
        <f t="shared" ca="1" si="115"/>
        <v>-1.5791162335340447E-2</v>
      </c>
    </row>
    <row r="4941" spans="7:8">
      <c r="G4941">
        <v>4936</v>
      </c>
      <c r="H4941">
        <f t="shared" ca="1" si="115"/>
        <v>-1.9581840755182135E-2</v>
      </c>
    </row>
    <row r="4942" spans="7:8">
      <c r="G4942">
        <v>4937</v>
      </c>
      <c r="H4942">
        <f t="shared" ca="1" si="115"/>
        <v>2.3056725763694254E-2</v>
      </c>
    </row>
    <row r="4943" spans="7:8">
      <c r="G4943">
        <v>4938</v>
      </c>
      <c r="H4943">
        <f t="shared" ca="1" si="115"/>
        <v>-3.4368781892917394E-3</v>
      </c>
    </row>
    <row r="4944" spans="7:8">
      <c r="G4944">
        <v>4939</v>
      </c>
      <c r="H4944">
        <f t="shared" ca="1" si="115"/>
        <v>-9.2103135441515844E-3</v>
      </c>
    </row>
    <row r="4945" spans="7:8">
      <c r="G4945">
        <v>4940</v>
      </c>
      <c r="H4945">
        <f t="shared" ca="1" si="115"/>
        <v>3.4973086100412262E-2</v>
      </c>
    </row>
    <row r="4946" spans="7:8">
      <c r="G4946">
        <v>4941</v>
      </c>
      <c r="H4946">
        <f t="shared" ca="1" si="115"/>
        <v>6.5458930099110248E-3</v>
      </c>
    </row>
    <row r="4947" spans="7:8">
      <c r="G4947">
        <v>4942</v>
      </c>
      <c r="H4947">
        <f t="shared" ca="1" si="115"/>
        <v>1.5283590877807856E-2</v>
      </c>
    </row>
    <row r="4948" spans="7:8">
      <c r="G4948">
        <v>4943</v>
      </c>
      <c r="H4948">
        <f t="shared" ca="1" si="115"/>
        <v>-4.2101007631141787E-2</v>
      </c>
    </row>
    <row r="4949" spans="7:8">
      <c r="G4949">
        <v>4944</v>
      </c>
      <c r="H4949">
        <f t="shared" ca="1" si="115"/>
        <v>4.8692554105823828E-2</v>
      </c>
    </row>
    <row r="4950" spans="7:8">
      <c r="G4950">
        <v>4945</v>
      </c>
      <c r="H4950">
        <f t="shared" ca="1" si="115"/>
        <v>-2.5637734397417128E-3</v>
      </c>
    </row>
    <row r="4951" spans="7:8">
      <c r="G4951">
        <v>4946</v>
      </c>
      <c r="H4951">
        <f t="shared" ca="1" si="115"/>
        <v>-3.0771958147142852E-3</v>
      </c>
    </row>
    <row r="4952" spans="7:8">
      <c r="G4952">
        <v>4947</v>
      </c>
      <c r="H4952">
        <f t="shared" ca="1" si="115"/>
        <v>7.8032224930124124E-3</v>
      </c>
    </row>
    <row r="4953" spans="7:8">
      <c r="G4953">
        <v>4948</v>
      </c>
      <c r="H4953">
        <f t="shared" ca="1" si="115"/>
        <v>-2.5283489687670913E-2</v>
      </c>
    </row>
    <row r="4954" spans="7:8">
      <c r="G4954">
        <v>4949</v>
      </c>
      <c r="H4954">
        <f t="shared" ca="1" si="115"/>
        <v>-3.4085443910318453E-2</v>
      </c>
    </row>
    <row r="4955" spans="7:8">
      <c r="G4955">
        <v>4950</v>
      </c>
      <c r="H4955">
        <f t="shared" ca="1" si="115"/>
        <v>-2.8305548534281088E-2</v>
      </c>
    </row>
    <row r="4956" spans="7:8">
      <c r="G4956">
        <v>4951</v>
      </c>
      <c r="H4956">
        <f t="shared" ca="1" si="115"/>
        <v>4.0435871593911092E-3</v>
      </c>
    </row>
    <row r="4957" spans="7:8">
      <c r="G4957">
        <v>4952</v>
      </c>
      <c r="H4957">
        <f t="shared" ca="1" si="115"/>
        <v>3.4271644703724569E-2</v>
      </c>
    </row>
    <row r="4958" spans="7:8">
      <c r="G4958">
        <v>4953</v>
      </c>
      <c r="H4958">
        <f t="shared" ca="1" si="115"/>
        <v>-2.3447154040235063E-3</v>
      </c>
    </row>
    <row r="4959" spans="7:8">
      <c r="G4959">
        <v>4954</v>
      </c>
      <c r="H4959">
        <f t="shared" ca="1" si="115"/>
        <v>-3.9497573620448402E-2</v>
      </c>
    </row>
    <row r="4960" spans="7:8">
      <c r="G4960">
        <v>4955</v>
      </c>
      <c r="H4960">
        <f t="shared" ca="1" si="115"/>
        <v>1.074212814287985E-2</v>
      </c>
    </row>
    <row r="4961" spans="7:8">
      <c r="G4961">
        <v>4956</v>
      </c>
      <c r="H4961">
        <f t="shared" ca="1" si="115"/>
        <v>1.0129357298018036E-2</v>
      </c>
    </row>
    <row r="4962" spans="7:8">
      <c r="G4962">
        <v>4957</v>
      </c>
      <c r="H4962">
        <f t="shared" ca="1" si="115"/>
        <v>1.9242057459286661E-2</v>
      </c>
    </row>
    <row r="4963" spans="7:8">
      <c r="G4963">
        <v>4958</v>
      </c>
      <c r="H4963">
        <f t="shared" ca="1" si="115"/>
        <v>-2.2158317431322606E-2</v>
      </c>
    </row>
    <row r="4964" spans="7:8">
      <c r="G4964">
        <v>4959</v>
      </c>
      <c r="H4964">
        <f t="shared" ca="1" si="115"/>
        <v>4.5445743425452821E-3</v>
      </c>
    </row>
    <row r="4965" spans="7:8">
      <c r="G4965">
        <v>4960</v>
      </c>
      <c r="H4965">
        <f t="shared" ca="1" si="115"/>
        <v>2.0763881168094828E-2</v>
      </c>
    </row>
    <row r="4966" spans="7:8">
      <c r="G4966">
        <v>4961</v>
      </c>
      <c r="H4966">
        <f t="shared" ca="1" si="115"/>
        <v>8.0445169889622054E-3</v>
      </c>
    </row>
    <row r="4967" spans="7:8">
      <c r="G4967">
        <v>4962</v>
      </c>
      <c r="H4967">
        <f t="shared" ca="1" si="115"/>
        <v>1.9874460274739289E-3</v>
      </c>
    </row>
    <row r="4968" spans="7:8">
      <c r="G4968">
        <v>4963</v>
      </c>
      <c r="H4968">
        <f t="shared" ca="1" si="115"/>
        <v>2.241520175957511E-3</v>
      </c>
    </row>
    <row r="4969" spans="7:8">
      <c r="G4969">
        <v>4964</v>
      </c>
      <c r="H4969">
        <f t="shared" ca="1" si="115"/>
        <v>-3.0607307409908788E-2</v>
      </c>
    </row>
    <row r="4970" spans="7:8">
      <c r="G4970">
        <v>4965</v>
      </c>
      <c r="H4970">
        <f t="shared" ca="1" si="115"/>
        <v>3.0782443576102214E-2</v>
      </c>
    </row>
    <row r="4971" spans="7:8">
      <c r="G4971">
        <v>4966</v>
      </c>
      <c r="H4971">
        <f t="shared" ca="1" si="115"/>
        <v>-3.9372928287186625E-3</v>
      </c>
    </row>
    <row r="4972" spans="7:8">
      <c r="G4972">
        <v>4967</v>
      </c>
      <c r="H4972">
        <f t="shared" ca="1" si="115"/>
        <v>-3.1602987841785968E-3</v>
      </c>
    </row>
    <row r="4973" spans="7:8">
      <c r="G4973">
        <v>4968</v>
      </c>
      <c r="H4973">
        <f t="shared" ca="1" si="115"/>
        <v>-1.7374533790322954E-2</v>
      </c>
    </row>
    <row r="4974" spans="7:8">
      <c r="G4974">
        <v>4969</v>
      </c>
      <c r="H4974">
        <f t="shared" ca="1" si="115"/>
        <v>-1.9540946285409096E-2</v>
      </c>
    </row>
    <row r="4975" spans="7:8">
      <c r="G4975">
        <v>4970</v>
      </c>
      <c r="H4975">
        <f t="shared" ca="1" si="115"/>
        <v>6.1588277778985975E-3</v>
      </c>
    </row>
    <row r="4976" spans="7:8">
      <c r="G4976">
        <v>4971</v>
      </c>
      <c r="H4976">
        <f t="shared" ca="1" si="115"/>
        <v>-1.6408472194134074E-2</v>
      </c>
    </row>
    <row r="4977" spans="7:8">
      <c r="G4977">
        <v>4972</v>
      </c>
      <c r="H4977">
        <f t="shared" ca="1" si="115"/>
        <v>9.8691111777396961E-3</v>
      </c>
    </row>
    <row r="4978" spans="7:8">
      <c r="G4978">
        <v>4973</v>
      </c>
      <c r="H4978">
        <f t="shared" ca="1" si="115"/>
        <v>-7.3564345725213379E-3</v>
      </c>
    </row>
    <row r="4979" spans="7:8">
      <c r="G4979">
        <v>4974</v>
      </c>
      <c r="H4979">
        <f t="shared" ca="1" si="115"/>
        <v>-1.2112436173938137E-3</v>
      </c>
    </row>
    <row r="4980" spans="7:8">
      <c r="G4980">
        <v>4975</v>
      </c>
      <c r="H4980">
        <f t="shared" ca="1" si="115"/>
        <v>1.8402368326584411E-2</v>
      </c>
    </row>
    <row r="4981" spans="7:8">
      <c r="G4981">
        <v>4976</v>
      </c>
      <c r="H4981">
        <f t="shared" ca="1" si="115"/>
        <v>-3.1885105086559701E-2</v>
      </c>
    </row>
    <row r="4982" spans="7:8">
      <c r="G4982">
        <v>4977</v>
      </c>
      <c r="H4982">
        <f t="shared" ca="1" si="115"/>
        <v>1.5432164897661335E-4</v>
      </c>
    </row>
    <row r="4983" spans="7:8">
      <c r="G4983">
        <v>4978</v>
      </c>
      <c r="H4983">
        <f t="shared" ca="1" si="115"/>
        <v>1.9271616384268363E-3</v>
      </c>
    </row>
    <row r="4984" spans="7:8">
      <c r="G4984">
        <v>4979</v>
      </c>
      <c r="H4984">
        <f t="shared" ca="1" si="115"/>
        <v>2.0898663440450167E-2</v>
      </c>
    </row>
    <row r="4985" spans="7:8">
      <c r="G4985">
        <v>4980</v>
      </c>
      <c r="H4985">
        <f t="shared" ca="1" si="115"/>
        <v>1.9248516189005093E-2</v>
      </c>
    </row>
    <row r="4986" spans="7:8">
      <c r="G4986">
        <v>4981</v>
      </c>
      <c r="H4986">
        <f t="shared" ca="1" si="115"/>
        <v>3.1844081980425799E-2</v>
      </c>
    </row>
    <row r="4987" spans="7:8">
      <c r="G4987">
        <v>4982</v>
      </c>
      <c r="H4987">
        <f t="shared" ca="1" si="115"/>
        <v>6.4175128488732575E-3</v>
      </c>
    </row>
    <row r="4988" spans="7:8">
      <c r="G4988">
        <v>4983</v>
      </c>
      <c r="H4988">
        <f t="shared" ca="1" si="115"/>
        <v>1.5703713838529105E-2</v>
      </c>
    </row>
    <row r="4989" spans="7:8">
      <c r="G4989">
        <v>4984</v>
      </c>
      <c r="H4989">
        <f t="shared" ca="1" si="115"/>
        <v>-1.5206497247416568E-2</v>
      </c>
    </row>
    <row r="4990" spans="7:8">
      <c r="G4990">
        <v>4985</v>
      </c>
      <c r="H4990">
        <f t="shared" ca="1" si="115"/>
        <v>-1.1142789746184441E-3</v>
      </c>
    </row>
    <row r="4991" spans="7:8">
      <c r="G4991">
        <v>4986</v>
      </c>
      <c r="H4991">
        <f t="shared" ca="1" si="115"/>
        <v>-3.8182482843495347E-2</v>
      </c>
    </row>
    <row r="4992" spans="7:8">
      <c r="G4992">
        <v>4987</v>
      </c>
      <c r="H4992">
        <f t="shared" ca="1" si="115"/>
        <v>-2.7622229348116905E-2</v>
      </c>
    </row>
    <row r="4993" spans="7:8">
      <c r="G4993">
        <v>4988</v>
      </c>
      <c r="H4993">
        <f t="shared" ca="1" si="115"/>
        <v>3.4743797780717491E-2</v>
      </c>
    </row>
    <row r="4994" spans="7:8">
      <c r="G4994">
        <v>4989</v>
      </c>
      <c r="H4994">
        <f t="shared" ca="1" si="115"/>
        <v>1.8771869589965132E-2</v>
      </c>
    </row>
    <row r="4995" spans="7:8">
      <c r="G4995">
        <v>4990</v>
      </c>
      <c r="H4995">
        <f t="shared" ca="1" si="115"/>
        <v>4.2460967799595861E-3</v>
      </c>
    </row>
    <row r="4996" spans="7:8">
      <c r="G4996">
        <v>4991</v>
      </c>
      <c r="H4996">
        <f t="shared" ca="1" si="115"/>
        <v>-2.2913236760431416E-2</v>
      </c>
    </row>
    <row r="4997" spans="7:8">
      <c r="G4997">
        <v>4992</v>
      </c>
      <c r="H4997">
        <f t="shared" ca="1" si="115"/>
        <v>-1.5894394155146635E-3</v>
      </c>
    </row>
    <row r="4998" spans="7:8">
      <c r="G4998">
        <v>4993</v>
      </c>
      <c r="H4998">
        <f t="shared" ca="1" si="115"/>
        <v>3.7419669448410263E-2</v>
      </c>
    </row>
    <row r="4999" spans="7:8">
      <c r="G4999">
        <v>4994</v>
      </c>
      <c r="H4999">
        <f t="shared" ref="H4999:H5062" ca="1" si="116">NORMINV(RAND(),N$8,N$9)</f>
        <v>5.7666773640172742E-3</v>
      </c>
    </row>
    <row r="5000" spans="7:8">
      <c r="G5000">
        <v>4995</v>
      </c>
      <c r="H5000">
        <f t="shared" ca="1" si="116"/>
        <v>2.9054196042602724E-2</v>
      </c>
    </row>
    <row r="5001" spans="7:8">
      <c r="G5001">
        <v>4996</v>
      </c>
      <c r="H5001">
        <f t="shared" ca="1" si="116"/>
        <v>-1.1677893797383087E-2</v>
      </c>
    </row>
    <row r="5002" spans="7:8">
      <c r="G5002">
        <v>4997</v>
      </c>
      <c r="H5002">
        <f t="shared" ca="1" si="116"/>
        <v>2.0400665875652733E-2</v>
      </c>
    </row>
    <row r="5003" spans="7:8">
      <c r="G5003">
        <v>4998</v>
      </c>
      <c r="H5003">
        <f t="shared" ca="1" si="116"/>
        <v>-3.5841966952243863E-3</v>
      </c>
    </row>
    <row r="5004" spans="7:8">
      <c r="G5004">
        <v>4999</v>
      </c>
      <c r="H5004">
        <f t="shared" ca="1" si="116"/>
        <v>1.3196887505733507E-3</v>
      </c>
    </row>
    <row r="5005" spans="7:8">
      <c r="G5005">
        <v>5000</v>
      </c>
      <c r="H5005">
        <f t="shared" ca="1" si="116"/>
        <v>-4.2083158798193396E-3</v>
      </c>
    </row>
    <row r="5006" spans="7:8">
      <c r="G5006">
        <v>5001</v>
      </c>
      <c r="H5006">
        <f t="shared" ca="1" si="116"/>
        <v>-2.2062165762750385E-2</v>
      </c>
    </row>
    <row r="5007" spans="7:8">
      <c r="G5007">
        <v>5002</v>
      </c>
      <c r="H5007">
        <f t="shared" ca="1" si="116"/>
        <v>-8.1219912637985076E-3</v>
      </c>
    </row>
    <row r="5008" spans="7:8">
      <c r="G5008">
        <v>5003</v>
      </c>
      <c r="H5008">
        <f t="shared" ca="1" si="116"/>
        <v>-1.656744971699365E-2</v>
      </c>
    </row>
    <row r="5009" spans="7:8">
      <c r="G5009">
        <v>5004</v>
      </c>
      <c r="H5009">
        <f t="shared" ca="1" si="116"/>
        <v>1.6197229734205825E-2</v>
      </c>
    </row>
    <row r="5010" spans="7:8">
      <c r="G5010">
        <v>5005</v>
      </c>
      <c r="H5010">
        <f t="shared" ca="1" si="116"/>
        <v>8.5451404251449918E-3</v>
      </c>
    </row>
    <row r="5011" spans="7:8">
      <c r="G5011">
        <v>5006</v>
      </c>
      <c r="H5011">
        <f t="shared" ca="1" si="116"/>
        <v>3.3857539871970738E-2</v>
      </c>
    </row>
    <row r="5012" spans="7:8">
      <c r="G5012">
        <v>5007</v>
      </c>
      <c r="H5012">
        <f t="shared" ca="1" si="116"/>
        <v>-1.0884373286621226E-2</v>
      </c>
    </row>
    <row r="5013" spans="7:8">
      <c r="G5013">
        <v>5008</v>
      </c>
      <c r="H5013">
        <f t="shared" ca="1" si="116"/>
        <v>-6.3797518505017969E-2</v>
      </c>
    </row>
    <row r="5014" spans="7:8">
      <c r="G5014">
        <v>5009</v>
      </c>
      <c r="H5014">
        <f t="shared" ca="1" si="116"/>
        <v>1.097228501893314E-2</v>
      </c>
    </row>
    <row r="5015" spans="7:8">
      <c r="G5015">
        <v>5010</v>
      </c>
      <c r="H5015">
        <f t="shared" ca="1" si="116"/>
        <v>9.426701243537788E-3</v>
      </c>
    </row>
    <row r="5016" spans="7:8">
      <c r="G5016">
        <v>5011</v>
      </c>
      <c r="H5016">
        <f t="shared" ca="1" si="116"/>
        <v>1.4303232736600094E-3</v>
      </c>
    </row>
    <row r="5017" spans="7:8">
      <c r="G5017">
        <v>5012</v>
      </c>
      <c r="H5017">
        <f t="shared" ca="1" si="116"/>
        <v>-1.6242369092586944E-3</v>
      </c>
    </row>
    <row r="5018" spans="7:8">
      <c r="G5018">
        <v>5013</v>
      </c>
      <c r="H5018">
        <f t="shared" ca="1" si="116"/>
        <v>-4.6559236838842524E-3</v>
      </c>
    </row>
    <row r="5019" spans="7:8">
      <c r="G5019">
        <v>5014</v>
      </c>
      <c r="H5019">
        <f t="shared" ca="1" si="116"/>
        <v>1.1346825990795895E-2</v>
      </c>
    </row>
    <row r="5020" spans="7:8">
      <c r="G5020">
        <v>5015</v>
      </c>
      <c r="H5020">
        <f t="shared" ca="1" si="116"/>
        <v>1.545641775636139E-2</v>
      </c>
    </row>
    <row r="5021" spans="7:8">
      <c r="G5021">
        <v>5016</v>
      </c>
      <c r="H5021">
        <f t="shared" ca="1" si="116"/>
        <v>4.3667994847307844E-3</v>
      </c>
    </row>
    <row r="5022" spans="7:8">
      <c r="G5022">
        <v>5017</v>
      </c>
      <c r="H5022">
        <f t="shared" ca="1" si="116"/>
        <v>-2.5993879344496953E-2</v>
      </c>
    </row>
    <row r="5023" spans="7:8">
      <c r="G5023">
        <v>5018</v>
      </c>
      <c r="H5023">
        <f t="shared" ca="1" si="116"/>
        <v>4.1927420030190392E-2</v>
      </c>
    </row>
    <row r="5024" spans="7:8">
      <c r="G5024">
        <v>5019</v>
      </c>
      <c r="H5024">
        <f t="shared" ca="1" si="116"/>
        <v>3.8297259965170333E-2</v>
      </c>
    </row>
    <row r="5025" spans="7:8">
      <c r="G5025">
        <v>5020</v>
      </c>
      <c r="H5025">
        <f t="shared" ca="1" si="116"/>
        <v>4.6380154793323753E-4</v>
      </c>
    </row>
    <row r="5026" spans="7:8">
      <c r="G5026">
        <v>5021</v>
      </c>
      <c r="H5026">
        <f t="shared" ca="1" si="116"/>
        <v>2.7843613892431687E-2</v>
      </c>
    </row>
    <row r="5027" spans="7:8">
      <c r="G5027">
        <v>5022</v>
      </c>
      <c r="H5027">
        <f t="shared" ca="1" si="116"/>
        <v>1.0752505114608533E-2</v>
      </c>
    </row>
    <row r="5028" spans="7:8">
      <c r="G5028">
        <v>5023</v>
      </c>
      <c r="H5028">
        <f t="shared" ca="1" si="116"/>
        <v>-7.8899587465032592E-3</v>
      </c>
    </row>
    <row r="5029" spans="7:8">
      <c r="G5029">
        <v>5024</v>
      </c>
      <c r="H5029">
        <f t="shared" ca="1" si="116"/>
        <v>-2.2275430651262414E-2</v>
      </c>
    </row>
    <row r="5030" spans="7:8">
      <c r="G5030">
        <v>5025</v>
      </c>
      <c r="H5030">
        <f t="shared" ca="1" si="116"/>
        <v>2.1615289968148148E-2</v>
      </c>
    </row>
    <row r="5031" spans="7:8">
      <c r="G5031">
        <v>5026</v>
      </c>
      <c r="H5031">
        <f t="shared" ca="1" si="116"/>
        <v>1.8389012347968581E-2</v>
      </c>
    </row>
    <row r="5032" spans="7:8">
      <c r="G5032">
        <v>5027</v>
      </c>
      <c r="H5032">
        <f t="shared" ca="1" si="116"/>
        <v>1.6731222549003989E-2</v>
      </c>
    </row>
    <row r="5033" spans="7:8">
      <c r="G5033">
        <v>5028</v>
      </c>
      <c r="H5033">
        <f t="shared" ca="1" si="116"/>
        <v>3.595389706579394E-4</v>
      </c>
    </row>
    <row r="5034" spans="7:8">
      <c r="G5034">
        <v>5029</v>
      </c>
      <c r="H5034">
        <f t="shared" ca="1" si="116"/>
        <v>1.4556437515951476E-2</v>
      </c>
    </row>
    <row r="5035" spans="7:8">
      <c r="G5035">
        <v>5030</v>
      </c>
      <c r="H5035">
        <f t="shared" ca="1" si="116"/>
        <v>2.5097465714439965E-2</v>
      </c>
    </row>
    <row r="5036" spans="7:8">
      <c r="G5036">
        <v>5031</v>
      </c>
      <c r="H5036">
        <f t="shared" ca="1" si="116"/>
        <v>2.7837629025562003E-3</v>
      </c>
    </row>
    <row r="5037" spans="7:8">
      <c r="G5037">
        <v>5032</v>
      </c>
      <c r="H5037">
        <f t="shared" ca="1" si="116"/>
        <v>-3.6406652323922511E-2</v>
      </c>
    </row>
    <row r="5038" spans="7:8">
      <c r="G5038">
        <v>5033</v>
      </c>
      <c r="H5038">
        <f t="shared" ca="1" si="116"/>
        <v>-1.1872878236001153E-2</v>
      </c>
    </row>
    <row r="5039" spans="7:8">
      <c r="G5039">
        <v>5034</v>
      </c>
      <c r="H5039">
        <f t="shared" ca="1" si="116"/>
        <v>1.5127776728108317E-3</v>
      </c>
    </row>
    <row r="5040" spans="7:8">
      <c r="G5040">
        <v>5035</v>
      </c>
      <c r="H5040">
        <f t="shared" ca="1" si="116"/>
        <v>1.4865744599564735E-2</v>
      </c>
    </row>
    <row r="5041" spans="7:8">
      <c r="G5041">
        <v>5036</v>
      </c>
      <c r="H5041">
        <f t="shared" ca="1" si="116"/>
        <v>1.7062548302999601E-2</v>
      </c>
    </row>
    <row r="5042" spans="7:8">
      <c r="G5042">
        <v>5037</v>
      </c>
      <c r="H5042">
        <f t="shared" ca="1" si="116"/>
        <v>7.7212282429226413E-3</v>
      </c>
    </row>
    <row r="5043" spans="7:8">
      <c r="G5043">
        <v>5038</v>
      </c>
      <c r="H5043">
        <f t="shared" ca="1" si="116"/>
        <v>2.2113424785055704E-2</v>
      </c>
    </row>
    <row r="5044" spans="7:8">
      <c r="G5044">
        <v>5039</v>
      </c>
      <c r="H5044">
        <f t="shared" ca="1" si="116"/>
        <v>-1.0184261977499784E-2</v>
      </c>
    </row>
    <row r="5045" spans="7:8">
      <c r="G5045">
        <v>5040</v>
      </c>
      <c r="H5045">
        <f t="shared" ca="1" si="116"/>
        <v>1.3989043586697794E-2</v>
      </c>
    </row>
    <row r="5046" spans="7:8">
      <c r="G5046">
        <v>5041</v>
      </c>
      <c r="H5046">
        <f t="shared" ca="1" si="116"/>
        <v>-4.176326731557118E-3</v>
      </c>
    </row>
    <row r="5047" spans="7:8">
      <c r="G5047">
        <v>5042</v>
      </c>
      <c r="H5047">
        <f t="shared" ca="1" si="116"/>
        <v>-2.1106687203557059E-2</v>
      </c>
    </row>
    <row r="5048" spans="7:8">
      <c r="G5048">
        <v>5043</v>
      </c>
      <c r="H5048">
        <f t="shared" ca="1" si="116"/>
        <v>1.3538770297799653E-2</v>
      </c>
    </row>
    <row r="5049" spans="7:8">
      <c r="G5049">
        <v>5044</v>
      </c>
      <c r="H5049">
        <f t="shared" ca="1" si="116"/>
        <v>1.2410064566527289E-2</v>
      </c>
    </row>
    <row r="5050" spans="7:8">
      <c r="G5050">
        <v>5045</v>
      </c>
      <c r="H5050">
        <f t="shared" ca="1" si="116"/>
        <v>-2.533655776416251E-2</v>
      </c>
    </row>
    <row r="5051" spans="7:8">
      <c r="G5051">
        <v>5046</v>
      </c>
      <c r="H5051">
        <f t="shared" ca="1" si="116"/>
        <v>-2.6588045533540494E-2</v>
      </c>
    </row>
    <row r="5052" spans="7:8">
      <c r="G5052">
        <v>5047</v>
      </c>
      <c r="H5052">
        <f t="shared" ca="1" si="116"/>
        <v>-2.2021749202056285E-2</v>
      </c>
    </row>
    <row r="5053" spans="7:8">
      <c r="G5053">
        <v>5048</v>
      </c>
      <c r="H5053">
        <f t="shared" ca="1" si="116"/>
        <v>-9.8906420895582929E-3</v>
      </c>
    </row>
    <row r="5054" spans="7:8">
      <c r="G5054">
        <v>5049</v>
      </c>
      <c r="H5054">
        <f t="shared" ca="1" si="116"/>
        <v>-3.1134367128313901E-3</v>
      </c>
    </row>
    <row r="5055" spans="7:8">
      <c r="G5055">
        <v>5050</v>
      </c>
      <c r="H5055">
        <f t="shared" ca="1" si="116"/>
        <v>-2.887032205637045E-3</v>
      </c>
    </row>
    <row r="5056" spans="7:8">
      <c r="G5056">
        <v>5051</v>
      </c>
      <c r="H5056">
        <f t="shared" ca="1" si="116"/>
        <v>-8.4724342292948115E-3</v>
      </c>
    </row>
    <row r="5057" spans="7:8">
      <c r="G5057">
        <v>5052</v>
      </c>
      <c r="H5057">
        <f t="shared" ca="1" si="116"/>
        <v>-1.093312810639887E-3</v>
      </c>
    </row>
    <row r="5058" spans="7:8">
      <c r="G5058">
        <v>5053</v>
      </c>
      <c r="H5058">
        <f t="shared" ca="1" si="116"/>
        <v>-4.6924129072400483E-2</v>
      </c>
    </row>
    <row r="5059" spans="7:8">
      <c r="G5059">
        <v>5054</v>
      </c>
      <c r="H5059">
        <f t="shared" ca="1" si="116"/>
        <v>3.1278280283268359E-2</v>
      </c>
    </row>
    <row r="5060" spans="7:8">
      <c r="G5060">
        <v>5055</v>
      </c>
      <c r="H5060">
        <f t="shared" ca="1" si="116"/>
        <v>2.3438777461994919E-2</v>
      </c>
    </row>
    <row r="5061" spans="7:8">
      <c r="G5061">
        <v>5056</v>
      </c>
      <c r="H5061">
        <f t="shared" ca="1" si="116"/>
        <v>9.6534058615193284E-3</v>
      </c>
    </row>
    <row r="5062" spans="7:8">
      <c r="G5062">
        <v>5057</v>
      </c>
      <c r="H5062">
        <f t="shared" ca="1" si="116"/>
        <v>2.6664237714943877E-3</v>
      </c>
    </row>
    <row r="5063" spans="7:8">
      <c r="G5063">
        <v>5058</v>
      </c>
      <c r="H5063">
        <f t="shared" ref="H5063:H5126" ca="1" si="117">NORMINV(RAND(),N$8,N$9)</f>
        <v>5.0521829170174668E-3</v>
      </c>
    </row>
    <row r="5064" spans="7:8">
      <c r="G5064">
        <v>5059</v>
      </c>
      <c r="H5064">
        <f t="shared" ca="1" si="117"/>
        <v>-2.5461895116012719E-2</v>
      </c>
    </row>
    <row r="5065" spans="7:8">
      <c r="G5065">
        <v>5060</v>
      </c>
      <c r="H5065">
        <f t="shared" ca="1" si="117"/>
        <v>-1.7838184306171118E-4</v>
      </c>
    </row>
    <row r="5066" spans="7:8">
      <c r="G5066">
        <v>5061</v>
      </c>
      <c r="H5066">
        <f t="shared" ca="1" si="117"/>
        <v>1.5904480268604398E-2</v>
      </c>
    </row>
    <row r="5067" spans="7:8">
      <c r="G5067">
        <v>5062</v>
      </c>
      <c r="H5067">
        <f t="shared" ca="1" si="117"/>
        <v>9.7317038365373754E-3</v>
      </c>
    </row>
    <row r="5068" spans="7:8">
      <c r="G5068">
        <v>5063</v>
      </c>
      <c r="H5068">
        <f t="shared" ca="1" si="117"/>
        <v>-3.9064467064561991E-3</v>
      </c>
    </row>
    <row r="5069" spans="7:8">
      <c r="G5069">
        <v>5064</v>
      </c>
      <c r="H5069">
        <f t="shared" ca="1" si="117"/>
        <v>-3.4486268046313696E-2</v>
      </c>
    </row>
    <row r="5070" spans="7:8">
      <c r="G5070">
        <v>5065</v>
      </c>
      <c r="H5070">
        <f t="shared" ca="1" si="117"/>
        <v>1.7186167336737789E-2</v>
      </c>
    </row>
    <row r="5071" spans="7:8">
      <c r="G5071">
        <v>5066</v>
      </c>
      <c r="H5071">
        <f t="shared" ca="1" si="117"/>
        <v>1.0636364104304314E-2</v>
      </c>
    </row>
    <row r="5072" spans="7:8">
      <c r="G5072">
        <v>5067</v>
      </c>
      <c r="H5072">
        <f t="shared" ca="1" si="117"/>
        <v>1.3286307862136228E-2</v>
      </c>
    </row>
    <row r="5073" spans="7:8">
      <c r="G5073">
        <v>5068</v>
      </c>
      <c r="H5073">
        <f t="shared" ca="1" si="117"/>
        <v>-3.138312771678245E-2</v>
      </c>
    </row>
    <row r="5074" spans="7:8">
      <c r="G5074">
        <v>5069</v>
      </c>
      <c r="H5074">
        <f t="shared" ca="1" si="117"/>
        <v>3.5836455494946714E-4</v>
      </c>
    </row>
    <row r="5075" spans="7:8">
      <c r="G5075">
        <v>5070</v>
      </c>
      <c r="H5075">
        <f t="shared" ca="1" si="117"/>
        <v>3.3169190334626134E-2</v>
      </c>
    </row>
    <row r="5076" spans="7:8">
      <c r="G5076">
        <v>5071</v>
      </c>
      <c r="H5076">
        <f t="shared" ca="1" si="117"/>
        <v>-3.1768688758378037E-2</v>
      </c>
    </row>
    <row r="5077" spans="7:8">
      <c r="G5077">
        <v>5072</v>
      </c>
      <c r="H5077">
        <f t="shared" ca="1" si="117"/>
        <v>1.3745397165566829E-2</v>
      </c>
    </row>
    <row r="5078" spans="7:8">
      <c r="G5078">
        <v>5073</v>
      </c>
      <c r="H5078">
        <f t="shared" ca="1" si="117"/>
        <v>2.3633903144844037E-3</v>
      </c>
    </row>
    <row r="5079" spans="7:8">
      <c r="G5079">
        <v>5074</v>
      </c>
      <c r="H5079">
        <f t="shared" ca="1" si="117"/>
        <v>1.5085708775800226E-2</v>
      </c>
    </row>
    <row r="5080" spans="7:8">
      <c r="G5080">
        <v>5075</v>
      </c>
      <c r="H5080">
        <f t="shared" ca="1" si="117"/>
        <v>1.3306825592047527E-2</v>
      </c>
    </row>
    <row r="5081" spans="7:8">
      <c r="G5081">
        <v>5076</v>
      </c>
      <c r="H5081">
        <f t="shared" ca="1" si="117"/>
        <v>1.2749999170014388E-2</v>
      </c>
    </row>
    <row r="5082" spans="7:8">
      <c r="G5082">
        <v>5077</v>
      </c>
      <c r="H5082">
        <f t="shared" ca="1" si="117"/>
        <v>1.4391128793953772E-2</v>
      </c>
    </row>
    <row r="5083" spans="7:8">
      <c r="G5083">
        <v>5078</v>
      </c>
      <c r="H5083">
        <f t="shared" ca="1" si="117"/>
        <v>-9.5812901451928049E-3</v>
      </c>
    </row>
    <row r="5084" spans="7:8">
      <c r="G5084">
        <v>5079</v>
      </c>
      <c r="H5084">
        <f t="shared" ca="1" si="117"/>
        <v>3.8811980599822243E-2</v>
      </c>
    </row>
    <row r="5085" spans="7:8">
      <c r="G5085">
        <v>5080</v>
      </c>
      <c r="H5085">
        <f t="shared" ca="1" si="117"/>
        <v>1.1744293049412841E-2</v>
      </c>
    </row>
    <row r="5086" spans="7:8">
      <c r="G5086">
        <v>5081</v>
      </c>
      <c r="H5086">
        <f t="shared" ca="1" si="117"/>
        <v>1.4183014865921132E-2</v>
      </c>
    </row>
    <row r="5087" spans="7:8">
      <c r="G5087">
        <v>5082</v>
      </c>
      <c r="H5087">
        <f t="shared" ca="1" si="117"/>
        <v>-2.6334012576198496E-4</v>
      </c>
    </row>
    <row r="5088" spans="7:8">
      <c r="G5088">
        <v>5083</v>
      </c>
      <c r="H5088">
        <f t="shared" ca="1" si="117"/>
        <v>-2.2628331605419879E-2</v>
      </c>
    </row>
    <row r="5089" spans="7:8">
      <c r="G5089">
        <v>5084</v>
      </c>
      <c r="H5089">
        <f t="shared" ca="1" si="117"/>
        <v>1.5026526994864639E-2</v>
      </c>
    </row>
    <row r="5090" spans="7:8">
      <c r="G5090">
        <v>5085</v>
      </c>
      <c r="H5090">
        <f t="shared" ca="1" si="117"/>
        <v>-3.0149393005779256E-2</v>
      </c>
    </row>
    <row r="5091" spans="7:8">
      <c r="G5091">
        <v>5086</v>
      </c>
      <c r="H5091">
        <f t="shared" ca="1" si="117"/>
        <v>-6.9300669628680998E-3</v>
      </c>
    </row>
    <row r="5092" spans="7:8">
      <c r="G5092">
        <v>5087</v>
      </c>
      <c r="H5092">
        <f t="shared" ca="1" si="117"/>
        <v>-1.4111372373916705E-2</v>
      </c>
    </row>
    <row r="5093" spans="7:8">
      <c r="G5093">
        <v>5088</v>
      </c>
      <c r="H5093">
        <f t="shared" ca="1" si="117"/>
        <v>3.9961987828585266E-3</v>
      </c>
    </row>
    <row r="5094" spans="7:8">
      <c r="G5094">
        <v>5089</v>
      </c>
      <c r="H5094">
        <f t="shared" ca="1" si="117"/>
        <v>-9.1447033737821933E-3</v>
      </c>
    </row>
    <row r="5095" spans="7:8">
      <c r="G5095">
        <v>5090</v>
      </c>
      <c r="H5095">
        <f t="shared" ca="1" si="117"/>
        <v>-1.5149802473043839E-2</v>
      </c>
    </row>
    <row r="5096" spans="7:8">
      <c r="G5096">
        <v>5091</v>
      </c>
      <c r="H5096">
        <f t="shared" ca="1" si="117"/>
        <v>-1.3927610850936814E-2</v>
      </c>
    </row>
    <row r="5097" spans="7:8">
      <c r="G5097">
        <v>5092</v>
      </c>
      <c r="H5097">
        <f t="shared" ca="1" si="117"/>
        <v>1.5964722503497217E-2</v>
      </c>
    </row>
    <row r="5098" spans="7:8">
      <c r="G5098">
        <v>5093</v>
      </c>
      <c r="H5098">
        <f t="shared" ca="1" si="117"/>
        <v>6.1272151039652722E-3</v>
      </c>
    </row>
    <row r="5099" spans="7:8">
      <c r="G5099">
        <v>5094</v>
      </c>
      <c r="H5099">
        <f t="shared" ca="1" si="117"/>
        <v>-2.4369092132413141E-2</v>
      </c>
    </row>
    <row r="5100" spans="7:8">
      <c r="G5100">
        <v>5095</v>
      </c>
      <c r="H5100">
        <f t="shared" ca="1" si="117"/>
        <v>1.75006038830176E-2</v>
      </c>
    </row>
    <row r="5101" spans="7:8">
      <c r="G5101">
        <v>5096</v>
      </c>
      <c r="H5101">
        <f t="shared" ca="1" si="117"/>
        <v>1.6568054701765932E-2</v>
      </c>
    </row>
    <row r="5102" spans="7:8">
      <c r="G5102">
        <v>5097</v>
      </c>
      <c r="H5102">
        <f t="shared" ca="1" si="117"/>
        <v>-1.5265849825957275E-2</v>
      </c>
    </row>
    <row r="5103" spans="7:8">
      <c r="G5103">
        <v>5098</v>
      </c>
      <c r="H5103">
        <f t="shared" ca="1" si="117"/>
        <v>-1.1723991893140011E-2</v>
      </c>
    </row>
    <row r="5104" spans="7:8">
      <c r="G5104">
        <v>5099</v>
      </c>
      <c r="H5104">
        <f t="shared" ca="1" si="117"/>
        <v>4.1817703813125176E-3</v>
      </c>
    </row>
    <row r="5105" spans="7:8">
      <c r="G5105">
        <v>5100</v>
      </c>
      <c r="H5105">
        <f t="shared" ca="1" si="117"/>
        <v>-3.2720917730799451E-2</v>
      </c>
    </row>
    <row r="5106" spans="7:8">
      <c r="G5106">
        <v>5101</v>
      </c>
      <c r="H5106">
        <f t="shared" ca="1" si="117"/>
        <v>-1.272372519648253E-2</v>
      </c>
    </row>
    <row r="5107" spans="7:8">
      <c r="G5107">
        <v>5102</v>
      </c>
      <c r="H5107">
        <f t="shared" ca="1" si="117"/>
        <v>1.8117235475356028E-2</v>
      </c>
    </row>
    <row r="5108" spans="7:8">
      <c r="G5108">
        <v>5103</v>
      </c>
      <c r="H5108">
        <f t="shared" ca="1" si="117"/>
        <v>-1.6101459144752011E-2</v>
      </c>
    </row>
    <row r="5109" spans="7:8">
      <c r="G5109">
        <v>5104</v>
      </c>
      <c r="H5109">
        <f t="shared" ca="1" si="117"/>
        <v>2.1475152170763668E-2</v>
      </c>
    </row>
    <row r="5110" spans="7:8">
      <c r="G5110">
        <v>5105</v>
      </c>
      <c r="H5110">
        <f t="shared" ca="1" si="117"/>
        <v>1.1899241606497772E-2</v>
      </c>
    </row>
    <row r="5111" spans="7:8">
      <c r="G5111">
        <v>5106</v>
      </c>
      <c r="H5111">
        <f t="shared" ca="1" si="117"/>
        <v>-2.0979433802272393E-2</v>
      </c>
    </row>
    <row r="5112" spans="7:8">
      <c r="G5112">
        <v>5107</v>
      </c>
      <c r="H5112">
        <f t="shared" ca="1" si="117"/>
        <v>1.3792806172386115E-2</v>
      </c>
    </row>
    <row r="5113" spans="7:8">
      <c r="G5113">
        <v>5108</v>
      </c>
      <c r="H5113">
        <f t="shared" ca="1" si="117"/>
        <v>3.5236700045619997E-2</v>
      </c>
    </row>
    <row r="5114" spans="7:8">
      <c r="G5114">
        <v>5109</v>
      </c>
      <c r="H5114">
        <f t="shared" ca="1" si="117"/>
        <v>1.3447655149470784E-2</v>
      </c>
    </row>
    <row r="5115" spans="7:8">
      <c r="G5115">
        <v>5110</v>
      </c>
      <c r="H5115">
        <f t="shared" ca="1" si="117"/>
        <v>-8.5480349919978306E-3</v>
      </c>
    </row>
    <row r="5116" spans="7:8">
      <c r="G5116">
        <v>5111</v>
      </c>
      <c r="H5116">
        <f t="shared" ca="1" si="117"/>
        <v>2.2925990877853152E-2</v>
      </c>
    </row>
    <row r="5117" spans="7:8">
      <c r="G5117">
        <v>5112</v>
      </c>
      <c r="H5117">
        <f t="shared" ca="1" si="117"/>
        <v>-5.3447841583834418E-3</v>
      </c>
    </row>
    <row r="5118" spans="7:8">
      <c r="G5118">
        <v>5113</v>
      </c>
      <c r="H5118">
        <f t="shared" ca="1" si="117"/>
        <v>-1.1966575838481066E-2</v>
      </c>
    </row>
    <row r="5119" spans="7:8">
      <c r="G5119">
        <v>5114</v>
      </c>
      <c r="H5119">
        <f t="shared" ca="1" si="117"/>
        <v>-1.5779649711602815E-2</v>
      </c>
    </row>
    <row r="5120" spans="7:8">
      <c r="G5120">
        <v>5115</v>
      </c>
      <c r="H5120">
        <f t="shared" ca="1" si="117"/>
        <v>-1.9737396530833656E-2</v>
      </c>
    </row>
    <row r="5121" spans="7:8">
      <c r="G5121">
        <v>5116</v>
      </c>
      <c r="H5121">
        <f t="shared" ca="1" si="117"/>
        <v>3.1263073078277121E-3</v>
      </c>
    </row>
    <row r="5122" spans="7:8">
      <c r="G5122">
        <v>5117</v>
      </c>
      <c r="H5122">
        <f t="shared" ca="1" si="117"/>
        <v>1.0033428352240997E-2</v>
      </c>
    </row>
    <row r="5123" spans="7:8">
      <c r="G5123">
        <v>5118</v>
      </c>
      <c r="H5123">
        <f t="shared" ca="1" si="117"/>
        <v>1.2003492643110524E-2</v>
      </c>
    </row>
    <row r="5124" spans="7:8">
      <c r="G5124">
        <v>5119</v>
      </c>
      <c r="H5124">
        <f t="shared" ca="1" si="117"/>
        <v>-2.5403649720599459E-2</v>
      </c>
    </row>
    <row r="5125" spans="7:8">
      <c r="G5125">
        <v>5120</v>
      </c>
      <c r="H5125">
        <f t="shared" ca="1" si="117"/>
        <v>-1.1112589843372781E-3</v>
      </c>
    </row>
    <row r="5126" spans="7:8">
      <c r="G5126">
        <v>5121</v>
      </c>
      <c r="H5126">
        <f t="shared" ca="1" si="117"/>
        <v>-5.54450176348053E-3</v>
      </c>
    </row>
    <row r="5127" spans="7:8">
      <c r="G5127">
        <v>5122</v>
      </c>
      <c r="H5127">
        <f t="shared" ref="H5127:H5190" ca="1" si="118">NORMINV(RAND(),N$8,N$9)</f>
        <v>9.4426821109508917E-3</v>
      </c>
    </row>
    <row r="5128" spans="7:8">
      <c r="G5128">
        <v>5123</v>
      </c>
      <c r="H5128">
        <f t="shared" ca="1" si="118"/>
        <v>-3.0692323313960899E-2</v>
      </c>
    </row>
    <row r="5129" spans="7:8">
      <c r="G5129">
        <v>5124</v>
      </c>
      <c r="H5129">
        <f t="shared" ca="1" si="118"/>
        <v>1.1408468007275029E-2</v>
      </c>
    </row>
    <row r="5130" spans="7:8">
      <c r="G5130">
        <v>5125</v>
      </c>
      <c r="H5130">
        <f t="shared" ca="1" si="118"/>
        <v>1.2986502330843081E-2</v>
      </c>
    </row>
    <row r="5131" spans="7:8">
      <c r="G5131">
        <v>5126</v>
      </c>
      <c r="H5131">
        <f t="shared" ca="1" si="118"/>
        <v>5.6590161996742279E-3</v>
      </c>
    </row>
    <row r="5132" spans="7:8">
      <c r="G5132">
        <v>5127</v>
      </c>
      <c r="H5132">
        <f t="shared" ca="1" si="118"/>
        <v>1.1590094078375118E-2</v>
      </c>
    </row>
    <row r="5133" spans="7:8">
      <c r="G5133">
        <v>5128</v>
      </c>
      <c r="H5133">
        <f t="shared" ca="1" si="118"/>
        <v>3.6121144529906397E-2</v>
      </c>
    </row>
    <row r="5134" spans="7:8">
      <c r="G5134">
        <v>5129</v>
      </c>
      <c r="H5134">
        <f t="shared" ca="1" si="118"/>
        <v>5.4745152814844582E-3</v>
      </c>
    </row>
    <row r="5135" spans="7:8">
      <c r="G5135">
        <v>5130</v>
      </c>
      <c r="H5135">
        <f t="shared" ca="1" si="118"/>
        <v>8.6502817837362045E-4</v>
      </c>
    </row>
    <row r="5136" spans="7:8">
      <c r="G5136">
        <v>5131</v>
      </c>
      <c r="H5136">
        <f t="shared" ca="1" si="118"/>
        <v>-3.4076189944208961E-2</v>
      </c>
    </row>
    <row r="5137" spans="7:8">
      <c r="G5137">
        <v>5132</v>
      </c>
      <c r="H5137">
        <f t="shared" ca="1" si="118"/>
        <v>-5.4342210259244583E-3</v>
      </c>
    </row>
    <row r="5138" spans="7:8">
      <c r="G5138">
        <v>5133</v>
      </c>
      <c r="H5138">
        <f t="shared" ca="1" si="118"/>
        <v>-2.3673859465106233E-2</v>
      </c>
    </row>
    <row r="5139" spans="7:8">
      <c r="G5139">
        <v>5134</v>
      </c>
      <c r="H5139">
        <f t="shared" ca="1" si="118"/>
        <v>2.1833041641649703E-2</v>
      </c>
    </row>
    <row r="5140" spans="7:8">
      <c r="G5140">
        <v>5135</v>
      </c>
      <c r="H5140">
        <f t="shared" ca="1" si="118"/>
        <v>2.3238104738688785E-3</v>
      </c>
    </row>
    <row r="5141" spans="7:8">
      <c r="G5141">
        <v>5136</v>
      </c>
      <c r="H5141">
        <f t="shared" ca="1" si="118"/>
        <v>-6.6896789901761309E-4</v>
      </c>
    </row>
    <row r="5142" spans="7:8">
      <c r="G5142">
        <v>5137</v>
      </c>
      <c r="H5142">
        <f t="shared" ca="1" si="118"/>
        <v>1.6532680970929227E-2</v>
      </c>
    </row>
    <row r="5143" spans="7:8">
      <c r="G5143">
        <v>5138</v>
      </c>
      <c r="H5143">
        <f t="shared" ca="1" si="118"/>
        <v>-2.7415203691213766E-2</v>
      </c>
    </row>
    <row r="5144" spans="7:8">
      <c r="G5144">
        <v>5139</v>
      </c>
      <c r="H5144">
        <f t="shared" ca="1" si="118"/>
        <v>-1.8909949683435033E-3</v>
      </c>
    </row>
    <row r="5145" spans="7:8">
      <c r="G5145">
        <v>5140</v>
      </c>
      <c r="H5145">
        <f t="shared" ca="1" si="118"/>
        <v>6.8113561308005346E-3</v>
      </c>
    </row>
    <row r="5146" spans="7:8">
      <c r="G5146">
        <v>5141</v>
      </c>
      <c r="H5146">
        <f t="shared" ca="1" si="118"/>
        <v>-2.8472078303684138E-3</v>
      </c>
    </row>
    <row r="5147" spans="7:8">
      <c r="G5147">
        <v>5142</v>
      </c>
      <c r="H5147">
        <f t="shared" ca="1" si="118"/>
        <v>3.1818235756238648E-2</v>
      </c>
    </row>
    <row r="5148" spans="7:8">
      <c r="G5148">
        <v>5143</v>
      </c>
      <c r="H5148">
        <f t="shared" ca="1" si="118"/>
        <v>2.6599619436976588E-2</v>
      </c>
    </row>
    <row r="5149" spans="7:8">
      <c r="G5149">
        <v>5144</v>
      </c>
      <c r="H5149">
        <f t="shared" ca="1" si="118"/>
        <v>-2.357326628479833E-2</v>
      </c>
    </row>
    <row r="5150" spans="7:8">
      <c r="G5150">
        <v>5145</v>
      </c>
      <c r="H5150">
        <f t="shared" ca="1" si="118"/>
        <v>-4.5090495060284903E-2</v>
      </c>
    </row>
    <row r="5151" spans="7:8">
      <c r="G5151">
        <v>5146</v>
      </c>
      <c r="H5151">
        <f t="shared" ca="1" si="118"/>
        <v>-1.1555692798216415E-4</v>
      </c>
    </row>
    <row r="5152" spans="7:8">
      <c r="G5152">
        <v>5147</v>
      </c>
      <c r="H5152">
        <f t="shared" ca="1" si="118"/>
        <v>3.3457752530502309E-2</v>
      </c>
    </row>
    <row r="5153" spans="7:8">
      <c r="G5153">
        <v>5148</v>
      </c>
      <c r="H5153">
        <f t="shared" ca="1" si="118"/>
        <v>-2.5035144160268998E-2</v>
      </c>
    </row>
    <row r="5154" spans="7:8">
      <c r="G5154">
        <v>5149</v>
      </c>
      <c r="H5154">
        <f t="shared" ca="1" si="118"/>
        <v>-4.7660291135790313E-3</v>
      </c>
    </row>
    <row r="5155" spans="7:8">
      <c r="G5155">
        <v>5150</v>
      </c>
      <c r="H5155">
        <f t="shared" ca="1" si="118"/>
        <v>1.1667647333356696E-2</v>
      </c>
    </row>
    <row r="5156" spans="7:8">
      <c r="G5156">
        <v>5151</v>
      </c>
      <c r="H5156">
        <f t="shared" ca="1" si="118"/>
        <v>1.8654055644349837E-2</v>
      </c>
    </row>
    <row r="5157" spans="7:8">
      <c r="G5157">
        <v>5152</v>
      </c>
      <c r="H5157">
        <f t="shared" ca="1" si="118"/>
        <v>-2.8915589678263097E-2</v>
      </c>
    </row>
    <row r="5158" spans="7:8">
      <c r="G5158">
        <v>5153</v>
      </c>
      <c r="H5158">
        <f t="shared" ca="1" si="118"/>
        <v>-3.4294729299856183E-3</v>
      </c>
    </row>
    <row r="5159" spans="7:8">
      <c r="G5159">
        <v>5154</v>
      </c>
      <c r="H5159">
        <f t="shared" ca="1" si="118"/>
        <v>-2.3007826239596837E-3</v>
      </c>
    </row>
    <row r="5160" spans="7:8">
      <c r="G5160">
        <v>5155</v>
      </c>
      <c r="H5160">
        <f t="shared" ca="1" si="118"/>
        <v>2.606710618028649E-3</v>
      </c>
    </row>
    <row r="5161" spans="7:8">
      <c r="G5161">
        <v>5156</v>
      </c>
      <c r="H5161">
        <f t="shared" ca="1" si="118"/>
        <v>1.1993849438225807E-2</v>
      </c>
    </row>
    <row r="5162" spans="7:8">
      <c r="G5162">
        <v>5157</v>
      </c>
      <c r="H5162">
        <f t="shared" ca="1" si="118"/>
        <v>-3.4901703905745408E-2</v>
      </c>
    </row>
    <row r="5163" spans="7:8">
      <c r="G5163">
        <v>5158</v>
      </c>
      <c r="H5163">
        <f t="shared" ca="1" si="118"/>
        <v>-1.0201507014740593E-2</v>
      </c>
    </row>
    <row r="5164" spans="7:8">
      <c r="G5164">
        <v>5159</v>
      </c>
      <c r="H5164">
        <f t="shared" ca="1" si="118"/>
        <v>-3.7695285073762802E-3</v>
      </c>
    </row>
    <row r="5165" spans="7:8">
      <c r="G5165">
        <v>5160</v>
      </c>
      <c r="H5165">
        <f t="shared" ca="1" si="118"/>
        <v>-7.5282916965653153E-3</v>
      </c>
    </row>
    <row r="5166" spans="7:8">
      <c r="G5166">
        <v>5161</v>
      </c>
      <c r="H5166">
        <f t="shared" ca="1" si="118"/>
        <v>1.6740731728140112E-2</v>
      </c>
    </row>
    <row r="5167" spans="7:8">
      <c r="G5167">
        <v>5162</v>
      </c>
      <c r="H5167">
        <f t="shared" ca="1" si="118"/>
        <v>1.375511284665246E-2</v>
      </c>
    </row>
    <row r="5168" spans="7:8">
      <c r="G5168">
        <v>5163</v>
      </c>
      <c r="H5168">
        <f t="shared" ca="1" si="118"/>
        <v>-1.5231068038345072E-2</v>
      </c>
    </row>
    <row r="5169" spans="7:8">
      <c r="G5169">
        <v>5164</v>
      </c>
      <c r="H5169">
        <f t="shared" ca="1" si="118"/>
        <v>8.2106296706512365E-3</v>
      </c>
    </row>
    <row r="5170" spans="7:8">
      <c r="G5170">
        <v>5165</v>
      </c>
      <c r="H5170">
        <f t="shared" ca="1" si="118"/>
        <v>1.7424108559758407E-2</v>
      </c>
    </row>
    <row r="5171" spans="7:8">
      <c r="G5171">
        <v>5166</v>
      </c>
      <c r="H5171">
        <f t="shared" ca="1" si="118"/>
        <v>-3.6016902164680155E-2</v>
      </c>
    </row>
    <row r="5172" spans="7:8">
      <c r="G5172">
        <v>5167</v>
      </c>
      <c r="H5172">
        <f t="shared" ca="1" si="118"/>
        <v>-3.6859824092820613E-3</v>
      </c>
    </row>
    <row r="5173" spans="7:8">
      <c r="G5173">
        <v>5168</v>
      </c>
      <c r="H5173">
        <f t="shared" ca="1" si="118"/>
        <v>1.2645690062582095E-2</v>
      </c>
    </row>
    <row r="5174" spans="7:8">
      <c r="G5174">
        <v>5169</v>
      </c>
      <c r="H5174">
        <f t="shared" ca="1" si="118"/>
        <v>-1.1874355324147445E-2</v>
      </c>
    </row>
    <row r="5175" spans="7:8">
      <c r="G5175">
        <v>5170</v>
      </c>
      <c r="H5175">
        <f t="shared" ca="1" si="118"/>
        <v>4.5836092376423193E-2</v>
      </c>
    </row>
    <row r="5176" spans="7:8">
      <c r="G5176">
        <v>5171</v>
      </c>
      <c r="H5176">
        <f t="shared" ca="1" si="118"/>
        <v>-6.8213135807523532E-3</v>
      </c>
    </row>
    <row r="5177" spans="7:8">
      <c r="G5177">
        <v>5172</v>
      </c>
      <c r="H5177">
        <f t="shared" ca="1" si="118"/>
        <v>-2.1156464800317413E-2</v>
      </c>
    </row>
    <row r="5178" spans="7:8">
      <c r="G5178">
        <v>5173</v>
      </c>
      <c r="H5178">
        <f t="shared" ca="1" si="118"/>
        <v>-1.3513906668879815E-2</v>
      </c>
    </row>
    <row r="5179" spans="7:8">
      <c r="G5179">
        <v>5174</v>
      </c>
      <c r="H5179">
        <f t="shared" ca="1" si="118"/>
        <v>5.5260557306331594E-2</v>
      </c>
    </row>
    <row r="5180" spans="7:8">
      <c r="G5180">
        <v>5175</v>
      </c>
      <c r="H5180">
        <f t="shared" ca="1" si="118"/>
        <v>1.0495247116345478E-2</v>
      </c>
    </row>
    <row r="5181" spans="7:8">
      <c r="G5181">
        <v>5176</v>
      </c>
      <c r="H5181">
        <f t="shared" ca="1" si="118"/>
        <v>1.5682828979170647E-2</v>
      </c>
    </row>
    <row r="5182" spans="7:8">
      <c r="G5182">
        <v>5177</v>
      </c>
      <c r="H5182">
        <f t="shared" ca="1" si="118"/>
        <v>-5.5916090410300604E-3</v>
      </c>
    </row>
    <row r="5183" spans="7:8">
      <c r="G5183">
        <v>5178</v>
      </c>
      <c r="H5183">
        <f t="shared" ca="1" si="118"/>
        <v>7.2854887203822856E-3</v>
      </c>
    </row>
    <row r="5184" spans="7:8">
      <c r="G5184">
        <v>5179</v>
      </c>
      <c r="H5184">
        <f t="shared" ca="1" si="118"/>
        <v>3.2367093587033824E-2</v>
      </c>
    </row>
    <row r="5185" spans="7:8">
      <c r="G5185">
        <v>5180</v>
      </c>
      <c r="H5185">
        <f t="shared" ca="1" si="118"/>
        <v>-2.8737531835544537E-2</v>
      </c>
    </row>
    <row r="5186" spans="7:8">
      <c r="G5186">
        <v>5181</v>
      </c>
      <c r="H5186">
        <f t="shared" ca="1" si="118"/>
        <v>-9.3537166087308832E-3</v>
      </c>
    </row>
    <row r="5187" spans="7:8">
      <c r="G5187">
        <v>5182</v>
      </c>
      <c r="H5187">
        <f t="shared" ca="1" si="118"/>
        <v>2.8263989649064274E-2</v>
      </c>
    </row>
    <row r="5188" spans="7:8">
      <c r="G5188">
        <v>5183</v>
      </c>
      <c r="H5188">
        <f t="shared" ca="1" si="118"/>
        <v>-7.3004470495905277E-3</v>
      </c>
    </row>
    <row r="5189" spans="7:8">
      <c r="G5189">
        <v>5184</v>
      </c>
      <c r="H5189">
        <f t="shared" ca="1" si="118"/>
        <v>2.6862292922076279E-3</v>
      </c>
    </row>
    <row r="5190" spans="7:8">
      <c r="G5190">
        <v>5185</v>
      </c>
      <c r="H5190">
        <f t="shared" ca="1" si="118"/>
        <v>-1.5848532473788923E-2</v>
      </c>
    </row>
    <row r="5191" spans="7:8">
      <c r="G5191">
        <v>5186</v>
      </c>
      <c r="H5191">
        <f t="shared" ref="H5191:H5254" ca="1" si="119">NORMINV(RAND(),N$8,N$9)</f>
        <v>1.2366658235140984E-2</v>
      </c>
    </row>
    <row r="5192" spans="7:8">
      <c r="G5192">
        <v>5187</v>
      </c>
      <c r="H5192">
        <f t="shared" ca="1" si="119"/>
        <v>1.0617618689530411E-2</v>
      </c>
    </row>
    <row r="5193" spans="7:8">
      <c r="G5193">
        <v>5188</v>
      </c>
      <c r="H5193">
        <f t="shared" ca="1" si="119"/>
        <v>2.537915578042502E-2</v>
      </c>
    </row>
    <row r="5194" spans="7:8">
      <c r="G5194">
        <v>5189</v>
      </c>
      <c r="H5194">
        <f t="shared" ca="1" si="119"/>
        <v>-7.136744883178215E-3</v>
      </c>
    </row>
    <row r="5195" spans="7:8">
      <c r="G5195">
        <v>5190</v>
      </c>
      <c r="H5195">
        <f t="shared" ca="1" si="119"/>
        <v>-1.0736813733941123E-2</v>
      </c>
    </row>
    <row r="5196" spans="7:8">
      <c r="G5196">
        <v>5191</v>
      </c>
      <c r="H5196">
        <f t="shared" ca="1" si="119"/>
        <v>3.6701879797985289E-3</v>
      </c>
    </row>
    <row r="5197" spans="7:8">
      <c r="G5197">
        <v>5192</v>
      </c>
      <c r="H5197">
        <f t="shared" ca="1" si="119"/>
        <v>1.4676718718667258E-3</v>
      </c>
    </row>
    <row r="5198" spans="7:8">
      <c r="G5198">
        <v>5193</v>
      </c>
      <c r="H5198">
        <f t="shared" ca="1" si="119"/>
        <v>2.3630215284969978E-2</v>
      </c>
    </row>
    <row r="5199" spans="7:8">
      <c r="G5199">
        <v>5194</v>
      </c>
      <c r="H5199">
        <f t="shared" ca="1" si="119"/>
        <v>8.5437144007578705E-3</v>
      </c>
    </row>
    <row r="5200" spans="7:8">
      <c r="G5200">
        <v>5195</v>
      </c>
      <c r="H5200">
        <f t="shared" ca="1" si="119"/>
        <v>3.5633387246016293E-2</v>
      </c>
    </row>
    <row r="5201" spans="7:8">
      <c r="G5201">
        <v>5196</v>
      </c>
      <c r="H5201">
        <f t="shared" ca="1" si="119"/>
        <v>2.2322589332569975E-2</v>
      </c>
    </row>
    <row r="5202" spans="7:8">
      <c r="G5202">
        <v>5197</v>
      </c>
      <c r="H5202">
        <f t="shared" ca="1" si="119"/>
        <v>3.6297971353766645E-3</v>
      </c>
    </row>
    <row r="5203" spans="7:8">
      <c r="G5203">
        <v>5198</v>
      </c>
      <c r="H5203">
        <f t="shared" ca="1" si="119"/>
        <v>7.3411125522222107E-2</v>
      </c>
    </row>
    <row r="5204" spans="7:8">
      <c r="G5204">
        <v>5199</v>
      </c>
      <c r="H5204">
        <f t="shared" ca="1" si="119"/>
        <v>-2.9342363381423341E-2</v>
      </c>
    </row>
    <row r="5205" spans="7:8">
      <c r="G5205">
        <v>5200</v>
      </c>
      <c r="H5205">
        <f t="shared" ca="1" si="119"/>
        <v>-4.7979068830400783E-2</v>
      </c>
    </row>
    <row r="5206" spans="7:8">
      <c r="G5206">
        <v>5201</v>
      </c>
      <c r="H5206">
        <f t="shared" ca="1" si="119"/>
        <v>1.6746430303316299E-2</v>
      </c>
    </row>
    <row r="5207" spans="7:8">
      <c r="G5207">
        <v>5202</v>
      </c>
      <c r="H5207">
        <f t="shared" ca="1" si="119"/>
        <v>-3.6270973225007719E-2</v>
      </c>
    </row>
    <row r="5208" spans="7:8">
      <c r="G5208">
        <v>5203</v>
      </c>
      <c r="H5208">
        <f t="shared" ca="1" si="119"/>
        <v>-2.0814148992070848E-3</v>
      </c>
    </row>
    <row r="5209" spans="7:8">
      <c r="G5209">
        <v>5204</v>
      </c>
      <c r="H5209">
        <f t="shared" ca="1" si="119"/>
        <v>-1.1823434013566654E-2</v>
      </c>
    </row>
    <row r="5210" spans="7:8">
      <c r="G5210">
        <v>5205</v>
      </c>
      <c r="H5210">
        <f t="shared" ca="1" si="119"/>
        <v>4.0158913121390701E-2</v>
      </c>
    </row>
    <row r="5211" spans="7:8">
      <c r="G5211">
        <v>5206</v>
      </c>
      <c r="H5211">
        <f t="shared" ca="1" si="119"/>
        <v>6.1179868280597429E-3</v>
      </c>
    </row>
    <row r="5212" spans="7:8">
      <c r="G5212">
        <v>5207</v>
      </c>
      <c r="H5212">
        <f t="shared" ca="1" si="119"/>
        <v>1.9462096739580791E-2</v>
      </c>
    </row>
    <row r="5213" spans="7:8">
      <c r="G5213">
        <v>5208</v>
      </c>
      <c r="H5213">
        <f t="shared" ca="1" si="119"/>
        <v>2.0842932633154232E-2</v>
      </c>
    </row>
    <row r="5214" spans="7:8">
      <c r="G5214">
        <v>5209</v>
      </c>
      <c r="H5214">
        <f t="shared" ca="1" si="119"/>
        <v>-1.2281961766915764E-2</v>
      </c>
    </row>
    <row r="5215" spans="7:8">
      <c r="G5215">
        <v>5210</v>
      </c>
      <c r="H5215">
        <f t="shared" ca="1" si="119"/>
        <v>7.4408971206634021E-4</v>
      </c>
    </row>
    <row r="5216" spans="7:8">
      <c r="G5216">
        <v>5211</v>
      </c>
      <c r="H5216">
        <f t="shared" ca="1" si="119"/>
        <v>2.9157038472169942E-2</v>
      </c>
    </row>
    <row r="5217" spans="7:8">
      <c r="G5217">
        <v>5212</v>
      </c>
      <c r="H5217">
        <f t="shared" ca="1" si="119"/>
        <v>-3.8288679348807184E-2</v>
      </c>
    </row>
    <row r="5218" spans="7:8">
      <c r="G5218">
        <v>5213</v>
      </c>
      <c r="H5218">
        <f t="shared" ca="1" si="119"/>
        <v>1.3608064787722942E-2</v>
      </c>
    </row>
    <row r="5219" spans="7:8">
      <c r="G5219">
        <v>5214</v>
      </c>
      <c r="H5219">
        <f t="shared" ca="1" si="119"/>
        <v>5.6315837586647073E-3</v>
      </c>
    </row>
    <row r="5220" spans="7:8">
      <c r="G5220">
        <v>5215</v>
      </c>
      <c r="H5220">
        <f t="shared" ca="1" si="119"/>
        <v>1.3188248474231154E-2</v>
      </c>
    </row>
    <row r="5221" spans="7:8">
      <c r="G5221">
        <v>5216</v>
      </c>
      <c r="H5221">
        <f t="shared" ca="1" si="119"/>
        <v>-2.2686849827727971E-3</v>
      </c>
    </row>
    <row r="5222" spans="7:8">
      <c r="G5222">
        <v>5217</v>
      </c>
      <c r="H5222">
        <f t="shared" ca="1" si="119"/>
        <v>5.5737872168058686E-2</v>
      </c>
    </row>
    <row r="5223" spans="7:8">
      <c r="G5223">
        <v>5218</v>
      </c>
      <c r="H5223">
        <f t="shared" ca="1" si="119"/>
        <v>-2.7779127689740724E-3</v>
      </c>
    </row>
    <row r="5224" spans="7:8">
      <c r="G5224">
        <v>5219</v>
      </c>
      <c r="H5224">
        <f t="shared" ca="1" si="119"/>
        <v>1.800708229433361E-2</v>
      </c>
    </row>
    <row r="5225" spans="7:8">
      <c r="G5225">
        <v>5220</v>
      </c>
      <c r="H5225">
        <f t="shared" ca="1" si="119"/>
        <v>-8.4403146743216514E-3</v>
      </c>
    </row>
    <row r="5226" spans="7:8">
      <c r="G5226">
        <v>5221</v>
      </c>
      <c r="H5226">
        <f t="shared" ca="1" si="119"/>
        <v>1.820065631107589E-2</v>
      </c>
    </row>
    <row r="5227" spans="7:8">
      <c r="G5227">
        <v>5222</v>
      </c>
      <c r="H5227">
        <f t="shared" ca="1" si="119"/>
        <v>3.8075318858342274E-3</v>
      </c>
    </row>
    <row r="5228" spans="7:8">
      <c r="G5228">
        <v>5223</v>
      </c>
      <c r="H5228">
        <f t="shared" ca="1" si="119"/>
        <v>2.3682661023567274E-2</v>
      </c>
    </row>
    <row r="5229" spans="7:8">
      <c r="G5229">
        <v>5224</v>
      </c>
      <c r="H5229">
        <f t="shared" ca="1" si="119"/>
        <v>3.527951306339127E-2</v>
      </c>
    </row>
    <row r="5230" spans="7:8">
      <c r="G5230">
        <v>5225</v>
      </c>
      <c r="H5230">
        <f t="shared" ca="1" si="119"/>
        <v>2.0242661650364802E-2</v>
      </c>
    </row>
    <row r="5231" spans="7:8">
      <c r="G5231">
        <v>5226</v>
      </c>
      <c r="H5231">
        <f t="shared" ca="1" si="119"/>
        <v>-1.7345318383660314E-2</v>
      </c>
    </row>
    <row r="5232" spans="7:8">
      <c r="G5232">
        <v>5227</v>
      </c>
      <c r="H5232">
        <f t="shared" ca="1" si="119"/>
        <v>1.1044419608905011E-2</v>
      </c>
    </row>
    <row r="5233" spans="7:8">
      <c r="G5233">
        <v>5228</v>
      </c>
      <c r="H5233">
        <f t="shared" ca="1" si="119"/>
        <v>1.3873370192838861E-2</v>
      </c>
    </row>
    <row r="5234" spans="7:8">
      <c r="G5234">
        <v>5229</v>
      </c>
      <c r="H5234">
        <f t="shared" ca="1" si="119"/>
        <v>2.6180577626451103E-2</v>
      </c>
    </row>
    <row r="5235" spans="7:8">
      <c r="G5235">
        <v>5230</v>
      </c>
      <c r="H5235">
        <f t="shared" ca="1" si="119"/>
        <v>2.2258105203088782E-2</v>
      </c>
    </row>
    <row r="5236" spans="7:8">
      <c r="G5236">
        <v>5231</v>
      </c>
      <c r="H5236">
        <f t="shared" ca="1" si="119"/>
        <v>3.085070635739132E-3</v>
      </c>
    </row>
    <row r="5237" spans="7:8">
      <c r="G5237">
        <v>5232</v>
      </c>
      <c r="H5237">
        <f t="shared" ca="1" si="119"/>
        <v>-1.2516033147345675E-2</v>
      </c>
    </row>
    <row r="5238" spans="7:8">
      <c r="G5238">
        <v>5233</v>
      </c>
      <c r="H5238">
        <f t="shared" ca="1" si="119"/>
        <v>-9.4036789169068841E-3</v>
      </c>
    </row>
    <row r="5239" spans="7:8">
      <c r="G5239">
        <v>5234</v>
      </c>
      <c r="H5239">
        <f t="shared" ca="1" si="119"/>
        <v>1.5155829509087818E-2</v>
      </c>
    </row>
    <row r="5240" spans="7:8">
      <c r="G5240">
        <v>5235</v>
      </c>
      <c r="H5240">
        <f t="shared" ca="1" si="119"/>
        <v>2.3700008742667165E-2</v>
      </c>
    </row>
    <row r="5241" spans="7:8">
      <c r="G5241">
        <v>5236</v>
      </c>
      <c r="H5241">
        <f t="shared" ca="1" si="119"/>
        <v>-5.0337068986991411E-2</v>
      </c>
    </row>
    <row r="5242" spans="7:8">
      <c r="G5242">
        <v>5237</v>
      </c>
      <c r="H5242">
        <f t="shared" ca="1" si="119"/>
        <v>2.4936367735825533E-2</v>
      </c>
    </row>
    <row r="5243" spans="7:8">
      <c r="G5243">
        <v>5238</v>
      </c>
      <c r="H5243">
        <f t="shared" ca="1" si="119"/>
        <v>-1.0587724389655792E-2</v>
      </c>
    </row>
    <row r="5244" spans="7:8">
      <c r="G5244">
        <v>5239</v>
      </c>
      <c r="H5244">
        <f t="shared" ca="1" si="119"/>
        <v>1.916675699052724E-2</v>
      </c>
    </row>
    <row r="5245" spans="7:8">
      <c r="G5245">
        <v>5240</v>
      </c>
      <c r="H5245">
        <f t="shared" ca="1" si="119"/>
        <v>-3.3308635837171724E-2</v>
      </c>
    </row>
    <row r="5246" spans="7:8">
      <c r="G5246">
        <v>5241</v>
      </c>
      <c r="H5246">
        <f t="shared" ca="1" si="119"/>
        <v>1.1871094166019535E-2</v>
      </c>
    </row>
    <row r="5247" spans="7:8">
      <c r="G5247">
        <v>5242</v>
      </c>
      <c r="H5247">
        <f t="shared" ca="1" si="119"/>
        <v>-7.1522768010381359E-3</v>
      </c>
    </row>
    <row r="5248" spans="7:8">
      <c r="G5248">
        <v>5243</v>
      </c>
      <c r="H5248">
        <f t="shared" ca="1" si="119"/>
        <v>1.2031731015756254E-3</v>
      </c>
    </row>
    <row r="5249" spans="7:8">
      <c r="G5249">
        <v>5244</v>
      </c>
      <c r="H5249">
        <f t="shared" ca="1" si="119"/>
        <v>1.8029508498245039E-2</v>
      </c>
    </row>
    <row r="5250" spans="7:8">
      <c r="G5250">
        <v>5245</v>
      </c>
      <c r="H5250">
        <f t="shared" ca="1" si="119"/>
        <v>-5.8460367243265213E-3</v>
      </c>
    </row>
    <row r="5251" spans="7:8">
      <c r="G5251">
        <v>5246</v>
      </c>
      <c r="H5251">
        <f t="shared" ca="1" si="119"/>
        <v>2.9369012041516807E-2</v>
      </c>
    </row>
    <row r="5252" spans="7:8">
      <c r="G5252">
        <v>5247</v>
      </c>
      <c r="H5252">
        <f t="shared" ca="1" si="119"/>
        <v>8.8910831677414945E-4</v>
      </c>
    </row>
    <row r="5253" spans="7:8">
      <c r="G5253">
        <v>5248</v>
      </c>
      <c r="H5253">
        <f t="shared" ca="1" si="119"/>
        <v>9.4706151786967362E-3</v>
      </c>
    </row>
    <row r="5254" spans="7:8">
      <c r="G5254">
        <v>5249</v>
      </c>
      <c r="H5254">
        <f t="shared" ca="1" si="119"/>
        <v>6.7136932055857773E-3</v>
      </c>
    </row>
    <row r="5255" spans="7:8">
      <c r="G5255">
        <v>5250</v>
      </c>
      <c r="H5255">
        <f t="shared" ref="H5255:H5318" ca="1" si="120">NORMINV(RAND(),N$8,N$9)</f>
        <v>1.0831091843883365E-2</v>
      </c>
    </row>
    <row r="5256" spans="7:8">
      <c r="G5256">
        <v>5251</v>
      </c>
      <c r="H5256">
        <f t="shared" ca="1" si="120"/>
        <v>5.2815795126364305E-3</v>
      </c>
    </row>
    <row r="5257" spans="7:8">
      <c r="G5257">
        <v>5252</v>
      </c>
      <c r="H5257">
        <f t="shared" ca="1" si="120"/>
        <v>-1.1551660357748249E-2</v>
      </c>
    </row>
    <row r="5258" spans="7:8">
      <c r="G5258">
        <v>5253</v>
      </c>
      <c r="H5258">
        <f t="shared" ca="1" si="120"/>
        <v>1.396827479840938E-2</v>
      </c>
    </row>
    <row r="5259" spans="7:8">
      <c r="G5259">
        <v>5254</v>
      </c>
      <c r="H5259">
        <f t="shared" ca="1" si="120"/>
        <v>1.1450129400726948E-2</v>
      </c>
    </row>
    <row r="5260" spans="7:8">
      <c r="G5260">
        <v>5255</v>
      </c>
      <c r="H5260">
        <f t="shared" ca="1" si="120"/>
        <v>1.7706389703386189E-2</v>
      </c>
    </row>
    <row r="5261" spans="7:8">
      <c r="G5261">
        <v>5256</v>
      </c>
      <c r="H5261">
        <f t="shared" ca="1" si="120"/>
        <v>1.9368597216172904E-2</v>
      </c>
    </row>
    <row r="5262" spans="7:8">
      <c r="G5262">
        <v>5257</v>
      </c>
      <c r="H5262">
        <f t="shared" ca="1" si="120"/>
        <v>-1.5590645537906169E-2</v>
      </c>
    </row>
    <row r="5263" spans="7:8">
      <c r="G5263">
        <v>5258</v>
      </c>
      <c r="H5263">
        <f t="shared" ca="1" si="120"/>
        <v>2.1594812247598322E-2</v>
      </c>
    </row>
    <row r="5264" spans="7:8">
      <c r="G5264">
        <v>5259</v>
      </c>
      <c r="H5264">
        <f t="shared" ca="1" si="120"/>
        <v>-1.7189912497151433E-2</v>
      </c>
    </row>
    <row r="5265" spans="7:8">
      <c r="G5265">
        <v>5260</v>
      </c>
      <c r="H5265">
        <f t="shared" ca="1" si="120"/>
        <v>-1.0568282231987667E-2</v>
      </c>
    </row>
    <row r="5266" spans="7:8">
      <c r="G5266">
        <v>5261</v>
      </c>
      <c r="H5266">
        <f t="shared" ca="1" si="120"/>
        <v>-8.8867199162492774E-3</v>
      </c>
    </row>
    <row r="5267" spans="7:8">
      <c r="G5267">
        <v>5262</v>
      </c>
      <c r="H5267">
        <f t="shared" ca="1" si="120"/>
        <v>-2.8459223375895248E-3</v>
      </c>
    </row>
    <row r="5268" spans="7:8">
      <c r="G5268">
        <v>5263</v>
      </c>
      <c r="H5268">
        <f t="shared" ca="1" si="120"/>
        <v>-1.4234788364548312E-2</v>
      </c>
    </row>
    <row r="5269" spans="7:8">
      <c r="G5269">
        <v>5264</v>
      </c>
      <c r="H5269">
        <f t="shared" ca="1" si="120"/>
        <v>-5.3765155508464276E-3</v>
      </c>
    </row>
    <row r="5270" spans="7:8">
      <c r="G5270">
        <v>5265</v>
      </c>
      <c r="H5270">
        <f t="shared" ca="1" si="120"/>
        <v>2.4484711390355893E-2</v>
      </c>
    </row>
    <row r="5271" spans="7:8">
      <c r="G5271">
        <v>5266</v>
      </c>
      <c r="H5271">
        <f t="shared" ca="1" si="120"/>
        <v>-3.6578377204965859E-2</v>
      </c>
    </row>
    <row r="5272" spans="7:8">
      <c r="G5272">
        <v>5267</v>
      </c>
      <c r="H5272">
        <f t="shared" ca="1" si="120"/>
        <v>-1.3089221924920097E-2</v>
      </c>
    </row>
    <row r="5273" spans="7:8">
      <c r="G5273">
        <v>5268</v>
      </c>
      <c r="H5273">
        <f t="shared" ca="1" si="120"/>
        <v>1.1854308157358936E-2</v>
      </c>
    </row>
    <row r="5274" spans="7:8">
      <c r="G5274">
        <v>5269</v>
      </c>
      <c r="H5274">
        <f t="shared" ca="1" si="120"/>
        <v>1.9006684724988506E-2</v>
      </c>
    </row>
    <row r="5275" spans="7:8">
      <c r="G5275">
        <v>5270</v>
      </c>
      <c r="H5275">
        <f t="shared" ca="1" si="120"/>
        <v>-9.0015364537781965E-3</v>
      </c>
    </row>
    <row r="5276" spans="7:8">
      <c r="G5276">
        <v>5271</v>
      </c>
      <c r="H5276">
        <f t="shared" ca="1" si="120"/>
        <v>3.9262547958742705E-2</v>
      </c>
    </row>
    <row r="5277" spans="7:8">
      <c r="G5277">
        <v>5272</v>
      </c>
      <c r="H5277">
        <f t="shared" ca="1" si="120"/>
        <v>-5.1977592499971879E-2</v>
      </c>
    </row>
    <row r="5278" spans="7:8">
      <c r="G5278">
        <v>5273</v>
      </c>
      <c r="H5278">
        <f t="shared" ca="1" si="120"/>
        <v>2.9392902082840459E-2</v>
      </c>
    </row>
    <row r="5279" spans="7:8">
      <c r="G5279">
        <v>5274</v>
      </c>
      <c r="H5279">
        <f t="shared" ca="1" si="120"/>
        <v>3.5121828540122024E-2</v>
      </c>
    </row>
    <row r="5280" spans="7:8">
      <c r="G5280">
        <v>5275</v>
      </c>
      <c r="H5280">
        <f t="shared" ca="1" si="120"/>
        <v>6.4083126777814567E-2</v>
      </c>
    </row>
    <row r="5281" spans="7:8">
      <c r="G5281">
        <v>5276</v>
      </c>
      <c r="H5281">
        <f t="shared" ca="1" si="120"/>
        <v>-1.1666507565201559E-2</v>
      </c>
    </row>
    <row r="5282" spans="7:8">
      <c r="G5282">
        <v>5277</v>
      </c>
      <c r="H5282">
        <f t="shared" ca="1" si="120"/>
        <v>5.2167689948257948E-2</v>
      </c>
    </row>
    <row r="5283" spans="7:8">
      <c r="G5283">
        <v>5278</v>
      </c>
      <c r="H5283">
        <f t="shared" ca="1" si="120"/>
        <v>-1.1366444252293708E-2</v>
      </c>
    </row>
    <row r="5284" spans="7:8">
      <c r="G5284">
        <v>5279</v>
      </c>
      <c r="H5284">
        <f t="shared" ca="1" si="120"/>
        <v>-1.9964987024664836E-2</v>
      </c>
    </row>
    <row r="5285" spans="7:8">
      <c r="G5285">
        <v>5280</v>
      </c>
      <c r="H5285">
        <f t="shared" ca="1" si="120"/>
        <v>1.883809003150611E-3</v>
      </c>
    </row>
    <row r="5286" spans="7:8">
      <c r="G5286">
        <v>5281</v>
      </c>
      <c r="H5286">
        <f t="shared" ca="1" si="120"/>
        <v>2.0498679327629353E-2</v>
      </c>
    </row>
    <row r="5287" spans="7:8">
      <c r="G5287">
        <v>5282</v>
      </c>
      <c r="H5287">
        <f t="shared" ca="1" si="120"/>
        <v>1.5843636186138366E-2</v>
      </c>
    </row>
    <row r="5288" spans="7:8">
      <c r="G5288">
        <v>5283</v>
      </c>
      <c r="H5288">
        <f t="shared" ca="1" si="120"/>
        <v>6.3174960259660008E-3</v>
      </c>
    </row>
    <row r="5289" spans="7:8">
      <c r="G5289">
        <v>5284</v>
      </c>
      <c r="H5289">
        <f t="shared" ca="1" si="120"/>
        <v>-1.0875804936780859E-2</v>
      </c>
    </row>
    <row r="5290" spans="7:8">
      <c r="G5290">
        <v>5285</v>
      </c>
      <c r="H5290">
        <f t="shared" ca="1" si="120"/>
        <v>1.4264306197253227E-2</v>
      </c>
    </row>
    <row r="5291" spans="7:8">
      <c r="G5291">
        <v>5286</v>
      </c>
      <c r="H5291">
        <f t="shared" ca="1" si="120"/>
        <v>-9.0481374230519784E-3</v>
      </c>
    </row>
    <row r="5292" spans="7:8">
      <c r="G5292">
        <v>5287</v>
      </c>
      <c r="H5292">
        <f t="shared" ca="1" si="120"/>
        <v>-2.2603757114778033E-2</v>
      </c>
    </row>
    <row r="5293" spans="7:8">
      <c r="G5293">
        <v>5288</v>
      </c>
      <c r="H5293">
        <f t="shared" ca="1" si="120"/>
        <v>1.1484059074117171E-3</v>
      </c>
    </row>
    <row r="5294" spans="7:8">
      <c r="G5294">
        <v>5289</v>
      </c>
      <c r="H5294">
        <f t="shared" ca="1" si="120"/>
        <v>6.4082341175538274E-3</v>
      </c>
    </row>
    <row r="5295" spans="7:8">
      <c r="G5295">
        <v>5290</v>
      </c>
      <c r="H5295">
        <f t="shared" ca="1" si="120"/>
        <v>2.1317203372230833E-2</v>
      </c>
    </row>
    <row r="5296" spans="7:8">
      <c r="G5296">
        <v>5291</v>
      </c>
      <c r="H5296">
        <f t="shared" ca="1" si="120"/>
        <v>-1.5670130501912079E-2</v>
      </c>
    </row>
    <row r="5297" spans="7:8">
      <c r="G5297">
        <v>5292</v>
      </c>
      <c r="H5297">
        <f t="shared" ca="1" si="120"/>
        <v>1.449216200179097E-2</v>
      </c>
    </row>
    <row r="5298" spans="7:8">
      <c r="G5298">
        <v>5293</v>
      </c>
      <c r="H5298">
        <f t="shared" ca="1" si="120"/>
        <v>-1.6004797475421384E-2</v>
      </c>
    </row>
    <row r="5299" spans="7:8">
      <c r="G5299">
        <v>5294</v>
      </c>
      <c r="H5299">
        <f t="shared" ca="1" si="120"/>
        <v>1.7895152537456598E-2</v>
      </c>
    </row>
    <row r="5300" spans="7:8">
      <c r="G5300">
        <v>5295</v>
      </c>
      <c r="H5300">
        <f t="shared" ca="1" si="120"/>
        <v>-1.2195818412184378E-6</v>
      </c>
    </row>
    <row r="5301" spans="7:8">
      <c r="G5301">
        <v>5296</v>
      </c>
      <c r="H5301">
        <f t="shared" ca="1" si="120"/>
        <v>-1.0306474215742633E-2</v>
      </c>
    </row>
    <row r="5302" spans="7:8">
      <c r="G5302">
        <v>5297</v>
      </c>
      <c r="H5302">
        <f t="shared" ca="1" si="120"/>
        <v>-6.7770502703213192E-2</v>
      </c>
    </row>
    <row r="5303" spans="7:8">
      <c r="G5303">
        <v>5298</v>
      </c>
      <c r="H5303">
        <f t="shared" ca="1" si="120"/>
        <v>-3.1057945407386378E-2</v>
      </c>
    </row>
    <row r="5304" spans="7:8">
      <c r="G5304">
        <v>5299</v>
      </c>
      <c r="H5304">
        <f t="shared" ca="1" si="120"/>
        <v>2.388510657513853E-2</v>
      </c>
    </row>
    <row r="5305" spans="7:8">
      <c r="G5305">
        <v>5300</v>
      </c>
      <c r="H5305">
        <f t="shared" ca="1" si="120"/>
        <v>-3.4343662703645557E-3</v>
      </c>
    </row>
    <row r="5306" spans="7:8">
      <c r="G5306">
        <v>5301</v>
      </c>
      <c r="H5306">
        <f t="shared" ca="1" si="120"/>
        <v>2.1543541883860319E-3</v>
      </c>
    </row>
    <row r="5307" spans="7:8">
      <c r="G5307">
        <v>5302</v>
      </c>
      <c r="H5307">
        <f t="shared" ca="1" si="120"/>
        <v>-2.5316475917782563E-2</v>
      </c>
    </row>
    <row r="5308" spans="7:8">
      <c r="G5308">
        <v>5303</v>
      </c>
      <c r="H5308">
        <f t="shared" ca="1" si="120"/>
        <v>3.8389122076936261E-3</v>
      </c>
    </row>
    <row r="5309" spans="7:8">
      <c r="G5309">
        <v>5304</v>
      </c>
      <c r="H5309">
        <f t="shared" ca="1" si="120"/>
        <v>-2.4093079382495327E-2</v>
      </c>
    </row>
    <row r="5310" spans="7:8">
      <c r="G5310">
        <v>5305</v>
      </c>
      <c r="H5310">
        <f t="shared" ca="1" si="120"/>
        <v>8.6276815839548301E-4</v>
      </c>
    </row>
    <row r="5311" spans="7:8">
      <c r="G5311">
        <v>5306</v>
      </c>
      <c r="H5311">
        <f t="shared" ca="1" si="120"/>
        <v>5.2905150480263792E-2</v>
      </c>
    </row>
    <row r="5312" spans="7:8">
      <c r="G5312">
        <v>5307</v>
      </c>
      <c r="H5312">
        <f t="shared" ca="1" si="120"/>
        <v>3.0795078156780065E-2</v>
      </c>
    </row>
    <row r="5313" spans="7:8">
      <c r="G5313">
        <v>5308</v>
      </c>
      <c r="H5313">
        <f t="shared" ca="1" si="120"/>
        <v>-1.5314968871745755E-2</v>
      </c>
    </row>
    <row r="5314" spans="7:8">
      <c r="G5314">
        <v>5309</v>
      </c>
      <c r="H5314">
        <f t="shared" ca="1" si="120"/>
        <v>-7.3353519084395608E-2</v>
      </c>
    </row>
    <row r="5315" spans="7:8">
      <c r="G5315">
        <v>5310</v>
      </c>
      <c r="H5315">
        <f t="shared" ca="1" si="120"/>
        <v>9.8917779101108383E-3</v>
      </c>
    </row>
    <row r="5316" spans="7:8">
      <c r="G5316">
        <v>5311</v>
      </c>
      <c r="H5316">
        <f t="shared" ca="1" si="120"/>
        <v>-1.2377697547342258E-2</v>
      </c>
    </row>
    <row r="5317" spans="7:8">
      <c r="G5317">
        <v>5312</v>
      </c>
      <c r="H5317">
        <f t="shared" ca="1" si="120"/>
        <v>-6.6770460615159372E-3</v>
      </c>
    </row>
    <row r="5318" spans="7:8">
      <c r="G5318">
        <v>5313</v>
      </c>
      <c r="H5318">
        <f t="shared" ca="1" si="120"/>
        <v>-2.3203488901506406E-2</v>
      </c>
    </row>
    <row r="5319" spans="7:8">
      <c r="G5319">
        <v>5314</v>
      </c>
      <c r="H5319">
        <f t="shared" ref="H5319:H5382" ca="1" si="121">NORMINV(RAND(),N$8,N$9)</f>
        <v>-2.5191821723869318E-2</v>
      </c>
    </row>
    <row r="5320" spans="7:8">
      <c r="G5320">
        <v>5315</v>
      </c>
      <c r="H5320">
        <f t="shared" ca="1" si="121"/>
        <v>-6.5496515692638254E-3</v>
      </c>
    </row>
    <row r="5321" spans="7:8">
      <c r="G5321">
        <v>5316</v>
      </c>
      <c r="H5321">
        <f t="shared" ca="1" si="121"/>
        <v>5.1346673837219213E-3</v>
      </c>
    </row>
    <row r="5322" spans="7:8">
      <c r="G5322">
        <v>5317</v>
      </c>
      <c r="H5322">
        <f t="shared" ca="1" si="121"/>
        <v>2.6896324277674048E-3</v>
      </c>
    </row>
    <row r="5323" spans="7:8">
      <c r="G5323">
        <v>5318</v>
      </c>
      <c r="H5323">
        <f t="shared" ca="1" si="121"/>
        <v>5.4191412863069638E-2</v>
      </c>
    </row>
    <row r="5324" spans="7:8">
      <c r="G5324">
        <v>5319</v>
      </c>
      <c r="H5324">
        <f t="shared" ca="1" si="121"/>
        <v>6.0590485869989066E-2</v>
      </c>
    </row>
    <row r="5325" spans="7:8">
      <c r="G5325">
        <v>5320</v>
      </c>
      <c r="H5325">
        <f t="shared" ca="1" si="121"/>
        <v>9.2435092100090453E-3</v>
      </c>
    </row>
    <row r="5326" spans="7:8">
      <c r="G5326">
        <v>5321</v>
      </c>
      <c r="H5326">
        <f t="shared" ca="1" si="121"/>
        <v>1.5355292472059658E-2</v>
      </c>
    </row>
    <row r="5327" spans="7:8">
      <c r="G5327">
        <v>5322</v>
      </c>
      <c r="H5327">
        <f t="shared" ca="1" si="121"/>
        <v>8.65454028688473E-3</v>
      </c>
    </row>
    <row r="5328" spans="7:8">
      <c r="G5328">
        <v>5323</v>
      </c>
      <c r="H5328">
        <f t="shared" ca="1" si="121"/>
        <v>1.5904032528088721E-2</v>
      </c>
    </row>
    <row r="5329" spans="7:8">
      <c r="G5329">
        <v>5324</v>
      </c>
      <c r="H5329">
        <f t="shared" ca="1" si="121"/>
        <v>-2.1718714923538419E-2</v>
      </c>
    </row>
    <row r="5330" spans="7:8">
      <c r="G5330">
        <v>5325</v>
      </c>
      <c r="H5330">
        <f t="shared" ca="1" si="121"/>
        <v>-3.8722216416372654E-3</v>
      </c>
    </row>
    <row r="5331" spans="7:8">
      <c r="G5331">
        <v>5326</v>
      </c>
      <c r="H5331">
        <f t="shared" ca="1" si="121"/>
        <v>1.7222865198068801E-2</v>
      </c>
    </row>
    <row r="5332" spans="7:8">
      <c r="G5332">
        <v>5327</v>
      </c>
      <c r="H5332">
        <f t="shared" ca="1" si="121"/>
        <v>-3.2581608109597494E-3</v>
      </c>
    </row>
    <row r="5333" spans="7:8">
      <c r="G5333">
        <v>5328</v>
      </c>
      <c r="H5333">
        <f t="shared" ca="1" si="121"/>
        <v>8.43353519747796E-3</v>
      </c>
    </row>
    <row r="5334" spans="7:8">
      <c r="G5334">
        <v>5329</v>
      </c>
      <c r="H5334">
        <f t="shared" ca="1" si="121"/>
        <v>2.8791856985896928E-2</v>
      </c>
    </row>
    <row r="5335" spans="7:8">
      <c r="G5335">
        <v>5330</v>
      </c>
      <c r="H5335">
        <f t="shared" ca="1" si="121"/>
        <v>-3.066231767871375E-3</v>
      </c>
    </row>
    <row r="5336" spans="7:8">
      <c r="G5336">
        <v>5331</v>
      </c>
      <c r="H5336">
        <f t="shared" ca="1" si="121"/>
        <v>1.2671693955787502E-2</v>
      </c>
    </row>
    <row r="5337" spans="7:8">
      <c r="G5337">
        <v>5332</v>
      </c>
      <c r="H5337">
        <f t="shared" ca="1" si="121"/>
        <v>2.7270342371858571E-2</v>
      </c>
    </row>
    <row r="5338" spans="7:8">
      <c r="G5338">
        <v>5333</v>
      </c>
      <c r="H5338">
        <f t="shared" ca="1" si="121"/>
        <v>1.4030218228950828E-2</v>
      </c>
    </row>
    <row r="5339" spans="7:8">
      <c r="G5339">
        <v>5334</v>
      </c>
      <c r="H5339">
        <f t="shared" ca="1" si="121"/>
        <v>-9.6240047805479095E-3</v>
      </c>
    </row>
    <row r="5340" spans="7:8">
      <c r="G5340">
        <v>5335</v>
      </c>
      <c r="H5340">
        <f t="shared" ca="1" si="121"/>
        <v>7.0478402562622272E-3</v>
      </c>
    </row>
    <row r="5341" spans="7:8">
      <c r="G5341">
        <v>5336</v>
      </c>
      <c r="H5341">
        <f t="shared" ca="1" si="121"/>
        <v>1.6392476184584358E-2</v>
      </c>
    </row>
    <row r="5342" spans="7:8">
      <c r="G5342">
        <v>5337</v>
      </c>
      <c r="H5342">
        <f t="shared" ca="1" si="121"/>
        <v>-5.0382987625852679E-2</v>
      </c>
    </row>
    <row r="5343" spans="7:8">
      <c r="G5343">
        <v>5338</v>
      </c>
      <c r="H5343">
        <f t="shared" ca="1" si="121"/>
        <v>-2.5420311402628324E-2</v>
      </c>
    </row>
    <row r="5344" spans="7:8">
      <c r="G5344">
        <v>5339</v>
      </c>
      <c r="H5344">
        <f t="shared" ca="1" si="121"/>
        <v>1.3259773356866343E-2</v>
      </c>
    </row>
    <row r="5345" spans="7:8">
      <c r="G5345">
        <v>5340</v>
      </c>
      <c r="H5345">
        <f t="shared" ca="1" si="121"/>
        <v>2.4623798538399071E-2</v>
      </c>
    </row>
    <row r="5346" spans="7:8">
      <c r="G5346">
        <v>5341</v>
      </c>
      <c r="H5346">
        <f t="shared" ca="1" si="121"/>
        <v>-1.6035252078242135E-2</v>
      </c>
    </row>
    <row r="5347" spans="7:8">
      <c r="G5347">
        <v>5342</v>
      </c>
      <c r="H5347">
        <f t="shared" ca="1" si="121"/>
        <v>3.3431992124315822E-2</v>
      </c>
    </row>
    <row r="5348" spans="7:8">
      <c r="G5348">
        <v>5343</v>
      </c>
      <c r="H5348">
        <f t="shared" ca="1" si="121"/>
        <v>-2.2073915474359534E-2</v>
      </c>
    </row>
    <row r="5349" spans="7:8">
      <c r="G5349">
        <v>5344</v>
      </c>
      <c r="H5349">
        <f t="shared" ca="1" si="121"/>
        <v>-1.5785292746952784E-2</v>
      </c>
    </row>
    <row r="5350" spans="7:8">
      <c r="G5350">
        <v>5345</v>
      </c>
      <c r="H5350">
        <f t="shared" ca="1" si="121"/>
        <v>3.3073858322161191E-2</v>
      </c>
    </row>
    <row r="5351" spans="7:8">
      <c r="G5351">
        <v>5346</v>
      </c>
      <c r="H5351">
        <f t="shared" ca="1" si="121"/>
        <v>7.4514230124093092E-3</v>
      </c>
    </row>
    <row r="5352" spans="7:8">
      <c r="G5352">
        <v>5347</v>
      </c>
      <c r="H5352">
        <f t="shared" ca="1" si="121"/>
        <v>-1.8795566113159155E-2</v>
      </c>
    </row>
    <row r="5353" spans="7:8">
      <c r="G5353">
        <v>5348</v>
      </c>
      <c r="H5353">
        <f t="shared" ca="1" si="121"/>
        <v>-2.2636803080005293E-3</v>
      </c>
    </row>
    <row r="5354" spans="7:8">
      <c r="G5354">
        <v>5349</v>
      </c>
      <c r="H5354">
        <f t="shared" ca="1" si="121"/>
        <v>-4.8277449840021809E-2</v>
      </c>
    </row>
    <row r="5355" spans="7:8">
      <c r="G5355">
        <v>5350</v>
      </c>
      <c r="H5355">
        <f t="shared" ca="1" si="121"/>
        <v>1.3345503319356355E-2</v>
      </c>
    </row>
    <row r="5356" spans="7:8">
      <c r="G5356">
        <v>5351</v>
      </c>
      <c r="H5356">
        <f t="shared" ca="1" si="121"/>
        <v>2.9317245035232673E-2</v>
      </c>
    </row>
    <row r="5357" spans="7:8">
      <c r="G5357">
        <v>5352</v>
      </c>
      <c r="H5357">
        <f t="shared" ca="1" si="121"/>
        <v>2.5255458603017859E-2</v>
      </c>
    </row>
    <row r="5358" spans="7:8">
      <c r="G5358">
        <v>5353</v>
      </c>
      <c r="H5358">
        <f t="shared" ca="1" si="121"/>
        <v>2.4558709221905294E-2</v>
      </c>
    </row>
    <row r="5359" spans="7:8">
      <c r="G5359">
        <v>5354</v>
      </c>
      <c r="H5359">
        <f t="shared" ca="1" si="121"/>
        <v>2.1888676322594169E-3</v>
      </c>
    </row>
    <row r="5360" spans="7:8">
      <c r="G5360">
        <v>5355</v>
      </c>
      <c r="H5360">
        <f t="shared" ca="1" si="121"/>
        <v>-8.5555966774737511E-3</v>
      </c>
    </row>
    <row r="5361" spans="7:8">
      <c r="G5361">
        <v>5356</v>
      </c>
      <c r="H5361">
        <f t="shared" ca="1" si="121"/>
        <v>1.2125599284151113E-2</v>
      </c>
    </row>
    <row r="5362" spans="7:8">
      <c r="G5362">
        <v>5357</v>
      </c>
      <c r="H5362">
        <f t="shared" ca="1" si="121"/>
        <v>-1.4000234250371554E-2</v>
      </c>
    </row>
    <row r="5363" spans="7:8">
      <c r="G5363">
        <v>5358</v>
      </c>
      <c r="H5363">
        <f t="shared" ca="1" si="121"/>
        <v>-6.4285609156384139E-3</v>
      </c>
    </row>
    <row r="5364" spans="7:8">
      <c r="G5364">
        <v>5359</v>
      </c>
      <c r="H5364">
        <f t="shared" ca="1" si="121"/>
        <v>-2.5238132924378952E-2</v>
      </c>
    </row>
    <row r="5365" spans="7:8">
      <c r="G5365">
        <v>5360</v>
      </c>
      <c r="H5365">
        <f t="shared" ca="1" si="121"/>
        <v>1.4436499760304851E-2</v>
      </c>
    </row>
    <row r="5366" spans="7:8">
      <c r="G5366">
        <v>5361</v>
      </c>
      <c r="H5366">
        <f t="shared" ca="1" si="121"/>
        <v>-6.9658396806866855E-3</v>
      </c>
    </row>
    <row r="5367" spans="7:8">
      <c r="G5367">
        <v>5362</v>
      </c>
      <c r="H5367">
        <f t="shared" ca="1" si="121"/>
        <v>-8.1615807211483388E-3</v>
      </c>
    </row>
    <row r="5368" spans="7:8">
      <c r="G5368">
        <v>5363</v>
      </c>
      <c r="H5368">
        <f t="shared" ca="1" si="121"/>
        <v>-5.4330184131100995E-4</v>
      </c>
    </row>
    <row r="5369" spans="7:8">
      <c r="G5369">
        <v>5364</v>
      </c>
      <c r="H5369">
        <f t="shared" ca="1" si="121"/>
        <v>1.2469374866386438E-2</v>
      </c>
    </row>
    <row r="5370" spans="7:8">
      <c r="G5370">
        <v>5365</v>
      </c>
      <c r="H5370">
        <f t="shared" ca="1" si="121"/>
        <v>4.0062179053473423E-2</v>
      </c>
    </row>
    <row r="5371" spans="7:8">
      <c r="G5371">
        <v>5366</v>
      </c>
      <c r="H5371">
        <f t="shared" ca="1" si="121"/>
        <v>3.794739063097098E-3</v>
      </c>
    </row>
    <row r="5372" spans="7:8">
      <c r="G5372">
        <v>5367</v>
      </c>
      <c r="H5372">
        <f t="shared" ca="1" si="121"/>
        <v>1.8995393908954761E-2</v>
      </c>
    </row>
    <row r="5373" spans="7:8">
      <c r="G5373">
        <v>5368</v>
      </c>
      <c r="H5373">
        <f t="shared" ca="1" si="121"/>
        <v>1.8789617862429504E-2</v>
      </c>
    </row>
    <row r="5374" spans="7:8">
      <c r="G5374">
        <v>5369</v>
      </c>
      <c r="H5374">
        <f t="shared" ca="1" si="121"/>
        <v>-4.5784809695385134E-2</v>
      </c>
    </row>
    <row r="5375" spans="7:8">
      <c r="G5375">
        <v>5370</v>
      </c>
      <c r="H5375">
        <f t="shared" ca="1" si="121"/>
        <v>1.4274400025251472E-2</v>
      </c>
    </row>
    <row r="5376" spans="7:8">
      <c r="G5376">
        <v>5371</v>
      </c>
      <c r="H5376">
        <f t="shared" ca="1" si="121"/>
        <v>-1.8024241968374505E-2</v>
      </c>
    </row>
    <row r="5377" spans="7:8">
      <c r="G5377">
        <v>5372</v>
      </c>
      <c r="H5377">
        <f t="shared" ca="1" si="121"/>
        <v>-1.4336972874164813E-2</v>
      </c>
    </row>
    <row r="5378" spans="7:8">
      <c r="G5378">
        <v>5373</v>
      </c>
      <c r="H5378">
        <f t="shared" ca="1" si="121"/>
        <v>-2.382024921349921E-2</v>
      </c>
    </row>
    <row r="5379" spans="7:8">
      <c r="G5379">
        <v>5374</v>
      </c>
      <c r="H5379">
        <f t="shared" ca="1" si="121"/>
        <v>-1.6007221633451984E-3</v>
      </c>
    </row>
    <row r="5380" spans="7:8">
      <c r="G5380">
        <v>5375</v>
      </c>
      <c r="H5380">
        <f t="shared" ca="1" si="121"/>
        <v>2.3731265116826421E-2</v>
      </c>
    </row>
    <row r="5381" spans="7:8">
      <c r="G5381">
        <v>5376</v>
      </c>
      <c r="H5381">
        <f t="shared" ca="1" si="121"/>
        <v>1.3978507555817537E-2</v>
      </c>
    </row>
    <row r="5382" spans="7:8">
      <c r="G5382">
        <v>5377</v>
      </c>
      <c r="H5382">
        <f t="shared" ca="1" si="121"/>
        <v>6.85407645845187E-3</v>
      </c>
    </row>
    <row r="5383" spans="7:8">
      <c r="G5383">
        <v>5378</v>
      </c>
      <c r="H5383">
        <f t="shared" ref="H5383:H5446" ca="1" si="122">NORMINV(RAND(),N$8,N$9)</f>
        <v>1.3598610715046816E-2</v>
      </c>
    </row>
    <row r="5384" spans="7:8">
      <c r="G5384">
        <v>5379</v>
      </c>
      <c r="H5384">
        <f t="shared" ca="1" si="122"/>
        <v>5.6214877509747241E-2</v>
      </c>
    </row>
    <row r="5385" spans="7:8">
      <c r="G5385">
        <v>5380</v>
      </c>
      <c r="H5385">
        <f t="shared" ca="1" si="122"/>
        <v>-5.8907255300224386E-2</v>
      </c>
    </row>
    <row r="5386" spans="7:8">
      <c r="G5386">
        <v>5381</v>
      </c>
      <c r="H5386">
        <f t="shared" ca="1" si="122"/>
        <v>-6.5476364493954825E-3</v>
      </c>
    </row>
    <row r="5387" spans="7:8">
      <c r="G5387">
        <v>5382</v>
      </c>
      <c r="H5387">
        <f t="shared" ca="1" si="122"/>
        <v>-1.1160173020176231E-2</v>
      </c>
    </row>
    <row r="5388" spans="7:8">
      <c r="G5388">
        <v>5383</v>
      </c>
      <c r="H5388">
        <f t="shared" ca="1" si="122"/>
        <v>3.2151194043292509E-2</v>
      </c>
    </row>
    <row r="5389" spans="7:8">
      <c r="G5389">
        <v>5384</v>
      </c>
      <c r="H5389">
        <f t="shared" ca="1" si="122"/>
        <v>1.0858992671255846E-2</v>
      </c>
    </row>
    <row r="5390" spans="7:8">
      <c r="G5390">
        <v>5385</v>
      </c>
      <c r="H5390">
        <f t="shared" ca="1" si="122"/>
        <v>-6.6521650119471566E-4</v>
      </c>
    </row>
    <row r="5391" spans="7:8">
      <c r="G5391">
        <v>5386</v>
      </c>
      <c r="H5391">
        <f t="shared" ca="1" si="122"/>
        <v>-2.7147355535418183E-2</v>
      </c>
    </row>
    <row r="5392" spans="7:8">
      <c r="G5392">
        <v>5387</v>
      </c>
      <c r="H5392">
        <f t="shared" ca="1" si="122"/>
        <v>-2.5414722164166952E-2</v>
      </c>
    </row>
    <row r="5393" spans="7:8">
      <c r="G5393">
        <v>5388</v>
      </c>
      <c r="H5393">
        <f t="shared" ca="1" si="122"/>
        <v>1.9058517723662495E-2</v>
      </c>
    </row>
    <row r="5394" spans="7:8">
      <c r="G5394">
        <v>5389</v>
      </c>
      <c r="H5394">
        <f t="shared" ca="1" si="122"/>
        <v>1.2522717165949E-2</v>
      </c>
    </row>
    <row r="5395" spans="7:8">
      <c r="G5395">
        <v>5390</v>
      </c>
      <c r="H5395">
        <f t="shared" ca="1" si="122"/>
        <v>3.1166844593849271E-2</v>
      </c>
    </row>
    <row r="5396" spans="7:8">
      <c r="G5396">
        <v>5391</v>
      </c>
      <c r="H5396">
        <f t="shared" ca="1" si="122"/>
        <v>2.2300347762332352E-2</v>
      </c>
    </row>
    <row r="5397" spans="7:8">
      <c r="G5397">
        <v>5392</v>
      </c>
      <c r="H5397">
        <f t="shared" ca="1" si="122"/>
        <v>2.1268474269103884E-2</v>
      </c>
    </row>
    <row r="5398" spans="7:8">
      <c r="G5398">
        <v>5393</v>
      </c>
      <c r="H5398">
        <f t="shared" ca="1" si="122"/>
        <v>2.3103421559442479E-3</v>
      </c>
    </row>
    <row r="5399" spans="7:8">
      <c r="G5399">
        <v>5394</v>
      </c>
      <c r="H5399">
        <f t="shared" ca="1" si="122"/>
        <v>2.0538741884848145E-2</v>
      </c>
    </row>
    <row r="5400" spans="7:8">
      <c r="G5400">
        <v>5395</v>
      </c>
      <c r="H5400">
        <f t="shared" ca="1" si="122"/>
        <v>1.2308020188068128E-2</v>
      </c>
    </row>
    <row r="5401" spans="7:8">
      <c r="G5401">
        <v>5396</v>
      </c>
      <c r="H5401">
        <f t="shared" ca="1" si="122"/>
        <v>1.5237003589891069E-2</v>
      </c>
    </row>
    <row r="5402" spans="7:8">
      <c r="G5402">
        <v>5397</v>
      </c>
      <c r="H5402">
        <f t="shared" ca="1" si="122"/>
        <v>4.5165592646396899E-2</v>
      </c>
    </row>
    <row r="5403" spans="7:8">
      <c r="G5403">
        <v>5398</v>
      </c>
      <c r="H5403">
        <f t="shared" ca="1" si="122"/>
        <v>2.3899941503619886E-2</v>
      </c>
    </row>
    <row r="5404" spans="7:8">
      <c r="G5404">
        <v>5399</v>
      </c>
      <c r="H5404">
        <f t="shared" ca="1" si="122"/>
        <v>-3.4811175570380304E-4</v>
      </c>
    </row>
    <row r="5405" spans="7:8">
      <c r="G5405">
        <v>5400</v>
      </c>
      <c r="H5405">
        <f t="shared" ca="1" si="122"/>
        <v>1.1127014542227824E-2</v>
      </c>
    </row>
    <row r="5406" spans="7:8">
      <c r="G5406">
        <v>5401</v>
      </c>
      <c r="H5406">
        <f t="shared" ca="1" si="122"/>
        <v>1.2301632304000176E-2</v>
      </c>
    </row>
    <row r="5407" spans="7:8">
      <c r="G5407">
        <v>5402</v>
      </c>
      <c r="H5407">
        <f t="shared" ca="1" si="122"/>
        <v>5.1519551904500157E-3</v>
      </c>
    </row>
    <row r="5408" spans="7:8">
      <c r="G5408">
        <v>5403</v>
      </c>
      <c r="H5408">
        <f t="shared" ca="1" si="122"/>
        <v>-4.3856965080486957E-3</v>
      </c>
    </row>
    <row r="5409" spans="7:8">
      <c r="G5409">
        <v>5404</v>
      </c>
      <c r="H5409">
        <f t="shared" ca="1" si="122"/>
        <v>1.6474200984264237E-2</v>
      </c>
    </row>
    <row r="5410" spans="7:8">
      <c r="G5410">
        <v>5405</v>
      </c>
      <c r="H5410">
        <f t="shared" ca="1" si="122"/>
        <v>1.8362381592691941E-2</v>
      </c>
    </row>
    <row r="5411" spans="7:8">
      <c r="G5411">
        <v>5406</v>
      </c>
      <c r="H5411">
        <f t="shared" ca="1" si="122"/>
        <v>5.4563651376206218E-3</v>
      </c>
    </row>
    <row r="5412" spans="7:8">
      <c r="G5412">
        <v>5407</v>
      </c>
      <c r="H5412">
        <f t="shared" ca="1" si="122"/>
        <v>-1.5357884086128379E-2</v>
      </c>
    </row>
    <row r="5413" spans="7:8">
      <c r="G5413">
        <v>5408</v>
      </c>
      <c r="H5413">
        <f t="shared" ca="1" si="122"/>
        <v>3.5305380738152627E-2</v>
      </c>
    </row>
    <row r="5414" spans="7:8">
      <c r="G5414">
        <v>5409</v>
      </c>
      <c r="H5414">
        <f t="shared" ca="1" si="122"/>
        <v>-2.507826313955857E-2</v>
      </c>
    </row>
    <row r="5415" spans="7:8">
      <c r="G5415">
        <v>5410</v>
      </c>
      <c r="H5415">
        <f t="shared" ca="1" si="122"/>
        <v>-1.047853185027822E-2</v>
      </c>
    </row>
    <row r="5416" spans="7:8">
      <c r="G5416">
        <v>5411</v>
      </c>
      <c r="H5416">
        <f t="shared" ca="1" si="122"/>
        <v>-1.3389226644255888E-3</v>
      </c>
    </row>
    <row r="5417" spans="7:8">
      <c r="G5417">
        <v>5412</v>
      </c>
      <c r="H5417">
        <f t="shared" ca="1" si="122"/>
        <v>5.1538955479245314E-2</v>
      </c>
    </row>
    <row r="5418" spans="7:8">
      <c r="G5418">
        <v>5413</v>
      </c>
      <c r="H5418">
        <f t="shared" ca="1" si="122"/>
        <v>5.0288419682284361E-4</v>
      </c>
    </row>
    <row r="5419" spans="7:8">
      <c r="G5419">
        <v>5414</v>
      </c>
      <c r="H5419">
        <f t="shared" ca="1" si="122"/>
        <v>-3.6341621335994785E-2</v>
      </c>
    </row>
    <row r="5420" spans="7:8">
      <c r="G5420">
        <v>5415</v>
      </c>
      <c r="H5420">
        <f t="shared" ca="1" si="122"/>
        <v>-2.1752868598904688E-2</v>
      </c>
    </row>
    <row r="5421" spans="7:8">
      <c r="G5421">
        <v>5416</v>
      </c>
      <c r="H5421">
        <f t="shared" ca="1" si="122"/>
        <v>3.1220822928480347E-2</v>
      </c>
    </row>
    <row r="5422" spans="7:8">
      <c r="G5422">
        <v>5417</v>
      </c>
      <c r="H5422">
        <f t="shared" ca="1" si="122"/>
        <v>2.6601112264651623E-3</v>
      </c>
    </row>
    <row r="5423" spans="7:8">
      <c r="G5423">
        <v>5418</v>
      </c>
      <c r="H5423">
        <f t="shared" ca="1" si="122"/>
        <v>-8.9538825165086603E-3</v>
      </c>
    </row>
    <row r="5424" spans="7:8">
      <c r="G5424">
        <v>5419</v>
      </c>
      <c r="H5424">
        <f t="shared" ca="1" si="122"/>
        <v>-8.7252857821874374E-3</v>
      </c>
    </row>
    <row r="5425" spans="7:8">
      <c r="G5425">
        <v>5420</v>
      </c>
      <c r="H5425">
        <f t="shared" ca="1" si="122"/>
        <v>-1.3497132557201219E-2</v>
      </c>
    </row>
    <row r="5426" spans="7:8">
      <c r="G5426">
        <v>5421</v>
      </c>
      <c r="H5426">
        <f t="shared" ca="1" si="122"/>
        <v>-6.8309455923939808E-3</v>
      </c>
    </row>
    <row r="5427" spans="7:8">
      <c r="G5427">
        <v>5422</v>
      </c>
      <c r="H5427">
        <f t="shared" ca="1" si="122"/>
        <v>4.751515821670685E-3</v>
      </c>
    </row>
    <row r="5428" spans="7:8">
      <c r="G5428">
        <v>5423</v>
      </c>
      <c r="H5428">
        <f t="shared" ca="1" si="122"/>
        <v>5.2832467829776054E-2</v>
      </c>
    </row>
    <row r="5429" spans="7:8">
      <c r="G5429">
        <v>5424</v>
      </c>
      <c r="H5429">
        <f t="shared" ca="1" si="122"/>
        <v>7.080642610153589E-3</v>
      </c>
    </row>
    <row r="5430" spans="7:8">
      <c r="G5430">
        <v>5425</v>
      </c>
      <c r="H5430">
        <f t="shared" ca="1" si="122"/>
        <v>8.6754687610540778E-3</v>
      </c>
    </row>
    <row r="5431" spans="7:8">
      <c r="G5431">
        <v>5426</v>
      </c>
      <c r="H5431">
        <f t="shared" ca="1" si="122"/>
        <v>-1.2488965804771466E-2</v>
      </c>
    </row>
    <row r="5432" spans="7:8">
      <c r="G5432">
        <v>5427</v>
      </c>
      <c r="H5432">
        <f t="shared" ca="1" si="122"/>
        <v>-1.1971591250642089E-3</v>
      </c>
    </row>
    <row r="5433" spans="7:8">
      <c r="G5433">
        <v>5428</v>
      </c>
      <c r="H5433">
        <f t="shared" ca="1" si="122"/>
        <v>-1.6776639037326346E-2</v>
      </c>
    </row>
    <row r="5434" spans="7:8">
      <c r="G5434">
        <v>5429</v>
      </c>
      <c r="H5434">
        <f t="shared" ca="1" si="122"/>
        <v>3.0190934769771707E-2</v>
      </c>
    </row>
    <row r="5435" spans="7:8">
      <c r="G5435">
        <v>5430</v>
      </c>
      <c r="H5435">
        <f t="shared" ca="1" si="122"/>
        <v>-7.7462635651313352E-4</v>
      </c>
    </row>
    <row r="5436" spans="7:8">
      <c r="G5436">
        <v>5431</v>
      </c>
      <c r="H5436">
        <f t="shared" ca="1" si="122"/>
        <v>1.9363866179695937E-3</v>
      </c>
    </row>
    <row r="5437" spans="7:8">
      <c r="G5437">
        <v>5432</v>
      </c>
      <c r="H5437">
        <f t="shared" ca="1" si="122"/>
        <v>3.1619430869200826E-2</v>
      </c>
    </row>
    <row r="5438" spans="7:8">
      <c r="G5438">
        <v>5433</v>
      </c>
      <c r="H5438">
        <f t="shared" ca="1" si="122"/>
        <v>8.3790499536247932E-3</v>
      </c>
    </row>
    <row r="5439" spans="7:8">
      <c r="G5439">
        <v>5434</v>
      </c>
      <c r="H5439">
        <f t="shared" ca="1" si="122"/>
        <v>3.9543195379079805E-2</v>
      </c>
    </row>
    <row r="5440" spans="7:8">
      <c r="G5440">
        <v>5435</v>
      </c>
      <c r="H5440">
        <f t="shared" ca="1" si="122"/>
        <v>-7.9723613092556635E-3</v>
      </c>
    </row>
    <row r="5441" spans="7:8">
      <c r="G5441">
        <v>5436</v>
      </c>
      <c r="H5441">
        <f t="shared" ca="1" si="122"/>
        <v>5.5852216029936685E-3</v>
      </c>
    </row>
    <row r="5442" spans="7:8">
      <c r="G5442">
        <v>5437</v>
      </c>
      <c r="H5442">
        <f t="shared" ca="1" si="122"/>
        <v>1.1553170868638699E-2</v>
      </c>
    </row>
    <row r="5443" spans="7:8">
      <c r="G5443">
        <v>5438</v>
      </c>
      <c r="H5443">
        <f t="shared" ca="1" si="122"/>
        <v>-5.1578630891749066E-3</v>
      </c>
    </row>
    <row r="5444" spans="7:8">
      <c r="G5444">
        <v>5439</v>
      </c>
      <c r="H5444">
        <f t="shared" ca="1" si="122"/>
        <v>-4.704445125047846E-3</v>
      </c>
    </row>
    <row r="5445" spans="7:8">
      <c r="G5445">
        <v>5440</v>
      </c>
      <c r="H5445">
        <f t="shared" ca="1" si="122"/>
        <v>-8.3432865133225825E-3</v>
      </c>
    </row>
    <row r="5446" spans="7:8">
      <c r="G5446">
        <v>5441</v>
      </c>
      <c r="H5446">
        <f t="shared" ca="1" si="122"/>
        <v>6.121182754976684E-2</v>
      </c>
    </row>
    <row r="5447" spans="7:8">
      <c r="G5447">
        <v>5442</v>
      </c>
      <c r="H5447">
        <f t="shared" ref="H5447:H5510" ca="1" si="123">NORMINV(RAND(),N$8,N$9)</f>
        <v>-9.5633246897995454E-3</v>
      </c>
    </row>
    <row r="5448" spans="7:8">
      <c r="G5448">
        <v>5443</v>
      </c>
      <c r="H5448">
        <f t="shared" ca="1" si="123"/>
        <v>8.9964600584906632E-3</v>
      </c>
    </row>
    <row r="5449" spans="7:8">
      <c r="G5449">
        <v>5444</v>
      </c>
      <c r="H5449">
        <f t="shared" ca="1" si="123"/>
        <v>-4.2714308169630948E-2</v>
      </c>
    </row>
    <row r="5450" spans="7:8">
      <c r="G5450">
        <v>5445</v>
      </c>
      <c r="H5450">
        <f t="shared" ca="1" si="123"/>
        <v>-3.8201575143050667E-3</v>
      </c>
    </row>
    <row r="5451" spans="7:8">
      <c r="G5451">
        <v>5446</v>
      </c>
      <c r="H5451">
        <f t="shared" ca="1" si="123"/>
        <v>-7.6326683779933732E-3</v>
      </c>
    </row>
    <row r="5452" spans="7:8">
      <c r="G5452">
        <v>5447</v>
      </c>
      <c r="H5452">
        <f t="shared" ca="1" si="123"/>
        <v>1.4219858265232853E-2</v>
      </c>
    </row>
    <row r="5453" spans="7:8">
      <c r="G5453">
        <v>5448</v>
      </c>
      <c r="H5453">
        <f t="shared" ca="1" si="123"/>
        <v>-1.4220545690010425E-3</v>
      </c>
    </row>
    <row r="5454" spans="7:8">
      <c r="G5454">
        <v>5449</v>
      </c>
      <c r="H5454">
        <f t="shared" ca="1" si="123"/>
        <v>1.3595951647076665E-2</v>
      </c>
    </row>
    <row r="5455" spans="7:8">
      <c r="G5455">
        <v>5450</v>
      </c>
      <c r="H5455">
        <f t="shared" ca="1" si="123"/>
        <v>-1.0487888983998891E-3</v>
      </c>
    </row>
    <row r="5456" spans="7:8">
      <c r="G5456">
        <v>5451</v>
      </c>
      <c r="H5456">
        <f t="shared" ca="1" si="123"/>
        <v>9.1838827661569131E-3</v>
      </c>
    </row>
    <row r="5457" spans="7:8">
      <c r="G5457">
        <v>5452</v>
      </c>
      <c r="H5457">
        <f t="shared" ca="1" si="123"/>
        <v>-3.0316305202440427E-2</v>
      </c>
    </row>
    <row r="5458" spans="7:8">
      <c r="G5458">
        <v>5453</v>
      </c>
      <c r="H5458">
        <f t="shared" ca="1" si="123"/>
        <v>-5.491195428692198E-3</v>
      </c>
    </row>
    <row r="5459" spans="7:8">
      <c r="G5459">
        <v>5454</v>
      </c>
      <c r="H5459">
        <f t="shared" ca="1" si="123"/>
        <v>-1.4241592380308742E-3</v>
      </c>
    </row>
    <row r="5460" spans="7:8">
      <c r="G5460">
        <v>5455</v>
      </c>
      <c r="H5460">
        <f t="shared" ca="1" si="123"/>
        <v>3.8107409431925691E-2</v>
      </c>
    </row>
    <row r="5461" spans="7:8">
      <c r="G5461">
        <v>5456</v>
      </c>
      <c r="H5461">
        <f t="shared" ca="1" si="123"/>
        <v>-1.8427793753668183E-3</v>
      </c>
    </row>
    <row r="5462" spans="7:8">
      <c r="G5462">
        <v>5457</v>
      </c>
      <c r="H5462">
        <f t="shared" ca="1" si="123"/>
        <v>2.8966764397841155E-2</v>
      </c>
    </row>
    <row r="5463" spans="7:8">
      <c r="G5463">
        <v>5458</v>
      </c>
      <c r="H5463">
        <f t="shared" ca="1" si="123"/>
        <v>-2.4969781502355275E-2</v>
      </c>
    </row>
    <row r="5464" spans="7:8">
      <c r="G5464">
        <v>5459</v>
      </c>
      <c r="H5464">
        <f t="shared" ca="1" si="123"/>
        <v>3.6698777088400056E-4</v>
      </c>
    </row>
    <row r="5465" spans="7:8">
      <c r="G5465">
        <v>5460</v>
      </c>
      <c r="H5465">
        <f t="shared" ca="1" si="123"/>
        <v>2.6342946514586827E-3</v>
      </c>
    </row>
    <row r="5466" spans="7:8">
      <c r="G5466">
        <v>5461</v>
      </c>
      <c r="H5466">
        <f t="shared" ca="1" si="123"/>
        <v>-1.6689014991165631E-2</v>
      </c>
    </row>
    <row r="5467" spans="7:8">
      <c r="G5467">
        <v>5462</v>
      </c>
      <c r="H5467">
        <f t="shared" ca="1" si="123"/>
        <v>2.0157266710012733E-2</v>
      </c>
    </row>
    <row r="5468" spans="7:8">
      <c r="G5468">
        <v>5463</v>
      </c>
      <c r="H5468">
        <f t="shared" ca="1" si="123"/>
        <v>7.1405245627757883E-3</v>
      </c>
    </row>
    <row r="5469" spans="7:8">
      <c r="G5469">
        <v>5464</v>
      </c>
      <c r="H5469">
        <f t="shared" ca="1" si="123"/>
        <v>2.3932423354487455E-2</v>
      </c>
    </row>
    <row r="5470" spans="7:8">
      <c r="G5470">
        <v>5465</v>
      </c>
      <c r="H5470">
        <f t="shared" ca="1" si="123"/>
        <v>5.8303812446477289E-2</v>
      </c>
    </row>
    <row r="5471" spans="7:8">
      <c r="G5471">
        <v>5466</v>
      </c>
      <c r="H5471">
        <f t="shared" ca="1" si="123"/>
        <v>-9.0345183041605557E-4</v>
      </c>
    </row>
    <row r="5472" spans="7:8">
      <c r="G5472">
        <v>5467</v>
      </c>
      <c r="H5472">
        <f t="shared" ca="1" si="123"/>
        <v>2.8386431350474205E-2</v>
      </c>
    </row>
    <row r="5473" spans="7:8">
      <c r="G5473">
        <v>5468</v>
      </c>
      <c r="H5473">
        <f t="shared" ca="1" si="123"/>
        <v>3.1892390694514647E-2</v>
      </c>
    </row>
    <row r="5474" spans="7:8">
      <c r="G5474">
        <v>5469</v>
      </c>
      <c r="H5474">
        <f t="shared" ca="1" si="123"/>
        <v>2.9705326621541371E-2</v>
      </c>
    </row>
    <row r="5475" spans="7:8">
      <c r="G5475">
        <v>5470</v>
      </c>
      <c r="H5475">
        <f t="shared" ca="1" si="123"/>
        <v>1.6174459651798017E-2</v>
      </c>
    </row>
    <row r="5476" spans="7:8">
      <c r="G5476">
        <v>5471</v>
      </c>
      <c r="H5476">
        <f t="shared" ca="1" si="123"/>
        <v>-6.6427771324759372E-3</v>
      </c>
    </row>
    <row r="5477" spans="7:8">
      <c r="G5477">
        <v>5472</v>
      </c>
      <c r="H5477">
        <f t="shared" ca="1" si="123"/>
        <v>-9.1619692412166602E-3</v>
      </c>
    </row>
    <row r="5478" spans="7:8">
      <c r="G5478">
        <v>5473</v>
      </c>
      <c r="H5478">
        <f t="shared" ca="1" si="123"/>
        <v>1.9991433527754295E-2</v>
      </c>
    </row>
    <row r="5479" spans="7:8">
      <c r="G5479">
        <v>5474</v>
      </c>
      <c r="H5479">
        <f t="shared" ca="1" si="123"/>
        <v>-1.2519235196479534E-2</v>
      </c>
    </row>
    <row r="5480" spans="7:8">
      <c r="G5480">
        <v>5475</v>
      </c>
      <c r="H5480">
        <f t="shared" ca="1" si="123"/>
        <v>-2.7555540698682233E-2</v>
      </c>
    </row>
    <row r="5481" spans="7:8">
      <c r="G5481">
        <v>5476</v>
      </c>
      <c r="H5481">
        <f t="shared" ca="1" si="123"/>
        <v>3.0036091269819817E-2</v>
      </c>
    </row>
    <row r="5482" spans="7:8">
      <c r="G5482">
        <v>5477</v>
      </c>
      <c r="H5482">
        <f t="shared" ca="1" si="123"/>
        <v>-1.1324906533482676E-2</v>
      </c>
    </row>
    <row r="5483" spans="7:8">
      <c r="G5483">
        <v>5478</v>
      </c>
      <c r="H5483">
        <f t="shared" ca="1" si="123"/>
        <v>1.1414780981142271E-2</v>
      </c>
    </row>
    <row r="5484" spans="7:8">
      <c r="G5484">
        <v>5479</v>
      </c>
      <c r="H5484">
        <f t="shared" ca="1" si="123"/>
        <v>-8.2578398817747135E-3</v>
      </c>
    </row>
    <row r="5485" spans="7:8">
      <c r="G5485">
        <v>5480</v>
      </c>
      <c r="H5485">
        <f t="shared" ca="1" si="123"/>
        <v>1.8705015227822929E-2</v>
      </c>
    </row>
    <row r="5486" spans="7:8">
      <c r="G5486">
        <v>5481</v>
      </c>
      <c r="H5486">
        <f t="shared" ca="1" si="123"/>
        <v>5.1891336671420459E-3</v>
      </c>
    </row>
    <row r="5487" spans="7:8">
      <c r="G5487">
        <v>5482</v>
      </c>
      <c r="H5487">
        <f t="shared" ca="1" si="123"/>
        <v>-2.1529426023285557E-3</v>
      </c>
    </row>
    <row r="5488" spans="7:8">
      <c r="G5488">
        <v>5483</v>
      </c>
      <c r="H5488">
        <f t="shared" ca="1" si="123"/>
        <v>1.034163569623687E-3</v>
      </c>
    </row>
    <row r="5489" spans="7:8">
      <c r="G5489">
        <v>5484</v>
      </c>
      <c r="H5489">
        <f t="shared" ca="1" si="123"/>
        <v>2.9361333572562208E-3</v>
      </c>
    </row>
    <row r="5490" spans="7:8">
      <c r="G5490">
        <v>5485</v>
      </c>
      <c r="H5490">
        <f t="shared" ca="1" si="123"/>
        <v>4.5508077813602721E-2</v>
      </c>
    </row>
    <row r="5491" spans="7:8">
      <c r="G5491">
        <v>5486</v>
      </c>
      <c r="H5491">
        <f t="shared" ca="1" si="123"/>
        <v>1.5222205335564579E-2</v>
      </c>
    </row>
    <row r="5492" spans="7:8">
      <c r="G5492">
        <v>5487</v>
      </c>
      <c r="H5492">
        <f t="shared" ca="1" si="123"/>
        <v>5.7033716243208212E-3</v>
      </c>
    </row>
    <row r="5493" spans="7:8">
      <c r="G5493">
        <v>5488</v>
      </c>
      <c r="H5493">
        <f t="shared" ca="1" si="123"/>
        <v>-2.849691752482229E-2</v>
      </c>
    </row>
    <row r="5494" spans="7:8">
      <c r="G5494">
        <v>5489</v>
      </c>
      <c r="H5494">
        <f t="shared" ca="1" si="123"/>
        <v>-3.4709562205413415E-2</v>
      </c>
    </row>
    <row r="5495" spans="7:8">
      <c r="G5495">
        <v>5490</v>
      </c>
      <c r="H5495">
        <f t="shared" ca="1" si="123"/>
        <v>-3.2666095392838929E-3</v>
      </c>
    </row>
    <row r="5496" spans="7:8">
      <c r="G5496">
        <v>5491</v>
      </c>
      <c r="H5496">
        <f t="shared" ca="1" si="123"/>
        <v>-3.4332660947865135E-2</v>
      </c>
    </row>
    <row r="5497" spans="7:8">
      <c r="G5497">
        <v>5492</v>
      </c>
      <c r="H5497">
        <f t="shared" ca="1" si="123"/>
        <v>8.7702636279485217E-3</v>
      </c>
    </row>
    <row r="5498" spans="7:8">
      <c r="G5498">
        <v>5493</v>
      </c>
      <c r="H5498">
        <f t="shared" ca="1" si="123"/>
        <v>3.7043779082440609E-2</v>
      </c>
    </row>
    <row r="5499" spans="7:8">
      <c r="G5499">
        <v>5494</v>
      </c>
      <c r="H5499">
        <f t="shared" ca="1" si="123"/>
        <v>7.2653301831484525E-3</v>
      </c>
    </row>
    <row r="5500" spans="7:8">
      <c r="G5500">
        <v>5495</v>
      </c>
      <c r="H5500">
        <f t="shared" ca="1" si="123"/>
        <v>2.2931462289289602E-2</v>
      </c>
    </row>
    <row r="5501" spans="7:8">
      <c r="G5501">
        <v>5496</v>
      </c>
      <c r="H5501">
        <f t="shared" ca="1" si="123"/>
        <v>-2.3749972092155038E-2</v>
      </c>
    </row>
    <row r="5502" spans="7:8">
      <c r="G5502">
        <v>5497</v>
      </c>
      <c r="H5502">
        <f t="shared" ca="1" si="123"/>
        <v>-1.2717663680735887E-2</v>
      </c>
    </row>
    <row r="5503" spans="7:8">
      <c r="G5503">
        <v>5498</v>
      </c>
      <c r="H5503">
        <f t="shared" ca="1" si="123"/>
        <v>-1.7878710011081315E-2</v>
      </c>
    </row>
    <row r="5504" spans="7:8">
      <c r="G5504">
        <v>5499</v>
      </c>
      <c r="H5504">
        <f t="shared" ca="1" si="123"/>
        <v>-2.7375083592055833E-2</v>
      </c>
    </row>
    <row r="5505" spans="7:8">
      <c r="G5505">
        <v>5500</v>
      </c>
      <c r="H5505">
        <f t="shared" ca="1" si="123"/>
        <v>2.2183316189006059E-2</v>
      </c>
    </row>
    <row r="5506" spans="7:8">
      <c r="G5506">
        <v>5501</v>
      </c>
      <c r="H5506">
        <f t="shared" ca="1" si="123"/>
        <v>3.631204871305866E-2</v>
      </c>
    </row>
    <row r="5507" spans="7:8">
      <c r="G5507">
        <v>5502</v>
      </c>
      <c r="H5507">
        <f t="shared" ca="1" si="123"/>
        <v>3.3806470895313715E-3</v>
      </c>
    </row>
    <row r="5508" spans="7:8">
      <c r="G5508">
        <v>5503</v>
      </c>
      <c r="H5508">
        <f t="shared" ca="1" si="123"/>
        <v>3.239899192701344E-2</v>
      </c>
    </row>
    <row r="5509" spans="7:8">
      <c r="G5509">
        <v>5504</v>
      </c>
      <c r="H5509">
        <f t="shared" ca="1" si="123"/>
        <v>-2.3150204438212921E-2</v>
      </c>
    </row>
    <row r="5510" spans="7:8">
      <c r="G5510">
        <v>5505</v>
      </c>
      <c r="H5510">
        <f t="shared" ca="1" si="123"/>
        <v>-2.2479355765769884E-2</v>
      </c>
    </row>
    <row r="5511" spans="7:8">
      <c r="G5511">
        <v>5506</v>
      </c>
      <c r="H5511">
        <f t="shared" ref="H5511:H5574" ca="1" si="124">NORMINV(RAND(),N$8,N$9)</f>
        <v>2.1248157086055479E-2</v>
      </c>
    </row>
    <row r="5512" spans="7:8">
      <c r="G5512">
        <v>5507</v>
      </c>
      <c r="H5512">
        <f t="shared" ca="1" si="124"/>
        <v>1.3650395708255131E-2</v>
      </c>
    </row>
    <row r="5513" spans="7:8">
      <c r="G5513">
        <v>5508</v>
      </c>
      <c r="H5513">
        <f t="shared" ca="1" si="124"/>
        <v>3.2476693735105977E-2</v>
      </c>
    </row>
    <row r="5514" spans="7:8">
      <c r="G5514">
        <v>5509</v>
      </c>
      <c r="H5514">
        <f t="shared" ca="1" si="124"/>
        <v>1.3114870754863199E-2</v>
      </c>
    </row>
    <row r="5515" spans="7:8">
      <c r="G5515">
        <v>5510</v>
      </c>
      <c r="H5515">
        <f t="shared" ca="1" si="124"/>
        <v>7.2775048414964072E-2</v>
      </c>
    </row>
    <row r="5516" spans="7:8">
      <c r="G5516">
        <v>5511</v>
      </c>
      <c r="H5516">
        <f t="shared" ca="1" si="124"/>
        <v>-2.7649736962160051E-2</v>
      </c>
    </row>
    <row r="5517" spans="7:8">
      <c r="G5517">
        <v>5512</v>
      </c>
      <c r="H5517">
        <f t="shared" ca="1" si="124"/>
        <v>-2.4333932157864682E-2</v>
      </c>
    </row>
    <row r="5518" spans="7:8">
      <c r="G5518">
        <v>5513</v>
      </c>
      <c r="H5518">
        <f t="shared" ca="1" si="124"/>
        <v>-1.0539406883968521E-3</v>
      </c>
    </row>
    <row r="5519" spans="7:8">
      <c r="G5519">
        <v>5514</v>
      </c>
      <c r="H5519">
        <f t="shared" ca="1" si="124"/>
        <v>1.0748703780444145E-3</v>
      </c>
    </row>
    <row r="5520" spans="7:8">
      <c r="G5520">
        <v>5515</v>
      </c>
      <c r="H5520">
        <f t="shared" ca="1" si="124"/>
        <v>-8.123074131653979E-4</v>
      </c>
    </row>
    <row r="5521" spans="7:8">
      <c r="G5521">
        <v>5516</v>
      </c>
      <c r="H5521">
        <f t="shared" ca="1" si="124"/>
        <v>-1.2512230930691681E-3</v>
      </c>
    </row>
    <row r="5522" spans="7:8">
      <c r="G5522">
        <v>5517</v>
      </c>
      <c r="H5522">
        <f t="shared" ca="1" si="124"/>
        <v>8.0316370893031702E-3</v>
      </c>
    </row>
    <row r="5523" spans="7:8">
      <c r="G5523">
        <v>5518</v>
      </c>
      <c r="H5523">
        <f t="shared" ca="1" si="124"/>
        <v>-9.5960100262714731E-3</v>
      </c>
    </row>
    <row r="5524" spans="7:8">
      <c r="G5524">
        <v>5519</v>
      </c>
      <c r="H5524">
        <f t="shared" ca="1" si="124"/>
        <v>9.0338826736667717E-4</v>
      </c>
    </row>
    <row r="5525" spans="7:8">
      <c r="G5525">
        <v>5520</v>
      </c>
      <c r="H5525">
        <f t="shared" ca="1" si="124"/>
        <v>-9.0828008406607548E-3</v>
      </c>
    </row>
    <row r="5526" spans="7:8">
      <c r="G5526">
        <v>5521</v>
      </c>
      <c r="H5526">
        <f t="shared" ca="1" si="124"/>
        <v>3.4189612344363712E-2</v>
      </c>
    </row>
    <row r="5527" spans="7:8">
      <c r="G5527">
        <v>5522</v>
      </c>
      <c r="H5527">
        <f t="shared" ca="1" si="124"/>
        <v>3.1109915764921149E-2</v>
      </c>
    </row>
    <row r="5528" spans="7:8">
      <c r="G5528">
        <v>5523</v>
      </c>
      <c r="H5528">
        <f t="shared" ca="1" si="124"/>
        <v>-2.3166826320128894E-2</v>
      </c>
    </row>
    <row r="5529" spans="7:8">
      <c r="G5529">
        <v>5524</v>
      </c>
      <c r="H5529">
        <f t="shared" ca="1" si="124"/>
        <v>1.5344896388646162E-2</v>
      </c>
    </row>
    <row r="5530" spans="7:8">
      <c r="G5530">
        <v>5525</v>
      </c>
      <c r="H5530">
        <f t="shared" ca="1" si="124"/>
        <v>-4.115821061018371E-2</v>
      </c>
    </row>
    <row r="5531" spans="7:8">
      <c r="G5531">
        <v>5526</v>
      </c>
      <c r="H5531">
        <f t="shared" ca="1" si="124"/>
        <v>9.3355440938383506E-5</v>
      </c>
    </row>
    <row r="5532" spans="7:8">
      <c r="G5532">
        <v>5527</v>
      </c>
      <c r="H5532">
        <f t="shared" ca="1" si="124"/>
        <v>8.7415427148635635E-2</v>
      </c>
    </row>
    <row r="5533" spans="7:8">
      <c r="G5533">
        <v>5528</v>
      </c>
      <c r="H5533">
        <f t="shared" ca="1" si="124"/>
        <v>9.3952204649082639E-3</v>
      </c>
    </row>
    <row r="5534" spans="7:8">
      <c r="G5534">
        <v>5529</v>
      </c>
      <c r="H5534">
        <f t="shared" ca="1" si="124"/>
        <v>7.4306906189937436E-3</v>
      </c>
    </row>
    <row r="5535" spans="7:8">
      <c r="G5535">
        <v>5530</v>
      </c>
      <c r="H5535">
        <f t="shared" ca="1" si="124"/>
        <v>-6.3115417346500668E-3</v>
      </c>
    </row>
    <row r="5536" spans="7:8">
      <c r="G5536">
        <v>5531</v>
      </c>
      <c r="H5536">
        <f t="shared" ca="1" si="124"/>
        <v>9.3892346823003653E-3</v>
      </c>
    </row>
    <row r="5537" spans="7:8">
      <c r="G5537">
        <v>5532</v>
      </c>
      <c r="H5537">
        <f t="shared" ca="1" si="124"/>
        <v>2.285949333362337E-2</v>
      </c>
    </row>
    <row r="5538" spans="7:8">
      <c r="G5538">
        <v>5533</v>
      </c>
      <c r="H5538">
        <f t="shared" ca="1" si="124"/>
        <v>1.8631109535279761E-2</v>
      </c>
    </row>
    <row r="5539" spans="7:8">
      <c r="G5539">
        <v>5534</v>
      </c>
      <c r="H5539">
        <f t="shared" ca="1" si="124"/>
        <v>-4.3985470830837474E-2</v>
      </c>
    </row>
    <row r="5540" spans="7:8">
      <c r="G5540">
        <v>5535</v>
      </c>
      <c r="H5540">
        <f t="shared" ca="1" si="124"/>
        <v>-1.7132708671441994E-3</v>
      </c>
    </row>
    <row r="5541" spans="7:8">
      <c r="G5541">
        <v>5536</v>
      </c>
      <c r="H5541">
        <f t="shared" ca="1" si="124"/>
        <v>1.4601901943204182E-2</v>
      </c>
    </row>
    <row r="5542" spans="7:8">
      <c r="G5542">
        <v>5537</v>
      </c>
      <c r="H5542">
        <f t="shared" ca="1" si="124"/>
        <v>8.5524720394071618E-3</v>
      </c>
    </row>
    <row r="5543" spans="7:8">
      <c r="G5543">
        <v>5538</v>
      </c>
      <c r="H5543">
        <f t="shared" ca="1" si="124"/>
        <v>-6.2873610658656801E-3</v>
      </c>
    </row>
    <row r="5544" spans="7:8">
      <c r="G5544">
        <v>5539</v>
      </c>
      <c r="H5544">
        <f t="shared" ca="1" si="124"/>
        <v>4.4435151210623644E-3</v>
      </c>
    </row>
    <row r="5545" spans="7:8">
      <c r="G5545">
        <v>5540</v>
      </c>
      <c r="H5545">
        <f t="shared" ca="1" si="124"/>
        <v>-1.4476715387682991E-3</v>
      </c>
    </row>
    <row r="5546" spans="7:8">
      <c r="G5546">
        <v>5541</v>
      </c>
      <c r="H5546">
        <f t="shared" ca="1" si="124"/>
        <v>3.6686103889291367E-2</v>
      </c>
    </row>
    <row r="5547" spans="7:8">
      <c r="G5547">
        <v>5542</v>
      </c>
      <c r="H5547">
        <f t="shared" ca="1" si="124"/>
        <v>3.5718126715320521E-2</v>
      </c>
    </row>
    <row r="5548" spans="7:8">
      <c r="G5548">
        <v>5543</v>
      </c>
      <c r="H5548">
        <f t="shared" ca="1" si="124"/>
        <v>-2.7982047314986498E-2</v>
      </c>
    </row>
    <row r="5549" spans="7:8">
      <c r="G5549">
        <v>5544</v>
      </c>
      <c r="H5549">
        <f t="shared" ca="1" si="124"/>
        <v>6.8313681906893185E-3</v>
      </c>
    </row>
    <row r="5550" spans="7:8">
      <c r="G5550">
        <v>5545</v>
      </c>
      <c r="H5550">
        <f t="shared" ca="1" si="124"/>
        <v>2.0740279774624462E-2</v>
      </c>
    </row>
    <row r="5551" spans="7:8">
      <c r="G5551">
        <v>5546</v>
      </c>
      <c r="H5551">
        <f t="shared" ca="1" si="124"/>
        <v>1.5183058308435747E-2</v>
      </c>
    </row>
    <row r="5552" spans="7:8">
      <c r="G5552">
        <v>5547</v>
      </c>
      <c r="H5552">
        <f t="shared" ca="1" si="124"/>
        <v>-3.2334040613082371E-2</v>
      </c>
    </row>
    <row r="5553" spans="7:8">
      <c r="G5553">
        <v>5548</v>
      </c>
      <c r="H5553">
        <f t="shared" ca="1" si="124"/>
        <v>4.9575039507471823E-2</v>
      </c>
    </row>
    <row r="5554" spans="7:8">
      <c r="G5554">
        <v>5549</v>
      </c>
      <c r="H5554">
        <f t="shared" ca="1" si="124"/>
        <v>-7.7765302294662587E-3</v>
      </c>
    </row>
    <row r="5555" spans="7:8">
      <c r="G5555">
        <v>5550</v>
      </c>
      <c r="H5555">
        <f t="shared" ca="1" si="124"/>
        <v>7.4455422095264486E-3</v>
      </c>
    </row>
    <row r="5556" spans="7:8">
      <c r="G5556">
        <v>5551</v>
      </c>
      <c r="H5556">
        <f t="shared" ca="1" si="124"/>
        <v>2.2715096687194176E-3</v>
      </c>
    </row>
    <row r="5557" spans="7:8">
      <c r="G5557">
        <v>5552</v>
      </c>
      <c r="H5557">
        <f t="shared" ca="1" si="124"/>
        <v>-3.8563336541767211E-2</v>
      </c>
    </row>
    <row r="5558" spans="7:8">
      <c r="G5558">
        <v>5553</v>
      </c>
      <c r="H5558">
        <f t="shared" ca="1" si="124"/>
        <v>1.8288490704389412E-2</v>
      </c>
    </row>
    <row r="5559" spans="7:8">
      <c r="G5559">
        <v>5554</v>
      </c>
      <c r="H5559">
        <f t="shared" ca="1" si="124"/>
        <v>2.0500892491821788E-2</v>
      </c>
    </row>
    <row r="5560" spans="7:8">
      <c r="G5560">
        <v>5555</v>
      </c>
      <c r="H5560">
        <f t="shared" ca="1" si="124"/>
        <v>4.8406968042947456E-3</v>
      </c>
    </row>
    <row r="5561" spans="7:8">
      <c r="G5561">
        <v>5556</v>
      </c>
      <c r="H5561">
        <f t="shared" ca="1" si="124"/>
        <v>-1.798080855099635E-2</v>
      </c>
    </row>
    <row r="5562" spans="7:8">
      <c r="G5562">
        <v>5557</v>
      </c>
      <c r="H5562">
        <f t="shared" ca="1" si="124"/>
        <v>-1.8226700892557575E-2</v>
      </c>
    </row>
    <row r="5563" spans="7:8">
      <c r="G5563">
        <v>5558</v>
      </c>
      <c r="H5563">
        <f t="shared" ca="1" si="124"/>
        <v>-1.7500296339066396E-4</v>
      </c>
    </row>
    <row r="5564" spans="7:8">
      <c r="G5564">
        <v>5559</v>
      </c>
      <c r="H5564">
        <f t="shared" ca="1" si="124"/>
        <v>-1.5141684111650929E-2</v>
      </c>
    </row>
    <row r="5565" spans="7:8">
      <c r="G5565">
        <v>5560</v>
      </c>
      <c r="H5565">
        <f t="shared" ca="1" si="124"/>
        <v>5.4478866758578083E-2</v>
      </c>
    </row>
    <row r="5566" spans="7:8">
      <c r="G5566">
        <v>5561</v>
      </c>
      <c r="H5566">
        <f t="shared" ca="1" si="124"/>
        <v>-2.6089465144401068E-3</v>
      </c>
    </row>
    <row r="5567" spans="7:8">
      <c r="G5567">
        <v>5562</v>
      </c>
      <c r="H5567">
        <f t="shared" ca="1" si="124"/>
        <v>-4.3449210932368171E-2</v>
      </c>
    </row>
    <row r="5568" spans="7:8">
      <c r="G5568">
        <v>5563</v>
      </c>
      <c r="H5568">
        <f t="shared" ca="1" si="124"/>
        <v>-1.1853596856245997E-2</v>
      </c>
    </row>
    <row r="5569" spans="7:8">
      <c r="G5569">
        <v>5564</v>
      </c>
      <c r="H5569">
        <f t="shared" ca="1" si="124"/>
        <v>1.8898217797008766E-3</v>
      </c>
    </row>
    <row r="5570" spans="7:8">
      <c r="G5570">
        <v>5565</v>
      </c>
      <c r="H5570">
        <f t="shared" ca="1" si="124"/>
        <v>-1.6118848299293551E-3</v>
      </c>
    </row>
    <row r="5571" spans="7:8">
      <c r="G5571">
        <v>5566</v>
      </c>
      <c r="H5571">
        <f t="shared" ca="1" si="124"/>
        <v>5.0700060544554594E-3</v>
      </c>
    </row>
    <row r="5572" spans="7:8">
      <c r="G5572">
        <v>5567</v>
      </c>
      <c r="H5572">
        <f t="shared" ca="1" si="124"/>
        <v>-4.0810923669591962E-3</v>
      </c>
    </row>
    <row r="5573" spans="7:8">
      <c r="G5573">
        <v>5568</v>
      </c>
      <c r="H5573">
        <f t="shared" ca="1" si="124"/>
        <v>1.6847666819206793E-2</v>
      </c>
    </row>
    <row r="5574" spans="7:8">
      <c r="G5574">
        <v>5569</v>
      </c>
      <c r="H5574">
        <f t="shared" ca="1" si="124"/>
        <v>5.5067858715546737E-2</v>
      </c>
    </row>
    <row r="5575" spans="7:8">
      <c r="G5575">
        <v>5570</v>
      </c>
      <c r="H5575">
        <f t="shared" ref="H5575:H5638" ca="1" si="125">NORMINV(RAND(),N$8,N$9)</f>
        <v>-6.7002037534369275E-3</v>
      </c>
    </row>
    <row r="5576" spans="7:8">
      <c r="G5576">
        <v>5571</v>
      </c>
      <c r="H5576">
        <f t="shared" ca="1" si="125"/>
        <v>4.0117520494641293E-3</v>
      </c>
    </row>
    <row r="5577" spans="7:8">
      <c r="G5577">
        <v>5572</v>
      </c>
      <c r="H5577">
        <f t="shared" ca="1" si="125"/>
        <v>-8.4549436785157674E-3</v>
      </c>
    </row>
    <row r="5578" spans="7:8">
      <c r="G5578">
        <v>5573</v>
      </c>
      <c r="H5578">
        <f t="shared" ca="1" si="125"/>
        <v>1.3767410948557768E-2</v>
      </c>
    </row>
    <row r="5579" spans="7:8">
      <c r="G5579">
        <v>5574</v>
      </c>
      <c r="H5579">
        <f t="shared" ca="1" si="125"/>
        <v>-2.7780427577123228E-2</v>
      </c>
    </row>
    <row r="5580" spans="7:8">
      <c r="G5580">
        <v>5575</v>
      </c>
      <c r="H5580">
        <f t="shared" ca="1" si="125"/>
        <v>9.4455865906697724E-3</v>
      </c>
    </row>
    <row r="5581" spans="7:8">
      <c r="G5581">
        <v>5576</v>
      </c>
      <c r="H5581">
        <f t="shared" ca="1" si="125"/>
        <v>-1.9337423347340513E-2</v>
      </c>
    </row>
    <row r="5582" spans="7:8">
      <c r="G5582">
        <v>5577</v>
      </c>
      <c r="H5582">
        <f t="shared" ca="1" si="125"/>
        <v>-2.1794566430797004E-3</v>
      </c>
    </row>
    <row r="5583" spans="7:8">
      <c r="G5583">
        <v>5578</v>
      </c>
      <c r="H5583">
        <f t="shared" ca="1" si="125"/>
        <v>-1.0996885131207928E-2</v>
      </c>
    </row>
    <row r="5584" spans="7:8">
      <c r="G5584">
        <v>5579</v>
      </c>
      <c r="H5584">
        <f t="shared" ca="1" si="125"/>
        <v>2.6541486631223944E-2</v>
      </c>
    </row>
    <row r="5585" spans="7:8">
      <c r="G5585">
        <v>5580</v>
      </c>
      <c r="H5585">
        <f t="shared" ca="1" si="125"/>
        <v>4.1303556581867934E-2</v>
      </c>
    </row>
    <row r="5586" spans="7:8">
      <c r="G5586">
        <v>5581</v>
      </c>
      <c r="H5586">
        <f t="shared" ca="1" si="125"/>
        <v>2.7745396331205721E-2</v>
      </c>
    </row>
    <row r="5587" spans="7:8">
      <c r="G5587">
        <v>5582</v>
      </c>
      <c r="H5587">
        <f t="shared" ca="1" si="125"/>
        <v>-3.4857819166533105E-2</v>
      </c>
    </row>
    <row r="5588" spans="7:8">
      <c r="G5588">
        <v>5583</v>
      </c>
      <c r="H5588">
        <f t="shared" ca="1" si="125"/>
        <v>-2.2480113606903697E-2</v>
      </c>
    </row>
    <row r="5589" spans="7:8">
      <c r="G5589">
        <v>5584</v>
      </c>
      <c r="H5589">
        <f t="shared" ca="1" si="125"/>
        <v>-9.2169709929335111E-3</v>
      </c>
    </row>
    <row r="5590" spans="7:8">
      <c r="G5590">
        <v>5585</v>
      </c>
      <c r="H5590">
        <f t="shared" ca="1" si="125"/>
        <v>2.1366028512436241E-2</v>
      </c>
    </row>
    <row r="5591" spans="7:8">
      <c r="G5591">
        <v>5586</v>
      </c>
      <c r="H5591">
        <f t="shared" ca="1" si="125"/>
        <v>3.1041076605596931E-2</v>
      </c>
    </row>
    <row r="5592" spans="7:8">
      <c r="G5592">
        <v>5587</v>
      </c>
      <c r="H5592">
        <f t="shared" ca="1" si="125"/>
        <v>-2.8125084735510064E-2</v>
      </c>
    </row>
    <row r="5593" spans="7:8">
      <c r="G5593">
        <v>5588</v>
      </c>
      <c r="H5593">
        <f t="shared" ca="1" si="125"/>
        <v>-1.6028669290030755E-2</v>
      </c>
    </row>
    <row r="5594" spans="7:8">
      <c r="G5594">
        <v>5589</v>
      </c>
      <c r="H5594">
        <f t="shared" ca="1" si="125"/>
        <v>-1.48670577097082E-2</v>
      </c>
    </row>
    <row r="5595" spans="7:8">
      <c r="G5595">
        <v>5590</v>
      </c>
      <c r="H5595">
        <f t="shared" ca="1" si="125"/>
        <v>3.0411985013556391E-2</v>
      </c>
    </row>
    <row r="5596" spans="7:8">
      <c r="G5596">
        <v>5591</v>
      </c>
      <c r="H5596">
        <f t="shared" ca="1" si="125"/>
        <v>-3.1842290469066377E-3</v>
      </c>
    </row>
    <row r="5597" spans="7:8">
      <c r="G5597">
        <v>5592</v>
      </c>
      <c r="H5597">
        <f t="shared" ca="1" si="125"/>
        <v>2.2080323505842565E-2</v>
      </c>
    </row>
    <row r="5598" spans="7:8">
      <c r="G5598">
        <v>5593</v>
      </c>
      <c r="H5598">
        <f t="shared" ca="1" si="125"/>
        <v>-1.4556865067645508E-2</v>
      </c>
    </row>
    <row r="5599" spans="7:8">
      <c r="G5599">
        <v>5594</v>
      </c>
      <c r="H5599">
        <f t="shared" ca="1" si="125"/>
        <v>1.121884081788798E-2</v>
      </c>
    </row>
    <row r="5600" spans="7:8">
      <c r="G5600">
        <v>5595</v>
      </c>
      <c r="H5600">
        <f t="shared" ca="1" si="125"/>
        <v>-3.7686671429651653E-2</v>
      </c>
    </row>
    <row r="5601" spans="7:8">
      <c r="G5601">
        <v>5596</v>
      </c>
      <c r="H5601">
        <f t="shared" ca="1" si="125"/>
        <v>-1.6811024690073024E-2</v>
      </c>
    </row>
    <row r="5602" spans="7:8">
      <c r="G5602">
        <v>5597</v>
      </c>
      <c r="H5602">
        <f t="shared" ca="1" si="125"/>
        <v>3.7132881888825832E-2</v>
      </c>
    </row>
    <row r="5603" spans="7:8">
      <c r="G5603">
        <v>5598</v>
      </c>
      <c r="H5603">
        <f t="shared" ca="1" si="125"/>
        <v>2.8439858432222031E-2</v>
      </c>
    </row>
    <row r="5604" spans="7:8">
      <c r="G5604">
        <v>5599</v>
      </c>
      <c r="H5604">
        <f t="shared" ca="1" si="125"/>
        <v>2.4425955763130197E-2</v>
      </c>
    </row>
    <row r="5605" spans="7:8">
      <c r="G5605">
        <v>5600</v>
      </c>
      <c r="H5605">
        <f t="shared" ca="1" si="125"/>
        <v>-2.2102838842374514E-2</v>
      </c>
    </row>
    <row r="5606" spans="7:8">
      <c r="G5606">
        <v>5601</v>
      </c>
      <c r="H5606">
        <f t="shared" ca="1" si="125"/>
        <v>-6.1594831032504085E-3</v>
      </c>
    </row>
    <row r="5607" spans="7:8">
      <c r="G5607">
        <v>5602</v>
      </c>
      <c r="H5607">
        <f t="shared" ca="1" si="125"/>
        <v>-1.3381091770565699E-2</v>
      </c>
    </row>
    <row r="5608" spans="7:8">
      <c r="G5608">
        <v>5603</v>
      </c>
      <c r="H5608">
        <f t="shared" ca="1" si="125"/>
        <v>-1.0725850495174452E-2</v>
      </c>
    </row>
    <row r="5609" spans="7:8">
      <c r="G5609">
        <v>5604</v>
      </c>
      <c r="H5609">
        <f t="shared" ca="1" si="125"/>
        <v>1.9817617271815153E-2</v>
      </c>
    </row>
    <row r="5610" spans="7:8">
      <c r="G5610">
        <v>5605</v>
      </c>
      <c r="H5610">
        <f t="shared" ca="1" si="125"/>
        <v>1.2819775439336076E-2</v>
      </c>
    </row>
    <row r="5611" spans="7:8">
      <c r="G5611">
        <v>5606</v>
      </c>
      <c r="H5611">
        <f t="shared" ca="1" si="125"/>
        <v>1.6649444684316689E-2</v>
      </c>
    </row>
    <row r="5612" spans="7:8">
      <c r="G5612">
        <v>5607</v>
      </c>
      <c r="H5612">
        <f t="shared" ca="1" si="125"/>
        <v>1.1791497687921126E-2</v>
      </c>
    </row>
    <row r="5613" spans="7:8">
      <c r="G5613">
        <v>5608</v>
      </c>
      <c r="H5613">
        <f t="shared" ca="1" si="125"/>
        <v>8.6116903190810879E-3</v>
      </c>
    </row>
    <row r="5614" spans="7:8">
      <c r="G5614">
        <v>5609</v>
      </c>
      <c r="H5614">
        <f t="shared" ca="1" si="125"/>
        <v>-2.6782354072580072E-2</v>
      </c>
    </row>
    <row r="5615" spans="7:8">
      <c r="G5615">
        <v>5610</v>
      </c>
      <c r="H5615">
        <f t="shared" ca="1" si="125"/>
        <v>1.4846017711273243E-2</v>
      </c>
    </row>
    <row r="5616" spans="7:8">
      <c r="G5616">
        <v>5611</v>
      </c>
      <c r="H5616">
        <f t="shared" ca="1" si="125"/>
        <v>-1.5510869451062283E-2</v>
      </c>
    </row>
    <row r="5617" spans="7:8">
      <c r="G5617">
        <v>5612</v>
      </c>
      <c r="H5617">
        <f t="shared" ca="1" si="125"/>
        <v>-4.1883423642379873E-3</v>
      </c>
    </row>
    <row r="5618" spans="7:8">
      <c r="G5618">
        <v>5613</v>
      </c>
      <c r="H5618">
        <f t="shared" ca="1" si="125"/>
        <v>-3.7189063836370216E-3</v>
      </c>
    </row>
    <row r="5619" spans="7:8">
      <c r="G5619">
        <v>5614</v>
      </c>
      <c r="H5619">
        <f t="shared" ca="1" si="125"/>
        <v>2.9988661609083801E-2</v>
      </c>
    </row>
    <row r="5620" spans="7:8">
      <c r="G5620">
        <v>5615</v>
      </c>
      <c r="H5620">
        <f t="shared" ca="1" si="125"/>
        <v>1.2043531642333421E-2</v>
      </c>
    </row>
    <row r="5621" spans="7:8">
      <c r="G5621">
        <v>5616</v>
      </c>
      <c r="H5621">
        <f t="shared" ca="1" si="125"/>
        <v>5.2947393855546733E-2</v>
      </c>
    </row>
    <row r="5622" spans="7:8">
      <c r="G5622">
        <v>5617</v>
      </c>
      <c r="H5622">
        <f t="shared" ca="1" si="125"/>
        <v>-6.3951174901823934E-3</v>
      </c>
    </row>
    <row r="5623" spans="7:8">
      <c r="G5623">
        <v>5618</v>
      </c>
      <c r="H5623">
        <f t="shared" ca="1" si="125"/>
        <v>-1.5815971611978119E-2</v>
      </c>
    </row>
    <row r="5624" spans="7:8">
      <c r="G5624">
        <v>5619</v>
      </c>
      <c r="H5624">
        <f t="shared" ca="1" si="125"/>
        <v>2.8116351343207197E-2</v>
      </c>
    </row>
    <row r="5625" spans="7:8">
      <c r="G5625">
        <v>5620</v>
      </c>
      <c r="H5625">
        <f t="shared" ca="1" si="125"/>
        <v>3.4329809058535242E-2</v>
      </c>
    </row>
    <row r="5626" spans="7:8">
      <c r="G5626">
        <v>5621</v>
      </c>
      <c r="H5626">
        <f t="shared" ca="1" si="125"/>
        <v>-1.5963127292250197E-2</v>
      </c>
    </row>
    <row r="5627" spans="7:8">
      <c r="G5627">
        <v>5622</v>
      </c>
      <c r="H5627">
        <f t="shared" ca="1" si="125"/>
        <v>2.7388112534599174E-3</v>
      </c>
    </row>
    <row r="5628" spans="7:8">
      <c r="G5628">
        <v>5623</v>
      </c>
      <c r="H5628">
        <f t="shared" ca="1" si="125"/>
        <v>-1.0418670620435581E-2</v>
      </c>
    </row>
    <row r="5629" spans="7:8">
      <c r="G5629">
        <v>5624</v>
      </c>
      <c r="H5629">
        <f t="shared" ca="1" si="125"/>
        <v>1.3233375659427952E-2</v>
      </c>
    </row>
    <row r="5630" spans="7:8">
      <c r="G5630">
        <v>5625</v>
      </c>
      <c r="H5630">
        <f t="shared" ca="1" si="125"/>
        <v>1.4324743730789496E-2</v>
      </c>
    </row>
    <row r="5631" spans="7:8">
      <c r="G5631">
        <v>5626</v>
      </c>
      <c r="H5631">
        <f t="shared" ca="1" si="125"/>
        <v>-5.3584161107220153E-4</v>
      </c>
    </row>
    <row r="5632" spans="7:8">
      <c r="G5632">
        <v>5627</v>
      </c>
      <c r="H5632">
        <f t="shared" ca="1" si="125"/>
        <v>4.9047888385252494E-3</v>
      </c>
    </row>
    <row r="5633" spans="7:8">
      <c r="G5633">
        <v>5628</v>
      </c>
      <c r="H5633">
        <f t="shared" ca="1" si="125"/>
        <v>-2.3951122329449577E-2</v>
      </c>
    </row>
    <row r="5634" spans="7:8">
      <c r="G5634">
        <v>5629</v>
      </c>
      <c r="H5634">
        <f t="shared" ca="1" si="125"/>
        <v>-2.2511526954354624E-2</v>
      </c>
    </row>
    <row r="5635" spans="7:8">
      <c r="G5635">
        <v>5630</v>
      </c>
      <c r="H5635">
        <f t="shared" ca="1" si="125"/>
        <v>6.6482027187753975E-3</v>
      </c>
    </row>
    <row r="5636" spans="7:8">
      <c r="G5636">
        <v>5631</v>
      </c>
      <c r="H5636">
        <f t="shared" ca="1" si="125"/>
        <v>3.2055264619065549E-2</v>
      </c>
    </row>
    <row r="5637" spans="7:8">
      <c r="G5637">
        <v>5632</v>
      </c>
      <c r="H5637">
        <f t="shared" ca="1" si="125"/>
        <v>3.6380627089631308E-2</v>
      </c>
    </row>
    <row r="5638" spans="7:8">
      <c r="G5638">
        <v>5633</v>
      </c>
      <c r="H5638">
        <f t="shared" ca="1" si="125"/>
        <v>-2.8339759226758059E-2</v>
      </c>
    </row>
    <row r="5639" spans="7:8">
      <c r="G5639">
        <v>5634</v>
      </c>
      <c r="H5639">
        <f t="shared" ref="H5639:H5702" ca="1" si="126">NORMINV(RAND(),N$8,N$9)</f>
        <v>6.8662805106446062E-3</v>
      </c>
    </row>
    <row r="5640" spans="7:8">
      <c r="G5640">
        <v>5635</v>
      </c>
      <c r="H5640">
        <f t="shared" ca="1" si="126"/>
        <v>2.5202287282068886E-2</v>
      </c>
    </row>
    <row r="5641" spans="7:8">
      <c r="G5641">
        <v>5636</v>
      </c>
      <c r="H5641">
        <f t="shared" ca="1" si="126"/>
        <v>-3.9346876919447105E-2</v>
      </c>
    </row>
    <row r="5642" spans="7:8">
      <c r="G5642">
        <v>5637</v>
      </c>
      <c r="H5642">
        <f t="shared" ca="1" si="126"/>
        <v>-3.1738350818219296E-2</v>
      </c>
    </row>
    <row r="5643" spans="7:8">
      <c r="G5643">
        <v>5638</v>
      </c>
      <c r="H5643">
        <f t="shared" ca="1" si="126"/>
        <v>-3.148752960753335E-2</v>
      </c>
    </row>
    <row r="5644" spans="7:8">
      <c r="G5644">
        <v>5639</v>
      </c>
      <c r="H5644">
        <f t="shared" ca="1" si="126"/>
        <v>-2.7183230226393462E-2</v>
      </c>
    </row>
    <row r="5645" spans="7:8">
      <c r="G5645">
        <v>5640</v>
      </c>
      <c r="H5645">
        <f t="shared" ca="1" si="126"/>
        <v>3.2098532688510886E-2</v>
      </c>
    </row>
    <row r="5646" spans="7:8">
      <c r="G5646">
        <v>5641</v>
      </c>
      <c r="H5646">
        <f t="shared" ca="1" si="126"/>
        <v>1.3160522583943415E-2</v>
      </c>
    </row>
    <row r="5647" spans="7:8">
      <c r="G5647">
        <v>5642</v>
      </c>
      <c r="H5647">
        <f t="shared" ca="1" si="126"/>
        <v>-8.6581171265346594E-3</v>
      </c>
    </row>
    <row r="5648" spans="7:8">
      <c r="G5648">
        <v>5643</v>
      </c>
      <c r="H5648">
        <f t="shared" ca="1" si="126"/>
        <v>-3.7510392740941943E-2</v>
      </c>
    </row>
    <row r="5649" spans="7:8">
      <c r="G5649">
        <v>5644</v>
      </c>
      <c r="H5649">
        <f t="shared" ca="1" si="126"/>
        <v>-1.3700842061346197E-2</v>
      </c>
    </row>
    <row r="5650" spans="7:8">
      <c r="G5650">
        <v>5645</v>
      </c>
      <c r="H5650">
        <f t="shared" ca="1" si="126"/>
        <v>4.9572714305761087E-2</v>
      </c>
    </row>
    <row r="5651" spans="7:8">
      <c r="G5651">
        <v>5646</v>
      </c>
      <c r="H5651">
        <f t="shared" ca="1" si="126"/>
        <v>-3.2981944227879111E-2</v>
      </c>
    </row>
    <row r="5652" spans="7:8">
      <c r="G5652">
        <v>5647</v>
      </c>
      <c r="H5652">
        <f t="shared" ca="1" si="126"/>
        <v>2.5407343879498522E-6</v>
      </c>
    </row>
    <row r="5653" spans="7:8">
      <c r="G5653">
        <v>5648</v>
      </c>
      <c r="H5653">
        <f t="shared" ca="1" si="126"/>
        <v>-3.3592125445519941E-2</v>
      </c>
    </row>
    <row r="5654" spans="7:8">
      <c r="G5654">
        <v>5649</v>
      </c>
      <c r="H5654">
        <f t="shared" ca="1" si="126"/>
        <v>3.3384603079380334E-2</v>
      </c>
    </row>
    <row r="5655" spans="7:8">
      <c r="G5655">
        <v>5650</v>
      </c>
      <c r="H5655">
        <f t="shared" ca="1" si="126"/>
        <v>6.0494690570954E-4</v>
      </c>
    </row>
    <row r="5656" spans="7:8">
      <c r="G5656">
        <v>5651</v>
      </c>
      <c r="H5656">
        <f t="shared" ca="1" si="126"/>
        <v>2.6188714482321927E-2</v>
      </c>
    </row>
    <row r="5657" spans="7:8">
      <c r="G5657">
        <v>5652</v>
      </c>
      <c r="H5657">
        <f t="shared" ca="1" si="126"/>
        <v>-2.6417426194142658E-2</v>
      </c>
    </row>
    <row r="5658" spans="7:8">
      <c r="G5658">
        <v>5653</v>
      </c>
      <c r="H5658">
        <f t="shared" ca="1" si="126"/>
        <v>1.0441127501716772E-2</v>
      </c>
    </row>
    <row r="5659" spans="7:8">
      <c r="G5659">
        <v>5654</v>
      </c>
      <c r="H5659">
        <f t="shared" ca="1" si="126"/>
        <v>2.0075180071960165E-2</v>
      </c>
    </row>
    <row r="5660" spans="7:8">
      <c r="G5660">
        <v>5655</v>
      </c>
      <c r="H5660">
        <f t="shared" ca="1" si="126"/>
        <v>3.2024344913160946E-2</v>
      </c>
    </row>
    <row r="5661" spans="7:8">
      <c r="G5661">
        <v>5656</v>
      </c>
      <c r="H5661">
        <f t="shared" ca="1" si="126"/>
        <v>-2.3012244333959131E-4</v>
      </c>
    </row>
    <row r="5662" spans="7:8">
      <c r="G5662">
        <v>5657</v>
      </c>
      <c r="H5662">
        <f t="shared" ca="1" si="126"/>
        <v>-1.1677194465087694E-2</v>
      </c>
    </row>
    <row r="5663" spans="7:8">
      <c r="G5663">
        <v>5658</v>
      </c>
      <c r="H5663">
        <f t="shared" ca="1" si="126"/>
        <v>-1.659435044242576E-2</v>
      </c>
    </row>
    <row r="5664" spans="7:8">
      <c r="G5664">
        <v>5659</v>
      </c>
      <c r="H5664">
        <f t="shared" ca="1" si="126"/>
        <v>2.5547912179589492E-2</v>
      </c>
    </row>
    <row r="5665" spans="7:8">
      <c r="G5665">
        <v>5660</v>
      </c>
      <c r="H5665">
        <f t="shared" ca="1" si="126"/>
        <v>7.8062662910062253E-3</v>
      </c>
    </row>
    <row r="5666" spans="7:8">
      <c r="G5666">
        <v>5661</v>
      </c>
      <c r="H5666">
        <f t="shared" ca="1" si="126"/>
        <v>7.7240611490281465E-3</v>
      </c>
    </row>
    <row r="5667" spans="7:8">
      <c r="G5667">
        <v>5662</v>
      </c>
      <c r="H5667">
        <f t="shared" ca="1" si="126"/>
        <v>9.7126915920000834E-3</v>
      </c>
    </row>
    <row r="5668" spans="7:8">
      <c r="G5668">
        <v>5663</v>
      </c>
      <c r="H5668">
        <f t="shared" ca="1" si="126"/>
        <v>2.5888131384105131E-2</v>
      </c>
    </row>
    <row r="5669" spans="7:8">
      <c r="G5669">
        <v>5664</v>
      </c>
      <c r="H5669">
        <f t="shared" ca="1" si="126"/>
        <v>-8.6105650026710723E-3</v>
      </c>
    </row>
    <row r="5670" spans="7:8">
      <c r="G5670">
        <v>5665</v>
      </c>
      <c r="H5670">
        <f t="shared" ca="1" si="126"/>
        <v>2.4745225414253304E-2</v>
      </c>
    </row>
    <row r="5671" spans="7:8">
      <c r="G5671">
        <v>5666</v>
      </c>
      <c r="H5671">
        <f t="shared" ca="1" si="126"/>
        <v>-6.8599390665427598E-3</v>
      </c>
    </row>
    <row r="5672" spans="7:8">
      <c r="G5672">
        <v>5667</v>
      </c>
      <c r="H5672">
        <f t="shared" ca="1" si="126"/>
        <v>-1.201463402153171E-2</v>
      </c>
    </row>
    <row r="5673" spans="7:8">
      <c r="G5673">
        <v>5668</v>
      </c>
      <c r="H5673">
        <f t="shared" ca="1" si="126"/>
        <v>-2.9274606928362236E-2</v>
      </c>
    </row>
    <row r="5674" spans="7:8">
      <c r="G5674">
        <v>5669</v>
      </c>
      <c r="H5674">
        <f t="shared" ca="1" si="126"/>
        <v>2.5371699881365419E-3</v>
      </c>
    </row>
    <row r="5675" spans="7:8">
      <c r="G5675">
        <v>5670</v>
      </c>
      <c r="H5675">
        <f t="shared" ca="1" si="126"/>
        <v>-9.8510713201909236E-3</v>
      </c>
    </row>
    <row r="5676" spans="7:8">
      <c r="G5676">
        <v>5671</v>
      </c>
      <c r="H5676">
        <f t="shared" ca="1" si="126"/>
        <v>-3.8764088605724098E-3</v>
      </c>
    </row>
    <row r="5677" spans="7:8">
      <c r="G5677">
        <v>5672</v>
      </c>
      <c r="H5677">
        <f t="shared" ca="1" si="126"/>
        <v>1.7846961686387143E-2</v>
      </c>
    </row>
    <row r="5678" spans="7:8">
      <c r="G5678">
        <v>5673</v>
      </c>
      <c r="H5678">
        <f t="shared" ca="1" si="126"/>
        <v>4.0827712206348808E-3</v>
      </c>
    </row>
    <row r="5679" spans="7:8">
      <c r="G5679">
        <v>5674</v>
      </c>
      <c r="H5679">
        <f t="shared" ca="1" si="126"/>
        <v>1.8272980577691025E-2</v>
      </c>
    </row>
    <row r="5680" spans="7:8">
      <c r="G5680">
        <v>5675</v>
      </c>
      <c r="H5680">
        <f t="shared" ca="1" si="126"/>
        <v>4.0518896798958835E-2</v>
      </c>
    </row>
    <row r="5681" spans="7:8">
      <c r="G5681">
        <v>5676</v>
      </c>
      <c r="H5681">
        <f t="shared" ca="1" si="126"/>
        <v>1.1187068210142913E-2</v>
      </c>
    </row>
    <row r="5682" spans="7:8">
      <c r="G5682">
        <v>5677</v>
      </c>
      <c r="H5682">
        <f t="shared" ca="1" si="126"/>
        <v>2.2366261117013279E-2</v>
      </c>
    </row>
    <row r="5683" spans="7:8">
      <c r="G5683">
        <v>5678</v>
      </c>
      <c r="H5683">
        <f t="shared" ca="1" si="126"/>
        <v>4.3613641850224087E-2</v>
      </c>
    </row>
    <row r="5684" spans="7:8">
      <c r="G5684">
        <v>5679</v>
      </c>
      <c r="H5684">
        <f t="shared" ca="1" si="126"/>
        <v>-1.5653406428566125E-2</v>
      </c>
    </row>
    <row r="5685" spans="7:8">
      <c r="G5685">
        <v>5680</v>
      </c>
      <c r="H5685">
        <f t="shared" ca="1" si="126"/>
        <v>-2.6867519015557891E-2</v>
      </c>
    </row>
    <row r="5686" spans="7:8">
      <c r="G5686">
        <v>5681</v>
      </c>
      <c r="H5686">
        <f t="shared" ca="1" si="126"/>
        <v>-1.5433946144892187E-2</v>
      </c>
    </row>
    <row r="5687" spans="7:8">
      <c r="G5687">
        <v>5682</v>
      </c>
      <c r="H5687">
        <f t="shared" ca="1" si="126"/>
        <v>4.0389532727868514E-2</v>
      </c>
    </row>
    <row r="5688" spans="7:8">
      <c r="G5688">
        <v>5683</v>
      </c>
      <c r="H5688">
        <f t="shared" ca="1" si="126"/>
        <v>1.6762383206001711E-2</v>
      </c>
    </row>
    <row r="5689" spans="7:8">
      <c r="G5689">
        <v>5684</v>
      </c>
      <c r="H5689">
        <f t="shared" ca="1" si="126"/>
        <v>1.0852551994509807E-3</v>
      </c>
    </row>
    <row r="5690" spans="7:8">
      <c r="G5690">
        <v>5685</v>
      </c>
      <c r="H5690">
        <f t="shared" ca="1" si="126"/>
        <v>2.0057947669444843E-2</v>
      </c>
    </row>
    <row r="5691" spans="7:8">
      <c r="G5691">
        <v>5686</v>
      </c>
      <c r="H5691">
        <f t="shared" ca="1" si="126"/>
        <v>-7.5361466513842405E-3</v>
      </c>
    </row>
    <row r="5692" spans="7:8">
      <c r="G5692">
        <v>5687</v>
      </c>
      <c r="H5692">
        <f t="shared" ca="1" si="126"/>
        <v>2.0110979172866868E-2</v>
      </c>
    </row>
    <row r="5693" spans="7:8">
      <c r="G5693">
        <v>5688</v>
      </c>
      <c r="H5693">
        <f t="shared" ca="1" si="126"/>
        <v>2.2312863595491384E-2</v>
      </c>
    </row>
    <row r="5694" spans="7:8">
      <c r="G5694">
        <v>5689</v>
      </c>
      <c r="H5694">
        <f t="shared" ca="1" si="126"/>
        <v>-9.9464688939259454E-3</v>
      </c>
    </row>
    <row r="5695" spans="7:8">
      <c r="G5695">
        <v>5690</v>
      </c>
      <c r="H5695">
        <f t="shared" ca="1" si="126"/>
        <v>-8.846490738578577E-5</v>
      </c>
    </row>
    <row r="5696" spans="7:8">
      <c r="G5696">
        <v>5691</v>
      </c>
      <c r="H5696">
        <f t="shared" ca="1" si="126"/>
        <v>-6.3024533537662797E-3</v>
      </c>
    </row>
    <row r="5697" spans="7:8">
      <c r="G5697">
        <v>5692</v>
      </c>
      <c r="H5697">
        <f t="shared" ca="1" si="126"/>
        <v>1.7293458274040583E-2</v>
      </c>
    </row>
    <row r="5698" spans="7:8">
      <c r="G5698">
        <v>5693</v>
      </c>
      <c r="H5698">
        <f t="shared" ca="1" si="126"/>
        <v>-2.6116158751503381E-2</v>
      </c>
    </row>
    <row r="5699" spans="7:8">
      <c r="G5699">
        <v>5694</v>
      </c>
      <c r="H5699">
        <f t="shared" ca="1" si="126"/>
        <v>-1.4989389055482442E-2</v>
      </c>
    </row>
    <row r="5700" spans="7:8">
      <c r="G5700">
        <v>5695</v>
      </c>
      <c r="H5700">
        <f t="shared" ca="1" si="126"/>
        <v>3.9167386429307376E-3</v>
      </c>
    </row>
    <row r="5701" spans="7:8">
      <c r="G5701">
        <v>5696</v>
      </c>
      <c r="H5701">
        <f t="shared" ca="1" si="126"/>
        <v>-3.1254521936985212E-2</v>
      </c>
    </row>
    <row r="5702" spans="7:8">
      <c r="G5702">
        <v>5697</v>
      </c>
      <c r="H5702">
        <f t="shared" ca="1" si="126"/>
        <v>-9.2432312682098668E-3</v>
      </c>
    </row>
    <row r="5703" spans="7:8">
      <c r="G5703">
        <v>5698</v>
      </c>
      <c r="H5703">
        <f t="shared" ref="H5703:H5766" ca="1" si="127">NORMINV(RAND(),N$8,N$9)</f>
        <v>1.1182220447718402E-2</v>
      </c>
    </row>
    <row r="5704" spans="7:8">
      <c r="G5704">
        <v>5699</v>
      </c>
      <c r="H5704">
        <f t="shared" ca="1" si="127"/>
        <v>3.1251783503589092E-2</v>
      </c>
    </row>
    <row r="5705" spans="7:8">
      <c r="G5705">
        <v>5700</v>
      </c>
      <c r="H5705">
        <f t="shared" ca="1" si="127"/>
        <v>-1.5958559546380525E-2</v>
      </c>
    </row>
    <row r="5706" spans="7:8">
      <c r="G5706">
        <v>5701</v>
      </c>
      <c r="H5706">
        <f t="shared" ca="1" si="127"/>
        <v>1.8061995141713034E-2</v>
      </c>
    </row>
    <row r="5707" spans="7:8">
      <c r="G5707">
        <v>5702</v>
      </c>
      <c r="H5707">
        <f t="shared" ca="1" si="127"/>
        <v>4.318437893158359E-2</v>
      </c>
    </row>
    <row r="5708" spans="7:8">
      <c r="G5708">
        <v>5703</v>
      </c>
      <c r="H5708">
        <f t="shared" ca="1" si="127"/>
        <v>1.1101350092147006E-2</v>
      </c>
    </row>
    <row r="5709" spans="7:8">
      <c r="G5709">
        <v>5704</v>
      </c>
      <c r="H5709">
        <f t="shared" ca="1" si="127"/>
        <v>4.2291449478779226E-2</v>
      </c>
    </row>
    <row r="5710" spans="7:8">
      <c r="G5710">
        <v>5705</v>
      </c>
      <c r="H5710">
        <f t="shared" ca="1" si="127"/>
        <v>-1.2200988540229251E-2</v>
      </c>
    </row>
    <row r="5711" spans="7:8">
      <c r="G5711">
        <v>5706</v>
      </c>
      <c r="H5711">
        <f t="shared" ca="1" si="127"/>
        <v>5.4703188325034404E-3</v>
      </c>
    </row>
    <row r="5712" spans="7:8">
      <c r="G5712">
        <v>5707</v>
      </c>
      <c r="H5712">
        <f t="shared" ca="1" si="127"/>
        <v>-2.077645113384886E-2</v>
      </c>
    </row>
    <row r="5713" spans="7:8">
      <c r="G5713">
        <v>5708</v>
      </c>
      <c r="H5713">
        <f t="shared" ca="1" si="127"/>
        <v>-8.837776798624835E-3</v>
      </c>
    </row>
    <row r="5714" spans="7:8">
      <c r="G5714">
        <v>5709</v>
      </c>
      <c r="H5714">
        <f t="shared" ca="1" si="127"/>
        <v>-2.868771951662288E-2</v>
      </c>
    </row>
    <row r="5715" spans="7:8">
      <c r="G5715">
        <v>5710</v>
      </c>
      <c r="H5715">
        <f t="shared" ca="1" si="127"/>
        <v>3.0069278797429846E-2</v>
      </c>
    </row>
    <row r="5716" spans="7:8">
      <c r="G5716">
        <v>5711</v>
      </c>
      <c r="H5716">
        <f t="shared" ca="1" si="127"/>
        <v>-6.4570669387727861E-3</v>
      </c>
    </row>
    <row r="5717" spans="7:8">
      <c r="G5717">
        <v>5712</v>
      </c>
      <c r="H5717">
        <f t="shared" ca="1" si="127"/>
        <v>-1.3898098642251954E-2</v>
      </c>
    </row>
    <row r="5718" spans="7:8">
      <c r="G5718">
        <v>5713</v>
      </c>
      <c r="H5718">
        <f t="shared" ca="1" si="127"/>
        <v>-3.1432571707211483E-2</v>
      </c>
    </row>
    <row r="5719" spans="7:8">
      <c r="G5719">
        <v>5714</v>
      </c>
      <c r="H5719">
        <f t="shared" ca="1" si="127"/>
        <v>5.337860704686255E-2</v>
      </c>
    </row>
    <row r="5720" spans="7:8">
      <c r="G5720">
        <v>5715</v>
      </c>
      <c r="H5720">
        <f t="shared" ca="1" si="127"/>
        <v>-1.4803467267096011E-3</v>
      </c>
    </row>
    <row r="5721" spans="7:8">
      <c r="G5721">
        <v>5716</v>
      </c>
      <c r="H5721">
        <f t="shared" ca="1" si="127"/>
        <v>-2.5136544242939401E-2</v>
      </c>
    </row>
    <row r="5722" spans="7:8">
      <c r="G5722">
        <v>5717</v>
      </c>
      <c r="H5722">
        <f t="shared" ca="1" si="127"/>
        <v>-1.851360073577539E-2</v>
      </c>
    </row>
    <row r="5723" spans="7:8">
      <c r="G5723">
        <v>5718</v>
      </c>
      <c r="H5723">
        <f t="shared" ca="1" si="127"/>
        <v>-2.9140866663567869E-2</v>
      </c>
    </row>
    <row r="5724" spans="7:8">
      <c r="G5724">
        <v>5719</v>
      </c>
      <c r="H5724">
        <f t="shared" ca="1" si="127"/>
        <v>2.313104731493484E-2</v>
      </c>
    </row>
    <row r="5725" spans="7:8">
      <c r="G5725">
        <v>5720</v>
      </c>
      <c r="H5725">
        <f t="shared" ca="1" si="127"/>
        <v>-1.5503898943123229E-2</v>
      </c>
    </row>
    <row r="5726" spans="7:8">
      <c r="G5726">
        <v>5721</v>
      </c>
      <c r="H5726">
        <f t="shared" ca="1" si="127"/>
        <v>-2.2787070862349832E-3</v>
      </c>
    </row>
    <row r="5727" spans="7:8">
      <c r="G5727">
        <v>5722</v>
      </c>
      <c r="H5727">
        <f t="shared" ca="1" si="127"/>
        <v>-1.0176664338721254E-2</v>
      </c>
    </row>
    <row r="5728" spans="7:8">
      <c r="G5728">
        <v>5723</v>
      </c>
      <c r="H5728">
        <f t="shared" ca="1" si="127"/>
        <v>-1.0244267005628581E-3</v>
      </c>
    </row>
    <row r="5729" spans="7:8">
      <c r="G5729">
        <v>5724</v>
      </c>
      <c r="H5729">
        <f t="shared" ca="1" si="127"/>
        <v>1.6369860594225495E-2</v>
      </c>
    </row>
    <row r="5730" spans="7:8">
      <c r="G5730">
        <v>5725</v>
      </c>
      <c r="H5730">
        <f t="shared" ca="1" si="127"/>
        <v>2.4171354671470352E-4</v>
      </c>
    </row>
    <row r="5731" spans="7:8">
      <c r="G5731">
        <v>5726</v>
      </c>
      <c r="H5731">
        <f t="shared" ca="1" si="127"/>
        <v>4.1666252507545985E-2</v>
      </c>
    </row>
    <row r="5732" spans="7:8">
      <c r="G5732">
        <v>5727</v>
      </c>
      <c r="H5732">
        <f t="shared" ca="1" si="127"/>
        <v>-1.1268622244249196E-2</v>
      </c>
    </row>
    <row r="5733" spans="7:8">
      <c r="G5733">
        <v>5728</v>
      </c>
      <c r="H5733">
        <f t="shared" ca="1" si="127"/>
        <v>-2.5325272930506052E-3</v>
      </c>
    </row>
    <row r="5734" spans="7:8">
      <c r="G5734">
        <v>5729</v>
      </c>
      <c r="H5734">
        <f t="shared" ca="1" si="127"/>
        <v>2.0221249284046807E-2</v>
      </c>
    </row>
    <row r="5735" spans="7:8">
      <c r="G5735">
        <v>5730</v>
      </c>
      <c r="H5735">
        <f t="shared" ca="1" si="127"/>
        <v>1.529100053327268E-2</v>
      </c>
    </row>
    <row r="5736" spans="7:8">
      <c r="G5736">
        <v>5731</v>
      </c>
      <c r="H5736">
        <f t="shared" ca="1" si="127"/>
        <v>-4.6447778931545572E-2</v>
      </c>
    </row>
    <row r="5737" spans="7:8">
      <c r="G5737">
        <v>5732</v>
      </c>
      <c r="H5737">
        <f t="shared" ca="1" si="127"/>
        <v>9.4757340114263178E-3</v>
      </c>
    </row>
    <row r="5738" spans="7:8">
      <c r="G5738">
        <v>5733</v>
      </c>
      <c r="H5738">
        <f t="shared" ca="1" si="127"/>
        <v>-1.1082861731997726E-2</v>
      </c>
    </row>
    <row r="5739" spans="7:8">
      <c r="G5739">
        <v>5734</v>
      </c>
      <c r="H5739">
        <f t="shared" ca="1" si="127"/>
        <v>-2.2108874819396787E-2</v>
      </c>
    </row>
    <row r="5740" spans="7:8">
      <c r="G5740">
        <v>5735</v>
      </c>
      <c r="H5740">
        <f t="shared" ca="1" si="127"/>
        <v>-1.3925507404250522E-2</v>
      </c>
    </row>
    <row r="5741" spans="7:8">
      <c r="G5741">
        <v>5736</v>
      </c>
      <c r="H5741">
        <f t="shared" ca="1" si="127"/>
        <v>-6.7669586978498682E-3</v>
      </c>
    </row>
    <row r="5742" spans="7:8">
      <c r="G5742">
        <v>5737</v>
      </c>
      <c r="H5742">
        <f t="shared" ca="1" si="127"/>
        <v>2.7487098226463193E-2</v>
      </c>
    </row>
    <row r="5743" spans="7:8">
      <c r="G5743">
        <v>5738</v>
      </c>
      <c r="H5743">
        <f t="shared" ca="1" si="127"/>
        <v>-9.2216433028747755E-3</v>
      </c>
    </row>
    <row r="5744" spans="7:8">
      <c r="G5744">
        <v>5739</v>
      </c>
      <c r="H5744">
        <f t="shared" ca="1" si="127"/>
        <v>-5.4668228988925753E-2</v>
      </c>
    </row>
    <row r="5745" spans="7:8">
      <c r="G5745">
        <v>5740</v>
      </c>
      <c r="H5745">
        <f t="shared" ca="1" si="127"/>
        <v>-2.2523660326322109E-2</v>
      </c>
    </row>
    <row r="5746" spans="7:8">
      <c r="G5746">
        <v>5741</v>
      </c>
      <c r="H5746">
        <f t="shared" ca="1" si="127"/>
        <v>-1.0234330141901638E-3</v>
      </c>
    </row>
    <row r="5747" spans="7:8">
      <c r="G5747">
        <v>5742</v>
      </c>
      <c r="H5747">
        <f t="shared" ca="1" si="127"/>
        <v>-3.366212007918948E-3</v>
      </c>
    </row>
    <row r="5748" spans="7:8">
      <c r="G5748">
        <v>5743</v>
      </c>
      <c r="H5748">
        <f t="shared" ca="1" si="127"/>
        <v>-3.5355677342498492E-3</v>
      </c>
    </row>
    <row r="5749" spans="7:8">
      <c r="G5749">
        <v>5744</v>
      </c>
      <c r="H5749">
        <f t="shared" ca="1" si="127"/>
        <v>-3.6099883038657188E-2</v>
      </c>
    </row>
    <row r="5750" spans="7:8">
      <c r="G5750">
        <v>5745</v>
      </c>
      <c r="H5750">
        <f t="shared" ca="1" si="127"/>
        <v>2.6938350763919455E-2</v>
      </c>
    </row>
    <row r="5751" spans="7:8">
      <c r="G5751">
        <v>5746</v>
      </c>
      <c r="H5751">
        <f t="shared" ca="1" si="127"/>
        <v>-1.2542962194252506E-2</v>
      </c>
    </row>
    <row r="5752" spans="7:8">
      <c r="G5752">
        <v>5747</v>
      </c>
      <c r="H5752">
        <f t="shared" ca="1" si="127"/>
        <v>-2.4481992265925928E-2</v>
      </c>
    </row>
    <row r="5753" spans="7:8">
      <c r="G5753">
        <v>5748</v>
      </c>
      <c r="H5753">
        <f t="shared" ca="1" si="127"/>
        <v>5.2573392299984758E-3</v>
      </c>
    </row>
    <row r="5754" spans="7:8">
      <c r="G5754">
        <v>5749</v>
      </c>
      <c r="H5754">
        <f t="shared" ca="1" si="127"/>
        <v>-2.6820789368751229E-2</v>
      </c>
    </row>
    <row r="5755" spans="7:8">
      <c r="G5755">
        <v>5750</v>
      </c>
      <c r="H5755">
        <f t="shared" ca="1" si="127"/>
        <v>-3.9930740571024275E-4</v>
      </c>
    </row>
    <row r="5756" spans="7:8">
      <c r="G5756">
        <v>5751</v>
      </c>
      <c r="H5756">
        <f t="shared" ca="1" si="127"/>
        <v>1.5988997113534513E-2</v>
      </c>
    </row>
    <row r="5757" spans="7:8">
      <c r="G5757">
        <v>5752</v>
      </c>
      <c r="H5757">
        <f t="shared" ca="1" si="127"/>
        <v>2.8608738707635795E-2</v>
      </c>
    </row>
    <row r="5758" spans="7:8">
      <c r="G5758">
        <v>5753</v>
      </c>
      <c r="H5758">
        <f t="shared" ca="1" si="127"/>
        <v>-2.4434667684535807E-2</v>
      </c>
    </row>
    <row r="5759" spans="7:8">
      <c r="G5759">
        <v>5754</v>
      </c>
      <c r="H5759">
        <f t="shared" ca="1" si="127"/>
        <v>-3.3090865905474116E-2</v>
      </c>
    </row>
    <row r="5760" spans="7:8">
      <c r="G5760">
        <v>5755</v>
      </c>
      <c r="H5760">
        <f t="shared" ca="1" si="127"/>
        <v>2.9440174901038474E-3</v>
      </c>
    </row>
    <row r="5761" spans="7:8">
      <c r="G5761">
        <v>5756</v>
      </c>
      <c r="H5761">
        <f t="shared" ca="1" si="127"/>
        <v>1.5708482414301523E-2</v>
      </c>
    </row>
    <row r="5762" spans="7:8">
      <c r="G5762">
        <v>5757</v>
      </c>
      <c r="H5762">
        <f t="shared" ca="1" si="127"/>
        <v>-1.863060662414031E-2</v>
      </c>
    </row>
    <row r="5763" spans="7:8">
      <c r="G5763">
        <v>5758</v>
      </c>
      <c r="H5763">
        <f t="shared" ca="1" si="127"/>
        <v>-1.0108411716761689E-2</v>
      </c>
    </row>
    <row r="5764" spans="7:8">
      <c r="G5764">
        <v>5759</v>
      </c>
      <c r="H5764">
        <f t="shared" ca="1" si="127"/>
        <v>6.5047583568594502E-3</v>
      </c>
    </row>
    <row r="5765" spans="7:8">
      <c r="G5765">
        <v>5760</v>
      </c>
      <c r="H5765">
        <f t="shared" ca="1" si="127"/>
        <v>-1.9641082481174986E-2</v>
      </c>
    </row>
    <row r="5766" spans="7:8">
      <c r="G5766">
        <v>5761</v>
      </c>
      <c r="H5766">
        <f t="shared" ca="1" si="127"/>
        <v>2.0175691381866812E-2</v>
      </c>
    </row>
    <row r="5767" spans="7:8">
      <c r="G5767">
        <v>5762</v>
      </c>
      <c r="H5767">
        <f t="shared" ref="H5767:H5830" ca="1" si="128">NORMINV(RAND(),N$8,N$9)</f>
        <v>-9.0184329431196048E-3</v>
      </c>
    </row>
    <row r="5768" spans="7:8">
      <c r="G5768">
        <v>5763</v>
      </c>
      <c r="H5768">
        <f t="shared" ca="1" si="128"/>
        <v>1.5464991064759756E-2</v>
      </c>
    </row>
    <row r="5769" spans="7:8">
      <c r="G5769">
        <v>5764</v>
      </c>
      <c r="H5769">
        <f t="shared" ca="1" si="128"/>
        <v>2.2542164141438246E-2</v>
      </c>
    </row>
    <row r="5770" spans="7:8">
      <c r="G5770">
        <v>5765</v>
      </c>
      <c r="H5770">
        <f t="shared" ca="1" si="128"/>
        <v>-5.0315059097683718E-2</v>
      </c>
    </row>
    <row r="5771" spans="7:8">
      <c r="G5771">
        <v>5766</v>
      </c>
      <c r="H5771">
        <f t="shared" ca="1" si="128"/>
        <v>5.0044449325347328E-3</v>
      </c>
    </row>
    <row r="5772" spans="7:8">
      <c r="G5772">
        <v>5767</v>
      </c>
      <c r="H5772">
        <f t="shared" ca="1" si="128"/>
        <v>3.5946949418197462E-2</v>
      </c>
    </row>
    <row r="5773" spans="7:8">
      <c r="G5773">
        <v>5768</v>
      </c>
      <c r="H5773">
        <f t="shared" ca="1" si="128"/>
        <v>4.6418017255665918E-2</v>
      </c>
    </row>
    <row r="5774" spans="7:8">
      <c r="G5774">
        <v>5769</v>
      </c>
      <c r="H5774">
        <f t="shared" ca="1" si="128"/>
        <v>-2.0752186043991306E-2</v>
      </c>
    </row>
    <row r="5775" spans="7:8">
      <c r="G5775">
        <v>5770</v>
      </c>
      <c r="H5775">
        <f t="shared" ca="1" si="128"/>
        <v>-8.2438176455308602E-3</v>
      </c>
    </row>
    <row r="5776" spans="7:8">
      <c r="G5776">
        <v>5771</v>
      </c>
      <c r="H5776">
        <f t="shared" ca="1" si="128"/>
        <v>4.0001339248923996E-2</v>
      </c>
    </row>
    <row r="5777" spans="7:8">
      <c r="G5777">
        <v>5772</v>
      </c>
      <c r="H5777">
        <f t="shared" ca="1" si="128"/>
        <v>-3.7054794879348334E-3</v>
      </c>
    </row>
    <row r="5778" spans="7:8">
      <c r="G5778">
        <v>5773</v>
      </c>
      <c r="H5778">
        <f t="shared" ca="1" si="128"/>
        <v>5.9211618548196746E-3</v>
      </c>
    </row>
    <row r="5779" spans="7:8">
      <c r="G5779">
        <v>5774</v>
      </c>
      <c r="H5779">
        <f t="shared" ca="1" si="128"/>
        <v>-1.3515053356481118E-2</v>
      </c>
    </row>
    <row r="5780" spans="7:8">
      <c r="G5780">
        <v>5775</v>
      </c>
      <c r="H5780">
        <f t="shared" ca="1" si="128"/>
        <v>1.1888681989114734E-2</v>
      </c>
    </row>
    <row r="5781" spans="7:8">
      <c r="G5781">
        <v>5776</v>
      </c>
      <c r="H5781">
        <f t="shared" ca="1" si="128"/>
        <v>-2.1622374502745165E-3</v>
      </c>
    </row>
    <row r="5782" spans="7:8">
      <c r="G5782">
        <v>5777</v>
      </c>
      <c r="H5782">
        <f t="shared" ca="1" si="128"/>
        <v>2.0600988862931038E-3</v>
      </c>
    </row>
    <row r="5783" spans="7:8">
      <c r="G5783">
        <v>5778</v>
      </c>
      <c r="H5783">
        <f t="shared" ca="1" si="128"/>
        <v>-6.6683268416040282E-3</v>
      </c>
    </row>
    <row r="5784" spans="7:8">
      <c r="G5784">
        <v>5779</v>
      </c>
      <c r="H5784">
        <f t="shared" ca="1" si="128"/>
        <v>-8.3243785040883877E-3</v>
      </c>
    </row>
    <row r="5785" spans="7:8">
      <c r="G5785">
        <v>5780</v>
      </c>
      <c r="H5785">
        <f t="shared" ca="1" si="128"/>
        <v>9.8290223859107857E-3</v>
      </c>
    </row>
    <row r="5786" spans="7:8">
      <c r="G5786">
        <v>5781</v>
      </c>
      <c r="H5786">
        <f t="shared" ca="1" si="128"/>
        <v>-2.8388330894487139E-3</v>
      </c>
    </row>
    <row r="5787" spans="7:8">
      <c r="G5787">
        <v>5782</v>
      </c>
      <c r="H5787">
        <f t="shared" ca="1" si="128"/>
        <v>6.5941847842787031E-3</v>
      </c>
    </row>
    <row r="5788" spans="7:8">
      <c r="G5788">
        <v>5783</v>
      </c>
      <c r="H5788">
        <f t="shared" ca="1" si="128"/>
        <v>-1.3035354182091351E-2</v>
      </c>
    </row>
    <row r="5789" spans="7:8">
      <c r="G5789">
        <v>5784</v>
      </c>
      <c r="H5789">
        <f t="shared" ca="1" si="128"/>
        <v>-2.384132970000263E-2</v>
      </c>
    </row>
    <row r="5790" spans="7:8">
      <c r="G5790">
        <v>5785</v>
      </c>
      <c r="H5790">
        <f t="shared" ca="1" si="128"/>
        <v>6.6272569528697239E-3</v>
      </c>
    </row>
    <row r="5791" spans="7:8">
      <c r="G5791">
        <v>5786</v>
      </c>
      <c r="H5791">
        <f t="shared" ca="1" si="128"/>
        <v>3.9150091775008493E-2</v>
      </c>
    </row>
    <row r="5792" spans="7:8">
      <c r="G5792">
        <v>5787</v>
      </c>
      <c r="H5792">
        <f t="shared" ca="1" si="128"/>
        <v>1.1593669585194108E-2</v>
      </c>
    </row>
    <row r="5793" spans="7:8">
      <c r="G5793">
        <v>5788</v>
      </c>
      <c r="H5793">
        <f t="shared" ca="1" si="128"/>
        <v>9.0303518831220675E-3</v>
      </c>
    </row>
    <row r="5794" spans="7:8">
      <c r="G5794">
        <v>5789</v>
      </c>
      <c r="H5794">
        <f t="shared" ca="1" si="128"/>
        <v>-2.8452136053242726E-2</v>
      </c>
    </row>
    <row r="5795" spans="7:8">
      <c r="G5795">
        <v>5790</v>
      </c>
      <c r="H5795">
        <f t="shared" ca="1" si="128"/>
        <v>6.8001570720421737E-3</v>
      </c>
    </row>
    <row r="5796" spans="7:8">
      <c r="G5796">
        <v>5791</v>
      </c>
      <c r="H5796">
        <f t="shared" ca="1" si="128"/>
        <v>2.8443744410690888E-2</v>
      </c>
    </row>
    <row r="5797" spans="7:8">
      <c r="G5797">
        <v>5792</v>
      </c>
      <c r="H5797">
        <f t="shared" ca="1" si="128"/>
        <v>-5.4364356971241612E-3</v>
      </c>
    </row>
    <row r="5798" spans="7:8">
      <c r="G5798">
        <v>5793</v>
      </c>
      <c r="H5798">
        <f t="shared" ca="1" si="128"/>
        <v>3.2611693018941804E-2</v>
      </c>
    </row>
    <row r="5799" spans="7:8">
      <c r="G5799">
        <v>5794</v>
      </c>
      <c r="H5799">
        <f t="shared" ca="1" si="128"/>
        <v>5.3374706531268419E-2</v>
      </c>
    </row>
    <row r="5800" spans="7:8">
      <c r="G5800">
        <v>5795</v>
      </c>
      <c r="H5800">
        <f t="shared" ca="1" si="128"/>
        <v>-2.6739323876004747E-2</v>
      </c>
    </row>
    <row r="5801" spans="7:8">
      <c r="G5801">
        <v>5796</v>
      </c>
      <c r="H5801">
        <f t="shared" ca="1" si="128"/>
        <v>4.4839141288037284E-3</v>
      </c>
    </row>
    <row r="5802" spans="7:8">
      <c r="G5802">
        <v>5797</v>
      </c>
      <c r="H5802">
        <f t="shared" ca="1" si="128"/>
        <v>-4.6928462289946597E-3</v>
      </c>
    </row>
    <row r="5803" spans="7:8">
      <c r="G5803">
        <v>5798</v>
      </c>
      <c r="H5803">
        <f t="shared" ca="1" si="128"/>
        <v>2.2757040937297413E-2</v>
      </c>
    </row>
    <row r="5804" spans="7:8">
      <c r="G5804">
        <v>5799</v>
      </c>
      <c r="H5804">
        <f t="shared" ca="1" si="128"/>
        <v>-3.749761607374965E-2</v>
      </c>
    </row>
    <row r="5805" spans="7:8">
      <c r="G5805">
        <v>5800</v>
      </c>
      <c r="H5805">
        <f t="shared" ca="1" si="128"/>
        <v>1.3940467728944129E-2</v>
      </c>
    </row>
    <row r="5806" spans="7:8">
      <c r="G5806">
        <v>5801</v>
      </c>
      <c r="H5806">
        <f t="shared" ca="1" si="128"/>
        <v>8.1024450707230505E-3</v>
      </c>
    </row>
    <row r="5807" spans="7:8">
      <c r="G5807">
        <v>5802</v>
      </c>
      <c r="H5807">
        <f t="shared" ca="1" si="128"/>
        <v>-5.6209500437564425E-4</v>
      </c>
    </row>
    <row r="5808" spans="7:8">
      <c r="G5808">
        <v>5803</v>
      </c>
      <c r="H5808">
        <f t="shared" ca="1" si="128"/>
        <v>-3.8847130615273812E-2</v>
      </c>
    </row>
    <row r="5809" spans="7:8">
      <c r="G5809">
        <v>5804</v>
      </c>
      <c r="H5809">
        <f t="shared" ca="1" si="128"/>
        <v>-2.4092909315190422E-3</v>
      </c>
    </row>
    <row r="5810" spans="7:8">
      <c r="G5810">
        <v>5805</v>
      </c>
      <c r="H5810">
        <f t="shared" ca="1" si="128"/>
        <v>-3.2616616240548617E-2</v>
      </c>
    </row>
    <row r="5811" spans="7:8">
      <c r="G5811">
        <v>5806</v>
      </c>
      <c r="H5811">
        <f t="shared" ca="1" si="128"/>
        <v>-2.3050104006588808E-2</v>
      </c>
    </row>
    <row r="5812" spans="7:8">
      <c r="G5812">
        <v>5807</v>
      </c>
      <c r="H5812">
        <f t="shared" ca="1" si="128"/>
        <v>-1.4840460724473247E-2</v>
      </c>
    </row>
    <row r="5813" spans="7:8">
      <c r="G5813">
        <v>5808</v>
      </c>
      <c r="H5813">
        <f t="shared" ca="1" si="128"/>
        <v>9.3580384513762532E-3</v>
      </c>
    </row>
    <row r="5814" spans="7:8">
      <c r="G5814">
        <v>5809</v>
      </c>
      <c r="H5814">
        <f t="shared" ca="1" si="128"/>
        <v>9.46322860206536E-3</v>
      </c>
    </row>
    <row r="5815" spans="7:8">
      <c r="G5815">
        <v>5810</v>
      </c>
      <c r="H5815">
        <f t="shared" ca="1" si="128"/>
        <v>3.1856578839977862E-2</v>
      </c>
    </row>
    <row r="5816" spans="7:8">
      <c r="G5816">
        <v>5811</v>
      </c>
      <c r="H5816">
        <f t="shared" ca="1" si="128"/>
        <v>1.73449793962368E-2</v>
      </c>
    </row>
    <row r="5817" spans="7:8">
      <c r="G5817">
        <v>5812</v>
      </c>
      <c r="H5817">
        <f t="shared" ca="1" si="128"/>
        <v>2.9925255770181913E-3</v>
      </c>
    </row>
    <row r="5818" spans="7:8">
      <c r="G5818">
        <v>5813</v>
      </c>
      <c r="H5818">
        <f t="shared" ca="1" si="128"/>
        <v>-3.984868108415146E-2</v>
      </c>
    </row>
    <row r="5819" spans="7:8">
      <c r="G5819">
        <v>5814</v>
      </c>
      <c r="H5819">
        <f t="shared" ca="1" si="128"/>
        <v>9.8840935564830507E-3</v>
      </c>
    </row>
    <row r="5820" spans="7:8">
      <c r="G5820">
        <v>5815</v>
      </c>
      <c r="H5820">
        <f t="shared" ca="1" si="128"/>
        <v>-5.8251435185651965E-3</v>
      </c>
    </row>
    <row r="5821" spans="7:8">
      <c r="G5821">
        <v>5816</v>
      </c>
      <c r="H5821">
        <f t="shared" ca="1" si="128"/>
        <v>1.0736814925621964E-2</v>
      </c>
    </row>
    <row r="5822" spans="7:8">
      <c r="G5822">
        <v>5817</v>
      </c>
      <c r="H5822">
        <f t="shared" ca="1" si="128"/>
        <v>7.3647272285364716E-3</v>
      </c>
    </row>
    <row r="5823" spans="7:8">
      <c r="G5823">
        <v>5818</v>
      </c>
      <c r="H5823">
        <f t="shared" ca="1" si="128"/>
        <v>-3.4857354437451096E-2</v>
      </c>
    </row>
    <row r="5824" spans="7:8">
      <c r="G5824">
        <v>5819</v>
      </c>
      <c r="H5824">
        <f t="shared" ca="1" si="128"/>
        <v>1.7700270463846993E-2</v>
      </c>
    </row>
    <row r="5825" spans="7:8">
      <c r="G5825">
        <v>5820</v>
      </c>
      <c r="H5825">
        <f t="shared" ca="1" si="128"/>
        <v>-7.2611176496800035E-3</v>
      </c>
    </row>
    <row r="5826" spans="7:8">
      <c r="G5826">
        <v>5821</v>
      </c>
      <c r="H5826">
        <f t="shared" ca="1" si="128"/>
        <v>-6.4280375286331088E-3</v>
      </c>
    </row>
    <row r="5827" spans="7:8">
      <c r="G5827">
        <v>5822</v>
      </c>
      <c r="H5827">
        <f t="shared" ca="1" si="128"/>
        <v>2.6079736554585086E-4</v>
      </c>
    </row>
    <row r="5828" spans="7:8">
      <c r="G5828">
        <v>5823</v>
      </c>
      <c r="H5828">
        <f t="shared" ca="1" si="128"/>
        <v>2.627237667815184E-2</v>
      </c>
    </row>
    <row r="5829" spans="7:8">
      <c r="G5829">
        <v>5824</v>
      </c>
      <c r="H5829">
        <f t="shared" ca="1" si="128"/>
        <v>-3.383832243779001E-2</v>
      </c>
    </row>
    <row r="5830" spans="7:8">
      <c r="G5830">
        <v>5825</v>
      </c>
      <c r="H5830">
        <f t="shared" ca="1" si="128"/>
        <v>-2.5534509586700987E-3</v>
      </c>
    </row>
    <row r="5831" spans="7:8">
      <c r="G5831">
        <v>5826</v>
      </c>
      <c r="H5831">
        <f t="shared" ref="H5831:H5894" ca="1" si="129">NORMINV(RAND(),N$8,N$9)</f>
        <v>-1.3576214407263454E-2</v>
      </c>
    </row>
    <row r="5832" spans="7:8">
      <c r="G5832">
        <v>5827</v>
      </c>
      <c r="H5832">
        <f t="shared" ca="1" si="129"/>
        <v>-3.7278551238438262E-2</v>
      </c>
    </row>
    <row r="5833" spans="7:8">
      <c r="G5833">
        <v>5828</v>
      </c>
      <c r="H5833">
        <f t="shared" ca="1" si="129"/>
        <v>-3.875086074656748E-2</v>
      </c>
    </row>
    <row r="5834" spans="7:8">
      <c r="G5834">
        <v>5829</v>
      </c>
      <c r="H5834">
        <f t="shared" ca="1" si="129"/>
        <v>-1.6500043320036312E-2</v>
      </c>
    </row>
    <row r="5835" spans="7:8">
      <c r="G5835">
        <v>5830</v>
      </c>
      <c r="H5835">
        <f t="shared" ca="1" si="129"/>
        <v>3.7795639899826781E-2</v>
      </c>
    </row>
    <row r="5836" spans="7:8">
      <c r="G5836">
        <v>5831</v>
      </c>
      <c r="H5836">
        <f t="shared" ca="1" si="129"/>
        <v>2.1520980160469067E-3</v>
      </c>
    </row>
    <row r="5837" spans="7:8">
      <c r="G5837">
        <v>5832</v>
      </c>
      <c r="H5837">
        <f t="shared" ca="1" si="129"/>
        <v>3.2967182925291334E-2</v>
      </c>
    </row>
    <row r="5838" spans="7:8">
      <c r="G5838">
        <v>5833</v>
      </c>
      <c r="H5838">
        <f t="shared" ca="1" si="129"/>
        <v>-1.6767885658461212E-2</v>
      </c>
    </row>
    <row r="5839" spans="7:8">
      <c r="G5839">
        <v>5834</v>
      </c>
      <c r="H5839">
        <f t="shared" ca="1" si="129"/>
        <v>3.4730058145686596E-2</v>
      </c>
    </row>
    <row r="5840" spans="7:8">
      <c r="G5840">
        <v>5835</v>
      </c>
      <c r="H5840">
        <f t="shared" ca="1" si="129"/>
        <v>-3.5877733184514149E-2</v>
      </c>
    </row>
    <row r="5841" spans="7:8">
      <c r="G5841">
        <v>5836</v>
      </c>
      <c r="H5841">
        <f t="shared" ca="1" si="129"/>
        <v>3.8473334998707143E-2</v>
      </c>
    </row>
    <row r="5842" spans="7:8">
      <c r="G5842">
        <v>5837</v>
      </c>
      <c r="H5842">
        <f t="shared" ca="1" si="129"/>
        <v>6.3006100021572017E-2</v>
      </c>
    </row>
    <row r="5843" spans="7:8">
      <c r="G5843">
        <v>5838</v>
      </c>
      <c r="H5843">
        <f t="shared" ca="1" si="129"/>
        <v>-7.8453735154244159E-3</v>
      </c>
    </row>
    <row r="5844" spans="7:8">
      <c r="G5844">
        <v>5839</v>
      </c>
      <c r="H5844">
        <f t="shared" ca="1" si="129"/>
        <v>1.6139652794391904E-2</v>
      </c>
    </row>
    <row r="5845" spans="7:8">
      <c r="G5845">
        <v>5840</v>
      </c>
      <c r="H5845">
        <f t="shared" ca="1" si="129"/>
        <v>-3.1185574101192083E-2</v>
      </c>
    </row>
    <row r="5846" spans="7:8">
      <c r="G5846">
        <v>5841</v>
      </c>
      <c r="H5846">
        <f t="shared" ca="1" si="129"/>
        <v>2.2472725274709719E-2</v>
      </c>
    </row>
    <row r="5847" spans="7:8">
      <c r="G5847">
        <v>5842</v>
      </c>
      <c r="H5847">
        <f t="shared" ca="1" si="129"/>
        <v>2.202327036634787E-2</v>
      </c>
    </row>
    <row r="5848" spans="7:8">
      <c r="G5848">
        <v>5843</v>
      </c>
      <c r="H5848">
        <f t="shared" ca="1" si="129"/>
        <v>-2.8135563329373371E-2</v>
      </c>
    </row>
    <row r="5849" spans="7:8">
      <c r="G5849">
        <v>5844</v>
      </c>
      <c r="H5849">
        <f t="shared" ca="1" si="129"/>
        <v>-1.8066498394834301E-2</v>
      </c>
    </row>
    <row r="5850" spans="7:8">
      <c r="G5850">
        <v>5845</v>
      </c>
      <c r="H5850">
        <f t="shared" ca="1" si="129"/>
        <v>-1.1396486730634087E-2</v>
      </c>
    </row>
    <row r="5851" spans="7:8">
      <c r="G5851">
        <v>5846</v>
      </c>
      <c r="H5851">
        <f t="shared" ca="1" si="129"/>
        <v>-2.1832620521332315E-2</v>
      </c>
    </row>
    <row r="5852" spans="7:8">
      <c r="G5852">
        <v>5847</v>
      </c>
      <c r="H5852">
        <f t="shared" ca="1" si="129"/>
        <v>2.9367195338505601E-3</v>
      </c>
    </row>
    <row r="5853" spans="7:8">
      <c r="G5853">
        <v>5848</v>
      </c>
      <c r="H5853">
        <f t="shared" ca="1" si="129"/>
        <v>-3.089270521317908E-3</v>
      </c>
    </row>
    <row r="5854" spans="7:8">
      <c r="G5854">
        <v>5849</v>
      </c>
      <c r="H5854">
        <f t="shared" ca="1" si="129"/>
        <v>3.2082762642196797E-2</v>
      </c>
    </row>
    <row r="5855" spans="7:8">
      <c r="G5855">
        <v>5850</v>
      </c>
      <c r="H5855">
        <f t="shared" ca="1" si="129"/>
        <v>8.9987859593198549E-3</v>
      </c>
    </row>
    <row r="5856" spans="7:8">
      <c r="G5856">
        <v>5851</v>
      </c>
      <c r="H5856">
        <f t="shared" ca="1" si="129"/>
        <v>-9.2551734560477662E-4</v>
      </c>
    </row>
    <row r="5857" spans="7:8">
      <c r="G5857">
        <v>5852</v>
      </c>
      <c r="H5857">
        <f t="shared" ca="1" si="129"/>
        <v>-9.3735606844163391E-3</v>
      </c>
    </row>
    <row r="5858" spans="7:8">
      <c r="G5858">
        <v>5853</v>
      </c>
      <c r="H5858">
        <f t="shared" ca="1" si="129"/>
        <v>-2.3019766753835678E-2</v>
      </c>
    </row>
    <row r="5859" spans="7:8">
      <c r="G5859">
        <v>5854</v>
      </c>
      <c r="H5859">
        <f t="shared" ca="1" si="129"/>
        <v>-1.0545828598010331E-2</v>
      </c>
    </row>
    <row r="5860" spans="7:8">
      <c r="G5860">
        <v>5855</v>
      </c>
      <c r="H5860">
        <f t="shared" ca="1" si="129"/>
        <v>1.1615141343699176E-2</v>
      </c>
    </row>
    <row r="5861" spans="7:8">
      <c r="G5861">
        <v>5856</v>
      </c>
      <c r="H5861">
        <f t="shared" ca="1" si="129"/>
        <v>4.9304244164259534E-2</v>
      </c>
    </row>
    <row r="5862" spans="7:8">
      <c r="G5862">
        <v>5857</v>
      </c>
      <c r="H5862">
        <f t="shared" ca="1" si="129"/>
        <v>2.528938005976893E-2</v>
      </c>
    </row>
    <row r="5863" spans="7:8">
      <c r="G5863">
        <v>5858</v>
      </c>
      <c r="H5863">
        <f t="shared" ca="1" si="129"/>
        <v>9.6857442828245672E-3</v>
      </c>
    </row>
    <row r="5864" spans="7:8">
      <c r="G5864">
        <v>5859</v>
      </c>
      <c r="H5864">
        <f t="shared" ca="1" si="129"/>
        <v>-1.7441160815228996E-2</v>
      </c>
    </row>
    <row r="5865" spans="7:8">
      <c r="G5865">
        <v>5860</v>
      </c>
      <c r="H5865">
        <f t="shared" ca="1" si="129"/>
        <v>5.2717675721252071E-2</v>
      </c>
    </row>
    <row r="5866" spans="7:8">
      <c r="G5866">
        <v>5861</v>
      </c>
      <c r="H5866">
        <f t="shared" ca="1" si="129"/>
        <v>2.5686718960888765E-2</v>
      </c>
    </row>
    <row r="5867" spans="7:8">
      <c r="G5867">
        <v>5862</v>
      </c>
      <c r="H5867">
        <f t="shared" ca="1" si="129"/>
        <v>-3.0415830472596255E-3</v>
      </c>
    </row>
    <row r="5868" spans="7:8">
      <c r="G5868">
        <v>5863</v>
      </c>
      <c r="H5868">
        <f t="shared" ca="1" si="129"/>
        <v>3.2425150718929707E-2</v>
      </c>
    </row>
    <row r="5869" spans="7:8">
      <c r="G5869">
        <v>5864</v>
      </c>
      <c r="H5869">
        <f t="shared" ca="1" si="129"/>
        <v>-1.8797055586010376E-2</v>
      </c>
    </row>
    <row r="5870" spans="7:8">
      <c r="G5870">
        <v>5865</v>
      </c>
      <c r="H5870">
        <f t="shared" ca="1" si="129"/>
        <v>6.4004610323801147E-4</v>
      </c>
    </row>
    <row r="5871" spans="7:8">
      <c r="G5871">
        <v>5866</v>
      </c>
      <c r="H5871">
        <f t="shared" ca="1" si="129"/>
        <v>4.2467550417341932E-2</v>
      </c>
    </row>
    <row r="5872" spans="7:8">
      <c r="G5872">
        <v>5867</v>
      </c>
      <c r="H5872">
        <f t="shared" ca="1" si="129"/>
        <v>-2.6010005059591269E-2</v>
      </c>
    </row>
    <row r="5873" spans="7:8">
      <c r="G5873">
        <v>5868</v>
      </c>
      <c r="H5873">
        <f t="shared" ca="1" si="129"/>
        <v>-1.2387758021934581E-2</v>
      </c>
    </row>
    <row r="5874" spans="7:8">
      <c r="G5874">
        <v>5869</v>
      </c>
      <c r="H5874">
        <f t="shared" ca="1" si="129"/>
        <v>-2.2727696348664179E-2</v>
      </c>
    </row>
    <row r="5875" spans="7:8">
      <c r="G5875">
        <v>5870</v>
      </c>
      <c r="H5875">
        <f t="shared" ca="1" si="129"/>
        <v>7.4745760016337773E-2</v>
      </c>
    </row>
    <row r="5876" spans="7:8">
      <c r="G5876">
        <v>5871</v>
      </c>
      <c r="H5876">
        <f t="shared" ca="1" si="129"/>
        <v>-2.0686035879298847E-2</v>
      </c>
    </row>
    <row r="5877" spans="7:8">
      <c r="G5877">
        <v>5872</v>
      </c>
      <c r="H5877">
        <f t="shared" ca="1" si="129"/>
        <v>-2.5573684464952954E-2</v>
      </c>
    </row>
    <row r="5878" spans="7:8">
      <c r="G5878">
        <v>5873</v>
      </c>
      <c r="H5878">
        <f t="shared" ca="1" si="129"/>
        <v>-1.2469081351193678E-2</v>
      </c>
    </row>
    <row r="5879" spans="7:8">
      <c r="G5879">
        <v>5874</v>
      </c>
      <c r="H5879">
        <f t="shared" ca="1" si="129"/>
        <v>-1.8949275257982009E-2</v>
      </c>
    </row>
    <row r="5880" spans="7:8">
      <c r="G5880">
        <v>5875</v>
      </c>
      <c r="H5880">
        <f t="shared" ca="1" si="129"/>
        <v>-8.8418746238437904E-3</v>
      </c>
    </row>
    <row r="5881" spans="7:8">
      <c r="G5881">
        <v>5876</v>
      </c>
      <c r="H5881">
        <f t="shared" ca="1" si="129"/>
        <v>-1.5056921669861048E-2</v>
      </c>
    </row>
    <row r="5882" spans="7:8">
      <c r="G5882">
        <v>5877</v>
      </c>
      <c r="H5882">
        <f t="shared" ca="1" si="129"/>
        <v>3.4936608844913883E-2</v>
      </c>
    </row>
    <row r="5883" spans="7:8">
      <c r="G5883">
        <v>5878</v>
      </c>
      <c r="H5883">
        <f t="shared" ca="1" si="129"/>
        <v>-4.7573378067405116E-3</v>
      </c>
    </row>
    <row r="5884" spans="7:8">
      <c r="G5884">
        <v>5879</v>
      </c>
      <c r="H5884">
        <f t="shared" ca="1" si="129"/>
        <v>-1.6273147223771458E-2</v>
      </c>
    </row>
    <row r="5885" spans="7:8">
      <c r="G5885">
        <v>5880</v>
      </c>
      <c r="H5885">
        <f t="shared" ca="1" si="129"/>
        <v>1.687705904327402E-2</v>
      </c>
    </row>
    <row r="5886" spans="7:8">
      <c r="G5886">
        <v>5881</v>
      </c>
      <c r="H5886">
        <f t="shared" ca="1" si="129"/>
        <v>1.6856050640590731E-2</v>
      </c>
    </row>
    <row r="5887" spans="7:8">
      <c r="G5887">
        <v>5882</v>
      </c>
      <c r="H5887">
        <f t="shared" ca="1" si="129"/>
        <v>-3.4010224248097864E-3</v>
      </c>
    </row>
    <row r="5888" spans="7:8">
      <c r="G5888">
        <v>5883</v>
      </c>
      <c r="H5888">
        <f t="shared" ca="1" si="129"/>
        <v>-2.544925392977391E-3</v>
      </c>
    </row>
    <row r="5889" spans="7:8">
      <c r="G5889">
        <v>5884</v>
      </c>
      <c r="H5889">
        <f t="shared" ca="1" si="129"/>
        <v>-2.0386730614848397E-2</v>
      </c>
    </row>
    <row r="5890" spans="7:8">
      <c r="G5890">
        <v>5885</v>
      </c>
      <c r="H5890">
        <f t="shared" ca="1" si="129"/>
        <v>2.242178437875892E-2</v>
      </c>
    </row>
    <row r="5891" spans="7:8">
      <c r="G5891">
        <v>5886</v>
      </c>
      <c r="H5891">
        <f t="shared" ca="1" si="129"/>
        <v>-2.522872916992569E-2</v>
      </c>
    </row>
    <row r="5892" spans="7:8">
      <c r="G5892">
        <v>5887</v>
      </c>
      <c r="H5892">
        <f t="shared" ca="1" si="129"/>
        <v>-8.9039087590172747E-3</v>
      </c>
    </row>
    <row r="5893" spans="7:8">
      <c r="G5893">
        <v>5888</v>
      </c>
      <c r="H5893">
        <f t="shared" ca="1" si="129"/>
        <v>1.3824290294729834E-2</v>
      </c>
    </row>
    <row r="5894" spans="7:8">
      <c r="G5894">
        <v>5889</v>
      </c>
      <c r="H5894">
        <f t="shared" ca="1" si="129"/>
        <v>1.2864174753543397E-2</v>
      </c>
    </row>
    <row r="5895" spans="7:8">
      <c r="G5895">
        <v>5890</v>
      </c>
      <c r="H5895">
        <f t="shared" ref="H5895:H5958" ca="1" si="130">NORMINV(RAND(),N$8,N$9)</f>
        <v>-4.3077723881650501E-2</v>
      </c>
    </row>
    <row r="5896" spans="7:8">
      <c r="G5896">
        <v>5891</v>
      </c>
      <c r="H5896">
        <f t="shared" ca="1" si="130"/>
        <v>2.1218063475794167E-2</v>
      </c>
    </row>
    <row r="5897" spans="7:8">
      <c r="G5897">
        <v>5892</v>
      </c>
      <c r="H5897">
        <f t="shared" ca="1" si="130"/>
        <v>8.8108647032809611E-3</v>
      </c>
    </row>
    <row r="5898" spans="7:8">
      <c r="G5898">
        <v>5893</v>
      </c>
      <c r="H5898">
        <f t="shared" ca="1" si="130"/>
        <v>-9.0019273420932698E-4</v>
      </c>
    </row>
    <row r="5899" spans="7:8">
      <c r="G5899">
        <v>5894</v>
      </c>
      <c r="H5899">
        <f t="shared" ca="1" si="130"/>
        <v>1.430059191214348E-2</v>
      </c>
    </row>
    <row r="5900" spans="7:8">
      <c r="G5900">
        <v>5895</v>
      </c>
      <c r="H5900">
        <f t="shared" ca="1" si="130"/>
        <v>-2.675114394964782E-2</v>
      </c>
    </row>
    <row r="5901" spans="7:8">
      <c r="G5901">
        <v>5896</v>
      </c>
      <c r="H5901">
        <f t="shared" ca="1" si="130"/>
        <v>-6.2804529327288514E-3</v>
      </c>
    </row>
    <row r="5902" spans="7:8">
      <c r="G5902">
        <v>5897</v>
      </c>
      <c r="H5902">
        <f t="shared" ca="1" si="130"/>
        <v>1.6215598377699952E-2</v>
      </c>
    </row>
    <row r="5903" spans="7:8">
      <c r="G5903">
        <v>5898</v>
      </c>
      <c r="H5903">
        <f t="shared" ca="1" si="130"/>
        <v>4.1637949637454076E-2</v>
      </c>
    </row>
    <row r="5904" spans="7:8">
      <c r="G5904">
        <v>5899</v>
      </c>
      <c r="H5904">
        <f t="shared" ca="1" si="130"/>
        <v>-3.5660224196337152E-2</v>
      </c>
    </row>
    <row r="5905" spans="7:8">
      <c r="G5905">
        <v>5900</v>
      </c>
      <c r="H5905">
        <f t="shared" ca="1" si="130"/>
        <v>1.3668557109604665E-2</v>
      </c>
    </row>
    <row r="5906" spans="7:8">
      <c r="G5906">
        <v>5901</v>
      </c>
      <c r="H5906">
        <f t="shared" ca="1" si="130"/>
        <v>-1.0153347366002288E-2</v>
      </c>
    </row>
    <row r="5907" spans="7:8">
      <c r="G5907">
        <v>5902</v>
      </c>
      <c r="H5907">
        <f t="shared" ca="1" si="130"/>
        <v>-6.5454079609650731E-2</v>
      </c>
    </row>
    <row r="5908" spans="7:8">
      <c r="G5908">
        <v>5903</v>
      </c>
      <c r="H5908">
        <f t="shared" ca="1" si="130"/>
        <v>-1.544188852929799E-4</v>
      </c>
    </row>
    <row r="5909" spans="7:8">
      <c r="G5909">
        <v>5904</v>
      </c>
      <c r="H5909">
        <f t="shared" ca="1" si="130"/>
        <v>6.0960976729896709E-4</v>
      </c>
    </row>
    <row r="5910" spans="7:8">
      <c r="G5910">
        <v>5905</v>
      </c>
      <c r="H5910">
        <f t="shared" ca="1" si="130"/>
        <v>-5.6868716951022314E-3</v>
      </c>
    </row>
    <row r="5911" spans="7:8">
      <c r="G5911">
        <v>5906</v>
      </c>
      <c r="H5911">
        <f t="shared" ca="1" si="130"/>
        <v>-2.3810028871516703E-2</v>
      </c>
    </row>
    <row r="5912" spans="7:8">
      <c r="G5912">
        <v>5907</v>
      </c>
      <c r="H5912">
        <f t="shared" ca="1" si="130"/>
        <v>-1.6043864336165762E-3</v>
      </c>
    </row>
    <row r="5913" spans="7:8">
      <c r="G5913">
        <v>5908</v>
      </c>
      <c r="H5913">
        <f t="shared" ca="1" si="130"/>
        <v>-3.3293835819519363E-3</v>
      </c>
    </row>
    <row r="5914" spans="7:8">
      <c r="G5914">
        <v>5909</v>
      </c>
      <c r="H5914">
        <f t="shared" ca="1" si="130"/>
        <v>-1.124111793311899E-2</v>
      </c>
    </row>
    <row r="5915" spans="7:8">
      <c r="G5915">
        <v>5910</v>
      </c>
      <c r="H5915">
        <f t="shared" ca="1" si="130"/>
        <v>-1.6661164469479385E-2</v>
      </c>
    </row>
    <row r="5916" spans="7:8">
      <c r="G5916">
        <v>5911</v>
      </c>
      <c r="H5916">
        <f t="shared" ca="1" si="130"/>
        <v>1.2495951797619623E-2</v>
      </c>
    </row>
    <row r="5917" spans="7:8">
      <c r="G5917">
        <v>5912</v>
      </c>
      <c r="H5917">
        <f t="shared" ca="1" si="130"/>
        <v>3.8090940887198839E-2</v>
      </c>
    </row>
    <row r="5918" spans="7:8">
      <c r="G5918">
        <v>5913</v>
      </c>
      <c r="H5918">
        <f t="shared" ca="1" si="130"/>
        <v>2.6120813101259263E-3</v>
      </c>
    </row>
    <row r="5919" spans="7:8">
      <c r="G5919">
        <v>5914</v>
      </c>
      <c r="H5919">
        <f t="shared" ca="1" si="130"/>
        <v>2.3847152988706972E-3</v>
      </c>
    </row>
    <row r="5920" spans="7:8">
      <c r="G5920">
        <v>5915</v>
      </c>
      <c r="H5920">
        <f t="shared" ca="1" si="130"/>
        <v>3.2710672309430901E-2</v>
      </c>
    </row>
    <row r="5921" spans="7:8">
      <c r="G5921">
        <v>5916</v>
      </c>
      <c r="H5921">
        <f t="shared" ca="1" si="130"/>
        <v>1.3416553766629388E-2</v>
      </c>
    </row>
    <row r="5922" spans="7:8">
      <c r="G5922">
        <v>5917</v>
      </c>
      <c r="H5922">
        <f t="shared" ca="1" si="130"/>
        <v>-2.960591387267689E-2</v>
      </c>
    </row>
    <row r="5923" spans="7:8">
      <c r="G5923">
        <v>5918</v>
      </c>
      <c r="H5923">
        <f t="shared" ca="1" si="130"/>
        <v>-7.9894389513887245E-3</v>
      </c>
    </row>
    <row r="5924" spans="7:8">
      <c r="G5924">
        <v>5919</v>
      </c>
      <c r="H5924">
        <f t="shared" ca="1" si="130"/>
        <v>2.6624209254030685E-2</v>
      </c>
    </row>
    <row r="5925" spans="7:8">
      <c r="G5925">
        <v>5920</v>
      </c>
      <c r="H5925">
        <f t="shared" ca="1" si="130"/>
        <v>-4.2601808353017093E-2</v>
      </c>
    </row>
    <row r="5926" spans="7:8">
      <c r="G5926">
        <v>5921</v>
      </c>
      <c r="H5926">
        <f t="shared" ca="1" si="130"/>
        <v>-3.3122082501222264E-3</v>
      </c>
    </row>
    <row r="5927" spans="7:8">
      <c r="G5927">
        <v>5922</v>
      </c>
      <c r="H5927">
        <f t="shared" ca="1" si="130"/>
        <v>2.706406597954053E-2</v>
      </c>
    </row>
    <row r="5928" spans="7:8">
      <c r="G5928">
        <v>5923</v>
      </c>
      <c r="H5928">
        <f t="shared" ca="1" si="130"/>
        <v>1.8728924456360183E-2</v>
      </c>
    </row>
    <row r="5929" spans="7:8">
      <c r="G5929">
        <v>5924</v>
      </c>
      <c r="H5929">
        <f t="shared" ca="1" si="130"/>
        <v>9.1478997391872506E-3</v>
      </c>
    </row>
    <row r="5930" spans="7:8">
      <c r="G5930">
        <v>5925</v>
      </c>
      <c r="H5930">
        <f t="shared" ca="1" si="130"/>
        <v>-3.5973811683365858E-2</v>
      </c>
    </row>
    <row r="5931" spans="7:8">
      <c r="G5931">
        <v>5926</v>
      </c>
      <c r="H5931">
        <f t="shared" ca="1" si="130"/>
        <v>-3.6846069002548998E-2</v>
      </c>
    </row>
    <row r="5932" spans="7:8">
      <c r="G5932">
        <v>5927</v>
      </c>
      <c r="H5932">
        <f t="shared" ca="1" si="130"/>
        <v>-1.7543000283013852E-2</v>
      </c>
    </row>
    <row r="5933" spans="7:8">
      <c r="G5933">
        <v>5928</v>
      </c>
      <c r="H5933">
        <f t="shared" ca="1" si="130"/>
        <v>1.2362130802217574E-2</v>
      </c>
    </row>
    <row r="5934" spans="7:8">
      <c r="G5934">
        <v>5929</v>
      </c>
      <c r="H5934">
        <f t="shared" ca="1" si="130"/>
        <v>-7.5706548794618866E-3</v>
      </c>
    </row>
    <row r="5935" spans="7:8">
      <c r="G5935">
        <v>5930</v>
      </c>
      <c r="H5935">
        <f t="shared" ca="1" si="130"/>
        <v>-2.8830783648149623E-2</v>
      </c>
    </row>
    <row r="5936" spans="7:8">
      <c r="G5936">
        <v>5931</v>
      </c>
      <c r="H5936">
        <f t="shared" ca="1" si="130"/>
        <v>1.8580953964186249E-2</v>
      </c>
    </row>
    <row r="5937" spans="7:8">
      <c r="G5937">
        <v>5932</v>
      </c>
      <c r="H5937">
        <f t="shared" ca="1" si="130"/>
        <v>-2.267414774597739E-2</v>
      </c>
    </row>
    <row r="5938" spans="7:8">
      <c r="G5938">
        <v>5933</v>
      </c>
      <c r="H5938">
        <f t="shared" ca="1" si="130"/>
        <v>1.8383733558870918E-2</v>
      </c>
    </row>
    <row r="5939" spans="7:8">
      <c r="G5939">
        <v>5934</v>
      </c>
      <c r="H5939">
        <f t="shared" ca="1" si="130"/>
        <v>4.6921577212243548E-2</v>
      </c>
    </row>
    <row r="5940" spans="7:8">
      <c r="G5940">
        <v>5935</v>
      </c>
      <c r="H5940">
        <f t="shared" ca="1" si="130"/>
        <v>2.2943736837855902E-2</v>
      </c>
    </row>
    <row r="5941" spans="7:8">
      <c r="G5941">
        <v>5936</v>
      </c>
      <c r="H5941">
        <f t="shared" ca="1" si="130"/>
        <v>2.4825836676457942E-2</v>
      </c>
    </row>
    <row r="5942" spans="7:8">
      <c r="G5942">
        <v>5937</v>
      </c>
      <c r="H5942">
        <f t="shared" ca="1" si="130"/>
        <v>1.8527849747626599E-2</v>
      </c>
    </row>
    <row r="5943" spans="7:8">
      <c r="G5943">
        <v>5938</v>
      </c>
      <c r="H5943">
        <f t="shared" ca="1" si="130"/>
        <v>8.9745999234709453E-3</v>
      </c>
    </row>
    <row r="5944" spans="7:8">
      <c r="G5944">
        <v>5939</v>
      </c>
      <c r="H5944">
        <f t="shared" ca="1" si="130"/>
        <v>9.5753219788667302E-3</v>
      </c>
    </row>
    <row r="5945" spans="7:8">
      <c r="G5945">
        <v>5940</v>
      </c>
      <c r="H5945">
        <f t="shared" ca="1" si="130"/>
        <v>7.3115224160942897E-4</v>
      </c>
    </row>
    <row r="5946" spans="7:8">
      <c r="G5946">
        <v>5941</v>
      </c>
      <c r="H5946">
        <f t="shared" ca="1" si="130"/>
        <v>1.7872871108234722E-2</v>
      </c>
    </row>
    <row r="5947" spans="7:8">
      <c r="G5947">
        <v>5942</v>
      </c>
      <c r="H5947">
        <f t="shared" ca="1" si="130"/>
        <v>-1.2636681508983491E-2</v>
      </c>
    </row>
    <row r="5948" spans="7:8">
      <c r="G5948">
        <v>5943</v>
      </c>
      <c r="H5948">
        <f t="shared" ca="1" si="130"/>
        <v>5.2071641811304525E-2</v>
      </c>
    </row>
    <row r="5949" spans="7:8">
      <c r="G5949">
        <v>5944</v>
      </c>
      <c r="H5949">
        <f t="shared" ca="1" si="130"/>
        <v>1.9231836197926868E-2</v>
      </c>
    </row>
    <row r="5950" spans="7:8">
      <c r="G5950">
        <v>5945</v>
      </c>
      <c r="H5950">
        <f t="shared" ca="1" si="130"/>
        <v>3.2241396544656124E-2</v>
      </c>
    </row>
    <row r="5951" spans="7:8">
      <c r="G5951">
        <v>5946</v>
      </c>
      <c r="H5951">
        <f t="shared" ca="1" si="130"/>
        <v>4.1129669584159837E-3</v>
      </c>
    </row>
    <row r="5952" spans="7:8">
      <c r="G5952">
        <v>5947</v>
      </c>
      <c r="H5952">
        <f t="shared" ca="1" si="130"/>
        <v>3.619400248224435E-3</v>
      </c>
    </row>
    <row r="5953" spans="7:8">
      <c r="G5953">
        <v>5948</v>
      </c>
      <c r="H5953">
        <f t="shared" ca="1" si="130"/>
        <v>3.3395082112725486E-3</v>
      </c>
    </row>
    <row r="5954" spans="7:8">
      <c r="G5954">
        <v>5949</v>
      </c>
      <c r="H5954">
        <f t="shared" ca="1" si="130"/>
        <v>1.5418610888739239E-2</v>
      </c>
    </row>
    <row r="5955" spans="7:8">
      <c r="G5955">
        <v>5950</v>
      </c>
      <c r="H5955">
        <f t="shared" ca="1" si="130"/>
        <v>4.4523333487626084E-3</v>
      </c>
    </row>
    <row r="5956" spans="7:8">
      <c r="G5956">
        <v>5951</v>
      </c>
      <c r="H5956">
        <f t="shared" ca="1" si="130"/>
        <v>-1.0298436135119445E-2</v>
      </c>
    </row>
    <row r="5957" spans="7:8">
      <c r="G5957">
        <v>5952</v>
      </c>
      <c r="H5957">
        <f t="shared" ca="1" si="130"/>
        <v>3.5060361168150166E-3</v>
      </c>
    </row>
    <row r="5958" spans="7:8">
      <c r="G5958">
        <v>5953</v>
      </c>
      <c r="H5958">
        <f t="shared" ca="1" si="130"/>
        <v>-1.6402797244338258E-2</v>
      </c>
    </row>
    <row r="5959" spans="7:8">
      <c r="G5959">
        <v>5954</v>
      </c>
      <c r="H5959">
        <f t="shared" ref="H5959:H6022" ca="1" si="131">NORMINV(RAND(),N$8,N$9)</f>
        <v>4.3312412266971592E-2</v>
      </c>
    </row>
    <row r="5960" spans="7:8">
      <c r="G5960">
        <v>5955</v>
      </c>
      <c r="H5960">
        <f t="shared" ca="1" si="131"/>
        <v>-2.5396949000649517E-3</v>
      </c>
    </row>
    <row r="5961" spans="7:8">
      <c r="G5961">
        <v>5956</v>
      </c>
      <c r="H5961">
        <f t="shared" ca="1" si="131"/>
        <v>7.0194024838529023E-3</v>
      </c>
    </row>
    <row r="5962" spans="7:8">
      <c r="G5962">
        <v>5957</v>
      </c>
      <c r="H5962">
        <f t="shared" ca="1" si="131"/>
        <v>1.981452068854506E-2</v>
      </c>
    </row>
    <row r="5963" spans="7:8">
      <c r="G5963">
        <v>5958</v>
      </c>
      <c r="H5963">
        <f t="shared" ca="1" si="131"/>
        <v>-1.4122673047312352E-2</v>
      </c>
    </row>
    <row r="5964" spans="7:8">
      <c r="G5964">
        <v>5959</v>
      </c>
      <c r="H5964">
        <f t="shared" ca="1" si="131"/>
        <v>-1.5285020786011469E-2</v>
      </c>
    </row>
    <row r="5965" spans="7:8">
      <c r="G5965">
        <v>5960</v>
      </c>
      <c r="H5965">
        <f t="shared" ca="1" si="131"/>
        <v>1.7893573521860443E-2</v>
      </c>
    </row>
    <row r="5966" spans="7:8">
      <c r="G5966">
        <v>5961</v>
      </c>
      <c r="H5966">
        <f t="shared" ca="1" si="131"/>
        <v>1.1954321863889386E-2</v>
      </c>
    </row>
    <row r="5967" spans="7:8">
      <c r="G5967">
        <v>5962</v>
      </c>
      <c r="H5967">
        <f t="shared" ca="1" si="131"/>
        <v>2.1576504865197543E-3</v>
      </c>
    </row>
    <row r="5968" spans="7:8">
      <c r="G5968">
        <v>5963</v>
      </c>
      <c r="H5968">
        <f t="shared" ca="1" si="131"/>
        <v>4.2965672251687959E-2</v>
      </c>
    </row>
    <row r="5969" spans="7:8">
      <c r="G5969">
        <v>5964</v>
      </c>
      <c r="H5969">
        <f t="shared" ca="1" si="131"/>
        <v>1.1295301360827622E-2</v>
      </c>
    </row>
    <row r="5970" spans="7:8">
      <c r="G5970">
        <v>5965</v>
      </c>
      <c r="H5970">
        <f t="shared" ca="1" si="131"/>
        <v>3.0841330715362367E-2</v>
      </c>
    </row>
    <row r="5971" spans="7:8">
      <c r="G5971">
        <v>5966</v>
      </c>
      <c r="H5971">
        <f t="shared" ca="1" si="131"/>
        <v>4.4367949652233965E-2</v>
      </c>
    </row>
    <row r="5972" spans="7:8">
      <c r="G5972">
        <v>5967</v>
      </c>
      <c r="H5972">
        <f t="shared" ca="1" si="131"/>
        <v>2.6200851659313573E-2</v>
      </c>
    </row>
    <row r="5973" spans="7:8">
      <c r="G5973">
        <v>5968</v>
      </c>
      <c r="H5973">
        <f t="shared" ca="1" si="131"/>
        <v>-1.5617068867266775E-2</v>
      </c>
    </row>
    <row r="5974" spans="7:8">
      <c r="G5974">
        <v>5969</v>
      </c>
      <c r="H5974">
        <f t="shared" ca="1" si="131"/>
        <v>3.294778806717924E-2</v>
      </c>
    </row>
    <row r="5975" spans="7:8">
      <c r="G5975">
        <v>5970</v>
      </c>
      <c r="H5975">
        <f t="shared" ca="1" si="131"/>
        <v>-3.3136842224804177E-3</v>
      </c>
    </row>
    <row r="5976" spans="7:8">
      <c r="G5976">
        <v>5971</v>
      </c>
      <c r="H5976">
        <f t="shared" ca="1" si="131"/>
        <v>-1.7209785497919274E-2</v>
      </c>
    </row>
    <row r="5977" spans="7:8">
      <c r="G5977">
        <v>5972</v>
      </c>
      <c r="H5977">
        <f t="shared" ca="1" si="131"/>
        <v>5.118976352520406E-2</v>
      </c>
    </row>
    <row r="5978" spans="7:8">
      <c r="G5978">
        <v>5973</v>
      </c>
      <c r="H5978">
        <f t="shared" ca="1" si="131"/>
        <v>8.699266153181567E-3</v>
      </c>
    </row>
    <row r="5979" spans="7:8">
      <c r="G5979">
        <v>5974</v>
      </c>
      <c r="H5979">
        <f t="shared" ca="1" si="131"/>
        <v>7.2094262952200573E-3</v>
      </c>
    </row>
    <row r="5980" spans="7:8">
      <c r="G5980">
        <v>5975</v>
      </c>
      <c r="H5980">
        <f t="shared" ca="1" si="131"/>
        <v>3.8536093355304543E-2</v>
      </c>
    </row>
    <row r="5981" spans="7:8">
      <c r="G5981">
        <v>5976</v>
      </c>
      <c r="H5981">
        <f t="shared" ca="1" si="131"/>
        <v>-1.2459749185272264E-2</v>
      </c>
    </row>
    <row r="5982" spans="7:8">
      <c r="G5982">
        <v>5977</v>
      </c>
      <c r="H5982">
        <f t="shared" ca="1" si="131"/>
        <v>-3.0040199052713802E-2</v>
      </c>
    </row>
    <row r="5983" spans="7:8">
      <c r="G5983">
        <v>5978</v>
      </c>
      <c r="H5983">
        <f t="shared" ca="1" si="131"/>
        <v>1.0038100089285008E-2</v>
      </c>
    </row>
    <row r="5984" spans="7:8">
      <c r="G5984">
        <v>5979</v>
      </c>
      <c r="H5984">
        <f t="shared" ca="1" si="131"/>
        <v>1.0708220444033815E-3</v>
      </c>
    </row>
    <row r="5985" spans="7:8">
      <c r="G5985">
        <v>5980</v>
      </c>
      <c r="H5985">
        <f t="shared" ca="1" si="131"/>
        <v>-3.5071295671237707E-2</v>
      </c>
    </row>
    <row r="5986" spans="7:8">
      <c r="G5986">
        <v>5981</v>
      </c>
      <c r="H5986">
        <f t="shared" ca="1" si="131"/>
        <v>1.4434713705293117E-2</v>
      </c>
    </row>
    <row r="5987" spans="7:8">
      <c r="G5987">
        <v>5982</v>
      </c>
      <c r="H5987">
        <f t="shared" ca="1" si="131"/>
        <v>-4.5103813031980768E-3</v>
      </c>
    </row>
    <row r="5988" spans="7:8">
      <c r="G5988">
        <v>5983</v>
      </c>
      <c r="H5988">
        <f t="shared" ca="1" si="131"/>
        <v>-7.3115214803678875E-3</v>
      </c>
    </row>
    <row r="5989" spans="7:8">
      <c r="G5989">
        <v>5984</v>
      </c>
      <c r="H5989">
        <f t="shared" ca="1" si="131"/>
        <v>1.124715618379158E-2</v>
      </c>
    </row>
    <row r="5990" spans="7:8">
      <c r="G5990">
        <v>5985</v>
      </c>
      <c r="H5990">
        <f t="shared" ca="1" si="131"/>
        <v>1.8610988679144524E-3</v>
      </c>
    </row>
    <row r="5991" spans="7:8">
      <c r="G5991">
        <v>5986</v>
      </c>
      <c r="H5991">
        <f t="shared" ca="1" si="131"/>
        <v>1.2947093052517716E-2</v>
      </c>
    </row>
    <row r="5992" spans="7:8">
      <c r="G5992">
        <v>5987</v>
      </c>
      <c r="H5992">
        <f t="shared" ca="1" si="131"/>
        <v>-1.7169461807939521E-2</v>
      </c>
    </row>
    <row r="5993" spans="7:8">
      <c r="G5993">
        <v>5988</v>
      </c>
      <c r="H5993">
        <f t="shared" ca="1" si="131"/>
        <v>6.3221922394505123E-3</v>
      </c>
    </row>
    <row r="5994" spans="7:8">
      <c r="G5994">
        <v>5989</v>
      </c>
      <c r="H5994">
        <f t="shared" ca="1" si="131"/>
        <v>-1.5212638992063725E-2</v>
      </c>
    </row>
    <row r="5995" spans="7:8">
      <c r="G5995">
        <v>5990</v>
      </c>
      <c r="H5995">
        <f t="shared" ca="1" si="131"/>
        <v>-1.6911446171112043E-3</v>
      </c>
    </row>
    <row r="5996" spans="7:8">
      <c r="G5996">
        <v>5991</v>
      </c>
      <c r="H5996">
        <f t="shared" ca="1" si="131"/>
        <v>9.7253955935384696E-3</v>
      </c>
    </row>
    <row r="5997" spans="7:8">
      <c r="G5997">
        <v>5992</v>
      </c>
      <c r="H5997">
        <f t="shared" ca="1" si="131"/>
        <v>3.6907065638384692E-3</v>
      </c>
    </row>
    <row r="5998" spans="7:8">
      <c r="G5998">
        <v>5993</v>
      </c>
      <c r="H5998">
        <f t="shared" ca="1" si="131"/>
        <v>-1.7324313882431518E-2</v>
      </c>
    </row>
    <row r="5999" spans="7:8">
      <c r="G5999">
        <v>5994</v>
      </c>
      <c r="H5999">
        <f t="shared" ca="1" si="131"/>
        <v>-5.3189537953684815E-3</v>
      </c>
    </row>
    <row r="6000" spans="7:8">
      <c r="G6000">
        <v>5995</v>
      </c>
      <c r="H6000">
        <f t="shared" ca="1" si="131"/>
        <v>2.2703308612973323E-2</v>
      </c>
    </row>
    <row r="6001" spans="7:8">
      <c r="G6001">
        <v>5996</v>
      </c>
      <c r="H6001">
        <f t="shared" ca="1" si="131"/>
        <v>-1.5295210498165094E-2</v>
      </c>
    </row>
    <row r="6002" spans="7:8">
      <c r="G6002">
        <v>5997</v>
      </c>
      <c r="H6002">
        <f t="shared" ca="1" si="131"/>
        <v>-1.1516293880892828E-2</v>
      </c>
    </row>
    <row r="6003" spans="7:8">
      <c r="G6003">
        <v>5998</v>
      </c>
      <c r="H6003">
        <f t="shared" ca="1" si="131"/>
        <v>-6.3237266789765677E-3</v>
      </c>
    </row>
    <row r="6004" spans="7:8">
      <c r="G6004">
        <v>5999</v>
      </c>
      <c r="H6004">
        <f t="shared" ca="1" si="131"/>
        <v>1.5448180568522202E-2</v>
      </c>
    </row>
    <row r="6005" spans="7:8">
      <c r="G6005">
        <v>6000</v>
      </c>
      <c r="H6005">
        <f t="shared" ca="1" si="131"/>
        <v>-1.1105768867400374E-2</v>
      </c>
    </row>
    <row r="6006" spans="7:8">
      <c r="G6006">
        <v>6001</v>
      </c>
      <c r="H6006">
        <f t="shared" ca="1" si="131"/>
        <v>-8.4722102342124628E-3</v>
      </c>
    </row>
    <row r="6007" spans="7:8">
      <c r="G6007">
        <v>6002</v>
      </c>
      <c r="H6007">
        <f t="shared" ca="1" si="131"/>
        <v>5.3554651196348731E-2</v>
      </c>
    </row>
    <row r="6008" spans="7:8">
      <c r="G6008">
        <v>6003</v>
      </c>
      <c r="H6008">
        <f t="shared" ca="1" si="131"/>
        <v>5.5996687496899053E-2</v>
      </c>
    </row>
    <row r="6009" spans="7:8">
      <c r="G6009">
        <v>6004</v>
      </c>
      <c r="H6009">
        <f t="shared" ca="1" si="131"/>
        <v>1.9153079939878664E-2</v>
      </c>
    </row>
    <row r="6010" spans="7:8">
      <c r="G6010">
        <v>6005</v>
      </c>
      <c r="H6010">
        <f t="shared" ca="1" si="131"/>
        <v>-7.0289158528497454E-4</v>
      </c>
    </row>
    <row r="6011" spans="7:8">
      <c r="G6011">
        <v>6006</v>
      </c>
      <c r="H6011">
        <f t="shared" ca="1" si="131"/>
        <v>2.6135879380318101E-2</v>
      </c>
    </row>
    <row r="6012" spans="7:8">
      <c r="G6012">
        <v>6007</v>
      </c>
      <c r="H6012">
        <f t="shared" ca="1" si="131"/>
        <v>2.1812710841884075E-2</v>
      </c>
    </row>
    <row r="6013" spans="7:8">
      <c r="G6013">
        <v>6008</v>
      </c>
      <c r="H6013">
        <f t="shared" ca="1" si="131"/>
        <v>1.2219579263803335E-2</v>
      </c>
    </row>
    <row r="6014" spans="7:8">
      <c r="G6014">
        <v>6009</v>
      </c>
      <c r="H6014">
        <f t="shared" ca="1" si="131"/>
        <v>-1.0856456141457138E-2</v>
      </c>
    </row>
    <row r="6015" spans="7:8">
      <c r="G6015">
        <v>6010</v>
      </c>
      <c r="H6015">
        <f t="shared" ca="1" si="131"/>
        <v>1.8636488563456986E-2</v>
      </c>
    </row>
    <row r="6016" spans="7:8">
      <c r="G6016">
        <v>6011</v>
      </c>
      <c r="H6016">
        <f t="shared" ca="1" si="131"/>
        <v>-3.4402086384325681E-2</v>
      </c>
    </row>
    <row r="6017" spans="7:8">
      <c r="G6017">
        <v>6012</v>
      </c>
      <c r="H6017">
        <f t="shared" ca="1" si="131"/>
        <v>2.0522140642970536E-2</v>
      </c>
    </row>
    <row r="6018" spans="7:8">
      <c r="G6018">
        <v>6013</v>
      </c>
      <c r="H6018">
        <f t="shared" ca="1" si="131"/>
        <v>-1.5129792746651818E-2</v>
      </c>
    </row>
    <row r="6019" spans="7:8">
      <c r="G6019">
        <v>6014</v>
      </c>
      <c r="H6019">
        <f t="shared" ca="1" si="131"/>
        <v>1.0978958385921439E-2</v>
      </c>
    </row>
    <row r="6020" spans="7:8">
      <c r="G6020">
        <v>6015</v>
      </c>
      <c r="H6020">
        <f t="shared" ca="1" si="131"/>
        <v>2.9241258412093527E-3</v>
      </c>
    </row>
    <row r="6021" spans="7:8">
      <c r="G6021">
        <v>6016</v>
      </c>
      <c r="H6021">
        <f t="shared" ca="1" si="131"/>
        <v>-2.3642573190640528E-3</v>
      </c>
    </row>
    <row r="6022" spans="7:8">
      <c r="G6022">
        <v>6017</v>
      </c>
      <c r="H6022">
        <f t="shared" ca="1" si="131"/>
        <v>-2.3111470980587759E-2</v>
      </c>
    </row>
    <row r="6023" spans="7:8">
      <c r="G6023">
        <v>6018</v>
      </c>
      <c r="H6023">
        <f t="shared" ref="H6023:H6086" ca="1" si="132">NORMINV(RAND(),N$8,N$9)</f>
        <v>1.3790791487248117E-2</v>
      </c>
    </row>
    <row r="6024" spans="7:8">
      <c r="G6024">
        <v>6019</v>
      </c>
      <c r="H6024">
        <f t="shared" ca="1" si="132"/>
        <v>2.0575923030420856E-2</v>
      </c>
    </row>
    <row r="6025" spans="7:8">
      <c r="G6025">
        <v>6020</v>
      </c>
      <c r="H6025">
        <f t="shared" ca="1" si="132"/>
        <v>2.7597665996746887E-2</v>
      </c>
    </row>
    <row r="6026" spans="7:8">
      <c r="G6026">
        <v>6021</v>
      </c>
      <c r="H6026">
        <f t="shared" ca="1" si="132"/>
        <v>2.3941358723191079E-2</v>
      </c>
    </row>
    <row r="6027" spans="7:8">
      <c r="G6027">
        <v>6022</v>
      </c>
      <c r="H6027">
        <f t="shared" ca="1" si="132"/>
        <v>-3.2079404144031744E-2</v>
      </c>
    </row>
    <row r="6028" spans="7:8">
      <c r="G6028">
        <v>6023</v>
      </c>
      <c r="H6028">
        <f t="shared" ca="1" si="132"/>
        <v>-1.9462587742409138E-2</v>
      </c>
    </row>
    <row r="6029" spans="7:8">
      <c r="G6029">
        <v>6024</v>
      </c>
      <c r="H6029">
        <f t="shared" ca="1" si="132"/>
        <v>2.7019411365252909E-3</v>
      </c>
    </row>
    <row r="6030" spans="7:8">
      <c r="G6030">
        <v>6025</v>
      </c>
      <c r="H6030">
        <f t="shared" ca="1" si="132"/>
        <v>3.2637973843926008E-3</v>
      </c>
    </row>
    <row r="6031" spans="7:8">
      <c r="G6031">
        <v>6026</v>
      </c>
      <c r="H6031">
        <f t="shared" ca="1" si="132"/>
        <v>6.0892312763856727E-3</v>
      </c>
    </row>
    <row r="6032" spans="7:8">
      <c r="G6032">
        <v>6027</v>
      </c>
      <c r="H6032">
        <f t="shared" ca="1" si="132"/>
        <v>1.3870285734883548E-2</v>
      </c>
    </row>
    <row r="6033" spans="7:8">
      <c r="G6033">
        <v>6028</v>
      </c>
      <c r="H6033">
        <f t="shared" ca="1" si="132"/>
        <v>1.5004522903453358E-2</v>
      </c>
    </row>
    <row r="6034" spans="7:8">
      <c r="G6034">
        <v>6029</v>
      </c>
      <c r="H6034">
        <f t="shared" ca="1" si="132"/>
        <v>2.9733826598403141E-2</v>
      </c>
    </row>
    <row r="6035" spans="7:8">
      <c r="G6035">
        <v>6030</v>
      </c>
      <c r="H6035">
        <f t="shared" ca="1" si="132"/>
        <v>6.9236348225846026E-3</v>
      </c>
    </row>
    <row r="6036" spans="7:8">
      <c r="G6036">
        <v>6031</v>
      </c>
      <c r="H6036">
        <f t="shared" ca="1" si="132"/>
        <v>1.8519065103431431E-2</v>
      </c>
    </row>
    <row r="6037" spans="7:8">
      <c r="G6037">
        <v>6032</v>
      </c>
      <c r="H6037">
        <f t="shared" ca="1" si="132"/>
        <v>3.469453927418055E-2</v>
      </c>
    </row>
    <row r="6038" spans="7:8">
      <c r="G6038">
        <v>6033</v>
      </c>
      <c r="H6038">
        <f t="shared" ca="1" si="132"/>
        <v>5.0080005110762832E-3</v>
      </c>
    </row>
    <row r="6039" spans="7:8">
      <c r="G6039">
        <v>6034</v>
      </c>
      <c r="H6039">
        <f t="shared" ca="1" si="132"/>
        <v>-2.9604884072047437E-3</v>
      </c>
    </row>
    <row r="6040" spans="7:8">
      <c r="G6040">
        <v>6035</v>
      </c>
      <c r="H6040">
        <f t="shared" ca="1" si="132"/>
        <v>-1.9961483781239204E-2</v>
      </c>
    </row>
    <row r="6041" spans="7:8">
      <c r="G6041">
        <v>6036</v>
      </c>
      <c r="H6041">
        <f t="shared" ca="1" si="132"/>
        <v>9.4858237066805789E-4</v>
      </c>
    </row>
    <row r="6042" spans="7:8">
      <c r="G6042">
        <v>6037</v>
      </c>
      <c r="H6042">
        <f t="shared" ca="1" si="132"/>
        <v>3.693457606195636E-2</v>
      </c>
    </row>
    <row r="6043" spans="7:8">
      <c r="G6043">
        <v>6038</v>
      </c>
      <c r="H6043">
        <f t="shared" ca="1" si="132"/>
        <v>-1.8131877663452499E-2</v>
      </c>
    </row>
    <row r="6044" spans="7:8">
      <c r="G6044">
        <v>6039</v>
      </c>
      <c r="H6044">
        <f t="shared" ca="1" si="132"/>
        <v>2.6095730268168537E-2</v>
      </c>
    </row>
    <row r="6045" spans="7:8">
      <c r="G6045">
        <v>6040</v>
      </c>
      <c r="H6045">
        <f t="shared" ca="1" si="132"/>
        <v>1.0059854981293512E-2</v>
      </c>
    </row>
    <row r="6046" spans="7:8">
      <c r="G6046">
        <v>6041</v>
      </c>
      <c r="H6046">
        <f t="shared" ca="1" si="132"/>
        <v>3.1850971114355982E-2</v>
      </c>
    </row>
    <row r="6047" spans="7:8">
      <c r="G6047">
        <v>6042</v>
      </c>
      <c r="H6047">
        <f t="shared" ca="1" si="132"/>
        <v>-4.584223385473961E-3</v>
      </c>
    </row>
    <row r="6048" spans="7:8">
      <c r="G6048">
        <v>6043</v>
      </c>
      <c r="H6048">
        <f t="shared" ca="1" si="132"/>
        <v>2.1479944098389016E-2</v>
      </c>
    </row>
    <row r="6049" spans="7:8">
      <c r="G6049">
        <v>6044</v>
      </c>
      <c r="H6049">
        <f t="shared" ca="1" si="132"/>
        <v>2.7020107897273864E-2</v>
      </c>
    </row>
    <row r="6050" spans="7:8">
      <c r="G6050">
        <v>6045</v>
      </c>
      <c r="H6050">
        <f t="shared" ca="1" si="132"/>
        <v>1.7438126517468754E-2</v>
      </c>
    </row>
    <row r="6051" spans="7:8">
      <c r="G6051">
        <v>6046</v>
      </c>
      <c r="H6051">
        <f t="shared" ca="1" si="132"/>
        <v>-4.2035636590644857E-3</v>
      </c>
    </row>
    <row r="6052" spans="7:8">
      <c r="G6052">
        <v>6047</v>
      </c>
      <c r="H6052">
        <f t="shared" ca="1" si="132"/>
        <v>3.4997673286583084E-2</v>
      </c>
    </row>
    <row r="6053" spans="7:8">
      <c r="G6053">
        <v>6048</v>
      </c>
      <c r="H6053">
        <f t="shared" ca="1" si="132"/>
        <v>-2.0101249222279748E-2</v>
      </c>
    </row>
    <row r="6054" spans="7:8">
      <c r="G6054">
        <v>6049</v>
      </c>
      <c r="H6054">
        <f t="shared" ca="1" si="132"/>
        <v>1.043392498652344E-2</v>
      </c>
    </row>
    <row r="6055" spans="7:8">
      <c r="G6055">
        <v>6050</v>
      </c>
      <c r="H6055">
        <f t="shared" ca="1" si="132"/>
        <v>3.8222262068007155E-2</v>
      </c>
    </row>
    <row r="6056" spans="7:8">
      <c r="G6056">
        <v>6051</v>
      </c>
      <c r="H6056">
        <f t="shared" ca="1" si="132"/>
        <v>2.3098071991186395E-2</v>
      </c>
    </row>
    <row r="6057" spans="7:8">
      <c r="G6057">
        <v>6052</v>
      </c>
      <c r="H6057">
        <f t="shared" ca="1" si="132"/>
        <v>-1.0335941690143421E-2</v>
      </c>
    </row>
    <row r="6058" spans="7:8">
      <c r="G6058">
        <v>6053</v>
      </c>
      <c r="H6058">
        <f t="shared" ca="1" si="132"/>
        <v>2.4661338426147299E-2</v>
      </c>
    </row>
    <row r="6059" spans="7:8">
      <c r="G6059">
        <v>6054</v>
      </c>
      <c r="H6059">
        <f t="shared" ca="1" si="132"/>
        <v>-9.5285424990510861E-3</v>
      </c>
    </row>
    <row r="6060" spans="7:8">
      <c r="G6060">
        <v>6055</v>
      </c>
      <c r="H6060">
        <f t="shared" ca="1" si="132"/>
        <v>-7.6254727047836961E-3</v>
      </c>
    </row>
    <row r="6061" spans="7:8">
      <c r="G6061">
        <v>6056</v>
      </c>
      <c r="H6061">
        <f t="shared" ca="1" si="132"/>
        <v>-6.3143756747801455E-5</v>
      </c>
    </row>
    <row r="6062" spans="7:8">
      <c r="G6062">
        <v>6057</v>
      </c>
      <c r="H6062">
        <f t="shared" ca="1" si="132"/>
        <v>-1.2345333824443442E-2</v>
      </c>
    </row>
    <row r="6063" spans="7:8">
      <c r="G6063">
        <v>6058</v>
      </c>
      <c r="H6063">
        <f t="shared" ca="1" si="132"/>
        <v>3.1729004573612961E-2</v>
      </c>
    </row>
    <row r="6064" spans="7:8">
      <c r="G6064">
        <v>6059</v>
      </c>
      <c r="H6064">
        <f t="shared" ca="1" si="132"/>
        <v>-1.8456454778261056E-3</v>
      </c>
    </row>
    <row r="6065" spans="7:8">
      <c r="G6065">
        <v>6060</v>
      </c>
      <c r="H6065">
        <f t="shared" ca="1" si="132"/>
        <v>1.4598817048509112E-2</v>
      </c>
    </row>
    <row r="6066" spans="7:8">
      <c r="G6066">
        <v>6061</v>
      </c>
      <c r="H6066">
        <f t="shared" ca="1" si="132"/>
        <v>2.8135531285462676E-2</v>
      </c>
    </row>
    <row r="6067" spans="7:8">
      <c r="G6067">
        <v>6062</v>
      </c>
      <c r="H6067">
        <f t="shared" ca="1" si="132"/>
        <v>-1.4436533112142833E-2</v>
      </c>
    </row>
    <row r="6068" spans="7:8">
      <c r="G6068">
        <v>6063</v>
      </c>
      <c r="H6068">
        <f t="shared" ca="1" si="132"/>
        <v>3.1180758602373508E-2</v>
      </c>
    </row>
    <row r="6069" spans="7:8">
      <c r="G6069">
        <v>6064</v>
      </c>
      <c r="H6069">
        <f t="shared" ca="1" si="132"/>
        <v>3.0174488733105387E-3</v>
      </c>
    </row>
    <row r="6070" spans="7:8">
      <c r="G6070">
        <v>6065</v>
      </c>
      <c r="H6070">
        <f t="shared" ca="1" si="132"/>
        <v>2.0869939408191193E-3</v>
      </c>
    </row>
    <row r="6071" spans="7:8">
      <c r="G6071">
        <v>6066</v>
      </c>
      <c r="H6071">
        <f t="shared" ca="1" si="132"/>
        <v>-3.4330883133683709E-2</v>
      </c>
    </row>
    <row r="6072" spans="7:8">
      <c r="G6072">
        <v>6067</v>
      </c>
      <c r="H6072">
        <f t="shared" ca="1" si="132"/>
        <v>1.4710724386302131E-2</v>
      </c>
    </row>
    <row r="6073" spans="7:8">
      <c r="G6073">
        <v>6068</v>
      </c>
      <c r="H6073">
        <f t="shared" ca="1" si="132"/>
        <v>-7.6302575917413743E-3</v>
      </c>
    </row>
    <row r="6074" spans="7:8">
      <c r="G6074">
        <v>6069</v>
      </c>
      <c r="H6074">
        <f t="shared" ca="1" si="132"/>
        <v>-2.5743114471259706E-2</v>
      </c>
    </row>
    <row r="6075" spans="7:8">
      <c r="G6075">
        <v>6070</v>
      </c>
      <c r="H6075">
        <f t="shared" ca="1" si="132"/>
        <v>2.6299245949064153E-2</v>
      </c>
    </row>
    <row r="6076" spans="7:8">
      <c r="G6076">
        <v>6071</v>
      </c>
      <c r="H6076">
        <f t="shared" ca="1" si="132"/>
        <v>-2.8608002222532698E-3</v>
      </c>
    </row>
    <row r="6077" spans="7:8">
      <c r="G6077">
        <v>6072</v>
      </c>
      <c r="H6077">
        <f t="shared" ca="1" si="132"/>
        <v>-1.9633532409103489E-2</v>
      </c>
    </row>
    <row r="6078" spans="7:8">
      <c r="G6078">
        <v>6073</v>
      </c>
      <c r="H6078">
        <f t="shared" ca="1" si="132"/>
        <v>3.3207010938763548E-2</v>
      </c>
    </row>
    <row r="6079" spans="7:8">
      <c r="G6079">
        <v>6074</v>
      </c>
      <c r="H6079">
        <f t="shared" ca="1" si="132"/>
        <v>-4.0170051654371979E-2</v>
      </c>
    </row>
    <row r="6080" spans="7:8">
      <c r="G6080">
        <v>6075</v>
      </c>
      <c r="H6080">
        <f t="shared" ca="1" si="132"/>
        <v>1.5675415284048425E-2</v>
      </c>
    </row>
    <row r="6081" spans="7:8">
      <c r="G6081">
        <v>6076</v>
      </c>
      <c r="H6081">
        <f t="shared" ca="1" si="132"/>
        <v>4.8272088671538871E-2</v>
      </c>
    </row>
    <row r="6082" spans="7:8">
      <c r="G6082">
        <v>6077</v>
      </c>
      <c r="H6082">
        <f t="shared" ca="1" si="132"/>
        <v>-2.7741428314362819E-2</v>
      </c>
    </row>
    <row r="6083" spans="7:8">
      <c r="G6083">
        <v>6078</v>
      </c>
      <c r="H6083">
        <f t="shared" ca="1" si="132"/>
        <v>-1.5092778973907326E-2</v>
      </c>
    </row>
    <row r="6084" spans="7:8">
      <c r="G6084">
        <v>6079</v>
      </c>
      <c r="H6084">
        <f t="shared" ca="1" si="132"/>
        <v>1.4638274167389664E-2</v>
      </c>
    </row>
    <row r="6085" spans="7:8">
      <c r="G6085">
        <v>6080</v>
      </c>
      <c r="H6085">
        <f t="shared" ca="1" si="132"/>
        <v>3.401579275095095E-2</v>
      </c>
    </row>
    <row r="6086" spans="7:8">
      <c r="G6086">
        <v>6081</v>
      </c>
      <c r="H6086">
        <f t="shared" ca="1" si="132"/>
        <v>-3.5826356504731205E-3</v>
      </c>
    </row>
    <row r="6087" spans="7:8">
      <c r="G6087">
        <v>6082</v>
      </c>
      <c r="H6087">
        <f t="shared" ref="H6087:H6150" ca="1" si="133">NORMINV(RAND(),N$8,N$9)</f>
        <v>1.9248219491575121E-2</v>
      </c>
    </row>
    <row r="6088" spans="7:8">
      <c r="G6088">
        <v>6083</v>
      </c>
      <c r="H6088">
        <f t="shared" ca="1" si="133"/>
        <v>-7.1833022404592436E-3</v>
      </c>
    </row>
    <row r="6089" spans="7:8">
      <c r="G6089">
        <v>6084</v>
      </c>
      <c r="H6089">
        <f t="shared" ca="1" si="133"/>
        <v>-9.3094140738737806E-3</v>
      </c>
    </row>
    <row r="6090" spans="7:8">
      <c r="G6090">
        <v>6085</v>
      </c>
      <c r="H6090">
        <f t="shared" ca="1" si="133"/>
        <v>-3.5145816632587857E-3</v>
      </c>
    </row>
    <row r="6091" spans="7:8">
      <c r="G6091">
        <v>6086</v>
      </c>
      <c r="H6091">
        <f t="shared" ca="1" si="133"/>
        <v>2.5357343561978486E-3</v>
      </c>
    </row>
    <row r="6092" spans="7:8">
      <c r="G6092">
        <v>6087</v>
      </c>
      <c r="H6092">
        <f t="shared" ca="1" si="133"/>
        <v>2.9278792753622662E-4</v>
      </c>
    </row>
    <row r="6093" spans="7:8">
      <c r="G6093">
        <v>6088</v>
      </c>
      <c r="H6093">
        <f t="shared" ca="1" si="133"/>
        <v>5.9670298595786188E-3</v>
      </c>
    </row>
    <row r="6094" spans="7:8">
      <c r="G6094">
        <v>6089</v>
      </c>
      <c r="H6094">
        <f t="shared" ca="1" si="133"/>
        <v>7.6748335906240538E-3</v>
      </c>
    </row>
    <row r="6095" spans="7:8">
      <c r="G6095">
        <v>6090</v>
      </c>
      <c r="H6095">
        <f t="shared" ca="1" si="133"/>
        <v>-1.2157265628838305E-2</v>
      </c>
    </row>
    <row r="6096" spans="7:8">
      <c r="G6096">
        <v>6091</v>
      </c>
      <c r="H6096">
        <f t="shared" ca="1" si="133"/>
        <v>1.5508287126318461E-4</v>
      </c>
    </row>
    <row r="6097" spans="7:8">
      <c r="G6097">
        <v>6092</v>
      </c>
      <c r="H6097">
        <f t="shared" ca="1" si="133"/>
        <v>-2.7919110442127273E-2</v>
      </c>
    </row>
    <row r="6098" spans="7:8">
      <c r="G6098">
        <v>6093</v>
      </c>
      <c r="H6098">
        <f t="shared" ca="1" si="133"/>
        <v>-6.2514511299082151E-3</v>
      </c>
    </row>
    <row r="6099" spans="7:8">
      <c r="G6099">
        <v>6094</v>
      </c>
      <c r="H6099">
        <f t="shared" ca="1" si="133"/>
        <v>4.2653606630554133E-2</v>
      </c>
    </row>
    <row r="6100" spans="7:8">
      <c r="G6100">
        <v>6095</v>
      </c>
      <c r="H6100">
        <f t="shared" ca="1" si="133"/>
        <v>-2.0951848623790327E-2</v>
      </c>
    </row>
    <row r="6101" spans="7:8">
      <c r="G6101">
        <v>6096</v>
      </c>
      <c r="H6101">
        <f t="shared" ca="1" si="133"/>
        <v>-1.9130655593274211E-2</v>
      </c>
    </row>
    <row r="6102" spans="7:8">
      <c r="G6102">
        <v>6097</v>
      </c>
      <c r="H6102">
        <f t="shared" ca="1" si="133"/>
        <v>1.5158306445023384E-2</v>
      </c>
    </row>
    <row r="6103" spans="7:8">
      <c r="G6103">
        <v>6098</v>
      </c>
      <c r="H6103">
        <f t="shared" ca="1" si="133"/>
        <v>-5.0438031068729808E-2</v>
      </c>
    </row>
    <row r="6104" spans="7:8">
      <c r="G6104">
        <v>6099</v>
      </c>
      <c r="H6104">
        <f t="shared" ca="1" si="133"/>
        <v>-3.1297874224033982E-2</v>
      </c>
    </row>
    <row r="6105" spans="7:8">
      <c r="G6105">
        <v>6100</v>
      </c>
      <c r="H6105">
        <f t="shared" ca="1" si="133"/>
        <v>-7.7320081125197351E-3</v>
      </c>
    </row>
    <row r="6106" spans="7:8">
      <c r="G6106">
        <v>6101</v>
      </c>
      <c r="H6106">
        <f t="shared" ca="1" si="133"/>
        <v>1.3799885272821133E-2</v>
      </c>
    </row>
    <row r="6107" spans="7:8">
      <c r="G6107">
        <v>6102</v>
      </c>
      <c r="H6107">
        <f t="shared" ca="1" si="133"/>
        <v>2.4780754449612079E-2</v>
      </c>
    </row>
    <row r="6108" spans="7:8">
      <c r="G6108">
        <v>6103</v>
      </c>
      <c r="H6108">
        <f t="shared" ca="1" si="133"/>
        <v>6.772351919116004E-3</v>
      </c>
    </row>
    <row r="6109" spans="7:8">
      <c r="G6109">
        <v>6104</v>
      </c>
      <c r="H6109">
        <f t="shared" ca="1" si="133"/>
        <v>-4.4489668055749804E-3</v>
      </c>
    </row>
    <row r="6110" spans="7:8">
      <c r="G6110">
        <v>6105</v>
      </c>
      <c r="H6110">
        <f t="shared" ca="1" si="133"/>
        <v>2.1806254884928451E-2</v>
      </c>
    </row>
    <row r="6111" spans="7:8">
      <c r="G6111">
        <v>6106</v>
      </c>
      <c r="H6111">
        <f t="shared" ca="1" si="133"/>
        <v>2.5234842065768256E-2</v>
      </c>
    </row>
    <row r="6112" spans="7:8">
      <c r="G6112">
        <v>6107</v>
      </c>
      <c r="H6112">
        <f t="shared" ca="1" si="133"/>
        <v>-4.6845202422760562E-3</v>
      </c>
    </row>
    <row r="6113" spans="7:8">
      <c r="G6113">
        <v>6108</v>
      </c>
      <c r="H6113">
        <f t="shared" ca="1" si="133"/>
        <v>-9.7857557986548629E-3</v>
      </c>
    </row>
    <row r="6114" spans="7:8">
      <c r="G6114">
        <v>6109</v>
      </c>
      <c r="H6114">
        <f t="shared" ca="1" si="133"/>
        <v>-1.3450275870526197E-2</v>
      </c>
    </row>
    <row r="6115" spans="7:8">
      <c r="G6115">
        <v>6110</v>
      </c>
      <c r="H6115">
        <f t="shared" ca="1" si="133"/>
        <v>-2.1847228232705167E-2</v>
      </c>
    </row>
    <row r="6116" spans="7:8">
      <c r="G6116">
        <v>6111</v>
      </c>
      <c r="H6116">
        <f t="shared" ca="1" si="133"/>
        <v>-1.4918748227361704E-3</v>
      </c>
    </row>
    <row r="6117" spans="7:8">
      <c r="G6117">
        <v>6112</v>
      </c>
      <c r="H6117">
        <f t="shared" ca="1" si="133"/>
        <v>2.3374078017069162E-2</v>
      </c>
    </row>
    <row r="6118" spans="7:8">
      <c r="G6118">
        <v>6113</v>
      </c>
      <c r="H6118">
        <f t="shared" ca="1" si="133"/>
        <v>2.4680275455028601E-3</v>
      </c>
    </row>
    <row r="6119" spans="7:8">
      <c r="G6119">
        <v>6114</v>
      </c>
      <c r="H6119">
        <f t="shared" ca="1" si="133"/>
        <v>-2.3902733217857224E-2</v>
      </c>
    </row>
    <row r="6120" spans="7:8">
      <c r="G6120">
        <v>6115</v>
      </c>
      <c r="H6120">
        <f t="shared" ca="1" si="133"/>
        <v>-7.6474053411968168E-3</v>
      </c>
    </row>
    <row r="6121" spans="7:8">
      <c r="G6121">
        <v>6116</v>
      </c>
      <c r="H6121">
        <f t="shared" ca="1" si="133"/>
        <v>3.582475029565476E-2</v>
      </c>
    </row>
    <row r="6122" spans="7:8">
      <c r="G6122">
        <v>6117</v>
      </c>
      <c r="H6122">
        <f t="shared" ca="1" si="133"/>
        <v>-8.5862466129836435E-3</v>
      </c>
    </row>
    <row r="6123" spans="7:8">
      <c r="G6123">
        <v>6118</v>
      </c>
      <c r="H6123">
        <f t="shared" ca="1" si="133"/>
        <v>8.9437774712596858E-3</v>
      </c>
    </row>
    <row r="6124" spans="7:8">
      <c r="G6124">
        <v>6119</v>
      </c>
      <c r="H6124">
        <f t="shared" ca="1" si="133"/>
        <v>-8.2117437271856056E-3</v>
      </c>
    </row>
    <row r="6125" spans="7:8">
      <c r="G6125">
        <v>6120</v>
      </c>
      <c r="H6125">
        <f t="shared" ca="1" si="133"/>
        <v>2.8817193439949082E-2</v>
      </c>
    </row>
    <row r="6126" spans="7:8">
      <c r="G6126">
        <v>6121</v>
      </c>
      <c r="H6126">
        <f t="shared" ca="1" si="133"/>
        <v>1.8686822821316465E-2</v>
      </c>
    </row>
    <row r="6127" spans="7:8">
      <c r="G6127">
        <v>6122</v>
      </c>
      <c r="H6127">
        <f t="shared" ca="1" si="133"/>
        <v>-1.2772580860217026E-2</v>
      </c>
    </row>
    <row r="6128" spans="7:8">
      <c r="G6128">
        <v>6123</v>
      </c>
      <c r="H6128">
        <f t="shared" ca="1" si="133"/>
        <v>-1.5913823030694513E-2</v>
      </c>
    </row>
    <row r="6129" spans="7:8">
      <c r="G6129">
        <v>6124</v>
      </c>
      <c r="H6129">
        <f t="shared" ca="1" si="133"/>
        <v>-3.3243460805824684E-3</v>
      </c>
    </row>
    <row r="6130" spans="7:8">
      <c r="G6130">
        <v>6125</v>
      </c>
      <c r="H6130">
        <f t="shared" ca="1" si="133"/>
        <v>1.166983841114843E-2</v>
      </c>
    </row>
    <row r="6131" spans="7:8">
      <c r="G6131">
        <v>6126</v>
      </c>
      <c r="H6131">
        <f t="shared" ca="1" si="133"/>
        <v>-3.6014601766363383E-2</v>
      </c>
    </row>
    <row r="6132" spans="7:8">
      <c r="G6132">
        <v>6127</v>
      </c>
      <c r="H6132">
        <f t="shared" ca="1" si="133"/>
        <v>-4.5511102721590441E-3</v>
      </c>
    </row>
    <row r="6133" spans="7:8">
      <c r="G6133">
        <v>6128</v>
      </c>
      <c r="H6133">
        <f t="shared" ca="1" si="133"/>
        <v>-1.5293622013421113E-2</v>
      </c>
    </row>
    <row r="6134" spans="7:8">
      <c r="G6134">
        <v>6129</v>
      </c>
      <c r="H6134">
        <f t="shared" ca="1" si="133"/>
        <v>2.3595961349576026E-2</v>
      </c>
    </row>
    <row r="6135" spans="7:8">
      <c r="G6135">
        <v>6130</v>
      </c>
      <c r="H6135">
        <f t="shared" ca="1" si="133"/>
        <v>-5.5291386908117898E-2</v>
      </c>
    </row>
    <row r="6136" spans="7:8">
      <c r="G6136">
        <v>6131</v>
      </c>
      <c r="H6136">
        <f t="shared" ca="1" si="133"/>
        <v>5.0009869976187733E-2</v>
      </c>
    </row>
    <row r="6137" spans="7:8">
      <c r="G6137">
        <v>6132</v>
      </c>
      <c r="H6137">
        <f t="shared" ca="1" si="133"/>
        <v>-2.0160671624815978E-2</v>
      </c>
    </row>
    <row r="6138" spans="7:8">
      <c r="G6138">
        <v>6133</v>
      </c>
      <c r="H6138">
        <f t="shared" ca="1" si="133"/>
        <v>-8.2785365728966376E-3</v>
      </c>
    </row>
    <row r="6139" spans="7:8">
      <c r="G6139">
        <v>6134</v>
      </c>
      <c r="H6139">
        <f t="shared" ca="1" si="133"/>
        <v>-7.3021636496951045E-4</v>
      </c>
    </row>
    <row r="6140" spans="7:8">
      <c r="G6140">
        <v>6135</v>
      </c>
      <c r="H6140">
        <f t="shared" ca="1" si="133"/>
        <v>-4.1977963563605229E-3</v>
      </c>
    </row>
    <row r="6141" spans="7:8">
      <c r="G6141">
        <v>6136</v>
      </c>
      <c r="H6141">
        <f t="shared" ca="1" si="133"/>
        <v>-1.153971121680278E-2</v>
      </c>
    </row>
    <row r="6142" spans="7:8">
      <c r="G6142">
        <v>6137</v>
      </c>
      <c r="H6142">
        <f t="shared" ca="1" si="133"/>
        <v>1.6286168730072343E-2</v>
      </c>
    </row>
    <row r="6143" spans="7:8">
      <c r="G6143">
        <v>6138</v>
      </c>
      <c r="H6143">
        <f t="shared" ca="1" si="133"/>
        <v>1.1100672593134023E-2</v>
      </c>
    </row>
    <row r="6144" spans="7:8">
      <c r="G6144">
        <v>6139</v>
      </c>
      <c r="H6144">
        <f t="shared" ca="1" si="133"/>
        <v>-1.0462498736290144E-2</v>
      </c>
    </row>
    <row r="6145" spans="7:8">
      <c r="G6145">
        <v>6140</v>
      </c>
      <c r="H6145">
        <f t="shared" ca="1" si="133"/>
        <v>-2.0777147905042107E-2</v>
      </c>
    </row>
    <row r="6146" spans="7:8">
      <c r="G6146">
        <v>6141</v>
      </c>
      <c r="H6146">
        <f t="shared" ca="1" si="133"/>
        <v>1.545788155343723E-2</v>
      </c>
    </row>
    <row r="6147" spans="7:8">
      <c r="G6147">
        <v>6142</v>
      </c>
      <c r="H6147">
        <f t="shared" ca="1" si="133"/>
        <v>5.9573680634362166E-3</v>
      </c>
    </row>
    <row r="6148" spans="7:8">
      <c r="G6148">
        <v>6143</v>
      </c>
      <c r="H6148">
        <f t="shared" ca="1" si="133"/>
        <v>6.5911078406858592E-3</v>
      </c>
    </row>
    <row r="6149" spans="7:8">
      <c r="G6149">
        <v>6144</v>
      </c>
      <c r="H6149">
        <f t="shared" ca="1" si="133"/>
        <v>-4.8792338466879283E-4</v>
      </c>
    </row>
    <row r="6150" spans="7:8">
      <c r="G6150">
        <v>6145</v>
      </c>
      <c r="H6150">
        <f t="shared" ca="1" si="133"/>
        <v>-1.2782734235873087E-2</v>
      </c>
    </row>
    <row r="6151" spans="7:8">
      <c r="G6151">
        <v>6146</v>
      </c>
      <c r="H6151">
        <f t="shared" ref="H6151:H6214" ca="1" si="134">NORMINV(RAND(),N$8,N$9)</f>
        <v>-4.9225113332130544E-3</v>
      </c>
    </row>
    <row r="6152" spans="7:8">
      <c r="G6152">
        <v>6147</v>
      </c>
      <c r="H6152">
        <f t="shared" ca="1" si="134"/>
        <v>5.680238043629255E-2</v>
      </c>
    </row>
    <row r="6153" spans="7:8">
      <c r="G6153">
        <v>6148</v>
      </c>
      <c r="H6153">
        <f t="shared" ca="1" si="134"/>
        <v>-1.1321021049986273E-2</v>
      </c>
    </row>
    <row r="6154" spans="7:8">
      <c r="G6154">
        <v>6149</v>
      </c>
      <c r="H6154">
        <f t="shared" ca="1" si="134"/>
        <v>-5.135379183515975E-2</v>
      </c>
    </row>
    <row r="6155" spans="7:8">
      <c r="G6155">
        <v>6150</v>
      </c>
      <c r="H6155">
        <f t="shared" ca="1" si="134"/>
        <v>-1.591162999866795E-2</v>
      </c>
    </row>
    <row r="6156" spans="7:8">
      <c r="G6156">
        <v>6151</v>
      </c>
      <c r="H6156">
        <f t="shared" ca="1" si="134"/>
        <v>1.3821353443934037E-2</v>
      </c>
    </row>
    <row r="6157" spans="7:8">
      <c r="G6157">
        <v>6152</v>
      </c>
      <c r="H6157">
        <f t="shared" ca="1" si="134"/>
        <v>-6.7832369188736558E-3</v>
      </c>
    </row>
    <row r="6158" spans="7:8">
      <c r="G6158">
        <v>6153</v>
      </c>
      <c r="H6158">
        <f t="shared" ca="1" si="134"/>
        <v>-2.3905558099647818E-3</v>
      </c>
    </row>
    <row r="6159" spans="7:8">
      <c r="G6159">
        <v>6154</v>
      </c>
      <c r="H6159">
        <f t="shared" ca="1" si="134"/>
        <v>3.3666779135771256E-2</v>
      </c>
    </row>
    <row r="6160" spans="7:8">
      <c r="G6160">
        <v>6155</v>
      </c>
      <c r="H6160">
        <f t="shared" ca="1" si="134"/>
        <v>3.8117983197456178E-2</v>
      </c>
    </row>
    <row r="6161" spans="7:8">
      <c r="G6161">
        <v>6156</v>
      </c>
      <c r="H6161">
        <f t="shared" ca="1" si="134"/>
        <v>4.0408474483129363E-2</v>
      </c>
    </row>
    <row r="6162" spans="7:8">
      <c r="G6162">
        <v>6157</v>
      </c>
      <c r="H6162">
        <f t="shared" ca="1" si="134"/>
        <v>3.1565547289926249E-2</v>
      </c>
    </row>
    <row r="6163" spans="7:8">
      <c r="G6163">
        <v>6158</v>
      </c>
      <c r="H6163">
        <f t="shared" ca="1" si="134"/>
        <v>-2.2085907019808313E-2</v>
      </c>
    </row>
    <row r="6164" spans="7:8">
      <c r="G6164">
        <v>6159</v>
      </c>
      <c r="H6164">
        <f t="shared" ca="1" si="134"/>
        <v>1.4092792940902574E-2</v>
      </c>
    </row>
    <row r="6165" spans="7:8">
      <c r="G6165">
        <v>6160</v>
      </c>
      <c r="H6165">
        <f t="shared" ca="1" si="134"/>
        <v>3.2004236822481602E-2</v>
      </c>
    </row>
    <row r="6166" spans="7:8">
      <c r="G6166">
        <v>6161</v>
      </c>
      <c r="H6166">
        <f t="shared" ca="1" si="134"/>
        <v>7.7036258981232272E-3</v>
      </c>
    </row>
    <row r="6167" spans="7:8">
      <c r="G6167">
        <v>6162</v>
      </c>
      <c r="H6167">
        <f t="shared" ca="1" si="134"/>
        <v>-4.2692835693189907E-2</v>
      </c>
    </row>
    <row r="6168" spans="7:8">
      <c r="G6168">
        <v>6163</v>
      </c>
      <c r="H6168">
        <f t="shared" ca="1" si="134"/>
        <v>4.9291199769141729E-3</v>
      </c>
    </row>
    <row r="6169" spans="7:8">
      <c r="G6169">
        <v>6164</v>
      </c>
      <c r="H6169">
        <f t="shared" ca="1" si="134"/>
        <v>-3.0430041230337613E-3</v>
      </c>
    </row>
    <row r="6170" spans="7:8">
      <c r="G6170">
        <v>6165</v>
      </c>
      <c r="H6170">
        <f t="shared" ca="1" si="134"/>
        <v>1.2467542717831634E-2</v>
      </c>
    </row>
    <row r="6171" spans="7:8">
      <c r="G6171">
        <v>6166</v>
      </c>
      <c r="H6171">
        <f t="shared" ca="1" si="134"/>
        <v>1.926805718432149E-3</v>
      </c>
    </row>
    <row r="6172" spans="7:8">
      <c r="G6172">
        <v>6167</v>
      </c>
      <c r="H6172">
        <f t="shared" ca="1" si="134"/>
        <v>-1.0605733146048325E-2</v>
      </c>
    </row>
    <row r="6173" spans="7:8">
      <c r="G6173">
        <v>6168</v>
      </c>
      <c r="H6173">
        <f t="shared" ca="1" si="134"/>
        <v>6.7718795307370417E-3</v>
      </c>
    </row>
    <row r="6174" spans="7:8">
      <c r="G6174">
        <v>6169</v>
      </c>
      <c r="H6174">
        <f t="shared" ca="1" si="134"/>
        <v>1.2335042690562284E-2</v>
      </c>
    </row>
    <row r="6175" spans="7:8">
      <c r="G6175">
        <v>6170</v>
      </c>
      <c r="H6175">
        <f t="shared" ca="1" si="134"/>
        <v>2.6828358176913796E-2</v>
      </c>
    </row>
    <row r="6176" spans="7:8">
      <c r="G6176">
        <v>6171</v>
      </c>
      <c r="H6176">
        <f t="shared" ca="1" si="134"/>
        <v>-1.2357519475160058E-3</v>
      </c>
    </row>
    <row r="6177" spans="7:8">
      <c r="G6177">
        <v>6172</v>
      </c>
      <c r="H6177">
        <f t="shared" ca="1" si="134"/>
        <v>-1.3216964891986328E-5</v>
      </c>
    </row>
    <row r="6178" spans="7:8">
      <c r="G6178">
        <v>6173</v>
      </c>
      <c r="H6178">
        <f t="shared" ca="1" si="134"/>
        <v>-1.5802382210884783E-3</v>
      </c>
    </row>
    <row r="6179" spans="7:8">
      <c r="G6179">
        <v>6174</v>
      </c>
      <c r="H6179">
        <f t="shared" ca="1" si="134"/>
        <v>-3.1624236716677849E-2</v>
      </c>
    </row>
    <row r="6180" spans="7:8">
      <c r="G6180">
        <v>6175</v>
      </c>
      <c r="H6180">
        <f t="shared" ca="1" si="134"/>
        <v>3.678899442857618E-3</v>
      </c>
    </row>
    <row r="6181" spans="7:8">
      <c r="G6181">
        <v>6176</v>
      </c>
      <c r="H6181">
        <f t="shared" ca="1" si="134"/>
        <v>2.2631551053841265E-2</v>
      </c>
    </row>
    <row r="6182" spans="7:8">
      <c r="G6182">
        <v>6177</v>
      </c>
      <c r="H6182">
        <f t="shared" ca="1" si="134"/>
        <v>2.4619219771366323E-2</v>
      </c>
    </row>
    <row r="6183" spans="7:8">
      <c r="G6183">
        <v>6178</v>
      </c>
      <c r="H6183">
        <f t="shared" ca="1" si="134"/>
        <v>-8.4127319303439127E-3</v>
      </c>
    </row>
    <row r="6184" spans="7:8">
      <c r="G6184">
        <v>6179</v>
      </c>
      <c r="H6184">
        <f t="shared" ca="1" si="134"/>
        <v>-3.023910015640062E-2</v>
      </c>
    </row>
    <row r="6185" spans="7:8">
      <c r="G6185">
        <v>6180</v>
      </c>
      <c r="H6185">
        <f t="shared" ca="1" si="134"/>
        <v>4.4932529726696086E-3</v>
      </c>
    </row>
    <row r="6186" spans="7:8">
      <c r="G6186">
        <v>6181</v>
      </c>
      <c r="H6186">
        <f t="shared" ca="1" si="134"/>
        <v>-1.9704839802445303E-2</v>
      </c>
    </row>
    <row r="6187" spans="7:8">
      <c r="G6187">
        <v>6182</v>
      </c>
      <c r="H6187">
        <f t="shared" ca="1" si="134"/>
        <v>1.9092676846985502E-2</v>
      </c>
    </row>
    <row r="6188" spans="7:8">
      <c r="G6188">
        <v>6183</v>
      </c>
      <c r="H6188">
        <f t="shared" ca="1" si="134"/>
        <v>-2.8991285183295173E-3</v>
      </c>
    </row>
    <row r="6189" spans="7:8">
      <c r="G6189">
        <v>6184</v>
      </c>
      <c r="H6189">
        <f t="shared" ca="1" si="134"/>
        <v>5.2272970767938982E-3</v>
      </c>
    </row>
    <row r="6190" spans="7:8">
      <c r="G6190">
        <v>6185</v>
      </c>
      <c r="H6190">
        <f t="shared" ca="1" si="134"/>
        <v>1.7681663520089229E-2</v>
      </c>
    </row>
    <row r="6191" spans="7:8">
      <c r="G6191">
        <v>6186</v>
      </c>
      <c r="H6191">
        <f t="shared" ca="1" si="134"/>
        <v>-2.1005145935741511E-2</v>
      </c>
    </row>
    <row r="6192" spans="7:8">
      <c r="G6192">
        <v>6187</v>
      </c>
      <c r="H6192">
        <f t="shared" ca="1" si="134"/>
        <v>-2.0636744533739974E-2</v>
      </c>
    </row>
    <row r="6193" spans="7:8">
      <c r="G6193">
        <v>6188</v>
      </c>
      <c r="H6193">
        <f t="shared" ca="1" si="134"/>
        <v>2.7832985281241091E-2</v>
      </c>
    </row>
    <row r="6194" spans="7:8">
      <c r="G6194">
        <v>6189</v>
      </c>
      <c r="H6194">
        <f t="shared" ca="1" si="134"/>
        <v>-1.7827182350643081E-2</v>
      </c>
    </row>
    <row r="6195" spans="7:8">
      <c r="G6195">
        <v>6190</v>
      </c>
      <c r="H6195">
        <f t="shared" ca="1" si="134"/>
        <v>-1.4125297469414937E-3</v>
      </c>
    </row>
    <row r="6196" spans="7:8">
      <c r="G6196">
        <v>6191</v>
      </c>
      <c r="H6196">
        <f t="shared" ca="1" si="134"/>
        <v>-1.4718460707090939E-2</v>
      </c>
    </row>
    <row r="6197" spans="7:8">
      <c r="G6197">
        <v>6192</v>
      </c>
      <c r="H6197">
        <f t="shared" ca="1" si="134"/>
        <v>-1.623141542417593E-2</v>
      </c>
    </row>
    <row r="6198" spans="7:8">
      <c r="G6198">
        <v>6193</v>
      </c>
      <c r="H6198">
        <f t="shared" ca="1" si="134"/>
        <v>-1.3226361130275234E-2</v>
      </c>
    </row>
    <row r="6199" spans="7:8">
      <c r="G6199">
        <v>6194</v>
      </c>
      <c r="H6199">
        <f t="shared" ca="1" si="134"/>
        <v>-2.1569895785041048E-2</v>
      </c>
    </row>
    <row r="6200" spans="7:8">
      <c r="G6200">
        <v>6195</v>
      </c>
      <c r="H6200">
        <f t="shared" ca="1" si="134"/>
        <v>-2.4637215296446632E-2</v>
      </c>
    </row>
    <row r="6201" spans="7:8">
      <c r="G6201">
        <v>6196</v>
      </c>
      <c r="H6201">
        <f t="shared" ca="1" si="134"/>
        <v>1.9224305180941446E-2</v>
      </c>
    </row>
    <row r="6202" spans="7:8">
      <c r="G6202">
        <v>6197</v>
      </c>
      <c r="H6202">
        <f t="shared" ca="1" si="134"/>
        <v>7.819624007783979E-3</v>
      </c>
    </row>
    <row r="6203" spans="7:8">
      <c r="G6203">
        <v>6198</v>
      </c>
      <c r="H6203">
        <f t="shared" ca="1" si="134"/>
        <v>1.5284883427915712E-2</v>
      </c>
    </row>
    <row r="6204" spans="7:8">
      <c r="G6204">
        <v>6199</v>
      </c>
      <c r="H6204">
        <f t="shared" ca="1" si="134"/>
        <v>-2.048805564256316E-3</v>
      </c>
    </row>
    <row r="6205" spans="7:8">
      <c r="G6205">
        <v>6200</v>
      </c>
      <c r="H6205">
        <f t="shared" ca="1" si="134"/>
        <v>1.3618261178580074E-2</v>
      </c>
    </row>
    <row r="6206" spans="7:8">
      <c r="G6206">
        <v>6201</v>
      </c>
      <c r="H6206">
        <f t="shared" ca="1" si="134"/>
        <v>-8.914456660550572E-3</v>
      </c>
    </row>
    <row r="6207" spans="7:8">
      <c r="G6207">
        <v>6202</v>
      </c>
      <c r="H6207">
        <f t="shared" ca="1" si="134"/>
        <v>-1.4655414219562042E-4</v>
      </c>
    </row>
    <row r="6208" spans="7:8">
      <c r="G6208">
        <v>6203</v>
      </c>
      <c r="H6208">
        <f t="shared" ca="1" si="134"/>
        <v>-2.7408833681651687E-2</v>
      </c>
    </row>
    <row r="6209" spans="7:8">
      <c r="G6209">
        <v>6204</v>
      </c>
      <c r="H6209">
        <f t="shared" ca="1" si="134"/>
        <v>2.0504522370189255E-2</v>
      </c>
    </row>
    <row r="6210" spans="7:8">
      <c r="G6210">
        <v>6205</v>
      </c>
      <c r="H6210">
        <f t="shared" ca="1" si="134"/>
        <v>-1.4964944713285697E-2</v>
      </c>
    </row>
    <row r="6211" spans="7:8">
      <c r="G6211">
        <v>6206</v>
      </c>
      <c r="H6211">
        <f t="shared" ca="1" si="134"/>
        <v>3.4915512181267656E-3</v>
      </c>
    </row>
    <row r="6212" spans="7:8">
      <c r="G6212">
        <v>6207</v>
      </c>
      <c r="H6212">
        <f t="shared" ca="1" si="134"/>
        <v>-8.8137112763388096E-3</v>
      </c>
    </row>
    <row r="6213" spans="7:8">
      <c r="G6213">
        <v>6208</v>
      </c>
      <c r="H6213">
        <f t="shared" ca="1" si="134"/>
        <v>-1.8646194608053959E-3</v>
      </c>
    </row>
    <row r="6214" spans="7:8">
      <c r="G6214">
        <v>6209</v>
      </c>
      <c r="H6214">
        <f t="shared" ca="1" si="134"/>
        <v>1.9597539803907016E-3</v>
      </c>
    </row>
    <row r="6215" spans="7:8">
      <c r="G6215">
        <v>6210</v>
      </c>
      <c r="H6215">
        <f t="shared" ref="H6215:H6278" ca="1" si="135">NORMINV(RAND(),N$8,N$9)</f>
        <v>3.3162735097662143E-3</v>
      </c>
    </row>
    <row r="6216" spans="7:8">
      <c r="G6216">
        <v>6211</v>
      </c>
      <c r="H6216">
        <f t="shared" ca="1" si="135"/>
        <v>-7.2188796028272405E-3</v>
      </c>
    </row>
    <row r="6217" spans="7:8">
      <c r="G6217">
        <v>6212</v>
      </c>
      <c r="H6217">
        <f t="shared" ca="1" si="135"/>
        <v>1.844895176314984E-2</v>
      </c>
    </row>
    <row r="6218" spans="7:8">
      <c r="G6218">
        <v>6213</v>
      </c>
      <c r="H6218">
        <f t="shared" ca="1" si="135"/>
        <v>-3.3774837484522122E-3</v>
      </c>
    </row>
    <row r="6219" spans="7:8">
      <c r="G6219">
        <v>6214</v>
      </c>
      <c r="H6219">
        <f t="shared" ca="1" si="135"/>
        <v>-4.8310537233456378E-3</v>
      </c>
    </row>
    <row r="6220" spans="7:8">
      <c r="G6220">
        <v>6215</v>
      </c>
      <c r="H6220">
        <f t="shared" ca="1" si="135"/>
        <v>-7.1444213104749979E-3</v>
      </c>
    </row>
    <row r="6221" spans="7:8">
      <c r="G6221">
        <v>6216</v>
      </c>
      <c r="H6221">
        <f t="shared" ca="1" si="135"/>
        <v>-3.3524246609561124E-2</v>
      </c>
    </row>
    <row r="6222" spans="7:8">
      <c r="G6222">
        <v>6217</v>
      </c>
      <c r="H6222">
        <f t="shared" ca="1" si="135"/>
        <v>3.9663611574255977E-2</v>
      </c>
    </row>
    <row r="6223" spans="7:8">
      <c r="G6223">
        <v>6218</v>
      </c>
      <c r="H6223">
        <f t="shared" ca="1" si="135"/>
        <v>-2.2962744914803563E-2</v>
      </c>
    </row>
    <row r="6224" spans="7:8">
      <c r="G6224">
        <v>6219</v>
      </c>
      <c r="H6224">
        <f t="shared" ca="1" si="135"/>
        <v>3.5226770611247571E-2</v>
      </c>
    </row>
    <row r="6225" spans="7:8">
      <c r="G6225">
        <v>6220</v>
      </c>
      <c r="H6225">
        <f t="shared" ca="1" si="135"/>
        <v>-1.3826979396297135E-2</v>
      </c>
    </row>
    <row r="6226" spans="7:8">
      <c r="G6226">
        <v>6221</v>
      </c>
      <c r="H6226">
        <f t="shared" ca="1" si="135"/>
        <v>2.4269517158446649E-2</v>
      </c>
    </row>
    <row r="6227" spans="7:8">
      <c r="G6227">
        <v>6222</v>
      </c>
      <c r="H6227">
        <f t="shared" ca="1" si="135"/>
        <v>-4.8358658737856407E-2</v>
      </c>
    </row>
    <row r="6228" spans="7:8">
      <c r="G6228">
        <v>6223</v>
      </c>
      <c r="H6228">
        <f t="shared" ca="1" si="135"/>
        <v>-7.9712994486399787E-3</v>
      </c>
    </row>
    <row r="6229" spans="7:8">
      <c r="G6229">
        <v>6224</v>
      </c>
      <c r="H6229">
        <f t="shared" ca="1" si="135"/>
        <v>6.2936938557518257E-3</v>
      </c>
    </row>
    <row r="6230" spans="7:8">
      <c r="G6230">
        <v>6225</v>
      </c>
      <c r="H6230">
        <f t="shared" ca="1" si="135"/>
        <v>-2.976631101730319E-2</v>
      </c>
    </row>
    <row r="6231" spans="7:8">
      <c r="G6231">
        <v>6226</v>
      </c>
      <c r="H6231">
        <f t="shared" ca="1" si="135"/>
        <v>-6.8759975289910177E-3</v>
      </c>
    </row>
    <row r="6232" spans="7:8">
      <c r="G6232">
        <v>6227</v>
      </c>
      <c r="H6232">
        <f t="shared" ca="1" si="135"/>
        <v>1.79266068864419E-2</v>
      </c>
    </row>
    <row r="6233" spans="7:8">
      <c r="G6233">
        <v>6228</v>
      </c>
      <c r="H6233">
        <f t="shared" ca="1" si="135"/>
        <v>2.9889666425325237E-3</v>
      </c>
    </row>
    <row r="6234" spans="7:8">
      <c r="G6234">
        <v>6229</v>
      </c>
      <c r="H6234">
        <f t="shared" ca="1" si="135"/>
        <v>3.0576661454804078E-2</v>
      </c>
    </row>
    <row r="6235" spans="7:8">
      <c r="G6235">
        <v>6230</v>
      </c>
      <c r="H6235">
        <f t="shared" ca="1" si="135"/>
        <v>-2.3557601032000667E-2</v>
      </c>
    </row>
    <row r="6236" spans="7:8">
      <c r="G6236">
        <v>6231</v>
      </c>
      <c r="H6236">
        <f t="shared" ca="1" si="135"/>
        <v>8.9697202717033166E-3</v>
      </c>
    </row>
    <row r="6237" spans="7:8">
      <c r="G6237">
        <v>6232</v>
      </c>
      <c r="H6237">
        <f t="shared" ca="1" si="135"/>
        <v>-3.7668837467222251E-2</v>
      </c>
    </row>
    <row r="6238" spans="7:8">
      <c r="G6238">
        <v>6233</v>
      </c>
      <c r="H6238">
        <f t="shared" ca="1" si="135"/>
        <v>3.2363306761216126E-2</v>
      </c>
    </row>
    <row r="6239" spans="7:8">
      <c r="G6239">
        <v>6234</v>
      </c>
      <c r="H6239">
        <f t="shared" ca="1" si="135"/>
        <v>3.2722015043273531E-2</v>
      </c>
    </row>
    <row r="6240" spans="7:8">
      <c r="G6240">
        <v>6235</v>
      </c>
      <c r="H6240">
        <f t="shared" ca="1" si="135"/>
        <v>2.3343037231795261E-2</v>
      </c>
    </row>
    <row r="6241" spans="7:8">
      <c r="G6241">
        <v>6236</v>
      </c>
      <c r="H6241">
        <f t="shared" ca="1" si="135"/>
        <v>-1.7664165905985556E-2</v>
      </c>
    </row>
    <row r="6242" spans="7:8">
      <c r="G6242">
        <v>6237</v>
      </c>
      <c r="H6242">
        <f t="shared" ca="1" si="135"/>
        <v>-3.8119267627568397E-3</v>
      </c>
    </row>
    <row r="6243" spans="7:8">
      <c r="G6243">
        <v>6238</v>
      </c>
      <c r="H6243">
        <f t="shared" ca="1" si="135"/>
        <v>2.3227059534806319E-2</v>
      </c>
    </row>
    <row r="6244" spans="7:8">
      <c r="G6244">
        <v>6239</v>
      </c>
      <c r="H6244">
        <f t="shared" ca="1" si="135"/>
        <v>2.8009997587070672E-2</v>
      </c>
    </row>
    <row r="6245" spans="7:8">
      <c r="G6245">
        <v>6240</v>
      </c>
      <c r="H6245">
        <f t="shared" ca="1" si="135"/>
        <v>-1.9217441088581588E-3</v>
      </c>
    </row>
    <row r="6246" spans="7:8">
      <c r="G6246">
        <v>6241</v>
      </c>
      <c r="H6246">
        <f t="shared" ca="1" si="135"/>
        <v>-6.7737028884007843E-4</v>
      </c>
    </row>
    <row r="6247" spans="7:8">
      <c r="G6247">
        <v>6242</v>
      </c>
      <c r="H6247">
        <f t="shared" ca="1" si="135"/>
        <v>7.3171389578685986E-3</v>
      </c>
    </row>
    <row r="6248" spans="7:8">
      <c r="G6248">
        <v>6243</v>
      </c>
      <c r="H6248">
        <f t="shared" ca="1" si="135"/>
        <v>-1.8086373559798037E-2</v>
      </c>
    </row>
    <row r="6249" spans="7:8">
      <c r="G6249">
        <v>6244</v>
      </c>
      <c r="H6249">
        <f t="shared" ca="1" si="135"/>
        <v>1.908655415185511E-3</v>
      </c>
    </row>
    <row r="6250" spans="7:8">
      <c r="G6250">
        <v>6245</v>
      </c>
      <c r="H6250">
        <f t="shared" ca="1" si="135"/>
        <v>-1.4550724262902362E-2</v>
      </c>
    </row>
    <row r="6251" spans="7:8">
      <c r="G6251">
        <v>6246</v>
      </c>
      <c r="H6251">
        <f t="shared" ca="1" si="135"/>
        <v>-2.6716359919902238E-5</v>
      </c>
    </row>
    <row r="6252" spans="7:8">
      <c r="G6252">
        <v>6247</v>
      </c>
      <c r="H6252">
        <f t="shared" ca="1" si="135"/>
        <v>-2.2483607888869554E-3</v>
      </c>
    </row>
    <row r="6253" spans="7:8">
      <c r="G6253">
        <v>6248</v>
      </c>
      <c r="H6253">
        <f t="shared" ca="1" si="135"/>
        <v>-2.3937246229131619E-3</v>
      </c>
    </row>
    <row r="6254" spans="7:8">
      <c r="G6254">
        <v>6249</v>
      </c>
      <c r="H6254">
        <f t="shared" ca="1" si="135"/>
        <v>-5.969672217608793E-2</v>
      </c>
    </row>
    <row r="6255" spans="7:8">
      <c r="G6255">
        <v>6250</v>
      </c>
      <c r="H6255">
        <f t="shared" ca="1" si="135"/>
        <v>-1.0066435713896753E-2</v>
      </c>
    </row>
    <row r="6256" spans="7:8">
      <c r="G6256">
        <v>6251</v>
      </c>
      <c r="H6256">
        <f t="shared" ca="1" si="135"/>
        <v>-2.6711206817073119E-2</v>
      </c>
    </row>
    <row r="6257" spans="7:8">
      <c r="G6257">
        <v>6252</v>
      </c>
      <c r="H6257">
        <f t="shared" ca="1" si="135"/>
        <v>-7.622918315817245E-3</v>
      </c>
    </row>
    <row r="6258" spans="7:8">
      <c r="G6258">
        <v>6253</v>
      </c>
      <c r="H6258">
        <f t="shared" ca="1" si="135"/>
        <v>2.2690727445805369E-2</v>
      </c>
    </row>
    <row r="6259" spans="7:8">
      <c r="G6259">
        <v>6254</v>
      </c>
      <c r="H6259">
        <f t="shared" ca="1" si="135"/>
        <v>6.2463577390357662E-2</v>
      </c>
    </row>
    <row r="6260" spans="7:8">
      <c r="G6260">
        <v>6255</v>
      </c>
      <c r="H6260">
        <f t="shared" ca="1" si="135"/>
        <v>2.8939274151003534E-2</v>
      </c>
    </row>
    <row r="6261" spans="7:8">
      <c r="G6261">
        <v>6256</v>
      </c>
      <c r="H6261">
        <f t="shared" ca="1" si="135"/>
        <v>-8.078896009024358E-3</v>
      </c>
    </row>
    <row r="6262" spans="7:8">
      <c r="G6262">
        <v>6257</v>
      </c>
      <c r="H6262">
        <f t="shared" ca="1" si="135"/>
        <v>3.9699084570029826E-3</v>
      </c>
    </row>
    <row r="6263" spans="7:8">
      <c r="G6263">
        <v>6258</v>
      </c>
      <c r="H6263">
        <f t="shared" ca="1" si="135"/>
        <v>1.8626322001322426E-2</v>
      </c>
    </row>
    <row r="6264" spans="7:8">
      <c r="G6264">
        <v>6259</v>
      </c>
      <c r="H6264">
        <f t="shared" ca="1" si="135"/>
        <v>7.0016828658602684E-3</v>
      </c>
    </row>
    <row r="6265" spans="7:8">
      <c r="G6265">
        <v>6260</v>
      </c>
      <c r="H6265">
        <f t="shared" ca="1" si="135"/>
        <v>-7.3709832572301601E-3</v>
      </c>
    </row>
    <row r="6266" spans="7:8">
      <c r="G6266">
        <v>6261</v>
      </c>
      <c r="H6266">
        <f t="shared" ca="1" si="135"/>
        <v>-5.796666732849661E-3</v>
      </c>
    </row>
    <row r="6267" spans="7:8">
      <c r="G6267">
        <v>6262</v>
      </c>
      <c r="H6267">
        <f t="shared" ca="1" si="135"/>
        <v>4.7360769569856267E-3</v>
      </c>
    </row>
    <row r="6268" spans="7:8">
      <c r="G6268">
        <v>6263</v>
      </c>
      <c r="H6268">
        <f t="shared" ca="1" si="135"/>
        <v>-3.1237511707196491E-4</v>
      </c>
    </row>
    <row r="6269" spans="7:8">
      <c r="G6269">
        <v>6264</v>
      </c>
      <c r="H6269">
        <f t="shared" ca="1" si="135"/>
        <v>-9.8205491355191528E-3</v>
      </c>
    </row>
    <row r="6270" spans="7:8">
      <c r="G6270">
        <v>6265</v>
      </c>
      <c r="H6270">
        <f t="shared" ca="1" si="135"/>
        <v>-2.6488212900315578E-3</v>
      </c>
    </row>
    <row r="6271" spans="7:8">
      <c r="G6271">
        <v>6266</v>
      </c>
      <c r="H6271">
        <f t="shared" ca="1" si="135"/>
        <v>-9.4046914724795084E-3</v>
      </c>
    </row>
    <row r="6272" spans="7:8">
      <c r="G6272">
        <v>6267</v>
      </c>
      <c r="H6272">
        <f t="shared" ca="1" si="135"/>
        <v>2.0523873355454535E-2</v>
      </c>
    </row>
    <row r="6273" spans="7:8">
      <c r="G6273">
        <v>6268</v>
      </c>
      <c r="H6273">
        <f t="shared" ca="1" si="135"/>
        <v>-1.1995946953528852E-2</v>
      </c>
    </row>
    <row r="6274" spans="7:8">
      <c r="G6274">
        <v>6269</v>
      </c>
      <c r="H6274">
        <f t="shared" ca="1" si="135"/>
        <v>-5.3059217703951E-3</v>
      </c>
    </row>
    <row r="6275" spans="7:8">
      <c r="G6275">
        <v>6270</v>
      </c>
      <c r="H6275">
        <f t="shared" ca="1" si="135"/>
        <v>-5.7108269722784336E-3</v>
      </c>
    </row>
    <row r="6276" spans="7:8">
      <c r="G6276">
        <v>6271</v>
      </c>
      <c r="H6276">
        <f t="shared" ca="1" si="135"/>
        <v>2.5033549028872014E-3</v>
      </c>
    </row>
    <row r="6277" spans="7:8">
      <c r="G6277">
        <v>6272</v>
      </c>
      <c r="H6277">
        <f t="shared" ca="1" si="135"/>
        <v>-6.3416821160810714E-3</v>
      </c>
    </row>
    <row r="6278" spans="7:8">
      <c r="G6278">
        <v>6273</v>
      </c>
      <c r="H6278">
        <f t="shared" ca="1" si="135"/>
        <v>2.4263852630444279E-3</v>
      </c>
    </row>
    <row r="6279" spans="7:8">
      <c r="G6279">
        <v>6274</v>
      </c>
      <c r="H6279">
        <f t="shared" ref="H6279:H6342" ca="1" si="136">NORMINV(RAND(),N$8,N$9)</f>
        <v>3.1872783567445585E-2</v>
      </c>
    </row>
    <row r="6280" spans="7:8">
      <c r="G6280">
        <v>6275</v>
      </c>
      <c r="H6280">
        <f t="shared" ca="1" si="136"/>
        <v>3.0589184337890584E-3</v>
      </c>
    </row>
    <row r="6281" spans="7:8">
      <c r="G6281">
        <v>6276</v>
      </c>
      <c r="H6281">
        <f t="shared" ca="1" si="136"/>
        <v>8.9513544965442969E-3</v>
      </c>
    </row>
    <row r="6282" spans="7:8">
      <c r="G6282">
        <v>6277</v>
      </c>
      <c r="H6282">
        <f t="shared" ca="1" si="136"/>
        <v>-1.2318793174161034E-2</v>
      </c>
    </row>
    <row r="6283" spans="7:8">
      <c r="G6283">
        <v>6278</v>
      </c>
      <c r="H6283">
        <f t="shared" ca="1" si="136"/>
        <v>3.8000469813832899E-2</v>
      </c>
    </row>
    <row r="6284" spans="7:8">
      <c r="G6284">
        <v>6279</v>
      </c>
      <c r="H6284">
        <f t="shared" ca="1" si="136"/>
        <v>2.904439931683735E-2</v>
      </c>
    </row>
    <row r="6285" spans="7:8">
      <c r="G6285">
        <v>6280</v>
      </c>
      <c r="H6285">
        <f t="shared" ca="1" si="136"/>
        <v>-4.2993353200768088E-2</v>
      </c>
    </row>
    <row r="6286" spans="7:8">
      <c r="G6286">
        <v>6281</v>
      </c>
      <c r="H6286">
        <f t="shared" ca="1" si="136"/>
        <v>1.8948409427307706E-2</v>
      </c>
    </row>
    <row r="6287" spans="7:8">
      <c r="G6287">
        <v>6282</v>
      </c>
      <c r="H6287">
        <f t="shared" ca="1" si="136"/>
        <v>9.1859049553570681E-4</v>
      </c>
    </row>
    <row r="6288" spans="7:8">
      <c r="G6288">
        <v>6283</v>
      </c>
      <c r="H6288">
        <f t="shared" ca="1" si="136"/>
        <v>7.9802974888629674E-4</v>
      </c>
    </row>
    <row r="6289" spans="7:8">
      <c r="G6289">
        <v>6284</v>
      </c>
      <c r="H6289">
        <f t="shared" ca="1" si="136"/>
        <v>3.6314031165207587E-2</v>
      </c>
    </row>
    <row r="6290" spans="7:8">
      <c r="G6290">
        <v>6285</v>
      </c>
      <c r="H6290">
        <f t="shared" ca="1" si="136"/>
        <v>8.0682660542519442E-3</v>
      </c>
    </row>
    <row r="6291" spans="7:8">
      <c r="G6291">
        <v>6286</v>
      </c>
      <c r="H6291">
        <f t="shared" ca="1" si="136"/>
        <v>3.4634368117499509E-2</v>
      </c>
    </row>
    <row r="6292" spans="7:8">
      <c r="G6292">
        <v>6287</v>
      </c>
      <c r="H6292">
        <f t="shared" ca="1" si="136"/>
        <v>-1.6122542854832517E-4</v>
      </c>
    </row>
    <row r="6293" spans="7:8">
      <c r="G6293">
        <v>6288</v>
      </c>
      <c r="H6293">
        <f t="shared" ca="1" si="136"/>
        <v>-1.8816102711828195E-2</v>
      </c>
    </row>
    <row r="6294" spans="7:8">
      <c r="G6294">
        <v>6289</v>
      </c>
      <c r="H6294">
        <f t="shared" ca="1" si="136"/>
        <v>-2.9493568494135487E-2</v>
      </c>
    </row>
    <row r="6295" spans="7:8">
      <c r="G6295">
        <v>6290</v>
      </c>
      <c r="H6295">
        <f t="shared" ca="1" si="136"/>
        <v>-3.4252384415201495E-2</v>
      </c>
    </row>
    <row r="6296" spans="7:8">
      <c r="G6296">
        <v>6291</v>
      </c>
      <c r="H6296">
        <f t="shared" ca="1" si="136"/>
        <v>-2.3929782449391587E-2</v>
      </c>
    </row>
    <row r="6297" spans="7:8">
      <c r="G6297">
        <v>6292</v>
      </c>
      <c r="H6297">
        <f t="shared" ca="1" si="136"/>
        <v>1.8405772373035128E-2</v>
      </c>
    </row>
    <row r="6298" spans="7:8">
      <c r="G6298">
        <v>6293</v>
      </c>
      <c r="H6298">
        <f t="shared" ca="1" si="136"/>
        <v>7.8427526682702947E-3</v>
      </c>
    </row>
    <row r="6299" spans="7:8">
      <c r="G6299">
        <v>6294</v>
      </c>
      <c r="H6299">
        <f t="shared" ca="1" si="136"/>
        <v>1.5767725045952377E-2</v>
      </c>
    </row>
    <row r="6300" spans="7:8">
      <c r="G6300">
        <v>6295</v>
      </c>
      <c r="H6300">
        <f t="shared" ca="1" si="136"/>
        <v>-4.1942680737159649E-2</v>
      </c>
    </row>
    <row r="6301" spans="7:8">
      <c r="G6301">
        <v>6296</v>
      </c>
      <c r="H6301">
        <f t="shared" ca="1" si="136"/>
        <v>-1.0486016490352905E-2</v>
      </c>
    </row>
    <row r="6302" spans="7:8">
      <c r="G6302">
        <v>6297</v>
      </c>
      <c r="H6302">
        <f t="shared" ca="1" si="136"/>
        <v>3.00494349621637E-3</v>
      </c>
    </row>
    <row r="6303" spans="7:8">
      <c r="G6303">
        <v>6298</v>
      </c>
      <c r="H6303">
        <f t="shared" ca="1" si="136"/>
        <v>1.3072485068939944E-2</v>
      </c>
    </row>
    <row r="6304" spans="7:8">
      <c r="G6304">
        <v>6299</v>
      </c>
      <c r="H6304">
        <f t="shared" ca="1" si="136"/>
        <v>-8.0668641610993526E-3</v>
      </c>
    </row>
    <row r="6305" spans="7:8">
      <c r="G6305">
        <v>6300</v>
      </c>
      <c r="H6305">
        <f t="shared" ca="1" si="136"/>
        <v>-2.1550168566587539E-2</v>
      </c>
    </row>
    <row r="6306" spans="7:8">
      <c r="G6306">
        <v>6301</v>
      </c>
      <c r="H6306">
        <f t="shared" ca="1" si="136"/>
        <v>-4.3531854222065361E-3</v>
      </c>
    </row>
    <row r="6307" spans="7:8">
      <c r="G6307">
        <v>6302</v>
      </c>
      <c r="H6307">
        <f t="shared" ca="1" si="136"/>
        <v>4.0345651147879205E-2</v>
      </c>
    </row>
    <row r="6308" spans="7:8">
      <c r="G6308">
        <v>6303</v>
      </c>
      <c r="H6308">
        <f t="shared" ca="1" si="136"/>
        <v>-4.526150829357399E-2</v>
      </c>
    </row>
    <row r="6309" spans="7:8">
      <c r="G6309">
        <v>6304</v>
      </c>
      <c r="H6309">
        <f t="shared" ca="1" si="136"/>
        <v>2.3629031190908846E-2</v>
      </c>
    </row>
    <row r="6310" spans="7:8">
      <c r="G6310">
        <v>6305</v>
      </c>
      <c r="H6310">
        <f t="shared" ca="1" si="136"/>
        <v>2.6236579328780679E-2</v>
      </c>
    </row>
    <row r="6311" spans="7:8">
      <c r="G6311">
        <v>6306</v>
      </c>
      <c r="H6311">
        <f t="shared" ca="1" si="136"/>
        <v>4.019909825845229E-2</v>
      </c>
    </row>
    <row r="6312" spans="7:8">
      <c r="G6312">
        <v>6307</v>
      </c>
      <c r="H6312">
        <f t="shared" ca="1" si="136"/>
        <v>-1.0469804044452293E-2</v>
      </c>
    </row>
    <row r="6313" spans="7:8">
      <c r="G6313">
        <v>6308</v>
      </c>
      <c r="H6313">
        <f t="shared" ca="1" si="136"/>
        <v>3.1011156003140808E-3</v>
      </c>
    </row>
    <row r="6314" spans="7:8">
      <c r="G6314">
        <v>6309</v>
      </c>
      <c r="H6314">
        <f t="shared" ca="1" si="136"/>
        <v>9.2870784517891953E-3</v>
      </c>
    </row>
    <row r="6315" spans="7:8">
      <c r="G6315">
        <v>6310</v>
      </c>
      <c r="H6315">
        <f t="shared" ca="1" si="136"/>
        <v>2.0103115242238644E-2</v>
      </c>
    </row>
    <row r="6316" spans="7:8">
      <c r="G6316">
        <v>6311</v>
      </c>
      <c r="H6316">
        <f t="shared" ca="1" si="136"/>
        <v>7.2098181737623368E-3</v>
      </c>
    </row>
    <row r="6317" spans="7:8">
      <c r="G6317">
        <v>6312</v>
      </c>
      <c r="H6317">
        <f t="shared" ca="1" si="136"/>
        <v>-3.6226700261491725E-2</v>
      </c>
    </row>
    <row r="6318" spans="7:8">
      <c r="G6318">
        <v>6313</v>
      </c>
      <c r="H6318">
        <f t="shared" ca="1" si="136"/>
        <v>1.8528895028925546E-2</v>
      </c>
    </row>
    <row r="6319" spans="7:8">
      <c r="G6319">
        <v>6314</v>
      </c>
      <c r="H6319">
        <f t="shared" ca="1" si="136"/>
        <v>-5.8256849055095218E-3</v>
      </c>
    </row>
    <row r="6320" spans="7:8">
      <c r="G6320">
        <v>6315</v>
      </c>
      <c r="H6320">
        <f t="shared" ca="1" si="136"/>
        <v>6.8624410072231701E-4</v>
      </c>
    </row>
    <row r="6321" spans="7:8">
      <c r="G6321">
        <v>6316</v>
      </c>
      <c r="H6321">
        <f t="shared" ca="1" si="136"/>
        <v>2.2575092674968367E-2</v>
      </c>
    </row>
    <row r="6322" spans="7:8">
      <c r="G6322">
        <v>6317</v>
      </c>
      <c r="H6322">
        <f t="shared" ca="1" si="136"/>
        <v>-2.944120893941839E-2</v>
      </c>
    </row>
    <row r="6323" spans="7:8">
      <c r="G6323">
        <v>6318</v>
      </c>
      <c r="H6323">
        <f t="shared" ca="1" si="136"/>
        <v>1.811404604882242E-2</v>
      </c>
    </row>
    <row r="6324" spans="7:8">
      <c r="G6324">
        <v>6319</v>
      </c>
      <c r="H6324">
        <f t="shared" ca="1" si="136"/>
        <v>-2.3821493442586175E-2</v>
      </c>
    </row>
    <row r="6325" spans="7:8">
      <c r="G6325">
        <v>6320</v>
      </c>
      <c r="H6325">
        <f t="shared" ca="1" si="136"/>
        <v>5.4680656844590687E-3</v>
      </c>
    </row>
    <row r="6326" spans="7:8">
      <c r="G6326">
        <v>6321</v>
      </c>
      <c r="H6326">
        <f t="shared" ca="1" si="136"/>
        <v>-1.0876240281409108E-2</v>
      </c>
    </row>
    <row r="6327" spans="7:8">
      <c r="G6327">
        <v>6322</v>
      </c>
      <c r="H6327">
        <f t="shared" ca="1" si="136"/>
        <v>-9.0656127223910448E-4</v>
      </c>
    </row>
    <row r="6328" spans="7:8">
      <c r="G6328">
        <v>6323</v>
      </c>
      <c r="H6328">
        <f t="shared" ca="1" si="136"/>
        <v>-7.7247307735967474E-5</v>
      </c>
    </row>
    <row r="6329" spans="7:8">
      <c r="G6329">
        <v>6324</v>
      </c>
      <c r="H6329">
        <f t="shared" ca="1" si="136"/>
        <v>-1.9685200472643775E-2</v>
      </c>
    </row>
    <row r="6330" spans="7:8">
      <c r="G6330">
        <v>6325</v>
      </c>
      <c r="H6330">
        <f t="shared" ca="1" si="136"/>
        <v>1.1533708309356318E-2</v>
      </c>
    </row>
    <row r="6331" spans="7:8">
      <c r="G6331">
        <v>6326</v>
      </c>
      <c r="H6331">
        <f t="shared" ca="1" si="136"/>
        <v>9.2996282656719609E-3</v>
      </c>
    </row>
    <row r="6332" spans="7:8">
      <c r="G6332">
        <v>6327</v>
      </c>
      <c r="H6332">
        <f t="shared" ca="1" si="136"/>
        <v>3.3770420703396337E-2</v>
      </c>
    </row>
    <row r="6333" spans="7:8">
      <c r="G6333">
        <v>6328</v>
      </c>
      <c r="H6333">
        <f t="shared" ca="1" si="136"/>
        <v>8.4436765466726661E-3</v>
      </c>
    </row>
    <row r="6334" spans="7:8">
      <c r="G6334">
        <v>6329</v>
      </c>
      <c r="H6334">
        <f t="shared" ca="1" si="136"/>
        <v>2.1092557785203367E-3</v>
      </c>
    </row>
    <row r="6335" spans="7:8">
      <c r="G6335">
        <v>6330</v>
      </c>
      <c r="H6335">
        <f t="shared" ca="1" si="136"/>
        <v>1.2826065687875608E-2</v>
      </c>
    </row>
    <row r="6336" spans="7:8">
      <c r="G6336">
        <v>6331</v>
      </c>
      <c r="H6336">
        <f t="shared" ca="1" si="136"/>
        <v>6.0364842223405183E-3</v>
      </c>
    </row>
    <row r="6337" spans="7:8">
      <c r="G6337">
        <v>6332</v>
      </c>
      <c r="H6337">
        <f t="shared" ca="1" si="136"/>
        <v>8.3513671018479812E-4</v>
      </c>
    </row>
    <row r="6338" spans="7:8">
      <c r="G6338">
        <v>6333</v>
      </c>
      <c r="H6338">
        <f t="shared" ca="1" si="136"/>
        <v>1.2408180360750318E-2</v>
      </c>
    </row>
    <row r="6339" spans="7:8">
      <c r="G6339">
        <v>6334</v>
      </c>
      <c r="H6339">
        <f t="shared" ca="1" si="136"/>
        <v>-4.3478189637526825E-4</v>
      </c>
    </row>
    <row r="6340" spans="7:8">
      <c r="G6340">
        <v>6335</v>
      </c>
      <c r="H6340">
        <f t="shared" ca="1" si="136"/>
        <v>1.4722994556533227E-2</v>
      </c>
    </row>
    <row r="6341" spans="7:8">
      <c r="G6341">
        <v>6336</v>
      </c>
      <c r="H6341">
        <f t="shared" ca="1" si="136"/>
        <v>1.4269198577581316E-2</v>
      </c>
    </row>
    <row r="6342" spans="7:8">
      <c r="G6342">
        <v>6337</v>
      </c>
      <c r="H6342">
        <f t="shared" ca="1" si="136"/>
        <v>3.1448936851959673E-2</v>
      </c>
    </row>
    <row r="6343" spans="7:8">
      <c r="G6343">
        <v>6338</v>
      </c>
      <c r="H6343">
        <f t="shared" ref="H6343:H6406" ca="1" si="137">NORMINV(RAND(),N$8,N$9)</f>
        <v>-2.8642502662459577E-2</v>
      </c>
    </row>
    <row r="6344" spans="7:8">
      <c r="G6344">
        <v>6339</v>
      </c>
      <c r="H6344">
        <f t="shared" ca="1" si="137"/>
        <v>8.7075648883334217E-3</v>
      </c>
    </row>
    <row r="6345" spans="7:8">
      <c r="G6345">
        <v>6340</v>
      </c>
      <c r="H6345">
        <f t="shared" ca="1" si="137"/>
        <v>-1.0471219086420951E-2</v>
      </c>
    </row>
    <row r="6346" spans="7:8">
      <c r="G6346">
        <v>6341</v>
      </c>
      <c r="H6346">
        <f t="shared" ca="1" si="137"/>
        <v>-1.187842503512109E-2</v>
      </c>
    </row>
    <row r="6347" spans="7:8">
      <c r="G6347">
        <v>6342</v>
      </c>
      <c r="H6347">
        <f t="shared" ca="1" si="137"/>
        <v>-2.325656975080391E-2</v>
      </c>
    </row>
    <row r="6348" spans="7:8">
      <c r="G6348">
        <v>6343</v>
      </c>
      <c r="H6348">
        <f t="shared" ca="1" si="137"/>
        <v>4.7697745660012135E-2</v>
      </c>
    </row>
    <row r="6349" spans="7:8">
      <c r="G6349">
        <v>6344</v>
      </c>
      <c r="H6349">
        <f t="shared" ca="1" si="137"/>
        <v>-2.0330726823433856E-2</v>
      </c>
    </row>
    <row r="6350" spans="7:8">
      <c r="G6350">
        <v>6345</v>
      </c>
      <c r="H6350">
        <f t="shared" ca="1" si="137"/>
        <v>-3.3861298689531631E-2</v>
      </c>
    </row>
    <row r="6351" spans="7:8">
      <c r="G6351">
        <v>6346</v>
      </c>
      <c r="H6351">
        <f t="shared" ca="1" si="137"/>
        <v>4.5797828586091265E-2</v>
      </c>
    </row>
    <row r="6352" spans="7:8">
      <c r="G6352">
        <v>6347</v>
      </c>
      <c r="H6352">
        <f t="shared" ca="1" si="137"/>
        <v>2.7874057287922135E-2</v>
      </c>
    </row>
    <row r="6353" spans="7:8">
      <c r="G6353">
        <v>6348</v>
      </c>
      <c r="H6353">
        <f t="shared" ca="1" si="137"/>
        <v>1.1853372576853887E-2</v>
      </c>
    </row>
    <row r="6354" spans="7:8">
      <c r="G6354">
        <v>6349</v>
      </c>
      <c r="H6354">
        <f t="shared" ca="1" si="137"/>
        <v>2.1371759890010063E-2</v>
      </c>
    </row>
    <row r="6355" spans="7:8">
      <c r="G6355">
        <v>6350</v>
      </c>
      <c r="H6355">
        <f t="shared" ca="1" si="137"/>
        <v>1.5978971994093628E-2</v>
      </c>
    </row>
    <row r="6356" spans="7:8">
      <c r="G6356">
        <v>6351</v>
      </c>
      <c r="H6356">
        <f t="shared" ca="1" si="137"/>
        <v>9.5190511541806879E-3</v>
      </c>
    </row>
    <row r="6357" spans="7:8">
      <c r="G6357">
        <v>6352</v>
      </c>
      <c r="H6357">
        <f t="shared" ca="1" si="137"/>
        <v>-9.2672409578885753E-3</v>
      </c>
    </row>
    <row r="6358" spans="7:8">
      <c r="G6358">
        <v>6353</v>
      </c>
      <c r="H6358">
        <f t="shared" ca="1" si="137"/>
        <v>5.9234272668632973E-3</v>
      </c>
    </row>
    <row r="6359" spans="7:8">
      <c r="G6359">
        <v>6354</v>
      </c>
      <c r="H6359">
        <f t="shared" ca="1" si="137"/>
        <v>1.5196805596947719E-2</v>
      </c>
    </row>
    <row r="6360" spans="7:8">
      <c r="G6360">
        <v>6355</v>
      </c>
      <c r="H6360">
        <f t="shared" ca="1" si="137"/>
        <v>4.0497259399976858E-2</v>
      </c>
    </row>
    <row r="6361" spans="7:8">
      <c r="G6361">
        <v>6356</v>
      </c>
      <c r="H6361">
        <f t="shared" ca="1" si="137"/>
        <v>1.1435388826853733E-2</v>
      </c>
    </row>
    <row r="6362" spans="7:8">
      <c r="G6362">
        <v>6357</v>
      </c>
      <c r="H6362">
        <f t="shared" ca="1" si="137"/>
        <v>2.1789225493145877E-2</v>
      </c>
    </row>
    <row r="6363" spans="7:8">
      <c r="G6363">
        <v>6358</v>
      </c>
      <c r="H6363">
        <f t="shared" ca="1" si="137"/>
        <v>1.0634479529540018E-2</v>
      </c>
    </row>
    <row r="6364" spans="7:8">
      <c r="G6364">
        <v>6359</v>
      </c>
      <c r="H6364">
        <f t="shared" ca="1" si="137"/>
        <v>1.1434968580537178E-2</v>
      </c>
    </row>
    <row r="6365" spans="7:8">
      <c r="G6365">
        <v>6360</v>
      </c>
      <c r="H6365">
        <f t="shared" ca="1" si="137"/>
        <v>-9.2921844926757251E-3</v>
      </c>
    </row>
    <row r="6366" spans="7:8">
      <c r="G6366">
        <v>6361</v>
      </c>
      <c r="H6366">
        <f t="shared" ca="1" si="137"/>
        <v>2.324034594968899E-2</v>
      </c>
    </row>
    <row r="6367" spans="7:8">
      <c r="G6367">
        <v>6362</v>
      </c>
      <c r="H6367">
        <f t="shared" ca="1" si="137"/>
        <v>2.996540689374182E-2</v>
      </c>
    </row>
    <row r="6368" spans="7:8">
      <c r="G6368">
        <v>6363</v>
      </c>
      <c r="H6368">
        <f t="shared" ca="1" si="137"/>
        <v>1.8488392390535568E-3</v>
      </c>
    </row>
    <row r="6369" spans="7:8">
      <c r="G6369">
        <v>6364</v>
      </c>
      <c r="H6369">
        <f t="shared" ca="1" si="137"/>
        <v>1.0260088543323451E-2</v>
      </c>
    </row>
    <row r="6370" spans="7:8">
      <c r="G6370">
        <v>6365</v>
      </c>
      <c r="H6370">
        <f t="shared" ca="1" si="137"/>
        <v>9.7682783468336053E-3</v>
      </c>
    </row>
    <row r="6371" spans="7:8">
      <c r="G6371">
        <v>6366</v>
      </c>
      <c r="H6371">
        <f t="shared" ca="1" si="137"/>
        <v>-1.137062422845231E-2</v>
      </c>
    </row>
    <row r="6372" spans="7:8">
      <c r="G6372">
        <v>6367</v>
      </c>
      <c r="H6372">
        <f t="shared" ca="1" si="137"/>
        <v>2.0032767379276908E-2</v>
      </c>
    </row>
    <row r="6373" spans="7:8">
      <c r="G6373">
        <v>6368</v>
      </c>
      <c r="H6373">
        <f t="shared" ca="1" si="137"/>
        <v>5.281508873398638E-3</v>
      </c>
    </row>
    <row r="6374" spans="7:8">
      <c r="G6374">
        <v>6369</v>
      </c>
      <c r="H6374">
        <f t="shared" ca="1" si="137"/>
        <v>-3.4244438049999625E-2</v>
      </c>
    </row>
    <row r="6375" spans="7:8">
      <c r="G6375">
        <v>6370</v>
      </c>
      <c r="H6375">
        <f t="shared" ca="1" si="137"/>
        <v>3.8487399605652846E-2</v>
      </c>
    </row>
    <row r="6376" spans="7:8">
      <c r="G6376">
        <v>6371</v>
      </c>
      <c r="H6376">
        <f t="shared" ca="1" si="137"/>
        <v>2.41223146049067E-2</v>
      </c>
    </row>
    <row r="6377" spans="7:8">
      <c r="G6377">
        <v>6372</v>
      </c>
      <c r="H6377">
        <f t="shared" ca="1" si="137"/>
        <v>1.608428772021666E-2</v>
      </c>
    </row>
    <row r="6378" spans="7:8">
      <c r="G6378">
        <v>6373</v>
      </c>
      <c r="H6378">
        <f t="shared" ca="1" si="137"/>
        <v>-1.5295960118905437E-2</v>
      </c>
    </row>
    <row r="6379" spans="7:8">
      <c r="G6379">
        <v>6374</v>
      </c>
      <c r="H6379">
        <f t="shared" ca="1" si="137"/>
        <v>-6.216400085565827E-2</v>
      </c>
    </row>
    <row r="6380" spans="7:8">
      <c r="G6380">
        <v>6375</v>
      </c>
      <c r="H6380">
        <f t="shared" ca="1" si="137"/>
        <v>-1.7115576490712599E-2</v>
      </c>
    </row>
    <row r="6381" spans="7:8">
      <c r="G6381">
        <v>6376</v>
      </c>
      <c r="H6381">
        <f t="shared" ca="1" si="137"/>
        <v>2.182254336308943E-2</v>
      </c>
    </row>
    <row r="6382" spans="7:8">
      <c r="G6382">
        <v>6377</v>
      </c>
      <c r="H6382">
        <f t="shared" ca="1" si="137"/>
        <v>3.9522850510437246E-2</v>
      </c>
    </row>
    <row r="6383" spans="7:8">
      <c r="G6383">
        <v>6378</v>
      </c>
      <c r="H6383">
        <f t="shared" ca="1" si="137"/>
        <v>-4.4152528018847623E-3</v>
      </c>
    </row>
    <row r="6384" spans="7:8">
      <c r="G6384">
        <v>6379</v>
      </c>
      <c r="H6384">
        <f t="shared" ca="1" si="137"/>
        <v>-1.9815784343446032E-3</v>
      </c>
    </row>
    <row r="6385" spans="7:8">
      <c r="G6385">
        <v>6380</v>
      </c>
      <c r="H6385">
        <f t="shared" ca="1" si="137"/>
        <v>-2.3306783298008085E-2</v>
      </c>
    </row>
    <row r="6386" spans="7:8">
      <c r="G6386">
        <v>6381</v>
      </c>
      <c r="H6386">
        <f t="shared" ca="1" si="137"/>
        <v>4.1532862061696464E-3</v>
      </c>
    </row>
    <row r="6387" spans="7:8">
      <c r="G6387">
        <v>6382</v>
      </c>
      <c r="H6387">
        <f t="shared" ca="1" si="137"/>
        <v>-3.3479750829732164E-3</v>
      </c>
    </row>
    <row r="6388" spans="7:8">
      <c r="G6388">
        <v>6383</v>
      </c>
      <c r="H6388">
        <f t="shared" ca="1" si="137"/>
        <v>-1.8110978583208238E-2</v>
      </c>
    </row>
    <row r="6389" spans="7:8">
      <c r="G6389">
        <v>6384</v>
      </c>
      <c r="H6389">
        <f t="shared" ca="1" si="137"/>
        <v>-1.6006957976252088E-2</v>
      </c>
    </row>
    <row r="6390" spans="7:8">
      <c r="G6390">
        <v>6385</v>
      </c>
      <c r="H6390">
        <f t="shared" ca="1" si="137"/>
        <v>-3.4773441369641826E-2</v>
      </c>
    </row>
    <row r="6391" spans="7:8">
      <c r="G6391">
        <v>6386</v>
      </c>
      <c r="H6391">
        <f t="shared" ca="1" si="137"/>
        <v>-1.9211857101152404E-3</v>
      </c>
    </row>
    <row r="6392" spans="7:8">
      <c r="G6392">
        <v>6387</v>
      </c>
      <c r="H6392">
        <f t="shared" ca="1" si="137"/>
        <v>-2.6923296205796435E-2</v>
      </c>
    </row>
    <row r="6393" spans="7:8">
      <c r="G6393">
        <v>6388</v>
      </c>
      <c r="H6393">
        <f t="shared" ca="1" si="137"/>
        <v>-4.1803700740467888E-3</v>
      </c>
    </row>
    <row r="6394" spans="7:8">
      <c r="G6394">
        <v>6389</v>
      </c>
      <c r="H6394">
        <f t="shared" ca="1" si="137"/>
        <v>-5.9851509271797122E-3</v>
      </c>
    </row>
    <row r="6395" spans="7:8">
      <c r="G6395">
        <v>6390</v>
      </c>
      <c r="H6395">
        <f t="shared" ca="1" si="137"/>
        <v>3.3422052261002831E-2</v>
      </c>
    </row>
    <row r="6396" spans="7:8">
      <c r="G6396">
        <v>6391</v>
      </c>
      <c r="H6396">
        <f t="shared" ca="1" si="137"/>
        <v>2.1707140415374589E-2</v>
      </c>
    </row>
    <row r="6397" spans="7:8">
      <c r="G6397">
        <v>6392</v>
      </c>
      <c r="H6397">
        <f t="shared" ca="1" si="137"/>
        <v>3.0133271232997461E-2</v>
      </c>
    </row>
    <row r="6398" spans="7:8">
      <c r="G6398">
        <v>6393</v>
      </c>
      <c r="H6398">
        <f t="shared" ca="1" si="137"/>
        <v>4.2002685439234438E-2</v>
      </c>
    </row>
    <row r="6399" spans="7:8">
      <c r="G6399">
        <v>6394</v>
      </c>
      <c r="H6399">
        <f t="shared" ca="1" si="137"/>
        <v>-1.636532324703803E-2</v>
      </c>
    </row>
    <row r="6400" spans="7:8">
      <c r="G6400">
        <v>6395</v>
      </c>
      <c r="H6400">
        <f t="shared" ca="1" si="137"/>
        <v>-4.7682035402788325E-3</v>
      </c>
    </row>
    <row r="6401" spans="7:8">
      <c r="G6401">
        <v>6396</v>
      </c>
      <c r="H6401">
        <f t="shared" ca="1" si="137"/>
        <v>1.0693447121394502E-2</v>
      </c>
    </row>
    <row r="6402" spans="7:8">
      <c r="G6402">
        <v>6397</v>
      </c>
      <c r="H6402">
        <f t="shared" ca="1" si="137"/>
        <v>1.9739426211411678E-3</v>
      </c>
    </row>
    <row r="6403" spans="7:8">
      <c r="G6403">
        <v>6398</v>
      </c>
      <c r="H6403">
        <f t="shared" ca="1" si="137"/>
        <v>-2.1789566786193749E-2</v>
      </c>
    </row>
    <row r="6404" spans="7:8">
      <c r="G6404">
        <v>6399</v>
      </c>
      <c r="H6404">
        <f t="shared" ca="1" si="137"/>
        <v>2.3678194213765692E-2</v>
      </c>
    </row>
    <row r="6405" spans="7:8">
      <c r="G6405">
        <v>6400</v>
      </c>
      <c r="H6405">
        <f t="shared" ca="1" si="137"/>
        <v>-1.5836236979512697E-2</v>
      </c>
    </row>
    <row r="6406" spans="7:8">
      <c r="G6406">
        <v>6401</v>
      </c>
      <c r="H6406">
        <f t="shared" ca="1" si="137"/>
        <v>4.5753066307911781E-2</v>
      </c>
    </row>
    <row r="6407" spans="7:8">
      <c r="G6407">
        <v>6402</v>
      </c>
      <c r="H6407">
        <f t="shared" ref="H6407:H6470" ca="1" si="138">NORMINV(RAND(),N$8,N$9)</f>
        <v>2.5611460350625616E-3</v>
      </c>
    </row>
    <row r="6408" spans="7:8">
      <c r="G6408">
        <v>6403</v>
      </c>
      <c r="H6408">
        <f t="shared" ca="1" si="138"/>
        <v>9.0133963610054164E-3</v>
      </c>
    </row>
    <row r="6409" spans="7:8">
      <c r="G6409">
        <v>6404</v>
      </c>
      <c r="H6409">
        <f t="shared" ca="1" si="138"/>
        <v>-2.0404988386457375E-2</v>
      </c>
    </row>
    <row r="6410" spans="7:8">
      <c r="G6410">
        <v>6405</v>
      </c>
      <c r="H6410">
        <f t="shared" ca="1" si="138"/>
        <v>-2.2814793008967497E-3</v>
      </c>
    </row>
    <row r="6411" spans="7:8">
      <c r="G6411">
        <v>6406</v>
      </c>
      <c r="H6411">
        <f t="shared" ca="1" si="138"/>
        <v>-9.0310370828024077E-3</v>
      </c>
    </row>
    <row r="6412" spans="7:8">
      <c r="G6412">
        <v>6407</v>
      </c>
      <c r="H6412">
        <f t="shared" ca="1" si="138"/>
        <v>-6.273485581133339E-3</v>
      </c>
    </row>
    <row r="6413" spans="7:8">
      <c r="G6413">
        <v>6408</v>
      </c>
      <c r="H6413">
        <f t="shared" ca="1" si="138"/>
        <v>-1.3508831160123224E-2</v>
      </c>
    </row>
    <row r="6414" spans="7:8">
      <c r="G6414">
        <v>6409</v>
      </c>
      <c r="H6414">
        <f t="shared" ca="1" si="138"/>
        <v>1.6383773348458346E-2</v>
      </c>
    </row>
    <row r="6415" spans="7:8">
      <c r="G6415">
        <v>6410</v>
      </c>
      <c r="H6415">
        <f t="shared" ca="1" si="138"/>
        <v>8.8010104557946327E-3</v>
      </c>
    </row>
    <row r="6416" spans="7:8">
      <c r="G6416">
        <v>6411</v>
      </c>
      <c r="H6416">
        <f t="shared" ca="1" si="138"/>
        <v>3.31689433103658E-3</v>
      </c>
    </row>
    <row r="6417" spans="7:8">
      <c r="G6417">
        <v>6412</v>
      </c>
      <c r="H6417">
        <f t="shared" ca="1" si="138"/>
        <v>-6.3237557483633586E-3</v>
      </c>
    </row>
    <row r="6418" spans="7:8">
      <c r="G6418">
        <v>6413</v>
      </c>
      <c r="H6418">
        <f t="shared" ca="1" si="138"/>
        <v>-1.6004367957294114E-2</v>
      </c>
    </row>
    <row r="6419" spans="7:8">
      <c r="G6419">
        <v>6414</v>
      </c>
      <c r="H6419">
        <f t="shared" ca="1" si="138"/>
        <v>3.5249171921486355E-2</v>
      </c>
    </row>
    <row r="6420" spans="7:8">
      <c r="G6420">
        <v>6415</v>
      </c>
      <c r="H6420">
        <f t="shared" ca="1" si="138"/>
        <v>-1.5241231224330585E-2</v>
      </c>
    </row>
    <row r="6421" spans="7:8">
      <c r="G6421">
        <v>6416</v>
      </c>
      <c r="H6421">
        <f t="shared" ca="1" si="138"/>
        <v>3.2793253913223326E-3</v>
      </c>
    </row>
    <row r="6422" spans="7:8">
      <c r="G6422">
        <v>6417</v>
      </c>
      <c r="H6422">
        <f t="shared" ca="1" si="138"/>
        <v>1.3279862112325075E-2</v>
      </c>
    </row>
    <row r="6423" spans="7:8">
      <c r="G6423">
        <v>6418</v>
      </c>
      <c r="H6423">
        <f t="shared" ca="1" si="138"/>
        <v>-3.1813762165508963E-2</v>
      </c>
    </row>
    <row r="6424" spans="7:8">
      <c r="G6424">
        <v>6419</v>
      </c>
      <c r="H6424">
        <f t="shared" ca="1" si="138"/>
        <v>-1.4525799923574027E-2</v>
      </c>
    </row>
    <row r="6425" spans="7:8">
      <c r="G6425">
        <v>6420</v>
      </c>
      <c r="H6425">
        <f t="shared" ca="1" si="138"/>
        <v>-3.7743359420822346E-2</v>
      </c>
    </row>
    <row r="6426" spans="7:8">
      <c r="G6426">
        <v>6421</v>
      </c>
      <c r="H6426">
        <f t="shared" ca="1" si="138"/>
        <v>-1.6340915892420975E-2</v>
      </c>
    </row>
    <row r="6427" spans="7:8">
      <c r="G6427">
        <v>6422</v>
      </c>
      <c r="H6427">
        <f t="shared" ca="1" si="138"/>
        <v>4.9749709802225164E-2</v>
      </c>
    </row>
    <row r="6428" spans="7:8">
      <c r="G6428">
        <v>6423</v>
      </c>
      <c r="H6428">
        <f t="shared" ca="1" si="138"/>
        <v>5.9782520239837445E-3</v>
      </c>
    </row>
    <row r="6429" spans="7:8">
      <c r="G6429">
        <v>6424</v>
      </c>
      <c r="H6429">
        <f t="shared" ca="1" si="138"/>
        <v>-8.3033709083859771E-4</v>
      </c>
    </row>
    <row r="6430" spans="7:8">
      <c r="G6430">
        <v>6425</v>
      </c>
      <c r="H6430">
        <f t="shared" ca="1" si="138"/>
        <v>-2.1246214938569839E-2</v>
      </c>
    </row>
    <row r="6431" spans="7:8">
      <c r="G6431">
        <v>6426</v>
      </c>
      <c r="H6431">
        <f t="shared" ca="1" si="138"/>
        <v>1.5814031542682707E-2</v>
      </c>
    </row>
    <row r="6432" spans="7:8">
      <c r="G6432">
        <v>6427</v>
      </c>
      <c r="H6432">
        <f t="shared" ca="1" si="138"/>
        <v>-1.1602565841843479E-3</v>
      </c>
    </row>
    <row r="6433" spans="7:8">
      <c r="G6433">
        <v>6428</v>
      </c>
      <c r="H6433">
        <f t="shared" ca="1" si="138"/>
        <v>-3.1925905886934274E-2</v>
      </c>
    </row>
    <row r="6434" spans="7:8">
      <c r="G6434">
        <v>6429</v>
      </c>
      <c r="H6434">
        <f t="shared" ca="1" si="138"/>
        <v>3.7940627002565966E-3</v>
      </c>
    </row>
    <row r="6435" spans="7:8">
      <c r="G6435">
        <v>6430</v>
      </c>
      <c r="H6435">
        <f t="shared" ca="1" si="138"/>
        <v>-4.9111605357004887E-2</v>
      </c>
    </row>
    <row r="6436" spans="7:8">
      <c r="G6436">
        <v>6431</v>
      </c>
      <c r="H6436">
        <f t="shared" ca="1" si="138"/>
        <v>1.0309020920445082E-2</v>
      </c>
    </row>
    <row r="6437" spans="7:8">
      <c r="G6437">
        <v>6432</v>
      </c>
      <c r="H6437">
        <f t="shared" ca="1" si="138"/>
        <v>2.5826432132140909E-2</v>
      </c>
    </row>
    <row r="6438" spans="7:8">
      <c r="G6438">
        <v>6433</v>
      </c>
      <c r="H6438">
        <f t="shared" ca="1" si="138"/>
        <v>2.944861644667375E-2</v>
      </c>
    </row>
    <row r="6439" spans="7:8">
      <c r="G6439">
        <v>6434</v>
      </c>
      <c r="H6439">
        <f t="shared" ca="1" si="138"/>
        <v>-3.2039959654253894E-2</v>
      </c>
    </row>
    <row r="6440" spans="7:8">
      <c r="G6440">
        <v>6435</v>
      </c>
      <c r="H6440">
        <f t="shared" ca="1" si="138"/>
        <v>6.4442092611640715E-3</v>
      </c>
    </row>
    <row r="6441" spans="7:8">
      <c r="G6441">
        <v>6436</v>
      </c>
      <c r="H6441">
        <f t="shared" ca="1" si="138"/>
        <v>-6.5836726573040372E-3</v>
      </c>
    </row>
    <row r="6442" spans="7:8">
      <c r="G6442">
        <v>6437</v>
      </c>
      <c r="H6442">
        <f t="shared" ca="1" si="138"/>
        <v>-2.2920369855677743E-2</v>
      </c>
    </row>
    <row r="6443" spans="7:8">
      <c r="G6443">
        <v>6438</v>
      </c>
      <c r="H6443">
        <f t="shared" ca="1" si="138"/>
        <v>3.4674737885468966E-2</v>
      </c>
    </row>
    <row r="6444" spans="7:8">
      <c r="G6444">
        <v>6439</v>
      </c>
      <c r="H6444">
        <f t="shared" ca="1" si="138"/>
        <v>7.2819447573325789E-3</v>
      </c>
    </row>
    <row r="6445" spans="7:8">
      <c r="G6445">
        <v>6440</v>
      </c>
      <c r="H6445">
        <f t="shared" ca="1" si="138"/>
        <v>-9.8013272112165185E-3</v>
      </c>
    </row>
    <row r="6446" spans="7:8">
      <c r="G6446">
        <v>6441</v>
      </c>
      <c r="H6446">
        <f t="shared" ca="1" si="138"/>
        <v>-8.8667093262283381E-3</v>
      </c>
    </row>
    <row r="6447" spans="7:8">
      <c r="G6447">
        <v>6442</v>
      </c>
      <c r="H6447">
        <f t="shared" ca="1" si="138"/>
        <v>-3.2695035078506305E-3</v>
      </c>
    </row>
    <row r="6448" spans="7:8">
      <c r="G6448">
        <v>6443</v>
      </c>
      <c r="H6448">
        <f t="shared" ca="1" si="138"/>
        <v>-9.055466753080737E-4</v>
      </c>
    </row>
    <row r="6449" spans="7:8">
      <c r="G6449">
        <v>6444</v>
      </c>
      <c r="H6449">
        <f t="shared" ca="1" si="138"/>
        <v>-9.8040885427884555E-3</v>
      </c>
    </row>
    <row r="6450" spans="7:8">
      <c r="G6450">
        <v>6445</v>
      </c>
      <c r="H6450">
        <f t="shared" ca="1" si="138"/>
        <v>2.4894194155930645E-2</v>
      </c>
    </row>
    <row r="6451" spans="7:8">
      <c r="G6451">
        <v>6446</v>
      </c>
      <c r="H6451">
        <f t="shared" ca="1" si="138"/>
        <v>-3.5845781045826468E-2</v>
      </c>
    </row>
    <row r="6452" spans="7:8">
      <c r="G6452">
        <v>6447</v>
      </c>
      <c r="H6452">
        <f t="shared" ca="1" si="138"/>
        <v>9.4089349148726957E-3</v>
      </c>
    </row>
    <row r="6453" spans="7:8">
      <c r="G6453">
        <v>6448</v>
      </c>
      <c r="H6453">
        <f t="shared" ca="1" si="138"/>
        <v>1.5967409703247969E-2</v>
      </c>
    </row>
    <row r="6454" spans="7:8">
      <c r="G6454">
        <v>6449</v>
      </c>
      <c r="H6454">
        <f t="shared" ca="1" si="138"/>
        <v>1.33646941672949E-2</v>
      </c>
    </row>
    <row r="6455" spans="7:8">
      <c r="G6455">
        <v>6450</v>
      </c>
      <c r="H6455">
        <f t="shared" ca="1" si="138"/>
        <v>1.2119388597681991E-2</v>
      </c>
    </row>
    <row r="6456" spans="7:8">
      <c r="G6456">
        <v>6451</v>
      </c>
      <c r="H6456">
        <f t="shared" ca="1" si="138"/>
        <v>-1.417000754585092E-2</v>
      </c>
    </row>
    <row r="6457" spans="7:8">
      <c r="G6457">
        <v>6452</v>
      </c>
      <c r="H6457">
        <f t="shared" ca="1" si="138"/>
        <v>-2.2006769221724592E-2</v>
      </c>
    </row>
    <row r="6458" spans="7:8">
      <c r="G6458">
        <v>6453</v>
      </c>
      <c r="H6458">
        <f t="shared" ca="1" si="138"/>
        <v>3.1509555544000506E-3</v>
      </c>
    </row>
    <row r="6459" spans="7:8">
      <c r="G6459">
        <v>6454</v>
      </c>
      <c r="H6459">
        <f t="shared" ca="1" si="138"/>
        <v>-1.086662142080067E-2</v>
      </c>
    </row>
    <row r="6460" spans="7:8">
      <c r="G6460">
        <v>6455</v>
      </c>
      <c r="H6460">
        <f t="shared" ca="1" si="138"/>
        <v>-2.3360507712443114E-2</v>
      </c>
    </row>
    <row r="6461" spans="7:8">
      <c r="G6461">
        <v>6456</v>
      </c>
      <c r="H6461">
        <f t="shared" ca="1" si="138"/>
        <v>-3.7854145430976954E-2</v>
      </c>
    </row>
    <row r="6462" spans="7:8">
      <c r="G6462">
        <v>6457</v>
      </c>
      <c r="H6462">
        <f t="shared" ca="1" si="138"/>
        <v>3.2924804568622006E-2</v>
      </c>
    </row>
    <row r="6463" spans="7:8">
      <c r="G6463">
        <v>6458</v>
      </c>
      <c r="H6463">
        <f t="shared" ca="1" si="138"/>
        <v>4.1236698766436909E-2</v>
      </c>
    </row>
    <row r="6464" spans="7:8">
      <c r="G6464">
        <v>6459</v>
      </c>
      <c r="H6464">
        <f t="shared" ca="1" si="138"/>
        <v>-4.8177910907837337E-2</v>
      </c>
    </row>
    <row r="6465" spans="7:8">
      <c r="G6465">
        <v>6460</v>
      </c>
      <c r="H6465">
        <f t="shared" ca="1" si="138"/>
        <v>1.1453547937329724E-2</v>
      </c>
    </row>
    <row r="6466" spans="7:8">
      <c r="G6466">
        <v>6461</v>
      </c>
      <c r="H6466">
        <f t="shared" ca="1" si="138"/>
        <v>-2.9285450934730197E-2</v>
      </c>
    </row>
    <row r="6467" spans="7:8">
      <c r="G6467">
        <v>6462</v>
      </c>
      <c r="H6467">
        <f t="shared" ca="1" si="138"/>
        <v>-1.3997575539112895E-2</v>
      </c>
    </row>
    <row r="6468" spans="7:8">
      <c r="G6468">
        <v>6463</v>
      </c>
      <c r="H6468">
        <f t="shared" ca="1" si="138"/>
        <v>-1.6292742666971661E-2</v>
      </c>
    </row>
    <row r="6469" spans="7:8">
      <c r="G6469">
        <v>6464</v>
      </c>
      <c r="H6469">
        <f t="shared" ca="1" si="138"/>
        <v>1.6053131491887574E-2</v>
      </c>
    </row>
    <row r="6470" spans="7:8">
      <c r="G6470">
        <v>6465</v>
      </c>
      <c r="H6470">
        <f t="shared" ca="1" si="138"/>
        <v>-4.7363074856522865E-2</v>
      </c>
    </row>
    <row r="6471" spans="7:8">
      <c r="G6471">
        <v>6466</v>
      </c>
      <c r="H6471">
        <f t="shared" ref="H6471:H6534" ca="1" si="139">NORMINV(RAND(),N$8,N$9)</f>
        <v>3.3913103327916E-2</v>
      </c>
    </row>
    <row r="6472" spans="7:8">
      <c r="G6472">
        <v>6467</v>
      </c>
      <c r="H6472">
        <f t="shared" ca="1" si="139"/>
        <v>2.2793158987903201E-2</v>
      </c>
    </row>
    <row r="6473" spans="7:8">
      <c r="G6473">
        <v>6468</v>
      </c>
      <c r="H6473">
        <f t="shared" ca="1" si="139"/>
        <v>3.8298478556298698E-2</v>
      </c>
    </row>
    <row r="6474" spans="7:8">
      <c r="G6474">
        <v>6469</v>
      </c>
      <c r="H6474">
        <f t="shared" ca="1" si="139"/>
        <v>8.2499909147864085E-3</v>
      </c>
    </row>
    <row r="6475" spans="7:8">
      <c r="G6475">
        <v>6470</v>
      </c>
      <c r="H6475">
        <f t="shared" ca="1" si="139"/>
        <v>9.2845942727857837E-3</v>
      </c>
    </row>
    <row r="6476" spans="7:8">
      <c r="G6476">
        <v>6471</v>
      </c>
      <c r="H6476">
        <f t="shared" ca="1" si="139"/>
        <v>2.960831810789279E-2</v>
      </c>
    </row>
    <row r="6477" spans="7:8">
      <c r="G6477">
        <v>6472</v>
      </c>
      <c r="H6477">
        <f t="shared" ca="1" si="139"/>
        <v>-1.676705535057459E-2</v>
      </c>
    </row>
    <row r="6478" spans="7:8">
      <c r="G6478">
        <v>6473</v>
      </c>
      <c r="H6478">
        <f t="shared" ca="1" si="139"/>
        <v>-9.6476607610877559E-3</v>
      </c>
    </row>
    <row r="6479" spans="7:8">
      <c r="G6479">
        <v>6474</v>
      </c>
      <c r="H6479">
        <f t="shared" ca="1" si="139"/>
        <v>1.4667558861004959E-2</v>
      </c>
    </row>
    <row r="6480" spans="7:8">
      <c r="G6480">
        <v>6475</v>
      </c>
      <c r="H6480">
        <f t="shared" ca="1" si="139"/>
        <v>-3.7532345557352728E-2</v>
      </c>
    </row>
    <row r="6481" spans="7:8">
      <c r="G6481">
        <v>6476</v>
      </c>
      <c r="H6481">
        <f t="shared" ca="1" si="139"/>
        <v>-4.2548890131436957E-2</v>
      </c>
    </row>
    <row r="6482" spans="7:8">
      <c r="G6482">
        <v>6477</v>
      </c>
      <c r="H6482">
        <f t="shared" ca="1" si="139"/>
        <v>-1.1585598035780392E-2</v>
      </c>
    </row>
    <row r="6483" spans="7:8">
      <c r="G6483">
        <v>6478</v>
      </c>
      <c r="H6483">
        <f t="shared" ca="1" si="139"/>
        <v>-3.4825567103484584E-3</v>
      </c>
    </row>
    <row r="6484" spans="7:8">
      <c r="G6484">
        <v>6479</v>
      </c>
      <c r="H6484">
        <f t="shared" ca="1" si="139"/>
        <v>-2.3595506047769572E-2</v>
      </c>
    </row>
    <row r="6485" spans="7:8">
      <c r="G6485">
        <v>6480</v>
      </c>
      <c r="H6485">
        <f t="shared" ca="1" si="139"/>
        <v>9.8740207071528023E-3</v>
      </c>
    </row>
    <row r="6486" spans="7:8">
      <c r="G6486">
        <v>6481</v>
      </c>
      <c r="H6486">
        <f t="shared" ca="1" si="139"/>
        <v>-1.4950359014509055E-2</v>
      </c>
    </row>
    <row r="6487" spans="7:8">
      <c r="G6487">
        <v>6482</v>
      </c>
      <c r="H6487">
        <f t="shared" ca="1" si="139"/>
        <v>-4.4125054806505252E-3</v>
      </c>
    </row>
    <row r="6488" spans="7:8">
      <c r="G6488">
        <v>6483</v>
      </c>
      <c r="H6488">
        <f t="shared" ca="1" si="139"/>
        <v>-3.8433053908022347E-2</v>
      </c>
    </row>
    <row r="6489" spans="7:8">
      <c r="G6489">
        <v>6484</v>
      </c>
      <c r="H6489">
        <f t="shared" ca="1" si="139"/>
        <v>8.2074399584198491E-3</v>
      </c>
    </row>
    <row r="6490" spans="7:8">
      <c r="G6490">
        <v>6485</v>
      </c>
      <c r="H6490">
        <f t="shared" ca="1" si="139"/>
        <v>-4.9828587909567417E-3</v>
      </c>
    </row>
    <row r="6491" spans="7:8">
      <c r="G6491">
        <v>6486</v>
      </c>
      <c r="H6491">
        <f t="shared" ca="1" si="139"/>
        <v>-1.4957287606552152E-3</v>
      </c>
    </row>
    <row r="6492" spans="7:8">
      <c r="G6492">
        <v>6487</v>
      </c>
      <c r="H6492">
        <f t="shared" ca="1" si="139"/>
        <v>-1.9242328786231805E-2</v>
      </c>
    </row>
    <row r="6493" spans="7:8">
      <c r="G6493">
        <v>6488</v>
      </c>
      <c r="H6493">
        <f t="shared" ca="1" si="139"/>
        <v>1.0234666955539734E-2</v>
      </c>
    </row>
    <row r="6494" spans="7:8">
      <c r="G6494">
        <v>6489</v>
      </c>
      <c r="H6494">
        <f t="shared" ca="1" si="139"/>
        <v>4.8273100575993586E-2</v>
      </c>
    </row>
    <row r="6495" spans="7:8">
      <c r="G6495">
        <v>6490</v>
      </c>
      <c r="H6495">
        <f t="shared" ca="1" si="139"/>
        <v>-1.9923997123352487E-2</v>
      </c>
    </row>
    <row r="6496" spans="7:8">
      <c r="G6496">
        <v>6491</v>
      </c>
      <c r="H6496">
        <f t="shared" ca="1" si="139"/>
        <v>1.6907861752217892E-2</v>
      </c>
    </row>
    <row r="6497" spans="7:8">
      <c r="G6497">
        <v>6492</v>
      </c>
      <c r="H6497">
        <f t="shared" ca="1" si="139"/>
        <v>1.8025743498609238E-2</v>
      </c>
    </row>
    <row r="6498" spans="7:8">
      <c r="G6498">
        <v>6493</v>
      </c>
      <c r="H6498">
        <f t="shared" ca="1" si="139"/>
        <v>4.3511361051402929E-2</v>
      </c>
    </row>
    <row r="6499" spans="7:8">
      <c r="G6499">
        <v>6494</v>
      </c>
      <c r="H6499">
        <f t="shared" ca="1" si="139"/>
        <v>-9.7039946788805946E-3</v>
      </c>
    </row>
    <row r="6500" spans="7:8">
      <c r="G6500">
        <v>6495</v>
      </c>
      <c r="H6500">
        <f t="shared" ca="1" si="139"/>
        <v>1.6106854362414085E-2</v>
      </c>
    </row>
    <row r="6501" spans="7:8">
      <c r="G6501">
        <v>6496</v>
      </c>
      <c r="H6501">
        <f t="shared" ca="1" si="139"/>
        <v>-4.7059534882471415E-2</v>
      </c>
    </row>
    <row r="6502" spans="7:8">
      <c r="G6502">
        <v>6497</v>
      </c>
      <c r="H6502">
        <f t="shared" ca="1" si="139"/>
        <v>1.7034404251907503E-3</v>
      </c>
    </row>
    <row r="6503" spans="7:8">
      <c r="G6503">
        <v>6498</v>
      </c>
      <c r="H6503">
        <f t="shared" ca="1" si="139"/>
        <v>1.5058768830346245E-2</v>
      </c>
    </row>
    <row r="6504" spans="7:8">
      <c r="G6504">
        <v>6499</v>
      </c>
      <c r="H6504">
        <f t="shared" ca="1" si="139"/>
        <v>-9.9566267625605404E-3</v>
      </c>
    </row>
    <row r="6505" spans="7:8">
      <c r="G6505">
        <v>6500</v>
      </c>
      <c r="H6505">
        <f t="shared" ca="1" si="139"/>
        <v>-2.4759709649747174E-3</v>
      </c>
    </row>
    <row r="6506" spans="7:8">
      <c r="G6506">
        <v>6501</v>
      </c>
      <c r="H6506">
        <f t="shared" ca="1" si="139"/>
        <v>-5.662326307356442E-3</v>
      </c>
    </row>
    <row r="6507" spans="7:8">
      <c r="G6507">
        <v>6502</v>
      </c>
      <c r="H6507">
        <f t="shared" ca="1" si="139"/>
        <v>-2.769619731638524E-2</v>
      </c>
    </row>
    <row r="6508" spans="7:8">
      <c r="G6508">
        <v>6503</v>
      </c>
      <c r="H6508">
        <f t="shared" ca="1" si="139"/>
        <v>9.6851756209479032E-4</v>
      </c>
    </row>
    <row r="6509" spans="7:8">
      <c r="G6509">
        <v>6504</v>
      </c>
      <c r="H6509">
        <f t="shared" ca="1" si="139"/>
        <v>-5.9334356617599593E-3</v>
      </c>
    </row>
    <row r="6510" spans="7:8">
      <c r="G6510">
        <v>6505</v>
      </c>
      <c r="H6510">
        <f t="shared" ca="1" si="139"/>
        <v>-4.3171975602009541E-2</v>
      </c>
    </row>
    <row r="6511" spans="7:8">
      <c r="G6511">
        <v>6506</v>
      </c>
      <c r="H6511">
        <f t="shared" ca="1" si="139"/>
        <v>3.206882526209863E-2</v>
      </c>
    </row>
    <row r="6512" spans="7:8">
      <c r="G6512">
        <v>6507</v>
      </c>
      <c r="H6512">
        <f t="shared" ca="1" si="139"/>
        <v>2.2879447006698098E-2</v>
      </c>
    </row>
    <row r="6513" spans="7:8">
      <c r="G6513">
        <v>6508</v>
      </c>
      <c r="H6513">
        <f t="shared" ca="1" si="139"/>
        <v>2.6820642696152013E-2</v>
      </c>
    </row>
    <row r="6514" spans="7:8">
      <c r="G6514">
        <v>6509</v>
      </c>
      <c r="H6514">
        <f t="shared" ca="1" si="139"/>
        <v>-3.7102518838950327E-2</v>
      </c>
    </row>
    <row r="6515" spans="7:8">
      <c r="G6515">
        <v>6510</v>
      </c>
      <c r="H6515">
        <f t="shared" ca="1" si="139"/>
        <v>4.44752510973173E-2</v>
      </c>
    </row>
    <row r="6516" spans="7:8">
      <c r="G6516">
        <v>6511</v>
      </c>
      <c r="H6516">
        <f t="shared" ca="1" si="139"/>
        <v>4.6522039275885503E-2</v>
      </c>
    </row>
    <row r="6517" spans="7:8">
      <c r="G6517">
        <v>6512</v>
      </c>
      <c r="H6517">
        <f t="shared" ca="1" si="139"/>
        <v>1.484944079243871E-2</v>
      </c>
    </row>
    <row r="6518" spans="7:8">
      <c r="G6518">
        <v>6513</v>
      </c>
      <c r="H6518">
        <f t="shared" ca="1" si="139"/>
        <v>-9.1666942490344749E-3</v>
      </c>
    </row>
    <row r="6519" spans="7:8">
      <c r="G6519">
        <v>6514</v>
      </c>
      <c r="H6519">
        <f t="shared" ca="1" si="139"/>
        <v>3.0336051822732569E-2</v>
      </c>
    </row>
    <row r="6520" spans="7:8">
      <c r="G6520">
        <v>6515</v>
      </c>
      <c r="H6520">
        <f t="shared" ca="1" si="139"/>
        <v>2.2094595940787966E-2</v>
      </c>
    </row>
    <row r="6521" spans="7:8">
      <c r="G6521">
        <v>6516</v>
      </c>
      <c r="H6521">
        <f t="shared" ca="1" si="139"/>
        <v>-1.0546872290326003E-2</v>
      </c>
    </row>
    <row r="6522" spans="7:8">
      <c r="G6522">
        <v>6517</v>
      </c>
      <c r="H6522">
        <f t="shared" ca="1" si="139"/>
        <v>7.7911666358098427E-5</v>
      </c>
    </row>
    <row r="6523" spans="7:8">
      <c r="G6523">
        <v>6518</v>
      </c>
      <c r="H6523">
        <f t="shared" ca="1" si="139"/>
        <v>5.2408622900403254E-2</v>
      </c>
    </row>
    <row r="6524" spans="7:8">
      <c r="G6524">
        <v>6519</v>
      </c>
      <c r="H6524">
        <f t="shared" ca="1" si="139"/>
        <v>-1.0650234336408318E-2</v>
      </c>
    </row>
    <row r="6525" spans="7:8">
      <c r="G6525">
        <v>6520</v>
      </c>
      <c r="H6525">
        <f t="shared" ca="1" si="139"/>
        <v>1.8277898455487919E-2</v>
      </c>
    </row>
    <row r="6526" spans="7:8">
      <c r="G6526">
        <v>6521</v>
      </c>
      <c r="H6526">
        <f t="shared" ca="1" si="139"/>
        <v>-5.9908503914883268E-3</v>
      </c>
    </row>
    <row r="6527" spans="7:8">
      <c r="G6527">
        <v>6522</v>
      </c>
      <c r="H6527">
        <f t="shared" ca="1" si="139"/>
        <v>-2.9584664326878077E-2</v>
      </c>
    </row>
    <row r="6528" spans="7:8">
      <c r="G6528">
        <v>6523</v>
      </c>
      <c r="H6528">
        <f t="shared" ca="1" si="139"/>
        <v>-3.692497083072336E-2</v>
      </c>
    </row>
    <row r="6529" spans="7:8">
      <c r="G6529">
        <v>6524</v>
      </c>
      <c r="H6529">
        <f t="shared" ca="1" si="139"/>
        <v>-4.5695721935898284E-2</v>
      </c>
    </row>
    <row r="6530" spans="7:8">
      <c r="G6530">
        <v>6525</v>
      </c>
      <c r="H6530">
        <f t="shared" ca="1" si="139"/>
        <v>2.3844140148445839E-2</v>
      </c>
    </row>
    <row r="6531" spans="7:8">
      <c r="G6531">
        <v>6526</v>
      </c>
      <c r="H6531">
        <f t="shared" ca="1" si="139"/>
        <v>-2.6533653654655615E-2</v>
      </c>
    </row>
    <row r="6532" spans="7:8">
      <c r="G6532">
        <v>6527</v>
      </c>
      <c r="H6532">
        <f t="shared" ca="1" si="139"/>
        <v>-4.9506524439402308E-3</v>
      </c>
    </row>
    <row r="6533" spans="7:8">
      <c r="G6533">
        <v>6528</v>
      </c>
      <c r="H6533">
        <f t="shared" ca="1" si="139"/>
        <v>-3.5528078455560316E-2</v>
      </c>
    </row>
    <row r="6534" spans="7:8">
      <c r="G6534">
        <v>6529</v>
      </c>
      <c r="H6534">
        <f t="shared" ca="1" si="139"/>
        <v>9.2222685671738899E-3</v>
      </c>
    </row>
    <row r="6535" spans="7:8">
      <c r="G6535">
        <v>6530</v>
      </c>
      <c r="H6535">
        <f t="shared" ref="H6535:H6598" ca="1" si="140">NORMINV(RAND(),N$8,N$9)</f>
        <v>1.1807569047264726E-2</v>
      </c>
    </row>
    <row r="6536" spans="7:8">
      <c r="G6536">
        <v>6531</v>
      </c>
      <c r="H6536">
        <f t="shared" ca="1" si="140"/>
        <v>-2.4497923531842863E-2</v>
      </c>
    </row>
    <row r="6537" spans="7:8">
      <c r="G6537">
        <v>6532</v>
      </c>
      <c r="H6537">
        <f t="shared" ca="1" si="140"/>
        <v>-3.1712289673445845E-2</v>
      </c>
    </row>
    <row r="6538" spans="7:8">
      <c r="G6538">
        <v>6533</v>
      </c>
      <c r="H6538">
        <f t="shared" ca="1" si="140"/>
        <v>-1.6101193788874927E-2</v>
      </c>
    </row>
    <row r="6539" spans="7:8">
      <c r="G6539">
        <v>6534</v>
      </c>
      <c r="H6539">
        <f t="shared" ca="1" si="140"/>
        <v>6.1143476767840134E-3</v>
      </c>
    </row>
    <row r="6540" spans="7:8">
      <c r="G6540">
        <v>6535</v>
      </c>
      <c r="H6540">
        <f t="shared" ca="1" si="140"/>
        <v>-1.6985118855592202E-2</v>
      </c>
    </row>
    <row r="6541" spans="7:8">
      <c r="G6541">
        <v>6536</v>
      </c>
      <c r="H6541">
        <f t="shared" ca="1" si="140"/>
        <v>-2.3389927399851157E-2</v>
      </c>
    </row>
    <row r="6542" spans="7:8">
      <c r="G6542">
        <v>6537</v>
      </c>
      <c r="H6542">
        <f t="shared" ca="1" si="140"/>
        <v>2.0716212816037003E-2</v>
      </c>
    </row>
    <row r="6543" spans="7:8">
      <c r="G6543">
        <v>6538</v>
      </c>
      <c r="H6543">
        <f t="shared" ca="1" si="140"/>
        <v>-7.1079032236053483E-3</v>
      </c>
    </row>
    <row r="6544" spans="7:8">
      <c r="G6544">
        <v>6539</v>
      </c>
      <c r="H6544">
        <f t="shared" ca="1" si="140"/>
        <v>-3.4120418141596415E-2</v>
      </c>
    </row>
    <row r="6545" spans="7:8">
      <c r="G6545">
        <v>6540</v>
      </c>
      <c r="H6545">
        <f t="shared" ca="1" si="140"/>
        <v>1.6359326609234209E-2</v>
      </c>
    </row>
    <row r="6546" spans="7:8">
      <c r="G6546">
        <v>6541</v>
      </c>
      <c r="H6546">
        <f t="shared" ca="1" si="140"/>
        <v>3.6520113980400754E-2</v>
      </c>
    </row>
    <row r="6547" spans="7:8">
      <c r="G6547">
        <v>6542</v>
      </c>
      <c r="H6547">
        <f t="shared" ca="1" si="140"/>
        <v>-1.4585820711827463E-2</v>
      </c>
    </row>
    <row r="6548" spans="7:8">
      <c r="G6548">
        <v>6543</v>
      </c>
      <c r="H6548">
        <f t="shared" ca="1" si="140"/>
        <v>-8.4467954778307576E-3</v>
      </c>
    </row>
    <row r="6549" spans="7:8">
      <c r="G6549">
        <v>6544</v>
      </c>
      <c r="H6549">
        <f t="shared" ca="1" si="140"/>
        <v>-3.1957311425050823E-2</v>
      </c>
    </row>
    <row r="6550" spans="7:8">
      <c r="G6550">
        <v>6545</v>
      </c>
      <c r="H6550">
        <f t="shared" ca="1" si="140"/>
        <v>-4.9254816445725061E-2</v>
      </c>
    </row>
    <row r="6551" spans="7:8">
      <c r="G6551">
        <v>6546</v>
      </c>
      <c r="H6551">
        <f t="shared" ca="1" si="140"/>
        <v>-1.1644600113409882E-3</v>
      </c>
    </row>
    <row r="6552" spans="7:8">
      <c r="G6552">
        <v>6547</v>
      </c>
      <c r="H6552">
        <f t="shared" ca="1" si="140"/>
        <v>-3.2267662926712508E-2</v>
      </c>
    </row>
    <row r="6553" spans="7:8">
      <c r="G6553">
        <v>6548</v>
      </c>
      <c r="H6553">
        <f t="shared" ca="1" si="140"/>
        <v>1.4518389819349536E-2</v>
      </c>
    </row>
    <row r="6554" spans="7:8">
      <c r="G6554">
        <v>6549</v>
      </c>
      <c r="H6554">
        <f t="shared" ca="1" si="140"/>
        <v>-2.0181846371565355E-2</v>
      </c>
    </row>
    <row r="6555" spans="7:8">
      <c r="G6555">
        <v>6550</v>
      </c>
      <c r="H6555">
        <f t="shared" ca="1" si="140"/>
        <v>6.3248844715948346E-3</v>
      </c>
    </row>
    <row r="6556" spans="7:8">
      <c r="G6556">
        <v>6551</v>
      </c>
      <c r="H6556">
        <f t="shared" ca="1" si="140"/>
        <v>-3.2817929447629644E-2</v>
      </c>
    </row>
    <row r="6557" spans="7:8">
      <c r="G6557">
        <v>6552</v>
      </c>
      <c r="H6557">
        <f t="shared" ca="1" si="140"/>
        <v>4.586589535479841E-2</v>
      </c>
    </row>
    <row r="6558" spans="7:8">
      <c r="G6558">
        <v>6553</v>
      </c>
      <c r="H6558">
        <f t="shared" ca="1" si="140"/>
        <v>6.4491800303670375E-3</v>
      </c>
    </row>
    <row r="6559" spans="7:8">
      <c r="G6559">
        <v>6554</v>
      </c>
      <c r="H6559">
        <f t="shared" ca="1" si="140"/>
        <v>-1.6104702729784568E-2</v>
      </c>
    </row>
    <row r="6560" spans="7:8">
      <c r="G6560">
        <v>6555</v>
      </c>
      <c r="H6560">
        <f t="shared" ca="1" si="140"/>
        <v>-9.0850801153074222E-3</v>
      </c>
    </row>
    <row r="6561" spans="7:8">
      <c r="G6561">
        <v>6556</v>
      </c>
      <c r="H6561">
        <f t="shared" ca="1" si="140"/>
        <v>-3.5357341547210645E-2</v>
      </c>
    </row>
    <row r="6562" spans="7:8">
      <c r="G6562">
        <v>6557</v>
      </c>
      <c r="H6562">
        <f t="shared" ca="1" si="140"/>
        <v>-1.7622900677822708E-2</v>
      </c>
    </row>
    <row r="6563" spans="7:8">
      <c r="G6563">
        <v>6558</v>
      </c>
      <c r="H6563">
        <f t="shared" ca="1" si="140"/>
        <v>9.1798309892290927E-3</v>
      </c>
    </row>
    <row r="6564" spans="7:8">
      <c r="G6564">
        <v>6559</v>
      </c>
      <c r="H6564">
        <f t="shared" ca="1" si="140"/>
        <v>1.7682281285670662E-2</v>
      </c>
    </row>
    <row r="6565" spans="7:8">
      <c r="G6565">
        <v>6560</v>
      </c>
      <c r="H6565">
        <f t="shared" ca="1" si="140"/>
        <v>1.5683052900160191E-3</v>
      </c>
    </row>
    <row r="6566" spans="7:8">
      <c r="G6566">
        <v>6561</v>
      </c>
      <c r="H6566">
        <f t="shared" ca="1" si="140"/>
        <v>-1.6667616113574715E-2</v>
      </c>
    </row>
    <row r="6567" spans="7:8">
      <c r="G6567">
        <v>6562</v>
      </c>
      <c r="H6567">
        <f t="shared" ca="1" si="140"/>
        <v>-2.3490295311152539E-2</v>
      </c>
    </row>
    <row r="6568" spans="7:8">
      <c r="G6568">
        <v>6563</v>
      </c>
      <c r="H6568">
        <f t="shared" ca="1" si="140"/>
        <v>1.2610139533256553E-2</v>
      </c>
    </row>
    <row r="6569" spans="7:8">
      <c r="G6569">
        <v>6564</v>
      </c>
      <c r="H6569">
        <f t="shared" ca="1" si="140"/>
        <v>2.9282358573636098E-2</v>
      </c>
    </row>
    <row r="6570" spans="7:8">
      <c r="G6570">
        <v>6565</v>
      </c>
      <c r="H6570">
        <f t="shared" ca="1" si="140"/>
        <v>-1.0758187177468223E-2</v>
      </c>
    </row>
    <row r="6571" spans="7:8">
      <c r="G6571">
        <v>6566</v>
      </c>
      <c r="H6571">
        <f t="shared" ca="1" si="140"/>
        <v>2.1005478956405133E-2</v>
      </c>
    </row>
    <row r="6572" spans="7:8">
      <c r="G6572">
        <v>6567</v>
      </c>
      <c r="H6572">
        <f t="shared" ca="1" si="140"/>
        <v>1.864593785617254E-2</v>
      </c>
    </row>
    <row r="6573" spans="7:8">
      <c r="G6573">
        <v>6568</v>
      </c>
      <c r="H6573">
        <f t="shared" ca="1" si="140"/>
        <v>-1.2758564024706638E-2</v>
      </c>
    </row>
    <row r="6574" spans="7:8">
      <c r="G6574">
        <v>6569</v>
      </c>
      <c r="H6574">
        <f t="shared" ca="1" si="140"/>
        <v>-2.7212225987985554E-2</v>
      </c>
    </row>
    <row r="6575" spans="7:8">
      <c r="G6575">
        <v>6570</v>
      </c>
      <c r="H6575">
        <f t="shared" ca="1" si="140"/>
        <v>6.6426756933833011E-3</v>
      </c>
    </row>
    <row r="6576" spans="7:8">
      <c r="G6576">
        <v>6571</v>
      </c>
      <c r="H6576">
        <f t="shared" ca="1" si="140"/>
        <v>-1.1284937529110752E-2</v>
      </c>
    </row>
    <row r="6577" spans="7:8">
      <c r="G6577">
        <v>6572</v>
      </c>
      <c r="H6577">
        <f t="shared" ca="1" si="140"/>
        <v>-2.2390653126629682E-2</v>
      </c>
    </row>
    <row r="6578" spans="7:8">
      <c r="G6578">
        <v>6573</v>
      </c>
      <c r="H6578">
        <f t="shared" ca="1" si="140"/>
        <v>3.2883170934460713E-2</v>
      </c>
    </row>
    <row r="6579" spans="7:8">
      <c r="G6579">
        <v>6574</v>
      </c>
      <c r="H6579">
        <f t="shared" ca="1" si="140"/>
        <v>-1.9574904592490869E-2</v>
      </c>
    </row>
    <row r="6580" spans="7:8">
      <c r="G6580">
        <v>6575</v>
      </c>
      <c r="H6580">
        <f t="shared" ca="1" si="140"/>
        <v>1.9759296042467567E-2</v>
      </c>
    </row>
    <row r="6581" spans="7:8">
      <c r="G6581">
        <v>6576</v>
      </c>
      <c r="H6581">
        <f t="shared" ca="1" si="140"/>
        <v>-1.5912315552146299E-3</v>
      </c>
    </row>
    <row r="6582" spans="7:8">
      <c r="G6582">
        <v>6577</v>
      </c>
      <c r="H6582">
        <f t="shared" ca="1" si="140"/>
        <v>1.2941463479610484E-2</v>
      </c>
    </row>
    <row r="6583" spans="7:8">
      <c r="G6583">
        <v>6578</v>
      </c>
      <c r="H6583">
        <f t="shared" ca="1" si="140"/>
        <v>-2.0313142632058016E-2</v>
      </c>
    </row>
    <row r="6584" spans="7:8">
      <c r="G6584">
        <v>6579</v>
      </c>
      <c r="H6584">
        <f t="shared" ca="1" si="140"/>
        <v>7.6105333721248627E-4</v>
      </c>
    </row>
    <row r="6585" spans="7:8">
      <c r="G6585">
        <v>6580</v>
      </c>
      <c r="H6585">
        <f t="shared" ca="1" si="140"/>
        <v>-1.0421366280801156E-2</v>
      </c>
    </row>
    <row r="6586" spans="7:8">
      <c r="G6586">
        <v>6581</v>
      </c>
      <c r="H6586">
        <f t="shared" ca="1" si="140"/>
        <v>8.151533267232506E-3</v>
      </c>
    </row>
    <row r="6587" spans="7:8">
      <c r="G6587">
        <v>6582</v>
      </c>
      <c r="H6587">
        <f t="shared" ca="1" si="140"/>
        <v>-1.3145516888136094E-2</v>
      </c>
    </row>
    <row r="6588" spans="7:8">
      <c r="G6588">
        <v>6583</v>
      </c>
      <c r="H6588">
        <f t="shared" ca="1" si="140"/>
        <v>-7.4525845636800193E-3</v>
      </c>
    </row>
    <row r="6589" spans="7:8">
      <c r="G6589">
        <v>6584</v>
      </c>
      <c r="H6589">
        <f t="shared" ca="1" si="140"/>
        <v>-2.5538406996677403E-2</v>
      </c>
    </row>
    <row r="6590" spans="7:8">
      <c r="G6590">
        <v>6585</v>
      </c>
      <c r="H6590">
        <f t="shared" ca="1" si="140"/>
        <v>-8.8288842665232119E-3</v>
      </c>
    </row>
    <row r="6591" spans="7:8">
      <c r="G6591">
        <v>6586</v>
      </c>
      <c r="H6591">
        <f t="shared" ca="1" si="140"/>
        <v>-2.7596217366005187E-2</v>
      </c>
    </row>
    <row r="6592" spans="7:8">
      <c r="G6592">
        <v>6587</v>
      </c>
      <c r="H6592">
        <f t="shared" ca="1" si="140"/>
        <v>1.6061992484678395E-2</v>
      </c>
    </row>
    <row r="6593" spans="7:8">
      <c r="G6593">
        <v>6588</v>
      </c>
      <c r="H6593">
        <f t="shared" ca="1" si="140"/>
        <v>-1.7890064731360455E-2</v>
      </c>
    </row>
    <row r="6594" spans="7:8">
      <c r="G6594">
        <v>6589</v>
      </c>
      <c r="H6594">
        <f t="shared" ca="1" si="140"/>
        <v>-2.9631797804994435E-3</v>
      </c>
    </row>
    <row r="6595" spans="7:8">
      <c r="G6595">
        <v>6590</v>
      </c>
      <c r="H6595">
        <f t="shared" ca="1" si="140"/>
        <v>-6.8951472393024033E-3</v>
      </c>
    </row>
    <row r="6596" spans="7:8">
      <c r="G6596">
        <v>6591</v>
      </c>
      <c r="H6596">
        <f t="shared" ca="1" si="140"/>
        <v>-2.3046179944869044E-3</v>
      </c>
    </row>
    <row r="6597" spans="7:8">
      <c r="G6597">
        <v>6592</v>
      </c>
      <c r="H6597">
        <f t="shared" ca="1" si="140"/>
        <v>-3.1885089960388253E-2</v>
      </c>
    </row>
    <row r="6598" spans="7:8">
      <c r="G6598">
        <v>6593</v>
      </c>
      <c r="H6598">
        <f t="shared" ca="1" si="140"/>
        <v>-1.9181637231901506E-2</v>
      </c>
    </row>
    <row r="6599" spans="7:8">
      <c r="G6599">
        <v>6594</v>
      </c>
      <c r="H6599">
        <f t="shared" ref="H6599:H6662" ca="1" si="141">NORMINV(RAND(),N$8,N$9)</f>
        <v>-2.2748832992016667E-2</v>
      </c>
    </row>
    <row r="6600" spans="7:8">
      <c r="G6600">
        <v>6595</v>
      </c>
      <c r="H6600">
        <f t="shared" ca="1" si="141"/>
        <v>1.7899680305076295E-2</v>
      </c>
    </row>
    <row r="6601" spans="7:8">
      <c r="G6601">
        <v>6596</v>
      </c>
      <c r="H6601">
        <f t="shared" ca="1" si="141"/>
        <v>-3.0680603026394727E-2</v>
      </c>
    </row>
    <row r="6602" spans="7:8">
      <c r="G6602">
        <v>6597</v>
      </c>
      <c r="H6602">
        <f t="shared" ca="1" si="141"/>
        <v>-2.7105190506887929E-2</v>
      </c>
    </row>
    <row r="6603" spans="7:8">
      <c r="G6603">
        <v>6598</v>
      </c>
      <c r="H6603">
        <f t="shared" ca="1" si="141"/>
        <v>1.9568892487527547E-2</v>
      </c>
    </row>
    <row r="6604" spans="7:8">
      <c r="G6604">
        <v>6599</v>
      </c>
      <c r="H6604">
        <f t="shared" ca="1" si="141"/>
        <v>2.7445391847001108E-2</v>
      </c>
    </row>
    <row r="6605" spans="7:8">
      <c r="G6605">
        <v>6600</v>
      </c>
      <c r="H6605">
        <f t="shared" ca="1" si="141"/>
        <v>3.2669850360825354E-3</v>
      </c>
    </row>
    <row r="6606" spans="7:8">
      <c r="G6606">
        <v>6601</v>
      </c>
      <c r="H6606">
        <f t="shared" ca="1" si="141"/>
        <v>-5.9931121713233757E-3</v>
      </c>
    </row>
    <row r="6607" spans="7:8">
      <c r="G6607">
        <v>6602</v>
      </c>
      <c r="H6607">
        <f t="shared" ca="1" si="141"/>
        <v>-2.5230195669553729E-2</v>
      </c>
    </row>
    <row r="6608" spans="7:8">
      <c r="G6608">
        <v>6603</v>
      </c>
      <c r="H6608">
        <f t="shared" ca="1" si="141"/>
        <v>-2.7660276344818858E-2</v>
      </c>
    </row>
    <row r="6609" spans="7:8">
      <c r="G6609">
        <v>6604</v>
      </c>
      <c r="H6609">
        <f t="shared" ca="1" si="141"/>
        <v>1.7220020832565605E-3</v>
      </c>
    </row>
    <row r="6610" spans="7:8">
      <c r="G6610">
        <v>6605</v>
      </c>
      <c r="H6610">
        <f t="shared" ca="1" si="141"/>
        <v>1.6312576971999525E-2</v>
      </c>
    </row>
    <row r="6611" spans="7:8">
      <c r="G6611">
        <v>6606</v>
      </c>
      <c r="H6611">
        <f t="shared" ca="1" si="141"/>
        <v>-6.3695817871256164E-3</v>
      </c>
    </row>
    <row r="6612" spans="7:8">
      <c r="G6612">
        <v>6607</v>
      </c>
      <c r="H6612">
        <f t="shared" ca="1" si="141"/>
        <v>6.4528698156474345E-4</v>
      </c>
    </row>
    <row r="6613" spans="7:8">
      <c r="G6613">
        <v>6608</v>
      </c>
      <c r="H6613">
        <f t="shared" ca="1" si="141"/>
        <v>-1.3156789162389791E-2</v>
      </c>
    </row>
    <row r="6614" spans="7:8">
      <c r="G6614">
        <v>6609</v>
      </c>
      <c r="H6614">
        <f t="shared" ca="1" si="141"/>
        <v>1.5464062195085884E-2</v>
      </c>
    </row>
    <row r="6615" spans="7:8">
      <c r="G6615">
        <v>6610</v>
      </c>
      <c r="H6615">
        <f t="shared" ca="1" si="141"/>
        <v>2.9253444266602167E-2</v>
      </c>
    </row>
    <row r="6616" spans="7:8">
      <c r="G6616">
        <v>6611</v>
      </c>
      <c r="H6616">
        <f t="shared" ca="1" si="141"/>
        <v>2.5447368216071714E-2</v>
      </c>
    </row>
    <row r="6617" spans="7:8">
      <c r="G6617">
        <v>6612</v>
      </c>
      <c r="H6617">
        <f t="shared" ca="1" si="141"/>
        <v>-2.0243542377849148E-2</v>
      </c>
    </row>
    <row r="6618" spans="7:8">
      <c r="G6618">
        <v>6613</v>
      </c>
      <c r="H6618">
        <f t="shared" ca="1" si="141"/>
        <v>-2.8901695936344911E-3</v>
      </c>
    </row>
    <row r="6619" spans="7:8">
      <c r="G6619">
        <v>6614</v>
      </c>
      <c r="H6619">
        <f t="shared" ca="1" si="141"/>
        <v>-1.942611094012555E-2</v>
      </c>
    </row>
    <row r="6620" spans="7:8">
      <c r="G6620">
        <v>6615</v>
      </c>
      <c r="H6620">
        <f t="shared" ca="1" si="141"/>
        <v>-2.1333813445499891E-2</v>
      </c>
    </row>
    <row r="6621" spans="7:8">
      <c r="G6621">
        <v>6616</v>
      </c>
      <c r="H6621">
        <f t="shared" ca="1" si="141"/>
        <v>-4.3815548180062114E-2</v>
      </c>
    </row>
    <row r="6622" spans="7:8">
      <c r="G6622">
        <v>6617</v>
      </c>
      <c r="H6622">
        <f t="shared" ca="1" si="141"/>
        <v>-6.9028240235917363E-3</v>
      </c>
    </row>
    <row r="6623" spans="7:8">
      <c r="G6623">
        <v>6618</v>
      </c>
      <c r="H6623">
        <f t="shared" ca="1" si="141"/>
        <v>-3.3730650355014373E-2</v>
      </c>
    </row>
    <row r="6624" spans="7:8">
      <c r="G6624">
        <v>6619</v>
      </c>
      <c r="H6624">
        <f t="shared" ca="1" si="141"/>
        <v>6.2401963041851475E-3</v>
      </c>
    </row>
    <row r="6625" spans="7:8">
      <c r="G6625">
        <v>6620</v>
      </c>
      <c r="H6625">
        <f t="shared" ca="1" si="141"/>
        <v>-5.4543117968458218E-3</v>
      </c>
    </row>
    <row r="6626" spans="7:8">
      <c r="G6626">
        <v>6621</v>
      </c>
      <c r="H6626">
        <f t="shared" ca="1" si="141"/>
        <v>-1.2509567318651299E-2</v>
      </c>
    </row>
    <row r="6627" spans="7:8">
      <c r="G6627">
        <v>6622</v>
      </c>
      <c r="H6627">
        <f t="shared" ca="1" si="141"/>
        <v>3.2391832825672234E-2</v>
      </c>
    </row>
    <row r="6628" spans="7:8">
      <c r="G6628">
        <v>6623</v>
      </c>
      <c r="H6628">
        <f t="shared" ca="1" si="141"/>
        <v>1.2589299867911619E-2</v>
      </c>
    </row>
    <row r="6629" spans="7:8">
      <c r="G6629">
        <v>6624</v>
      </c>
      <c r="H6629">
        <f t="shared" ca="1" si="141"/>
        <v>-2.8789031974984058E-2</v>
      </c>
    </row>
    <row r="6630" spans="7:8">
      <c r="G6630">
        <v>6625</v>
      </c>
      <c r="H6630">
        <f t="shared" ca="1" si="141"/>
        <v>1.4200364414326623E-2</v>
      </c>
    </row>
    <row r="6631" spans="7:8">
      <c r="G6631">
        <v>6626</v>
      </c>
      <c r="H6631">
        <f t="shared" ca="1" si="141"/>
        <v>-1.0688731216683735E-2</v>
      </c>
    </row>
    <row r="6632" spans="7:8">
      <c r="G6632">
        <v>6627</v>
      </c>
      <c r="H6632">
        <f t="shared" ca="1" si="141"/>
        <v>-1.1873814619882876E-2</v>
      </c>
    </row>
    <row r="6633" spans="7:8">
      <c r="G6633">
        <v>6628</v>
      </c>
      <c r="H6633">
        <f t="shared" ca="1" si="141"/>
        <v>-8.8162374331037779E-3</v>
      </c>
    </row>
    <row r="6634" spans="7:8">
      <c r="G6634">
        <v>6629</v>
      </c>
      <c r="H6634">
        <f t="shared" ca="1" si="141"/>
        <v>-1.4764700724947107E-3</v>
      </c>
    </row>
    <row r="6635" spans="7:8">
      <c r="G6635">
        <v>6630</v>
      </c>
      <c r="H6635">
        <f t="shared" ca="1" si="141"/>
        <v>-2.9771564225452407E-2</v>
      </c>
    </row>
    <row r="6636" spans="7:8">
      <c r="G6636">
        <v>6631</v>
      </c>
      <c r="H6636">
        <f t="shared" ca="1" si="141"/>
        <v>-1.3495867058403415E-3</v>
      </c>
    </row>
    <row r="6637" spans="7:8">
      <c r="G6637">
        <v>6632</v>
      </c>
      <c r="H6637">
        <f t="shared" ca="1" si="141"/>
        <v>-2.6254682782977955E-2</v>
      </c>
    </row>
    <row r="6638" spans="7:8">
      <c r="G6638">
        <v>6633</v>
      </c>
      <c r="H6638">
        <f t="shared" ca="1" si="141"/>
        <v>-1.8845451925859426E-2</v>
      </c>
    </row>
    <row r="6639" spans="7:8">
      <c r="G6639">
        <v>6634</v>
      </c>
      <c r="H6639">
        <f t="shared" ca="1" si="141"/>
        <v>-1.0590377340907358E-2</v>
      </c>
    </row>
    <row r="6640" spans="7:8">
      <c r="G6640">
        <v>6635</v>
      </c>
      <c r="H6640">
        <f t="shared" ca="1" si="141"/>
        <v>-3.615842759545141E-2</v>
      </c>
    </row>
    <row r="6641" spans="7:8">
      <c r="G6641">
        <v>6636</v>
      </c>
      <c r="H6641">
        <f t="shared" ca="1" si="141"/>
        <v>1.1406083743129108E-2</v>
      </c>
    </row>
    <row r="6642" spans="7:8">
      <c r="G6642">
        <v>6637</v>
      </c>
      <c r="H6642">
        <f t="shared" ca="1" si="141"/>
        <v>3.9711867522965408E-3</v>
      </c>
    </row>
    <row r="6643" spans="7:8">
      <c r="G6643">
        <v>6638</v>
      </c>
      <c r="H6643">
        <f t="shared" ca="1" si="141"/>
        <v>2.172436359730022E-2</v>
      </c>
    </row>
    <row r="6644" spans="7:8">
      <c r="G6644">
        <v>6639</v>
      </c>
      <c r="H6644">
        <f t="shared" ca="1" si="141"/>
        <v>2.5091805840455072E-2</v>
      </c>
    </row>
    <row r="6645" spans="7:8">
      <c r="G6645">
        <v>6640</v>
      </c>
      <c r="H6645">
        <f t="shared" ca="1" si="141"/>
        <v>-7.1636973954559494E-3</v>
      </c>
    </row>
    <row r="6646" spans="7:8">
      <c r="G6646">
        <v>6641</v>
      </c>
      <c r="H6646">
        <f t="shared" ca="1" si="141"/>
        <v>-7.0006188398408307E-3</v>
      </c>
    </row>
    <row r="6647" spans="7:8">
      <c r="G6647">
        <v>6642</v>
      </c>
      <c r="H6647">
        <f t="shared" ca="1" si="141"/>
        <v>1.7235297026859015E-2</v>
      </c>
    </row>
    <row r="6648" spans="7:8">
      <c r="G6648">
        <v>6643</v>
      </c>
      <c r="H6648">
        <f t="shared" ca="1" si="141"/>
        <v>-7.7984507489443542E-4</v>
      </c>
    </row>
    <row r="6649" spans="7:8">
      <c r="G6649">
        <v>6644</v>
      </c>
      <c r="H6649">
        <f t="shared" ca="1" si="141"/>
        <v>1.9713427075972199E-2</v>
      </c>
    </row>
    <row r="6650" spans="7:8">
      <c r="G6650">
        <v>6645</v>
      </c>
      <c r="H6650">
        <f t="shared" ca="1" si="141"/>
        <v>-9.7488265016486622E-3</v>
      </c>
    </row>
    <row r="6651" spans="7:8">
      <c r="G6651">
        <v>6646</v>
      </c>
      <c r="H6651">
        <f t="shared" ca="1" si="141"/>
        <v>5.4786078737992065E-3</v>
      </c>
    </row>
    <row r="6652" spans="7:8">
      <c r="G6652">
        <v>6647</v>
      </c>
      <c r="H6652">
        <f t="shared" ca="1" si="141"/>
        <v>-6.586826540558369E-4</v>
      </c>
    </row>
    <row r="6653" spans="7:8">
      <c r="G6653">
        <v>6648</v>
      </c>
      <c r="H6653">
        <f t="shared" ca="1" si="141"/>
        <v>-5.5086323282921386E-3</v>
      </c>
    </row>
    <row r="6654" spans="7:8">
      <c r="G6654">
        <v>6649</v>
      </c>
      <c r="H6654">
        <f t="shared" ca="1" si="141"/>
        <v>8.726474538149058E-3</v>
      </c>
    </row>
    <row r="6655" spans="7:8">
      <c r="G6655">
        <v>6650</v>
      </c>
      <c r="H6655">
        <f t="shared" ca="1" si="141"/>
        <v>-5.2188729446667505E-3</v>
      </c>
    </row>
    <row r="6656" spans="7:8">
      <c r="G6656">
        <v>6651</v>
      </c>
      <c r="H6656">
        <f t="shared" ca="1" si="141"/>
        <v>7.8436699570923474E-3</v>
      </c>
    </row>
    <row r="6657" spans="7:8">
      <c r="G6657">
        <v>6652</v>
      </c>
      <c r="H6657">
        <f t="shared" ca="1" si="141"/>
        <v>-1.520784065587035E-2</v>
      </c>
    </row>
    <row r="6658" spans="7:8">
      <c r="G6658">
        <v>6653</v>
      </c>
      <c r="H6658">
        <f t="shared" ca="1" si="141"/>
        <v>-2.2655854560295816E-2</v>
      </c>
    </row>
    <row r="6659" spans="7:8">
      <c r="G6659">
        <v>6654</v>
      </c>
      <c r="H6659">
        <f t="shared" ca="1" si="141"/>
        <v>-1.2644878801539385E-2</v>
      </c>
    </row>
    <row r="6660" spans="7:8">
      <c r="G6660">
        <v>6655</v>
      </c>
      <c r="H6660">
        <f t="shared" ca="1" si="141"/>
        <v>-8.7424905523437978E-3</v>
      </c>
    </row>
    <row r="6661" spans="7:8">
      <c r="G6661">
        <v>6656</v>
      </c>
      <c r="H6661">
        <f t="shared" ca="1" si="141"/>
        <v>2.6469217387037173E-2</v>
      </c>
    </row>
    <row r="6662" spans="7:8">
      <c r="G6662">
        <v>6657</v>
      </c>
      <c r="H6662">
        <f t="shared" ca="1" si="141"/>
        <v>-8.5084922841819951E-3</v>
      </c>
    </row>
    <row r="6663" spans="7:8">
      <c r="G6663">
        <v>6658</v>
      </c>
      <c r="H6663">
        <f t="shared" ref="H6663:H6726" ca="1" si="142">NORMINV(RAND(),N$8,N$9)</f>
        <v>2.623932225958437E-2</v>
      </c>
    </row>
    <row r="6664" spans="7:8">
      <c r="G6664">
        <v>6659</v>
      </c>
      <c r="H6664">
        <f t="shared" ca="1" si="142"/>
        <v>4.7975965196396124E-2</v>
      </c>
    </row>
    <row r="6665" spans="7:8">
      <c r="G6665">
        <v>6660</v>
      </c>
      <c r="H6665">
        <f t="shared" ca="1" si="142"/>
        <v>1.4898624716825303E-3</v>
      </c>
    </row>
    <row r="6666" spans="7:8">
      <c r="G6666">
        <v>6661</v>
      </c>
      <c r="H6666">
        <f t="shared" ca="1" si="142"/>
        <v>-1.2992584211040466E-2</v>
      </c>
    </row>
    <row r="6667" spans="7:8">
      <c r="G6667">
        <v>6662</v>
      </c>
      <c r="H6667">
        <f t="shared" ca="1" si="142"/>
        <v>-4.1004507968618953E-3</v>
      </c>
    </row>
    <row r="6668" spans="7:8">
      <c r="G6668">
        <v>6663</v>
      </c>
      <c r="H6668">
        <f t="shared" ca="1" si="142"/>
        <v>1.4447952891741044E-2</v>
      </c>
    </row>
    <row r="6669" spans="7:8">
      <c r="G6669">
        <v>6664</v>
      </c>
      <c r="H6669">
        <f t="shared" ca="1" si="142"/>
        <v>4.4379175541396938E-3</v>
      </c>
    </row>
    <row r="6670" spans="7:8">
      <c r="G6670">
        <v>6665</v>
      </c>
      <c r="H6670">
        <f t="shared" ca="1" si="142"/>
        <v>9.9586004878304065E-4</v>
      </c>
    </row>
    <row r="6671" spans="7:8">
      <c r="G6671">
        <v>6666</v>
      </c>
      <c r="H6671">
        <f t="shared" ca="1" si="142"/>
        <v>-2.0400051931933397E-2</v>
      </c>
    </row>
    <row r="6672" spans="7:8">
      <c r="G6672">
        <v>6667</v>
      </c>
      <c r="H6672">
        <f t="shared" ca="1" si="142"/>
        <v>4.4526931109089764E-2</v>
      </c>
    </row>
    <row r="6673" spans="7:8">
      <c r="G6673">
        <v>6668</v>
      </c>
      <c r="H6673">
        <f t="shared" ca="1" si="142"/>
        <v>8.9026810252495012E-3</v>
      </c>
    </row>
    <row r="6674" spans="7:8">
      <c r="G6674">
        <v>6669</v>
      </c>
      <c r="H6674">
        <f t="shared" ca="1" si="142"/>
        <v>2.3248527830947489E-2</v>
      </c>
    </row>
    <row r="6675" spans="7:8">
      <c r="G6675">
        <v>6670</v>
      </c>
      <c r="H6675">
        <f t="shared" ca="1" si="142"/>
        <v>-5.5992632210675117E-2</v>
      </c>
    </row>
    <row r="6676" spans="7:8">
      <c r="G6676">
        <v>6671</v>
      </c>
      <c r="H6676">
        <f t="shared" ca="1" si="142"/>
        <v>-1.1520803331606409E-2</v>
      </c>
    </row>
    <row r="6677" spans="7:8">
      <c r="G6677">
        <v>6672</v>
      </c>
      <c r="H6677">
        <f t="shared" ca="1" si="142"/>
        <v>-1.9618087302497702E-3</v>
      </c>
    </row>
    <row r="6678" spans="7:8">
      <c r="G6678">
        <v>6673</v>
      </c>
      <c r="H6678">
        <f t="shared" ca="1" si="142"/>
        <v>9.4895270808312074E-3</v>
      </c>
    </row>
    <row r="6679" spans="7:8">
      <c r="G6679">
        <v>6674</v>
      </c>
      <c r="H6679">
        <f t="shared" ca="1" si="142"/>
        <v>3.578877370682447E-2</v>
      </c>
    </row>
    <row r="6680" spans="7:8">
      <c r="G6680">
        <v>6675</v>
      </c>
      <c r="H6680">
        <f t="shared" ca="1" si="142"/>
        <v>4.4346784652585874E-2</v>
      </c>
    </row>
    <row r="6681" spans="7:8">
      <c r="G6681">
        <v>6676</v>
      </c>
      <c r="H6681">
        <f t="shared" ca="1" si="142"/>
        <v>-1.8321852909558664E-2</v>
      </c>
    </row>
    <row r="6682" spans="7:8">
      <c r="G6682">
        <v>6677</v>
      </c>
      <c r="H6682">
        <f t="shared" ca="1" si="142"/>
        <v>-7.3484217658197945E-2</v>
      </c>
    </row>
    <row r="6683" spans="7:8">
      <c r="G6683">
        <v>6678</v>
      </c>
      <c r="H6683">
        <f t="shared" ca="1" si="142"/>
        <v>2.3657837512396973E-2</v>
      </c>
    </row>
    <row r="6684" spans="7:8">
      <c r="G6684">
        <v>6679</v>
      </c>
      <c r="H6684">
        <f t="shared" ca="1" si="142"/>
        <v>-2.1244520741303657E-2</v>
      </c>
    </row>
    <row r="6685" spans="7:8">
      <c r="G6685">
        <v>6680</v>
      </c>
      <c r="H6685">
        <f t="shared" ca="1" si="142"/>
        <v>-2.3033540951473336E-2</v>
      </c>
    </row>
    <row r="6686" spans="7:8">
      <c r="G6686">
        <v>6681</v>
      </c>
      <c r="H6686">
        <f t="shared" ca="1" si="142"/>
        <v>6.6472919506663647E-3</v>
      </c>
    </row>
    <row r="6687" spans="7:8">
      <c r="G6687">
        <v>6682</v>
      </c>
      <c r="H6687">
        <f t="shared" ca="1" si="142"/>
        <v>1.4788025010480774E-2</v>
      </c>
    </row>
    <row r="6688" spans="7:8">
      <c r="G6688">
        <v>6683</v>
      </c>
      <c r="H6688">
        <f t="shared" ca="1" si="142"/>
        <v>-6.5500102055823092E-3</v>
      </c>
    </row>
    <row r="6689" spans="7:8">
      <c r="G6689">
        <v>6684</v>
      </c>
      <c r="H6689">
        <f t="shared" ca="1" si="142"/>
        <v>1.4984046874493805E-3</v>
      </c>
    </row>
    <row r="6690" spans="7:8">
      <c r="G6690">
        <v>6685</v>
      </c>
      <c r="H6690">
        <f t="shared" ca="1" si="142"/>
        <v>-6.4359148751522727E-3</v>
      </c>
    </row>
    <row r="6691" spans="7:8">
      <c r="G6691">
        <v>6686</v>
      </c>
      <c r="H6691">
        <f t="shared" ca="1" si="142"/>
        <v>1.745916156611926E-2</v>
      </c>
    </row>
    <row r="6692" spans="7:8">
      <c r="G6692">
        <v>6687</v>
      </c>
      <c r="H6692">
        <f t="shared" ca="1" si="142"/>
        <v>1.3997631996663831E-2</v>
      </c>
    </row>
    <row r="6693" spans="7:8">
      <c r="G6693">
        <v>6688</v>
      </c>
      <c r="H6693">
        <f t="shared" ca="1" si="142"/>
        <v>5.5485435884254529E-3</v>
      </c>
    </row>
    <row r="6694" spans="7:8">
      <c r="G6694">
        <v>6689</v>
      </c>
      <c r="H6694">
        <f t="shared" ca="1" si="142"/>
        <v>-8.4687738373996884E-3</v>
      </c>
    </row>
    <row r="6695" spans="7:8">
      <c r="G6695">
        <v>6690</v>
      </c>
      <c r="H6695">
        <f t="shared" ca="1" si="142"/>
        <v>2.2346497201723766E-2</v>
      </c>
    </row>
    <row r="6696" spans="7:8">
      <c r="G6696">
        <v>6691</v>
      </c>
      <c r="H6696">
        <f t="shared" ca="1" si="142"/>
        <v>-3.9119948521308387E-2</v>
      </c>
    </row>
    <row r="6697" spans="7:8">
      <c r="G6697">
        <v>6692</v>
      </c>
      <c r="H6697">
        <f t="shared" ca="1" si="142"/>
        <v>-2.3954281176867039E-3</v>
      </c>
    </row>
    <row r="6698" spans="7:8">
      <c r="G6698">
        <v>6693</v>
      </c>
      <c r="H6698">
        <f t="shared" ca="1" si="142"/>
        <v>-5.9031120136110102E-3</v>
      </c>
    </row>
    <row r="6699" spans="7:8">
      <c r="G6699">
        <v>6694</v>
      </c>
      <c r="H6699">
        <f t="shared" ca="1" si="142"/>
        <v>1.2682872407935749E-3</v>
      </c>
    </row>
    <row r="6700" spans="7:8">
      <c r="G6700">
        <v>6695</v>
      </c>
      <c r="H6700">
        <f t="shared" ca="1" si="142"/>
        <v>-1.333276933581988E-3</v>
      </c>
    </row>
    <row r="6701" spans="7:8">
      <c r="G6701">
        <v>6696</v>
      </c>
      <c r="H6701">
        <f t="shared" ca="1" si="142"/>
        <v>-5.6303452325465381E-2</v>
      </c>
    </row>
    <row r="6702" spans="7:8">
      <c r="G6702">
        <v>6697</v>
      </c>
      <c r="H6702">
        <f t="shared" ca="1" si="142"/>
        <v>-2.6892637695799707E-2</v>
      </c>
    </row>
    <row r="6703" spans="7:8">
      <c r="G6703">
        <v>6698</v>
      </c>
      <c r="H6703">
        <f t="shared" ca="1" si="142"/>
        <v>1.803800961304444E-3</v>
      </c>
    </row>
    <row r="6704" spans="7:8">
      <c r="G6704">
        <v>6699</v>
      </c>
      <c r="H6704">
        <f t="shared" ca="1" si="142"/>
        <v>1.6796916240111186E-2</v>
      </c>
    </row>
    <row r="6705" spans="7:8">
      <c r="G6705">
        <v>6700</v>
      </c>
      <c r="H6705">
        <f t="shared" ca="1" si="142"/>
        <v>1.4561660578475688E-2</v>
      </c>
    </row>
    <row r="6706" spans="7:8">
      <c r="G6706">
        <v>6701</v>
      </c>
      <c r="H6706">
        <f t="shared" ca="1" si="142"/>
        <v>-2.2980157087360644E-2</v>
      </c>
    </row>
    <row r="6707" spans="7:8">
      <c r="G6707">
        <v>6702</v>
      </c>
      <c r="H6707">
        <f t="shared" ca="1" si="142"/>
        <v>4.2496555847769769E-2</v>
      </c>
    </row>
    <row r="6708" spans="7:8">
      <c r="G6708">
        <v>6703</v>
      </c>
      <c r="H6708">
        <f t="shared" ca="1" si="142"/>
        <v>-1.1844081071537728E-2</v>
      </c>
    </row>
    <row r="6709" spans="7:8">
      <c r="G6709">
        <v>6704</v>
      </c>
      <c r="H6709">
        <f t="shared" ca="1" si="142"/>
        <v>-4.4523869283927325E-3</v>
      </c>
    </row>
    <row r="6710" spans="7:8">
      <c r="G6710">
        <v>6705</v>
      </c>
      <c r="H6710">
        <f t="shared" ca="1" si="142"/>
        <v>-1.2990978914388426E-3</v>
      </c>
    </row>
    <row r="6711" spans="7:8">
      <c r="G6711">
        <v>6706</v>
      </c>
      <c r="H6711">
        <f t="shared" ca="1" si="142"/>
        <v>2.7089381758661223E-2</v>
      </c>
    </row>
    <row r="6712" spans="7:8">
      <c r="G6712">
        <v>6707</v>
      </c>
      <c r="H6712">
        <f t="shared" ca="1" si="142"/>
        <v>-3.9540107635550612E-3</v>
      </c>
    </row>
    <row r="6713" spans="7:8">
      <c r="G6713">
        <v>6708</v>
      </c>
      <c r="H6713">
        <f t="shared" ca="1" si="142"/>
        <v>3.1282173588225361E-2</v>
      </c>
    </row>
    <row r="6714" spans="7:8">
      <c r="G6714">
        <v>6709</v>
      </c>
      <c r="H6714">
        <f t="shared" ca="1" si="142"/>
        <v>-5.08847774032523E-3</v>
      </c>
    </row>
    <row r="6715" spans="7:8">
      <c r="G6715">
        <v>6710</v>
      </c>
      <c r="H6715">
        <f t="shared" ca="1" si="142"/>
        <v>-3.2227732209146168E-2</v>
      </c>
    </row>
    <row r="6716" spans="7:8">
      <c r="G6716">
        <v>6711</v>
      </c>
      <c r="H6716">
        <f t="shared" ca="1" si="142"/>
        <v>-2.2563683042310739E-2</v>
      </c>
    </row>
    <row r="6717" spans="7:8">
      <c r="G6717">
        <v>6712</v>
      </c>
      <c r="H6717">
        <f t="shared" ca="1" si="142"/>
        <v>-3.1895223608776904E-2</v>
      </c>
    </row>
    <row r="6718" spans="7:8">
      <c r="G6718">
        <v>6713</v>
      </c>
      <c r="H6718">
        <f t="shared" ca="1" si="142"/>
        <v>-2.6813420614873348E-2</v>
      </c>
    </row>
    <row r="6719" spans="7:8">
      <c r="G6719">
        <v>6714</v>
      </c>
      <c r="H6719">
        <f t="shared" ca="1" si="142"/>
        <v>-1.6180503699035349E-2</v>
      </c>
    </row>
    <row r="6720" spans="7:8">
      <c r="G6720">
        <v>6715</v>
      </c>
      <c r="H6720">
        <f t="shared" ca="1" si="142"/>
        <v>-1.6085204177656782E-3</v>
      </c>
    </row>
    <row r="6721" spans="7:8">
      <c r="G6721">
        <v>6716</v>
      </c>
      <c r="H6721">
        <f t="shared" ca="1" si="142"/>
        <v>3.1891363131775562E-2</v>
      </c>
    </row>
    <row r="6722" spans="7:8">
      <c r="G6722">
        <v>6717</v>
      </c>
      <c r="H6722">
        <f t="shared" ca="1" si="142"/>
        <v>-1.3403917234473709E-2</v>
      </c>
    </row>
    <row r="6723" spans="7:8">
      <c r="G6723">
        <v>6718</v>
      </c>
      <c r="H6723">
        <f t="shared" ca="1" si="142"/>
        <v>9.3374538490174682E-3</v>
      </c>
    </row>
    <row r="6724" spans="7:8">
      <c r="G6724">
        <v>6719</v>
      </c>
      <c r="H6724">
        <f t="shared" ca="1" si="142"/>
        <v>-2.56111300596469E-3</v>
      </c>
    </row>
    <row r="6725" spans="7:8">
      <c r="G6725">
        <v>6720</v>
      </c>
      <c r="H6725">
        <f t="shared" ca="1" si="142"/>
        <v>-2.9584499226018917E-3</v>
      </c>
    </row>
    <row r="6726" spans="7:8">
      <c r="G6726">
        <v>6721</v>
      </c>
      <c r="H6726">
        <f t="shared" ca="1" si="142"/>
        <v>-1.2147757495204222E-2</v>
      </c>
    </row>
    <row r="6727" spans="7:8">
      <c r="G6727">
        <v>6722</v>
      </c>
      <c r="H6727">
        <f t="shared" ref="H6727:H6790" ca="1" si="143">NORMINV(RAND(),N$8,N$9)</f>
        <v>-1.9984143544724053E-2</v>
      </c>
    </row>
    <row r="6728" spans="7:8">
      <c r="G6728">
        <v>6723</v>
      </c>
      <c r="H6728">
        <f t="shared" ca="1" si="143"/>
        <v>4.2766686678399055E-4</v>
      </c>
    </row>
    <row r="6729" spans="7:8">
      <c r="G6729">
        <v>6724</v>
      </c>
      <c r="H6729">
        <f t="shared" ca="1" si="143"/>
        <v>-4.2038977529767596E-2</v>
      </c>
    </row>
    <row r="6730" spans="7:8">
      <c r="G6730">
        <v>6725</v>
      </c>
      <c r="H6730">
        <f t="shared" ca="1" si="143"/>
        <v>-4.9976184004107735E-2</v>
      </c>
    </row>
    <row r="6731" spans="7:8">
      <c r="G6731">
        <v>6726</v>
      </c>
      <c r="H6731">
        <f t="shared" ca="1" si="143"/>
        <v>1.1643601360613374E-2</v>
      </c>
    </row>
    <row r="6732" spans="7:8">
      <c r="G6732">
        <v>6727</v>
      </c>
      <c r="H6732">
        <f t="shared" ca="1" si="143"/>
        <v>6.8140652025108122E-3</v>
      </c>
    </row>
    <row r="6733" spans="7:8">
      <c r="G6733">
        <v>6728</v>
      </c>
      <c r="H6733">
        <f t="shared" ca="1" si="143"/>
        <v>-2.2196837722910541E-2</v>
      </c>
    </row>
    <row r="6734" spans="7:8">
      <c r="G6734">
        <v>6729</v>
      </c>
      <c r="H6734">
        <f t="shared" ca="1" si="143"/>
        <v>-8.200645870856841E-3</v>
      </c>
    </row>
    <row r="6735" spans="7:8">
      <c r="G6735">
        <v>6730</v>
      </c>
      <c r="H6735">
        <f t="shared" ca="1" si="143"/>
        <v>2.444167885952684E-2</v>
      </c>
    </row>
    <row r="6736" spans="7:8">
      <c r="G6736">
        <v>6731</v>
      </c>
      <c r="H6736">
        <f t="shared" ca="1" si="143"/>
        <v>1.2327854327632896E-2</v>
      </c>
    </row>
    <row r="6737" spans="7:8">
      <c r="G6737">
        <v>6732</v>
      </c>
      <c r="H6737">
        <f t="shared" ca="1" si="143"/>
        <v>1.7108256161702102E-2</v>
      </c>
    </row>
    <row r="6738" spans="7:8">
      <c r="G6738">
        <v>6733</v>
      </c>
      <c r="H6738">
        <f t="shared" ca="1" si="143"/>
        <v>-8.461588653407924E-3</v>
      </c>
    </row>
    <row r="6739" spans="7:8">
      <c r="G6739">
        <v>6734</v>
      </c>
      <c r="H6739">
        <f t="shared" ca="1" si="143"/>
        <v>-2.0821954005010648E-2</v>
      </c>
    </row>
    <row r="6740" spans="7:8">
      <c r="G6740">
        <v>6735</v>
      </c>
      <c r="H6740">
        <f t="shared" ca="1" si="143"/>
        <v>5.6681050317602878E-2</v>
      </c>
    </row>
    <row r="6741" spans="7:8">
      <c r="G6741">
        <v>6736</v>
      </c>
      <c r="H6741">
        <f t="shared" ca="1" si="143"/>
        <v>-3.8233319284638682E-2</v>
      </c>
    </row>
    <row r="6742" spans="7:8">
      <c r="G6742">
        <v>6737</v>
      </c>
      <c r="H6742">
        <f t="shared" ca="1" si="143"/>
        <v>-1.4649116369262164E-2</v>
      </c>
    </row>
    <row r="6743" spans="7:8">
      <c r="G6743">
        <v>6738</v>
      </c>
      <c r="H6743">
        <f t="shared" ca="1" si="143"/>
        <v>1.3230681579827045E-2</v>
      </c>
    </row>
    <row r="6744" spans="7:8">
      <c r="G6744">
        <v>6739</v>
      </c>
      <c r="H6744">
        <f t="shared" ca="1" si="143"/>
        <v>-8.4576277696989909E-3</v>
      </c>
    </row>
    <row r="6745" spans="7:8">
      <c r="G6745">
        <v>6740</v>
      </c>
      <c r="H6745">
        <f t="shared" ca="1" si="143"/>
        <v>-1.1463343685948512E-2</v>
      </c>
    </row>
    <row r="6746" spans="7:8">
      <c r="G6746">
        <v>6741</v>
      </c>
      <c r="H6746">
        <f t="shared" ca="1" si="143"/>
        <v>2.1086967465837554E-2</v>
      </c>
    </row>
    <row r="6747" spans="7:8">
      <c r="G6747">
        <v>6742</v>
      </c>
      <c r="H6747">
        <f t="shared" ca="1" si="143"/>
        <v>5.2887467594311417E-3</v>
      </c>
    </row>
    <row r="6748" spans="7:8">
      <c r="G6748">
        <v>6743</v>
      </c>
      <c r="H6748">
        <f t="shared" ca="1" si="143"/>
        <v>-3.2764643923122352E-2</v>
      </c>
    </row>
    <row r="6749" spans="7:8">
      <c r="G6749">
        <v>6744</v>
      </c>
      <c r="H6749">
        <f t="shared" ca="1" si="143"/>
        <v>-1.0394894798981312E-2</v>
      </c>
    </row>
    <row r="6750" spans="7:8">
      <c r="G6750">
        <v>6745</v>
      </c>
      <c r="H6750">
        <f t="shared" ca="1" si="143"/>
        <v>1.7516839552707164E-2</v>
      </c>
    </row>
    <row r="6751" spans="7:8">
      <c r="G6751">
        <v>6746</v>
      </c>
      <c r="H6751">
        <f t="shared" ca="1" si="143"/>
        <v>1.859942719128678E-2</v>
      </c>
    </row>
    <row r="6752" spans="7:8">
      <c r="G6752">
        <v>6747</v>
      </c>
      <c r="H6752">
        <f t="shared" ca="1" si="143"/>
        <v>-3.7889348730308435E-2</v>
      </c>
    </row>
    <row r="6753" spans="7:8">
      <c r="G6753">
        <v>6748</v>
      </c>
      <c r="H6753">
        <f t="shared" ca="1" si="143"/>
        <v>-2.1963856354322041E-2</v>
      </c>
    </row>
    <row r="6754" spans="7:8">
      <c r="G6754">
        <v>6749</v>
      </c>
      <c r="H6754">
        <f t="shared" ca="1" si="143"/>
        <v>-9.8735002455750311E-3</v>
      </c>
    </row>
    <row r="6755" spans="7:8">
      <c r="G6755">
        <v>6750</v>
      </c>
      <c r="H6755">
        <f t="shared" ca="1" si="143"/>
        <v>1.9916433383816046E-2</v>
      </c>
    </row>
    <row r="6756" spans="7:8">
      <c r="G6756">
        <v>6751</v>
      </c>
      <c r="H6756">
        <f t="shared" ca="1" si="143"/>
        <v>6.1024861773244701E-3</v>
      </c>
    </row>
    <row r="6757" spans="7:8">
      <c r="G6757">
        <v>6752</v>
      </c>
      <c r="H6757">
        <f t="shared" ca="1" si="143"/>
        <v>-1.711778389332818E-2</v>
      </c>
    </row>
    <row r="6758" spans="7:8">
      <c r="G6758">
        <v>6753</v>
      </c>
      <c r="H6758">
        <f t="shared" ca="1" si="143"/>
        <v>-4.6931573311508511E-2</v>
      </c>
    </row>
    <row r="6759" spans="7:8">
      <c r="G6759">
        <v>6754</v>
      </c>
      <c r="H6759">
        <f t="shared" ca="1" si="143"/>
        <v>-2.390238008582905E-2</v>
      </c>
    </row>
    <row r="6760" spans="7:8">
      <c r="G6760">
        <v>6755</v>
      </c>
      <c r="H6760">
        <f t="shared" ca="1" si="143"/>
        <v>-1.6009456906251354E-2</v>
      </c>
    </row>
    <row r="6761" spans="7:8">
      <c r="G6761">
        <v>6756</v>
      </c>
      <c r="H6761">
        <f t="shared" ca="1" si="143"/>
        <v>3.0235243078517278E-2</v>
      </c>
    </row>
    <row r="6762" spans="7:8">
      <c r="G6762">
        <v>6757</v>
      </c>
      <c r="H6762">
        <f t="shared" ca="1" si="143"/>
        <v>-3.5766994927823904E-3</v>
      </c>
    </row>
    <row r="6763" spans="7:8">
      <c r="G6763">
        <v>6758</v>
      </c>
      <c r="H6763">
        <f t="shared" ca="1" si="143"/>
        <v>-1.337606909281629E-2</v>
      </c>
    </row>
    <row r="6764" spans="7:8">
      <c r="G6764">
        <v>6759</v>
      </c>
      <c r="H6764">
        <f t="shared" ca="1" si="143"/>
        <v>1.3278177794819481E-2</v>
      </c>
    </row>
    <row r="6765" spans="7:8">
      <c r="G6765">
        <v>6760</v>
      </c>
      <c r="H6765">
        <f t="shared" ca="1" si="143"/>
        <v>1.4328897069254814E-2</v>
      </c>
    </row>
    <row r="6766" spans="7:8">
      <c r="G6766">
        <v>6761</v>
      </c>
      <c r="H6766">
        <f t="shared" ca="1" si="143"/>
        <v>5.2510040166601213E-2</v>
      </c>
    </row>
    <row r="6767" spans="7:8">
      <c r="G6767">
        <v>6762</v>
      </c>
      <c r="H6767">
        <f t="shared" ca="1" si="143"/>
        <v>1.7854378136754029E-2</v>
      </c>
    </row>
    <row r="6768" spans="7:8">
      <c r="G6768">
        <v>6763</v>
      </c>
      <c r="H6768">
        <f t="shared" ca="1" si="143"/>
        <v>-7.2661363384571333E-3</v>
      </c>
    </row>
    <row r="6769" spans="7:8">
      <c r="G6769">
        <v>6764</v>
      </c>
      <c r="H6769">
        <f t="shared" ca="1" si="143"/>
        <v>2.5393028671661853E-2</v>
      </c>
    </row>
    <row r="6770" spans="7:8">
      <c r="G6770">
        <v>6765</v>
      </c>
      <c r="H6770">
        <f t="shared" ca="1" si="143"/>
        <v>-2.0819037981280417E-2</v>
      </c>
    </row>
    <row r="6771" spans="7:8">
      <c r="G6771">
        <v>6766</v>
      </c>
      <c r="H6771">
        <f t="shared" ca="1" si="143"/>
        <v>-6.9802278165657476E-3</v>
      </c>
    </row>
    <row r="6772" spans="7:8">
      <c r="G6772">
        <v>6767</v>
      </c>
      <c r="H6772">
        <f t="shared" ca="1" si="143"/>
        <v>3.6952661885731299E-2</v>
      </c>
    </row>
    <row r="6773" spans="7:8">
      <c r="G6773">
        <v>6768</v>
      </c>
      <c r="H6773">
        <f t="shared" ca="1" si="143"/>
        <v>-1.6282647784566409E-2</v>
      </c>
    </row>
    <row r="6774" spans="7:8">
      <c r="G6774">
        <v>6769</v>
      </c>
      <c r="H6774">
        <f t="shared" ca="1" si="143"/>
        <v>-1.1918547609739759E-3</v>
      </c>
    </row>
    <row r="6775" spans="7:8">
      <c r="G6775">
        <v>6770</v>
      </c>
      <c r="H6775">
        <f t="shared" ca="1" si="143"/>
        <v>9.7538599497434524E-3</v>
      </c>
    </row>
    <row r="6776" spans="7:8">
      <c r="G6776">
        <v>6771</v>
      </c>
      <c r="H6776">
        <f t="shared" ca="1" si="143"/>
        <v>4.0530786587387305E-2</v>
      </c>
    </row>
    <row r="6777" spans="7:8">
      <c r="G6777">
        <v>6772</v>
      </c>
      <c r="H6777">
        <f t="shared" ca="1" si="143"/>
        <v>1.3565758459080667E-2</v>
      </c>
    </row>
    <row r="6778" spans="7:8">
      <c r="G6778">
        <v>6773</v>
      </c>
      <c r="H6778">
        <f t="shared" ca="1" si="143"/>
        <v>-6.7014055705563996E-3</v>
      </c>
    </row>
    <row r="6779" spans="7:8">
      <c r="G6779">
        <v>6774</v>
      </c>
      <c r="H6779">
        <f t="shared" ca="1" si="143"/>
        <v>-8.9304784937389529E-3</v>
      </c>
    </row>
    <row r="6780" spans="7:8">
      <c r="G6780">
        <v>6775</v>
      </c>
      <c r="H6780">
        <f t="shared" ca="1" si="143"/>
        <v>-1.631481544194556E-2</v>
      </c>
    </row>
    <row r="6781" spans="7:8">
      <c r="G6781">
        <v>6776</v>
      </c>
      <c r="H6781">
        <f t="shared" ca="1" si="143"/>
        <v>9.8573157111533794E-3</v>
      </c>
    </row>
    <row r="6782" spans="7:8">
      <c r="G6782">
        <v>6777</v>
      </c>
      <c r="H6782">
        <f t="shared" ca="1" si="143"/>
        <v>7.4877388352862055E-3</v>
      </c>
    </row>
    <row r="6783" spans="7:8">
      <c r="G6783">
        <v>6778</v>
      </c>
      <c r="H6783">
        <f t="shared" ca="1" si="143"/>
        <v>-4.03146413746793E-2</v>
      </c>
    </row>
    <row r="6784" spans="7:8">
      <c r="G6784">
        <v>6779</v>
      </c>
      <c r="H6784">
        <f t="shared" ca="1" si="143"/>
        <v>1.357673461430744E-2</v>
      </c>
    </row>
    <row r="6785" spans="7:8">
      <c r="G6785">
        <v>6780</v>
      </c>
      <c r="H6785">
        <f t="shared" ca="1" si="143"/>
        <v>5.981808344542784E-3</v>
      </c>
    </row>
    <row r="6786" spans="7:8">
      <c r="G6786">
        <v>6781</v>
      </c>
      <c r="H6786">
        <f t="shared" ca="1" si="143"/>
        <v>-2.4863909772008756E-2</v>
      </c>
    </row>
    <row r="6787" spans="7:8">
      <c r="G6787">
        <v>6782</v>
      </c>
      <c r="H6787">
        <f t="shared" ca="1" si="143"/>
        <v>3.4898772523589373E-3</v>
      </c>
    </row>
    <row r="6788" spans="7:8">
      <c r="G6788">
        <v>6783</v>
      </c>
      <c r="H6788">
        <f t="shared" ca="1" si="143"/>
        <v>-5.3757552209428426E-2</v>
      </c>
    </row>
    <row r="6789" spans="7:8">
      <c r="G6789">
        <v>6784</v>
      </c>
      <c r="H6789">
        <f t="shared" ca="1" si="143"/>
        <v>-2.5288129828257309E-2</v>
      </c>
    </row>
    <row r="6790" spans="7:8">
      <c r="G6790">
        <v>6785</v>
      </c>
      <c r="H6790">
        <f t="shared" ca="1" si="143"/>
        <v>1.9908746505732329E-2</v>
      </c>
    </row>
    <row r="6791" spans="7:8">
      <c r="G6791">
        <v>6786</v>
      </c>
      <c r="H6791">
        <f t="shared" ref="H6791:H6854" ca="1" si="144">NORMINV(RAND(),N$8,N$9)</f>
        <v>-5.9467252331251623E-3</v>
      </c>
    </row>
    <row r="6792" spans="7:8">
      <c r="G6792">
        <v>6787</v>
      </c>
      <c r="H6792">
        <f t="shared" ca="1" si="144"/>
        <v>-2.33136262701082E-2</v>
      </c>
    </row>
    <row r="6793" spans="7:8">
      <c r="G6793">
        <v>6788</v>
      </c>
      <c r="H6793">
        <f t="shared" ca="1" si="144"/>
        <v>5.4950727418353225E-2</v>
      </c>
    </row>
    <row r="6794" spans="7:8">
      <c r="G6794">
        <v>6789</v>
      </c>
      <c r="H6794">
        <f t="shared" ca="1" si="144"/>
        <v>3.3549282675403087E-2</v>
      </c>
    </row>
    <row r="6795" spans="7:8">
      <c r="G6795">
        <v>6790</v>
      </c>
      <c r="H6795">
        <f t="shared" ca="1" si="144"/>
        <v>-1.5878255137763631E-2</v>
      </c>
    </row>
    <row r="6796" spans="7:8">
      <c r="G6796">
        <v>6791</v>
      </c>
      <c r="H6796">
        <f t="shared" ca="1" si="144"/>
        <v>-1.6362098284376306E-2</v>
      </c>
    </row>
    <row r="6797" spans="7:8">
      <c r="G6797">
        <v>6792</v>
      </c>
      <c r="H6797">
        <f t="shared" ca="1" si="144"/>
        <v>-1.1490415038887652E-2</v>
      </c>
    </row>
    <row r="6798" spans="7:8">
      <c r="G6798">
        <v>6793</v>
      </c>
      <c r="H6798">
        <f t="shared" ca="1" si="144"/>
        <v>2.9139318709475146E-2</v>
      </c>
    </row>
    <row r="6799" spans="7:8">
      <c r="G6799">
        <v>6794</v>
      </c>
      <c r="H6799">
        <f t="shared" ca="1" si="144"/>
        <v>-3.7756959173177958E-2</v>
      </c>
    </row>
    <row r="6800" spans="7:8">
      <c r="G6800">
        <v>6795</v>
      </c>
      <c r="H6800">
        <f t="shared" ca="1" si="144"/>
        <v>-1.7688690373021017E-2</v>
      </c>
    </row>
    <row r="6801" spans="7:8">
      <c r="G6801">
        <v>6796</v>
      </c>
      <c r="H6801">
        <f t="shared" ca="1" si="144"/>
        <v>3.0928541943336066E-2</v>
      </c>
    </row>
    <row r="6802" spans="7:8">
      <c r="G6802">
        <v>6797</v>
      </c>
      <c r="H6802">
        <f t="shared" ca="1" si="144"/>
        <v>-2.0147974322000512E-2</v>
      </c>
    </row>
    <row r="6803" spans="7:8">
      <c r="G6803">
        <v>6798</v>
      </c>
      <c r="H6803">
        <f t="shared" ca="1" si="144"/>
        <v>3.2808328080291403E-2</v>
      </c>
    </row>
    <row r="6804" spans="7:8">
      <c r="G6804">
        <v>6799</v>
      </c>
      <c r="H6804">
        <f t="shared" ca="1" si="144"/>
        <v>-1.2669953406787638E-2</v>
      </c>
    </row>
    <row r="6805" spans="7:8">
      <c r="G6805">
        <v>6800</v>
      </c>
      <c r="H6805">
        <f t="shared" ca="1" si="144"/>
        <v>-9.613810653232269E-3</v>
      </c>
    </row>
    <row r="6806" spans="7:8">
      <c r="G6806">
        <v>6801</v>
      </c>
      <c r="H6806">
        <f t="shared" ca="1" si="144"/>
        <v>2.0589681230172668E-2</v>
      </c>
    </row>
    <row r="6807" spans="7:8">
      <c r="G6807">
        <v>6802</v>
      </c>
      <c r="H6807">
        <f t="shared" ca="1" si="144"/>
        <v>-5.6963737510590223E-2</v>
      </c>
    </row>
    <row r="6808" spans="7:8">
      <c r="G6808">
        <v>6803</v>
      </c>
      <c r="H6808">
        <f t="shared" ca="1" si="144"/>
        <v>1.3182019715220721E-2</v>
      </c>
    </row>
    <row r="6809" spans="7:8">
      <c r="G6809">
        <v>6804</v>
      </c>
      <c r="H6809">
        <f t="shared" ca="1" si="144"/>
        <v>3.9343648687601256E-3</v>
      </c>
    </row>
    <row r="6810" spans="7:8">
      <c r="G6810">
        <v>6805</v>
      </c>
      <c r="H6810">
        <f t="shared" ca="1" si="144"/>
        <v>-1.8728196663207131E-2</v>
      </c>
    </row>
    <row r="6811" spans="7:8">
      <c r="G6811">
        <v>6806</v>
      </c>
      <c r="H6811">
        <f t="shared" ca="1" si="144"/>
        <v>-1.2205139204858962E-2</v>
      </c>
    </row>
    <row r="6812" spans="7:8">
      <c r="G6812">
        <v>6807</v>
      </c>
      <c r="H6812">
        <f t="shared" ca="1" si="144"/>
        <v>1.9721955561612735E-2</v>
      </c>
    </row>
    <row r="6813" spans="7:8">
      <c r="G6813">
        <v>6808</v>
      </c>
      <c r="H6813">
        <f t="shared" ca="1" si="144"/>
        <v>-7.5335641794363056E-3</v>
      </c>
    </row>
    <row r="6814" spans="7:8">
      <c r="G6814">
        <v>6809</v>
      </c>
      <c r="H6814">
        <f t="shared" ca="1" si="144"/>
        <v>4.632582402568719E-2</v>
      </c>
    </row>
    <row r="6815" spans="7:8">
      <c r="G6815">
        <v>6810</v>
      </c>
      <c r="H6815">
        <f t="shared" ca="1" si="144"/>
        <v>-2.7700908881957895E-2</v>
      </c>
    </row>
    <row r="6816" spans="7:8">
      <c r="G6816">
        <v>6811</v>
      </c>
      <c r="H6816">
        <f t="shared" ca="1" si="144"/>
        <v>4.0362358988047249E-2</v>
      </c>
    </row>
    <row r="6817" spans="7:8">
      <c r="G6817">
        <v>6812</v>
      </c>
      <c r="H6817">
        <f t="shared" ca="1" si="144"/>
        <v>-6.5669930459523601E-3</v>
      </c>
    </row>
    <row r="6818" spans="7:8">
      <c r="G6818">
        <v>6813</v>
      </c>
      <c r="H6818">
        <f t="shared" ca="1" si="144"/>
        <v>1.8173159770752158E-3</v>
      </c>
    </row>
    <row r="6819" spans="7:8">
      <c r="G6819">
        <v>6814</v>
      </c>
      <c r="H6819">
        <f t="shared" ca="1" si="144"/>
        <v>1.7739129252396747E-3</v>
      </c>
    </row>
    <row r="6820" spans="7:8">
      <c r="G6820">
        <v>6815</v>
      </c>
      <c r="H6820">
        <f t="shared" ca="1" si="144"/>
        <v>-2.7997569310233551E-2</v>
      </c>
    </row>
    <row r="6821" spans="7:8">
      <c r="G6821">
        <v>6816</v>
      </c>
      <c r="H6821">
        <f t="shared" ca="1" si="144"/>
        <v>3.4745505375803655E-3</v>
      </c>
    </row>
    <row r="6822" spans="7:8">
      <c r="G6822">
        <v>6817</v>
      </c>
      <c r="H6822">
        <f t="shared" ca="1" si="144"/>
        <v>-2.2124787136908554E-2</v>
      </c>
    </row>
    <row r="6823" spans="7:8">
      <c r="G6823">
        <v>6818</v>
      </c>
      <c r="H6823">
        <f t="shared" ca="1" si="144"/>
        <v>6.4426582744650639E-3</v>
      </c>
    </row>
    <row r="6824" spans="7:8">
      <c r="G6824">
        <v>6819</v>
      </c>
      <c r="H6824">
        <f t="shared" ca="1" si="144"/>
        <v>-2.9261866518224499E-2</v>
      </c>
    </row>
    <row r="6825" spans="7:8">
      <c r="G6825">
        <v>6820</v>
      </c>
      <c r="H6825">
        <f t="shared" ca="1" si="144"/>
        <v>1.912153095720201E-2</v>
      </c>
    </row>
    <row r="6826" spans="7:8">
      <c r="G6826">
        <v>6821</v>
      </c>
      <c r="H6826">
        <f t="shared" ca="1" si="144"/>
        <v>-7.3125289388830221E-3</v>
      </c>
    </row>
    <row r="6827" spans="7:8">
      <c r="G6827">
        <v>6822</v>
      </c>
      <c r="H6827">
        <f t="shared" ca="1" si="144"/>
        <v>2.2158116420541218E-2</v>
      </c>
    </row>
    <row r="6828" spans="7:8">
      <c r="G6828">
        <v>6823</v>
      </c>
      <c r="H6828">
        <f t="shared" ca="1" si="144"/>
        <v>-2.7639253874857158E-3</v>
      </c>
    </row>
    <row r="6829" spans="7:8">
      <c r="G6829">
        <v>6824</v>
      </c>
      <c r="H6829">
        <f t="shared" ca="1" si="144"/>
        <v>-2.0158135953720919E-2</v>
      </c>
    </row>
    <row r="6830" spans="7:8">
      <c r="G6830">
        <v>6825</v>
      </c>
      <c r="H6830">
        <f t="shared" ca="1" si="144"/>
        <v>-7.1888510880932233E-3</v>
      </c>
    </row>
    <row r="6831" spans="7:8">
      <c r="G6831">
        <v>6826</v>
      </c>
      <c r="H6831">
        <f t="shared" ca="1" si="144"/>
        <v>-1.4498263584963372E-2</v>
      </c>
    </row>
    <row r="6832" spans="7:8">
      <c r="G6832">
        <v>6827</v>
      </c>
      <c r="H6832">
        <f t="shared" ca="1" si="144"/>
        <v>-1.5516782744629967E-2</v>
      </c>
    </row>
    <row r="6833" spans="7:8">
      <c r="G6833">
        <v>6828</v>
      </c>
      <c r="H6833">
        <f t="shared" ca="1" si="144"/>
        <v>-3.903387682253092E-3</v>
      </c>
    </row>
    <row r="6834" spans="7:8">
      <c r="G6834">
        <v>6829</v>
      </c>
      <c r="H6834">
        <f t="shared" ca="1" si="144"/>
        <v>1.352178078911292E-2</v>
      </c>
    </row>
    <row r="6835" spans="7:8">
      <c r="G6835">
        <v>6830</v>
      </c>
      <c r="H6835">
        <f t="shared" ca="1" si="144"/>
        <v>-7.2120014737787827E-3</v>
      </c>
    </row>
    <row r="6836" spans="7:8">
      <c r="G6836">
        <v>6831</v>
      </c>
      <c r="H6836">
        <f t="shared" ca="1" si="144"/>
        <v>-2.4147128561498636E-2</v>
      </c>
    </row>
    <row r="6837" spans="7:8">
      <c r="G6837">
        <v>6832</v>
      </c>
      <c r="H6837">
        <f t="shared" ca="1" si="144"/>
        <v>-1.2311489625322693E-2</v>
      </c>
    </row>
    <row r="6838" spans="7:8">
      <c r="G6838">
        <v>6833</v>
      </c>
      <c r="H6838">
        <f t="shared" ca="1" si="144"/>
        <v>2.7491282336957339E-2</v>
      </c>
    </row>
    <row r="6839" spans="7:8">
      <c r="G6839">
        <v>6834</v>
      </c>
      <c r="H6839">
        <f t="shared" ca="1" si="144"/>
        <v>3.1593057897225031E-2</v>
      </c>
    </row>
    <row r="6840" spans="7:8">
      <c r="G6840">
        <v>6835</v>
      </c>
      <c r="H6840">
        <f t="shared" ca="1" si="144"/>
        <v>-4.6797566475270475E-2</v>
      </c>
    </row>
    <row r="6841" spans="7:8">
      <c r="G6841">
        <v>6836</v>
      </c>
      <c r="H6841">
        <f t="shared" ca="1" si="144"/>
        <v>3.9566214355452559E-2</v>
      </c>
    </row>
    <row r="6842" spans="7:8">
      <c r="G6842">
        <v>6837</v>
      </c>
      <c r="H6842">
        <f t="shared" ca="1" si="144"/>
        <v>1.9845124907963162E-2</v>
      </c>
    </row>
    <row r="6843" spans="7:8">
      <c r="G6843">
        <v>6838</v>
      </c>
      <c r="H6843">
        <f t="shared" ca="1" si="144"/>
        <v>1.0828571153914524E-2</v>
      </c>
    </row>
    <row r="6844" spans="7:8">
      <c r="G6844">
        <v>6839</v>
      </c>
      <c r="H6844">
        <f t="shared" ca="1" si="144"/>
        <v>-5.66723779741874E-2</v>
      </c>
    </row>
    <row r="6845" spans="7:8">
      <c r="G6845">
        <v>6840</v>
      </c>
      <c r="H6845">
        <f t="shared" ca="1" si="144"/>
        <v>-1.6284492260321838E-2</v>
      </c>
    </row>
    <row r="6846" spans="7:8">
      <c r="G6846">
        <v>6841</v>
      </c>
      <c r="H6846">
        <f t="shared" ca="1" si="144"/>
        <v>8.1857966258785334E-3</v>
      </c>
    </row>
    <row r="6847" spans="7:8">
      <c r="G6847">
        <v>6842</v>
      </c>
      <c r="H6847">
        <f t="shared" ca="1" si="144"/>
        <v>1.6321166963795673E-2</v>
      </c>
    </row>
    <row r="6848" spans="7:8">
      <c r="G6848">
        <v>6843</v>
      </c>
      <c r="H6848">
        <f t="shared" ca="1" si="144"/>
        <v>-1.2909916994242109E-2</v>
      </c>
    </row>
    <row r="6849" spans="7:8">
      <c r="G6849">
        <v>6844</v>
      </c>
      <c r="H6849">
        <f t="shared" ca="1" si="144"/>
        <v>2.7432751415685844E-3</v>
      </c>
    </row>
    <row r="6850" spans="7:8">
      <c r="G6850">
        <v>6845</v>
      </c>
      <c r="H6850">
        <f t="shared" ca="1" si="144"/>
        <v>5.6281707336984732E-2</v>
      </c>
    </row>
    <row r="6851" spans="7:8">
      <c r="G6851">
        <v>6846</v>
      </c>
      <c r="H6851">
        <f t="shared" ca="1" si="144"/>
        <v>2.6208844416493141E-2</v>
      </c>
    </row>
    <row r="6852" spans="7:8">
      <c r="G6852">
        <v>6847</v>
      </c>
      <c r="H6852">
        <f t="shared" ca="1" si="144"/>
        <v>-5.0433736966114209E-2</v>
      </c>
    </row>
    <row r="6853" spans="7:8">
      <c r="G6853">
        <v>6848</v>
      </c>
      <c r="H6853">
        <f t="shared" ca="1" si="144"/>
        <v>2.6379077911870451E-2</v>
      </c>
    </row>
    <row r="6854" spans="7:8">
      <c r="G6854">
        <v>6849</v>
      </c>
      <c r="H6854">
        <f t="shared" ca="1" si="144"/>
        <v>5.9736833788199247E-3</v>
      </c>
    </row>
    <row r="6855" spans="7:8">
      <c r="G6855">
        <v>6850</v>
      </c>
      <c r="H6855">
        <f t="shared" ref="H6855:H6918" ca="1" si="145">NORMINV(RAND(),N$8,N$9)</f>
        <v>-1.3825062747718138E-2</v>
      </c>
    </row>
    <row r="6856" spans="7:8">
      <c r="G6856">
        <v>6851</v>
      </c>
      <c r="H6856">
        <f t="shared" ca="1" si="145"/>
        <v>-2.9651997557938257E-2</v>
      </c>
    </row>
    <row r="6857" spans="7:8">
      <c r="G6857">
        <v>6852</v>
      </c>
      <c r="H6857">
        <f t="shared" ca="1" si="145"/>
        <v>1.0693848773337152E-2</v>
      </c>
    </row>
    <row r="6858" spans="7:8">
      <c r="G6858">
        <v>6853</v>
      </c>
      <c r="H6858">
        <f t="shared" ca="1" si="145"/>
        <v>9.5495429577373506E-3</v>
      </c>
    </row>
    <row r="6859" spans="7:8">
      <c r="G6859">
        <v>6854</v>
      </c>
      <c r="H6859">
        <f t="shared" ca="1" si="145"/>
        <v>-2.620448408759209E-2</v>
      </c>
    </row>
    <row r="6860" spans="7:8">
      <c r="G6860">
        <v>6855</v>
      </c>
      <c r="H6860">
        <f t="shared" ca="1" si="145"/>
        <v>-2.5379309011609074E-2</v>
      </c>
    </row>
    <row r="6861" spans="7:8">
      <c r="G6861">
        <v>6856</v>
      </c>
      <c r="H6861">
        <f t="shared" ca="1" si="145"/>
        <v>-2.096695554689635E-2</v>
      </c>
    </row>
    <row r="6862" spans="7:8">
      <c r="G6862">
        <v>6857</v>
      </c>
      <c r="H6862">
        <f t="shared" ca="1" si="145"/>
        <v>-1.9504952131827308E-2</v>
      </c>
    </row>
    <row r="6863" spans="7:8">
      <c r="G6863">
        <v>6858</v>
      </c>
      <c r="H6863">
        <f t="shared" ca="1" si="145"/>
        <v>2.8192581707562519E-3</v>
      </c>
    </row>
    <row r="6864" spans="7:8">
      <c r="G6864">
        <v>6859</v>
      </c>
      <c r="H6864">
        <f t="shared" ca="1" si="145"/>
        <v>-5.9488422673041478E-4</v>
      </c>
    </row>
    <row r="6865" spans="7:8">
      <c r="G6865">
        <v>6860</v>
      </c>
      <c r="H6865">
        <f t="shared" ca="1" si="145"/>
        <v>2.1888966821262911E-2</v>
      </c>
    </row>
    <row r="6866" spans="7:8">
      <c r="G6866">
        <v>6861</v>
      </c>
      <c r="H6866">
        <f t="shared" ca="1" si="145"/>
        <v>-1.6758101644232838E-4</v>
      </c>
    </row>
    <row r="6867" spans="7:8">
      <c r="G6867">
        <v>6862</v>
      </c>
      <c r="H6867">
        <f t="shared" ca="1" si="145"/>
        <v>-2.0420550530187386E-2</v>
      </c>
    </row>
    <row r="6868" spans="7:8">
      <c r="G6868">
        <v>6863</v>
      </c>
      <c r="H6868">
        <f t="shared" ca="1" si="145"/>
        <v>2.1576692681330469E-2</v>
      </c>
    </row>
    <row r="6869" spans="7:8">
      <c r="G6869">
        <v>6864</v>
      </c>
      <c r="H6869">
        <f t="shared" ca="1" si="145"/>
        <v>-1.621303908378733E-2</v>
      </c>
    </row>
    <row r="6870" spans="7:8">
      <c r="G6870">
        <v>6865</v>
      </c>
      <c r="H6870">
        <f t="shared" ca="1" si="145"/>
        <v>1.3966955334656483E-2</v>
      </c>
    </row>
    <row r="6871" spans="7:8">
      <c r="G6871">
        <v>6866</v>
      </c>
      <c r="H6871">
        <f t="shared" ca="1" si="145"/>
        <v>-9.416979017760882E-3</v>
      </c>
    </row>
    <row r="6872" spans="7:8">
      <c r="G6872">
        <v>6867</v>
      </c>
      <c r="H6872">
        <f t="shared" ca="1" si="145"/>
        <v>-7.8853268778346849E-3</v>
      </c>
    </row>
    <row r="6873" spans="7:8">
      <c r="G6873">
        <v>6868</v>
      </c>
      <c r="H6873">
        <f t="shared" ca="1" si="145"/>
        <v>-5.8920010150491841E-3</v>
      </c>
    </row>
    <row r="6874" spans="7:8">
      <c r="G6874">
        <v>6869</v>
      </c>
      <c r="H6874">
        <f t="shared" ca="1" si="145"/>
        <v>-7.6380618575813165E-3</v>
      </c>
    </row>
    <row r="6875" spans="7:8">
      <c r="G6875">
        <v>6870</v>
      </c>
      <c r="H6875">
        <f t="shared" ca="1" si="145"/>
        <v>3.3574837288590431E-3</v>
      </c>
    </row>
    <row r="6876" spans="7:8">
      <c r="G6876">
        <v>6871</v>
      </c>
      <c r="H6876">
        <f t="shared" ca="1" si="145"/>
        <v>-2.7981561339084577E-3</v>
      </c>
    </row>
    <row r="6877" spans="7:8">
      <c r="G6877">
        <v>6872</v>
      </c>
      <c r="H6877">
        <f t="shared" ca="1" si="145"/>
        <v>2.2170747940737503E-2</v>
      </c>
    </row>
    <row r="6878" spans="7:8">
      <c r="G6878">
        <v>6873</v>
      </c>
      <c r="H6878">
        <f t="shared" ca="1" si="145"/>
        <v>7.6076314872224708E-3</v>
      </c>
    </row>
    <row r="6879" spans="7:8">
      <c r="G6879">
        <v>6874</v>
      </c>
      <c r="H6879">
        <f t="shared" ca="1" si="145"/>
        <v>-2.1217972300333635E-2</v>
      </c>
    </row>
    <row r="6880" spans="7:8">
      <c r="G6880">
        <v>6875</v>
      </c>
      <c r="H6880">
        <f t="shared" ca="1" si="145"/>
        <v>-3.3500560590273953E-2</v>
      </c>
    </row>
    <row r="6881" spans="7:8">
      <c r="G6881">
        <v>6876</v>
      </c>
      <c r="H6881">
        <f t="shared" ca="1" si="145"/>
        <v>-2.6226561586906692E-2</v>
      </c>
    </row>
    <row r="6882" spans="7:8">
      <c r="G6882">
        <v>6877</v>
      </c>
      <c r="H6882">
        <f t="shared" ca="1" si="145"/>
        <v>-6.1860557263634297E-3</v>
      </c>
    </row>
    <row r="6883" spans="7:8">
      <c r="G6883">
        <v>6878</v>
      </c>
      <c r="H6883">
        <f t="shared" ca="1" si="145"/>
        <v>-1.2932770209087627E-2</v>
      </c>
    </row>
    <row r="6884" spans="7:8">
      <c r="G6884">
        <v>6879</v>
      </c>
      <c r="H6884">
        <f t="shared" ca="1" si="145"/>
        <v>2.0922547511966167E-2</v>
      </c>
    </row>
    <row r="6885" spans="7:8">
      <c r="G6885">
        <v>6880</v>
      </c>
      <c r="H6885">
        <f t="shared" ca="1" si="145"/>
        <v>-1.136294117052814E-2</v>
      </c>
    </row>
    <row r="6886" spans="7:8">
      <c r="G6886">
        <v>6881</v>
      </c>
      <c r="H6886">
        <f t="shared" ca="1" si="145"/>
        <v>3.7198707557274946E-3</v>
      </c>
    </row>
    <row r="6887" spans="7:8">
      <c r="G6887">
        <v>6882</v>
      </c>
      <c r="H6887">
        <f t="shared" ca="1" si="145"/>
        <v>9.9210830094104887E-3</v>
      </c>
    </row>
    <row r="6888" spans="7:8">
      <c r="G6888">
        <v>6883</v>
      </c>
      <c r="H6888">
        <f t="shared" ca="1" si="145"/>
        <v>1.6398486608501711E-2</v>
      </c>
    </row>
    <row r="6889" spans="7:8">
      <c r="G6889">
        <v>6884</v>
      </c>
      <c r="H6889">
        <f t="shared" ca="1" si="145"/>
        <v>1.1388587613184483E-2</v>
      </c>
    </row>
    <row r="6890" spans="7:8">
      <c r="G6890">
        <v>6885</v>
      </c>
      <c r="H6890">
        <f t="shared" ca="1" si="145"/>
        <v>2.0132064760769834E-2</v>
      </c>
    </row>
    <row r="6891" spans="7:8">
      <c r="G6891">
        <v>6886</v>
      </c>
      <c r="H6891">
        <f t="shared" ca="1" si="145"/>
        <v>-1.4469727884280857E-2</v>
      </c>
    </row>
    <row r="6892" spans="7:8">
      <c r="G6892">
        <v>6887</v>
      </c>
      <c r="H6892">
        <f t="shared" ca="1" si="145"/>
        <v>-1.5892010926778156E-2</v>
      </c>
    </row>
    <row r="6893" spans="7:8">
      <c r="G6893">
        <v>6888</v>
      </c>
      <c r="H6893">
        <f t="shared" ca="1" si="145"/>
        <v>-2.6798745999662494E-2</v>
      </c>
    </row>
    <row r="6894" spans="7:8">
      <c r="G6894">
        <v>6889</v>
      </c>
      <c r="H6894">
        <f t="shared" ca="1" si="145"/>
        <v>1.1995958733073887E-2</v>
      </c>
    </row>
    <row r="6895" spans="7:8">
      <c r="G6895">
        <v>6890</v>
      </c>
      <c r="H6895">
        <f t="shared" ca="1" si="145"/>
        <v>-1.0365770452049449E-3</v>
      </c>
    </row>
    <row r="6896" spans="7:8">
      <c r="G6896">
        <v>6891</v>
      </c>
      <c r="H6896">
        <f t="shared" ca="1" si="145"/>
        <v>3.5546677717311652E-3</v>
      </c>
    </row>
    <row r="6897" spans="7:8">
      <c r="G6897">
        <v>6892</v>
      </c>
      <c r="H6897">
        <f t="shared" ca="1" si="145"/>
        <v>-4.0153019931685229E-3</v>
      </c>
    </row>
    <row r="6898" spans="7:8">
      <c r="G6898">
        <v>6893</v>
      </c>
      <c r="H6898">
        <f t="shared" ca="1" si="145"/>
        <v>2.8029778487940523E-2</v>
      </c>
    </row>
    <row r="6899" spans="7:8">
      <c r="G6899">
        <v>6894</v>
      </c>
      <c r="H6899">
        <f t="shared" ca="1" si="145"/>
        <v>-4.1526973910592908E-2</v>
      </c>
    </row>
    <row r="6900" spans="7:8">
      <c r="G6900">
        <v>6895</v>
      </c>
      <c r="H6900">
        <f t="shared" ca="1" si="145"/>
        <v>-2.9690596619882239E-2</v>
      </c>
    </row>
    <row r="6901" spans="7:8">
      <c r="G6901">
        <v>6896</v>
      </c>
      <c r="H6901">
        <f t="shared" ca="1" si="145"/>
        <v>-2.7496025085947947E-2</v>
      </c>
    </row>
    <row r="6902" spans="7:8">
      <c r="G6902">
        <v>6897</v>
      </c>
      <c r="H6902">
        <f t="shared" ca="1" si="145"/>
        <v>-3.7323309119850654E-3</v>
      </c>
    </row>
    <row r="6903" spans="7:8">
      <c r="G6903">
        <v>6898</v>
      </c>
      <c r="H6903">
        <f t="shared" ca="1" si="145"/>
        <v>7.1666544470136819E-3</v>
      </c>
    </row>
    <row r="6904" spans="7:8">
      <c r="G6904">
        <v>6899</v>
      </c>
      <c r="H6904">
        <f t="shared" ca="1" si="145"/>
        <v>2.2885809745851679E-2</v>
      </c>
    </row>
    <row r="6905" spans="7:8">
      <c r="G6905">
        <v>6900</v>
      </c>
      <c r="H6905">
        <f t="shared" ca="1" si="145"/>
        <v>4.9860567007844895E-3</v>
      </c>
    </row>
    <row r="6906" spans="7:8">
      <c r="G6906">
        <v>6901</v>
      </c>
      <c r="H6906">
        <f t="shared" ca="1" si="145"/>
        <v>-2.5385633789381423E-2</v>
      </c>
    </row>
    <row r="6907" spans="7:8">
      <c r="G6907">
        <v>6902</v>
      </c>
      <c r="H6907">
        <f t="shared" ca="1" si="145"/>
        <v>-1.5559836300964381E-2</v>
      </c>
    </row>
    <row r="6908" spans="7:8">
      <c r="G6908">
        <v>6903</v>
      </c>
      <c r="H6908">
        <f t="shared" ca="1" si="145"/>
        <v>-2.5421838411522783E-2</v>
      </c>
    </row>
    <row r="6909" spans="7:8">
      <c r="G6909">
        <v>6904</v>
      </c>
      <c r="H6909">
        <f t="shared" ca="1" si="145"/>
        <v>1.4474315885128949E-2</v>
      </c>
    </row>
    <row r="6910" spans="7:8">
      <c r="G6910">
        <v>6905</v>
      </c>
      <c r="H6910">
        <f t="shared" ca="1" si="145"/>
        <v>3.7615280722207468E-2</v>
      </c>
    </row>
    <row r="6911" spans="7:8">
      <c r="G6911">
        <v>6906</v>
      </c>
      <c r="H6911">
        <f t="shared" ca="1" si="145"/>
        <v>-6.4905464438804903E-3</v>
      </c>
    </row>
    <row r="6912" spans="7:8">
      <c r="G6912">
        <v>6907</v>
      </c>
      <c r="H6912">
        <f t="shared" ca="1" si="145"/>
        <v>8.2160244125177046E-3</v>
      </c>
    </row>
    <row r="6913" spans="7:8">
      <c r="G6913">
        <v>6908</v>
      </c>
      <c r="H6913">
        <f t="shared" ca="1" si="145"/>
        <v>1.7914154357370711E-2</v>
      </c>
    </row>
    <row r="6914" spans="7:8">
      <c r="G6914">
        <v>6909</v>
      </c>
      <c r="H6914">
        <f t="shared" ca="1" si="145"/>
        <v>3.6184751357359372E-2</v>
      </c>
    </row>
    <row r="6915" spans="7:8">
      <c r="G6915">
        <v>6910</v>
      </c>
      <c r="H6915">
        <f t="shared" ca="1" si="145"/>
        <v>5.591978836723057E-2</v>
      </c>
    </row>
    <row r="6916" spans="7:8">
      <c r="G6916">
        <v>6911</v>
      </c>
      <c r="H6916">
        <f t="shared" ca="1" si="145"/>
        <v>5.4386614758364918E-3</v>
      </c>
    </row>
    <row r="6917" spans="7:8">
      <c r="G6917">
        <v>6912</v>
      </c>
      <c r="H6917">
        <f t="shared" ca="1" si="145"/>
        <v>-3.48709717898983E-2</v>
      </c>
    </row>
    <row r="6918" spans="7:8">
      <c r="G6918">
        <v>6913</v>
      </c>
      <c r="H6918">
        <f t="shared" ca="1" si="145"/>
        <v>-2.6472191179878028E-3</v>
      </c>
    </row>
    <row r="6919" spans="7:8">
      <c r="G6919">
        <v>6914</v>
      </c>
      <c r="H6919">
        <f t="shared" ref="H6919:H6982" ca="1" si="146">NORMINV(RAND(),N$8,N$9)</f>
        <v>-7.0810462184047883E-4</v>
      </c>
    </row>
    <row r="6920" spans="7:8">
      <c r="G6920">
        <v>6915</v>
      </c>
      <c r="H6920">
        <f t="shared" ca="1" si="146"/>
        <v>4.984906393043608E-3</v>
      </c>
    </row>
    <row r="6921" spans="7:8">
      <c r="G6921">
        <v>6916</v>
      </c>
      <c r="H6921">
        <f t="shared" ca="1" si="146"/>
        <v>-1.2744737051437575E-2</v>
      </c>
    </row>
    <row r="6922" spans="7:8">
      <c r="G6922">
        <v>6917</v>
      </c>
      <c r="H6922">
        <f t="shared" ca="1" si="146"/>
        <v>-2.3871095333071666E-2</v>
      </c>
    </row>
    <row r="6923" spans="7:8">
      <c r="G6923">
        <v>6918</v>
      </c>
      <c r="H6923">
        <f t="shared" ca="1" si="146"/>
        <v>8.2378548938377375E-3</v>
      </c>
    </row>
    <row r="6924" spans="7:8">
      <c r="G6924">
        <v>6919</v>
      </c>
      <c r="H6924">
        <f t="shared" ca="1" si="146"/>
        <v>9.1345937385450514E-3</v>
      </c>
    </row>
    <row r="6925" spans="7:8">
      <c r="G6925">
        <v>6920</v>
      </c>
      <c r="H6925">
        <f t="shared" ca="1" si="146"/>
        <v>2.3656074488860073E-2</v>
      </c>
    </row>
    <row r="6926" spans="7:8">
      <c r="G6926">
        <v>6921</v>
      </c>
      <c r="H6926">
        <f t="shared" ca="1" si="146"/>
        <v>1.529877620606588E-2</v>
      </c>
    </row>
    <row r="6927" spans="7:8">
      <c r="G6927">
        <v>6922</v>
      </c>
      <c r="H6927">
        <f t="shared" ca="1" si="146"/>
        <v>-3.7552616525434547E-2</v>
      </c>
    </row>
    <row r="6928" spans="7:8">
      <c r="G6928">
        <v>6923</v>
      </c>
      <c r="H6928">
        <f t="shared" ca="1" si="146"/>
        <v>2.9581610970659658E-2</v>
      </c>
    </row>
    <row r="6929" spans="7:8">
      <c r="G6929">
        <v>6924</v>
      </c>
      <c r="H6929">
        <f t="shared" ca="1" si="146"/>
        <v>4.8111743750287164E-2</v>
      </c>
    </row>
    <row r="6930" spans="7:8">
      <c r="G6930">
        <v>6925</v>
      </c>
      <c r="H6930">
        <f t="shared" ca="1" si="146"/>
        <v>1.4258362046588011E-2</v>
      </c>
    </row>
    <row r="6931" spans="7:8">
      <c r="G6931">
        <v>6926</v>
      </c>
      <c r="H6931">
        <f t="shared" ca="1" si="146"/>
        <v>-5.9163285438456933E-2</v>
      </c>
    </row>
    <row r="6932" spans="7:8">
      <c r="G6932">
        <v>6927</v>
      </c>
      <c r="H6932">
        <f t="shared" ca="1" si="146"/>
        <v>-1.240769256071339E-2</v>
      </c>
    </row>
    <row r="6933" spans="7:8">
      <c r="G6933">
        <v>6928</v>
      </c>
      <c r="H6933">
        <f t="shared" ca="1" si="146"/>
        <v>2.5499252606176321E-2</v>
      </c>
    </row>
    <row r="6934" spans="7:8">
      <c r="G6934">
        <v>6929</v>
      </c>
      <c r="H6934">
        <f t="shared" ca="1" si="146"/>
        <v>1.502737564948391E-2</v>
      </c>
    </row>
    <row r="6935" spans="7:8">
      <c r="G6935">
        <v>6930</v>
      </c>
      <c r="H6935">
        <f t="shared" ca="1" si="146"/>
        <v>-8.5050175356768572E-3</v>
      </c>
    </row>
    <row r="6936" spans="7:8">
      <c r="G6936">
        <v>6931</v>
      </c>
      <c r="H6936">
        <f t="shared" ca="1" si="146"/>
        <v>1.363466227386236E-2</v>
      </c>
    </row>
    <row r="6937" spans="7:8">
      <c r="G6937">
        <v>6932</v>
      </c>
      <c r="H6937">
        <f t="shared" ca="1" si="146"/>
        <v>2.4471123186847136E-3</v>
      </c>
    </row>
    <row r="6938" spans="7:8">
      <c r="G6938">
        <v>6933</v>
      </c>
      <c r="H6938">
        <f t="shared" ca="1" si="146"/>
        <v>-3.1828022375823871E-3</v>
      </c>
    </row>
    <row r="6939" spans="7:8">
      <c r="G6939">
        <v>6934</v>
      </c>
      <c r="H6939">
        <f t="shared" ca="1" si="146"/>
        <v>8.8250658395875575E-3</v>
      </c>
    </row>
    <row r="6940" spans="7:8">
      <c r="G6940">
        <v>6935</v>
      </c>
      <c r="H6940">
        <f t="shared" ca="1" si="146"/>
        <v>-8.2820138753882649E-3</v>
      </c>
    </row>
    <row r="6941" spans="7:8">
      <c r="G6941">
        <v>6936</v>
      </c>
      <c r="H6941">
        <f t="shared" ca="1" si="146"/>
        <v>3.0487191398041975E-2</v>
      </c>
    </row>
    <row r="6942" spans="7:8">
      <c r="G6942">
        <v>6937</v>
      </c>
      <c r="H6942">
        <f t="shared" ca="1" si="146"/>
        <v>6.8444787528442966E-3</v>
      </c>
    </row>
    <row r="6943" spans="7:8">
      <c r="G6943">
        <v>6938</v>
      </c>
      <c r="H6943">
        <f t="shared" ca="1" si="146"/>
        <v>-5.926299679261466E-2</v>
      </c>
    </row>
    <row r="6944" spans="7:8">
      <c r="G6944">
        <v>6939</v>
      </c>
      <c r="H6944">
        <f t="shared" ca="1" si="146"/>
        <v>-2.0448690711165167E-2</v>
      </c>
    </row>
    <row r="6945" spans="7:8">
      <c r="G6945">
        <v>6940</v>
      </c>
      <c r="H6945">
        <f t="shared" ca="1" si="146"/>
        <v>6.7206650726819167E-3</v>
      </c>
    </row>
    <row r="6946" spans="7:8">
      <c r="G6946">
        <v>6941</v>
      </c>
      <c r="H6946">
        <f t="shared" ca="1" si="146"/>
        <v>-5.1353009506419814E-2</v>
      </c>
    </row>
    <row r="6947" spans="7:8">
      <c r="G6947">
        <v>6942</v>
      </c>
      <c r="H6947">
        <f t="shared" ca="1" si="146"/>
        <v>4.3682803404484827E-2</v>
      </c>
    </row>
    <row r="6948" spans="7:8">
      <c r="G6948">
        <v>6943</v>
      </c>
      <c r="H6948">
        <f t="shared" ca="1" si="146"/>
        <v>3.6973035648261716E-2</v>
      </c>
    </row>
    <row r="6949" spans="7:8">
      <c r="G6949">
        <v>6944</v>
      </c>
      <c r="H6949">
        <f t="shared" ca="1" si="146"/>
        <v>1.6846673605867609E-2</v>
      </c>
    </row>
    <row r="6950" spans="7:8">
      <c r="G6950">
        <v>6945</v>
      </c>
      <c r="H6950">
        <f t="shared" ca="1" si="146"/>
        <v>2.0205844552827888E-2</v>
      </c>
    </row>
    <row r="6951" spans="7:8">
      <c r="G6951">
        <v>6946</v>
      </c>
      <c r="H6951">
        <f t="shared" ca="1" si="146"/>
        <v>-2.4713516218273054E-2</v>
      </c>
    </row>
    <row r="6952" spans="7:8">
      <c r="G6952">
        <v>6947</v>
      </c>
      <c r="H6952">
        <f t="shared" ca="1" si="146"/>
        <v>5.4092393052204917E-2</v>
      </c>
    </row>
    <row r="6953" spans="7:8">
      <c r="G6953">
        <v>6948</v>
      </c>
      <c r="H6953">
        <f t="shared" ca="1" si="146"/>
        <v>8.4725470674498239E-3</v>
      </c>
    </row>
    <row r="6954" spans="7:8">
      <c r="G6954">
        <v>6949</v>
      </c>
      <c r="H6954">
        <f t="shared" ca="1" si="146"/>
        <v>-1.022088334326443E-3</v>
      </c>
    </row>
    <row r="6955" spans="7:8">
      <c r="G6955">
        <v>6950</v>
      </c>
      <c r="H6955">
        <f t="shared" ca="1" si="146"/>
        <v>9.4993744722183665E-3</v>
      </c>
    </row>
    <row r="6956" spans="7:8">
      <c r="G6956">
        <v>6951</v>
      </c>
      <c r="H6956">
        <f t="shared" ca="1" si="146"/>
        <v>4.7786646059618659E-3</v>
      </c>
    </row>
    <row r="6957" spans="7:8">
      <c r="G6957">
        <v>6952</v>
      </c>
      <c r="H6957">
        <f t="shared" ca="1" si="146"/>
        <v>2.8321190561811045E-2</v>
      </c>
    </row>
    <row r="6958" spans="7:8">
      <c r="G6958">
        <v>6953</v>
      </c>
      <c r="H6958">
        <f t="shared" ca="1" si="146"/>
        <v>-2.90412196914922E-3</v>
      </c>
    </row>
    <row r="6959" spans="7:8">
      <c r="G6959">
        <v>6954</v>
      </c>
      <c r="H6959">
        <f t="shared" ca="1" si="146"/>
        <v>-8.8749717352732405E-3</v>
      </c>
    </row>
    <row r="6960" spans="7:8">
      <c r="G6960">
        <v>6955</v>
      </c>
      <c r="H6960">
        <f t="shared" ca="1" si="146"/>
        <v>3.9796866581414347E-2</v>
      </c>
    </row>
    <row r="6961" spans="7:8">
      <c r="G6961">
        <v>6956</v>
      </c>
      <c r="H6961">
        <f t="shared" ca="1" si="146"/>
        <v>1.55032708787222E-2</v>
      </c>
    </row>
    <row r="6962" spans="7:8">
      <c r="G6962">
        <v>6957</v>
      </c>
      <c r="H6962">
        <f t="shared" ca="1" si="146"/>
        <v>-1.1155185967841317E-2</v>
      </c>
    </row>
    <row r="6963" spans="7:8">
      <c r="G6963">
        <v>6958</v>
      </c>
      <c r="H6963">
        <f t="shared" ca="1" si="146"/>
        <v>-1.0007375269144051E-2</v>
      </c>
    </row>
    <row r="6964" spans="7:8">
      <c r="G6964">
        <v>6959</v>
      </c>
      <c r="H6964">
        <f t="shared" ca="1" si="146"/>
        <v>-3.1467973127191871E-2</v>
      </c>
    </row>
    <row r="6965" spans="7:8">
      <c r="G6965">
        <v>6960</v>
      </c>
      <c r="H6965">
        <f t="shared" ca="1" si="146"/>
        <v>1.2897873046476835E-2</v>
      </c>
    </row>
    <row r="6966" spans="7:8">
      <c r="G6966">
        <v>6961</v>
      </c>
      <c r="H6966">
        <f t="shared" ca="1" si="146"/>
        <v>1.8637135139447432E-2</v>
      </c>
    </row>
    <row r="6967" spans="7:8">
      <c r="G6967">
        <v>6962</v>
      </c>
      <c r="H6967">
        <f t="shared" ca="1" si="146"/>
        <v>2.9797213920984261E-2</v>
      </c>
    </row>
    <row r="6968" spans="7:8">
      <c r="G6968">
        <v>6963</v>
      </c>
      <c r="H6968">
        <f t="shared" ca="1" si="146"/>
        <v>2.5440028436083437E-2</v>
      </c>
    </row>
    <row r="6969" spans="7:8">
      <c r="G6969">
        <v>6964</v>
      </c>
      <c r="H6969">
        <f t="shared" ca="1" si="146"/>
        <v>1.5274799512221346E-2</v>
      </c>
    </row>
    <row r="6970" spans="7:8">
      <c r="G6970">
        <v>6965</v>
      </c>
      <c r="H6970">
        <f t="shared" ca="1" si="146"/>
        <v>1.3219037117386813E-2</v>
      </c>
    </row>
    <row r="6971" spans="7:8">
      <c r="G6971">
        <v>6966</v>
      </c>
      <c r="H6971">
        <f t="shared" ca="1" si="146"/>
        <v>-6.5884901105269312E-3</v>
      </c>
    </row>
    <row r="6972" spans="7:8">
      <c r="G6972">
        <v>6967</v>
      </c>
      <c r="H6972">
        <f t="shared" ca="1" si="146"/>
        <v>1.3872284683235503E-2</v>
      </c>
    </row>
    <row r="6973" spans="7:8">
      <c r="G6973">
        <v>6968</v>
      </c>
      <c r="H6973">
        <f t="shared" ca="1" si="146"/>
        <v>4.4927260751130273E-2</v>
      </c>
    </row>
    <row r="6974" spans="7:8">
      <c r="G6974">
        <v>6969</v>
      </c>
      <c r="H6974">
        <f t="shared" ca="1" si="146"/>
        <v>-7.408380309546006E-3</v>
      </c>
    </row>
    <row r="6975" spans="7:8">
      <c r="G6975">
        <v>6970</v>
      </c>
      <c r="H6975">
        <f t="shared" ca="1" si="146"/>
        <v>1.06795451299247E-2</v>
      </c>
    </row>
    <row r="6976" spans="7:8">
      <c r="G6976">
        <v>6971</v>
      </c>
      <c r="H6976">
        <f t="shared" ca="1" si="146"/>
        <v>3.5737308974120564E-2</v>
      </c>
    </row>
    <row r="6977" spans="7:8">
      <c r="G6977">
        <v>6972</v>
      </c>
      <c r="H6977">
        <f t="shared" ca="1" si="146"/>
        <v>2.0577074991796854E-2</v>
      </c>
    </row>
    <row r="6978" spans="7:8">
      <c r="G6978">
        <v>6973</v>
      </c>
      <c r="H6978">
        <f t="shared" ca="1" si="146"/>
        <v>-1.2557395555739564E-2</v>
      </c>
    </row>
    <row r="6979" spans="7:8">
      <c r="G6979">
        <v>6974</v>
      </c>
      <c r="H6979">
        <f t="shared" ca="1" si="146"/>
        <v>2.0068704336948864E-2</v>
      </c>
    </row>
    <row r="6980" spans="7:8">
      <c r="G6980">
        <v>6975</v>
      </c>
      <c r="H6980">
        <f t="shared" ca="1" si="146"/>
        <v>6.5508193147659185E-3</v>
      </c>
    </row>
    <row r="6981" spans="7:8">
      <c r="G6981">
        <v>6976</v>
      </c>
      <c r="H6981">
        <f t="shared" ca="1" si="146"/>
        <v>2.284455087467837E-2</v>
      </c>
    </row>
    <row r="6982" spans="7:8">
      <c r="G6982">
        <v>6977</v>
      </c>
      <c r="H6982">
        <f t="shared" ca="1" si="146"/>
        <v>-3.893269177413447E-2</v>
      </c>
    </row>
    <row r="6983" spans="7:8">
      <c r="G6983">
        <v>6978</v>
      </c>
      <c r="H6983">
        <f t="shared" ref="H6983:H7046" ca="1" si="147">NORMINV(RAND(),N$8,N$9)</f>
        <v>-1.7787551575139705E-2</v>
      </c>
    </row>
    <row r="6984" spans="7:8">
      <c r="G6984">
        <v>6979</v>
      </c>
      <c r="H6984">
        <f t="shared" ca="1" si="147"/>
        <v>1.8503226414925997E-2</v>
      </c>
    </row>
    <row r="6985" spans="7:8">
      <c r="G6985">
        <v>6980</v>
      </c>
      <c r="H6985">
        <f t="shared" ca="1" si="147"/>
        <v>-3.6494058036024872E-3</v>
      </c>
    </row>
    <row r="6986" spans="7:8">
      <c r="G6986">
        <v>6981</v>
      </c>
      <c r="H6986">
        <f t="shared" ca="1" si="147"/>
        <v>-2.919961570338139E-2</v>
      </c>
    </row>
    <row r="6987" spans="7:8">
      <c r="G6987">
        <v>6982</v>
      </c>
      <c r="H6987">
        <f t="shared" ca="1" si="147"/>
        <v>-2.0632908675080427E-2</v>
      </c>
    </row>
    <row r="6988" spans="7:8">
      <c r="G6988">
        <v>6983</v>
      </c>
      <c r="H6988">
        <f t="shared" ca="1" si="147"/>
        <v>2.9544626239967155E-2</v>
      </c>
    </row>
    <row r="6989" spans="7:8">
      <c r="G6989">
        <v>6984</v>
      </c>
      <c r="H6989">
        <f t="shared" ca="1" si="147"/>
        <v>-2.7966575331340789E-2</v>
      </c>
    </row>
    <row r="6990" spans="7:8">
      <c r="G6990">
        <v>6985</v>
      </c>
      <c r="H6990">
        <f t="shared" ca="1" si="147"/>
        <v>-1.8810337806875747E-2</v>
      </c>
    </row>
    <row r="6991" spans="7:8">
      <c r="G6991">
        <v>6986</v>
      </c>
      <c r="H6991">
        <f t="shared" ca="1" si="147"/>
        <v>-9.0235588093441933E-3</v>
      </c>
    </row>
    <row r="6992" spans="7:8">
      <c r="G6992">
        <v>6987</v>
      </c>
      <c r="H6992">
        <f t="shared" ca="1" si="147"/>
        <v>-6.8269183398560924E-3</v>
      </c>
    </row>
    <row r="6993" spans="7:8">
      <c r="G6993">
        <v>6988</v>
      </c>
      <c r="H6993">
        <f t="shared" ca="1" si="147"/>
        <v>-5.2542636738625017E-3</v>
      </c>
    </row>
    <row r="6994" spans="7:8">
      <c r="G6994">
        <v>6989</v>
      </c>
      <c r="H6994">
        <f t="shared" ca="1" si="147"/>
        <v>2.8412678398704365E-2</v>
      </c>
    </row>
    <row r="6995" spans="7:8">
      <c r="G6995">
        <v>6990</v>
      </c>
      <c r="H6995">
        <f t="shared" ca="1" si="147"/>
        <v>-5.1302131700170853E-3</v>
      </c>
    </row>
    <row r="6996" spans="7:8">
      <c r="G6996">
        <v>6991</v>
      </c>
      <c r="H6996">
        <f t="shared" ca="1" si="147"/>
        <v>1.5163694026898987E-2</v>
      </c>
    </row>
    <row r="6997" spans="7:8">
      <c r="G6997">
        <v>6992</v>
      </c>
      <c r="H6997">
        <f t="shared" ca="1" si="147"/>
        <v>4.7120830572088809E-2</v>
      </c>
    </row>
    <row r="6998" spans="7:8">
      <c r="G6998">
        <v>6993</v>
      </c>
      <c r="H6998">
        <f t="shared" ca="1" si="147"/>
        <v>1.6497844709757216E-4</v>
      </c>
    </row>
    <row r="6999" spans="7:8">
      <c r="G6999">
        <v>6994</v>
      </c>
      <c r="H6999">
        <f t="shared" ca="1" si="147"/>
        <v>1.9155704846211534E-2</v>
      </c>
    </row>
    <row r="7000" spans="7:8">
      <c r="G7000">
        <v>6995</v>
      </c>
      <c r="H7000">
        <f t="shared" ca="1" si="147"/>
        <v>-3.4980938871588731E-3</v>
      </c>
    </row>
    <row r="7001" spans="7:8">
      <c r="G7001">
        <v>6996</v>
      </c>
      <c r="H7001">
        <f t="shared" ca="1" si="147"/>
        <v>4.1577247387588386E-3</v>
      </c>
    </row>
    <row r="7002" spans="7:8">
      <c r="G7002">
        <v>6997</v>
      </c>
      <c r="H7002">
        <f t="shared" ca="1" si="147"/>
        <v>8.5595658330797908E-3</v>
      </c>
    </row>
    <row r="7003" spans="7:8">
      <c r="G7003">
        <v>6998</v>
      </c>
      <c r="H7003">
        <f t="shared" ca="1" si="147"/>
        <v>-4.8414246713897324E-3</v>
      </c>
    </row>
    <row r="7004" spans="7:8">
      <c r="G7004">
        <v>6999</v>
      </c>
      <c r="H7004">
        <f t="shared" ca="1" si="147"/>
        <v>-1.2539815116138551E-2</v>
      </c>
    </row>
    <row r="7005" spans="7:8">
      <c r="G7005">
        <v>7000</v>
      </c>
      <c r="H7005">
        <f t="shared" ca="1" si="147"/>
        <v>-2.441220138217437E-2</v>
      </c>
    </row>
    <row r="7006" spans="7:8">
      <c r="G7006">
        <v>7001</v>
      </c>
      <c r="H7006">
        <f t="shared" ca="1" si="147"/>
        <v>5.8493789709848372E-2</v>
      </c>
    </row>
    <row r="7007" spans="7:8">
      <c r="G7007">
        <v>7002</v>
      </c>
      <c r="H7007">
        <f t="shared" ca="1" si="147"/>
        <v>1.9557459578556768E-2</v>
      </c>
    </row>
    <row r="7008" spans="7:8">
      <c r="G7008">
        <v>7003</v>
      </c>
      <c r="H7008">
        <f t="shared" ca="1" si="147"/>
        <v>-8.0483367152156225E-3</v>
      </c>
    </row>
    <row r="7009" spans="7:8">
      <c r="G7009">
        <v>7004</v>
      </c>
      <c r="H7009">
        <f t="shared" ca="1" si="147"/>
        <v>-1.8390229028231737E-3</v>
      </c>
    </row>
    <row r="7010" spans="7:8">
      <c r="G7010">
        <v>7005</v>
      </c>
      <c r="H7010">
        <f t="shared" ca="1" si="147"/>
        <v>1.8678070371325524E-3</v>
      </c>
    </row>
    <row r="7011" spans="7:8">
      <c r="G7011">
        <v>7006</v>
      </c>
      <c r="H7011">
        <f t="shared" ca="1" si="147"/>
        <v>2.7865901192093378E-2</v>
      </c>
    </row>
    <row r="7012" spans="7:8">
      <c r="G7012">
        <v>7007</v>
      </c>
      <c r="H7012">
        <f t="shared" ca="1" si="147"/>
        <v>-6.961331858044548E-3</v>
      </c>
    </row>
    <row r="7013" spans="7:8">
      <c r="G7013">
        <v>7008</v>
      </c>
      <c r="H7013">
        <f t="shared" ca="1" si="147"/>
        <v>-2.5490479481432581E-2</v>
      </c>
    </row>
    <row r="7014" spans="7:8">
      <c r="G7014">
        <v>7009</v>
      </c>
      <c r="H7014">
        <f t="shared" ca="1" si="147"/>
        <v>-2.4980536529727943E-2</v>
      </c>
    </row>
    <row r="7015" spans="7:8">
      <c r="G7015">
        <v>7010</v>
      </c>
      <c r="H7015">
        <f t="shared" ca="1" si="147"/>
        <v>-4.2435225756373264E-3</v>
      </c>
    </row>
    <row r="7016" spans="7:8">
      <c r="G7016">
        <v>7011</v>
      </c>
      <c r="H7016">
        <f t="shared" ca="1" si="147"/>
        <v>4.2996599842520258E-2</v>
      </c>
    </row>
    <row r="7017" spans="7:8">
      <c r="G7017">
        <v>7012</v>
      </c>
      <c r="H7017">
        <f t="shared" ca="1" si="147"/>
        <v>-3.9464719154812887E-2</v>
      </c>
    </row>
    <row r="7018" spans="7:8">
      <c r="G7018">
        <v>7013</v>
      </c>
      <c r="H7018">
        <f t="shared" ca="1" si="147"/>
        <v>7.9158616735466748E-3</v>
      </c>
    </row>
    <row r="7019" spans="7:8">
      <c r="G7019">
        <v>7014</v>
      </c>
      <c r="H7019">
        <f t="shared" ca="1" si="147"/>
        <v>-1.216730968861819E-2</v>
      </c>
    </row>
    <row r="7020" spans="7:8">
      <c r="G7020">
        <v>7015</v>
      </c>
      <c r="H7020">
        <f t="shared" ca="1" si="147"/>
        <v>-1.6446959904331634E-2</v>
      </c>
    </row>
    <row r="7021" spans="7:8">
      <c r="G7021">
        <v>7016</v>
      </c>
      <c r="H7021">
        <f t="shared" ca="1" si="147"/>
        <v>-5.5254972831190644E-2</v>
      </c>
    </row>
    <row r="7022" spans="7:8">
      <c r="G7022">
        <v>7017</v>
      </c>
      <c r="H7022">
        <f t="shared" ca="1" si="147"/>
        <v>-5.2527521837586973E-2</v>
      </c>
    </row>
    <row r="7023" spans="7:8">
      <c r="G7023">
        <v>7018</v>
      </c>
      <c r="H7023">
        <f t="shared" ca="1" si="147"/>
        <v>4.3334129202819115E-2</v>
      </c>
    </row>
    <row r="7024" spans="7:8">
      <c r="G7024">
        <v>7019</v>
      </c>
      <c r="H7024">
        <f t="shared" ca="1" si="147"/>
        <v>-1.0125200281368707E-2</v>
      </c>
    </row>
    <row r="7025" spans="7:8">
      <c r="G7025">
        <v>7020</v>
      </c>
      <c r="H7025">
        <f t="shared" ca="1" si="147"/>
        <v>5.5096552221545997E-2</v>
      </c>
    </row>
    <row r="7026" spans="7:8">
      <c r="G7026">
        <v>7021</v>
      </c>
      <c r="H7026">
        <f t="shared" ca="1" si="147"/>
        <v>-1.3924587210960368E-2</v>
      </c>
    </row>
    <row r="7027" spans="7:8">
      <c r="G7027">
        <v>7022</v>
      </c>
      <c r="H7027">
        <f t="shared" ca="1" si="147"/>
        <v>2.6386006703697819E-2</v>
      </c>
    </row>
    <row r="7028" spans="7:8">
      <c r="G7028">
        <v>7023</v>
      </c>
      <c r="H7028">
        <f t="shared" ca="1" si="147"/>
        <v>-6.9242271041505161E-3</v>
      </c>
    </row>
    <row r="7029" spans="7:8">
      <c r="G7029">
        <v>7024</v>
      </c>
      <c r="H7029">
        <f t="shared" ca="1" si="147"/>
        <v>-2.8334869129323374E-2</v>
      </c>
    </row>
    <row r="7030" spans="7:8">
      <c r="G7030">
        <v>7025</v>
      </c>
      <c r="H7030">
        <f t="shared" ca="1" si="147"/>
        <v>-1.1970689949322653E-2</v>
      </c>
    </row>
    <row r="7031" spans="7:8">
      <c r="G7031">
        <v>7026</v>
      </c>
      <c r="H7031">
        <f t="shared" ca="1" si="147"/>
        <v>1.5026629313417661E-2</v>
      </c>
    </row>
    <row r="7032" spans="7:8">
      <c r="G7032">
        <v>7027</v>
      </c>
      <c r="H7032">
        <f t="shared" ca="1" si="147"/>
        <v>3.4695506753882617E-2</v>
      </c>
    </row>
    <row r="7033" spans="7:8">
      <c r="G7033">
        <v>7028</v>
      </c>
      <c r="H7033">
        <f t="shared" ca="1" si="147"/>
        <v>-1.1182593370335071E-2</v>
      </c>
    </row>
    <row r="7034" spans="7:8">
      <c r="G7034">
        <v>7029</v>
      </c>
      <c r="H7034">
        <f t="shared" ca="1" si="147"/>
        <v>2.0122755142384461E-2</v>
      </c>
    </row>
    <row r="7035" spans="7:8">
      <c r="G7035">
        <v>7030</v>
      </c>
      <c r="H7035">
        <f t="shared" ca="1" si="147"/>
        <v>2.4310822772646852E-2</v>
      </c>
    </row>
    <row r="7036" spans="7:8">
      <c r="G7036">
        <v>7031</v>
      </c>
      <c r="H7036">
        <f t="shared" ca="1" si="147"/>
        <v>-4.4090565164170162E-2</v>
      </c>
    </row>
    <row r="7037" spans="7:8">
      <c r="G7037">
        <v>7032</v>
      </c>
      <c r="H7037">
        <f t="shared" ca="1" si="147"/>
        <v>-5.9311725574973601E-3</v>
      </c>
    </row>
    <row r="7038" spans="7:8">
      <c r="G7038">
        <v>7033</v>
      </c>
      <c r="H7038">
        <f t="shared" ca="1" si="147"/>
        <v>2.1295699617081065E-2</v>
      </c>
    </row>
    <row r="7039" spans="7:8">
      <c r="G7039">
        <v>7034</v>
      </c>
      <c r="H7039">
        <f t="shared" ca="1" si="147"/>
        <v>3.2718154457660006E-2</v>
      </c>
    </row>
    <row r="7040" spans="7:8">
      <c r="G7040">
        <v>7035</v>
      </c>
      <c r="H7040">
        <f t="shared" ca="1" si="147"/>
        <v>-3.3817369738647643E-2</v>
      </c>
    </row>
    <row r="7041" spans="7:8">
      <c r="G7041">
        <v>7036</v>
      </c>
      <c r="H7041">
        <f t="shared" ca="1" si="147"/>
        <v>1.1191568197972948E-2</v>
      </c>
    </row>
    <row r="7042" spans="7:8">
      <c r="G7042">
        <v>7037</v>
      </c>
      <c r="H7042">
        <f t="shared" ca="1" si="147"/>
        <v>2.2429110752491124E-2</v>
      </c>
    </row>
    <row r="7043" spans="7:8">
      <c r="G7043">
        <v>7038</v>
      </c>
      <c r="H7043">
        <f t="shared" ca="1" si="147"/>
        <v>1.4129208596569704E-2</v>
      </c>
    </row>
    <row r="7044" spans="7:8">
      <c r="G7044">
        <v>7039</v>
      </c>
      <c r="H7044">
        <f t="shared" ca="1" si="147"/>
        <v>-5.980732529150142E-3</v>
      </c>
    </row>
    <row r="7045" spans="7:8">
      <c r="G7045">
        <v>7040</v>
      </c>
      <c r="H7045">
        <f t="shared" ca="1" si="147"/>
        <v>-8.4136864237002191E-3</v>
      </c>
    </row>
    <row r="7046" spans="7:8">
      <c r="G7046">
        <v>7041</v>
      </c>
      <c r="H7046">
        <f t="shared" ca="1" si="147"/>
        <v>-1.3487952578431455E-2</v>
      </c>
    </row>
    <row r="7047" spans="7:8">
      <c r="G7047">
        <v>7042</v>
      </c>
      <c r="H7047">
        <f t="shared" ref="H7047:H7110" ca="1" si="148">NORMINV(RAND(),N$8,N$9)</f>
        <v>-2.189750707402411E-2</v>
      </c>
    </row>
    <row r="7048" spans="7:8">
      <c r="G7048">
        <v>7043</v>
      </c>
      <c r="H7048">
        <f t="shared" ca="1" si="148"/>
        <v>-1.9849151905220068E-2</v>
      </c>
    </row>
    <row r="7049" spans="7:8">
      <c r="G7049">
        <v>7044</v>
      </c>
      <c r="H7049">
        <f t="shared" ca="1" si="148"/>
        <v>-8.0635596597216155E-3</v>
      </c>
    </row>
    <row r="7050" spans="7:8">
      <c r="G7050">
        <v>7045</v>
      </c>
      <c r="H7050">
        <f t="shared" ca="1" si="148"/>
        <v>3.825610399743877E-2</v>
      </c>
    </row>
    <row r="7051" spans="7:8">
      <c r="G7051">
        <v>7046</v>
      </c>
      <c r="H7051">
        <f t="shared" ca="1" si="148"/>
        <v>6.3087495608664126E-2</v>
      </c>
    </row>
    <row r="7052" spans="7:8">
      <c r="G7052">
        <v>7047</v>
      </c>
      <c r="H7052">
        <f t="shared" ca="1" si="148"/>
        <v>-1.5121416233722625E-2</v>
      </c>
    </row>
    <row r="7053" spans="7:8">
      <c r="G7053">
        <v>7048</v>
      </c>
      <c r="H7053">
        <f t="shared" ca="1" si="148"/>
        <v>2.1966116051137019E-2</v>
      </c>
    </row>
    <row r="7054" spans="7:8">
      <c r="G7054">
        <v>7049</v>
      </c>
      <c r="H7054">
        <f t="shared" ca="1" si="148"/>
        <v>-6.312355652089663E-3</v>
      </c>
    </row>
    <row r="7055" spans="7:8">
      <c r="G7055">
        <v>7050</v>
      </c>
      <c r="H7055">
        <f t="shared" ca="1" si="148"/>
        <v>2.3073608528388301E-2</v>
      </c>
    </row>
    <row r="7056" spans="7:8">
      <c r="G7056">
        <v>7051</v>
      </c>
      <c r="H7056">
        <f t="shared" ca="1" si="148"/>
        <v>4.3096467489774033E-2</v>
      </c>
    </row>
    <row r="7057" spans="7:8">
      <c r="G7057">
        <v>7052</v>
      </c>
      <c r="H7057">
        <f t="shared" ca="1" si="148"/>
        <v>-1.1578415064774052E-2</v>
      </c>
    </row>
    <row r="7058" spans="7:8">
      <c r="G7058">
        <v>7053</v>
      </c>
      <c r="H7058">
        <f t="shared" ca="1" si="148"/>
        <v>3.0303829858335952E-2</v>
      </c>
    </row>
    <row r="7059" spans="7:8">
      <c r="G7059">
        <v>7054</v>
      </c>
      <c r="H7059">
        <f t="shared" ca="1" si="148"/>
        <v>-4.3886274233294062E-3</v>
      </c>
    </row>
    <row r="7060" spans="7:8">
      <c r="G7060">
        <v>7055</v>
      </c>
      <c r="H7060">
        <f t="shared" ca="1" si="148"/>
        <v>6.6341621077358158E-3</v>
      </c>
    </row>
    <row r="7061" spans="7:8">
      <c r="G7061">
        <v>7056</v>
      </c>
      <c r="H7061">
        <f t="shared" ca="1" si="148"/>
        <v>3.9536217071163386E-3</v>
      </c>
    </row>
    <row r="7062" spans="7:8">
      <c r="G7062">
        <v>7057</v>
      </c>
      <c r="H7062">
        <f t="shared" ca="1" si="148"/>
        <v>3.0347250336562196E-3</v>
      </c>
    </row>
    <row r="7063" spans="7:8">
      <c r="G7063">
        <v>7058</v>
      </c>
      <c r="H7063">
        <f t="shared" ca="1" si="148"/>
        <v>3.3452602300375917E-2</v>
      </c>
    </row>
    <row r="7064" spans="7:8">
      <c r="G7064">
        <v>7059</v>
      </c>
      <c r="H7064">
        <f t="shared" ca="1" si="148"/>
        <v>1.1145045941905437E-2</v>
      </c>
    </row>
    <row r="7065" spans="7:8">
      <c r="G7065">
        <v>7060</v>
      </c>
      <c r="H7065">
        <f t="shared" ca="1" si="148"/>
        <v>-1.5105497247947528E-2</v>
      </c>
    </row>
    <row r="7066" spans="7:8">
      <c r="G7066">
        <v>7061</v>
      </c>
      <c r="H7066">
        <f t="shared" ca="1" si="148"/>
        <v>1.3949065620811189E-2</v>
      </c>
    </row>
    <row r="7067" spans="7:8">
      <c r="G7067">
        <v>7062</v>
      </c>
      <c r="H7067">
        <f t="shared" ca="1" si="148"/>
        <v>-1.9186099229853783E-2</v>
      </c>
    </row>
    <row r="7068" spans="7:8">
      <c r="G7068">
        <v>7063</v>
      </c>
      <c r="H7068">
        <f t="shared" ca="1" si="148"/>
        <v>2.5939878016563282E-2</v>
      </c>
    </row>
    <row r="7069" spans="7:8">
      <c r="G7069">
        <v>7064</v>
      </c>
      <c r="H7069">
        <f t="shared" ca="1" si="148"/>
        <v>2.4793616338913714E-2</v>
      </c>
    </row>
    <row r="7070" spans="7:8">
      <c r="G7070">
        <v>7065</v>
      </c>
      <c r="H7070">
        <f t="shared" ca="1" si="148"/>
        <v>3.8867227843075378E-3</v>
      </c>
    </row>
    <row r="7071" spans="7:8">
      <c r="G7071">
        <v>7066</v>
      </c>
      <c r="H7071">
        <f t="shared" ca="1" si="148"/>
        <v>1.6538560274605048E-2</v>
      </c>
    </row>
    <row r="7072" spans="7:8">
      <c r="G7072">
        <v>7067</v>
      </c>
      <c r="H7072">
        <f t="shared" ca="1" si="148"/>
        <v>-8.9215762872596732E-3</v>
      </c>
    </row>
    <row r="7073" spans="7:8">
      <c r="G7073">
        <v>7068</v>
      </c>
      <c r="H7073">
        <f t="shared" ca="1" si="148"/>
        <v>-1.2221257235243727E-2</v>
      </c>
    </row>
    <row r="7074" spans="7:8">
      <c r="G7074">
        <v>7069</v>
      </c>
      <c r="H7074">
        <f t="shared" ca="1" si="148"/>
        <v>-2.8953321442609136E-3</v>
      </c>
    </row>
    <row r="7075" spans="7:8">
      <c r="G7075">
        <v>7070</v>
      </c>
      <c r="H7075">
        <f t="shared" ca="1" si="148"/>
        <v>2.7922635658745212E-2</v>
      </c>
    </row>
    <row r="7076" spans="7:8">
      <c r="G7076">
        <v>7071</v>
      </c>
      <c r="H7076">
        <f t="shared" ca="1" si="148"/>
        <v>2.1283998832437555E-2</v>
      </c>
    </row>
    <row r="7077" spans="7:8">
      <c r="G7077">
        <v>7072</v>
      </c>
      <c r="H7077">
        <f t="shared" ca="1" si="148"/>
        <v>-2.0405645296502319E-2</v>
      </c>
    </row>
    <row r="7078" spans="7:8">
      <c r="G7078">
        <v>7073</v>
      </c>
      <c r="H7078">
        <f t="shared" ca="1" si="148"/>
        <v>5.5687367181151848E-3</v>
      </c>
    </row>
    <row r="7079" spans="7:8">
      <c r="G7079">
        <v>7074</v>
      </c>
      <c r="H7079">
        <f t="shared" ca="1" si="148"/>
        <v>-1.5172440189941081E-2</v>
      </c>
    </row>
    <row r="7080" spans="7:8">
      <c r="G7080">
        <v>7075</v>
      </c>
      <c r="H7080">
        <f t="shared" ca="1" si="148"/>
        <v>3.3857447989022208E-4</v>
      </c>
    </row>
    <row r="7081" spans="7:8">
      <c r="G7081">
        <v>7076</v>
      </c>
      <c r="H7081">
        <f t="shared" ca="1" si="148"/>
        <v>8.9163963304272412E-3</v>
      </c>
    </row>
    <row r="7082" spans="7:8">
      <c r="G7082">
        <v>7077</v>
      </c>
      <c r="H7082">
        <f t="shared" ca="1" si="148"/>
        <v>3.7300524545124579E-2</v>
      </c>
    </row>
    <row r="7083" spans="7:8">
      <c r="G7083">
        <v>7078</v>
      </c>
      <c r="H7083">
        <f t="shared" ca="1" si="148"/>
        <v>4.1206967383549037E-2</v>
      </c>
    </row>
    <row r="7084" spans="7:8">
      <c r="G7084">
        <v>7079</v>
      </c>
      <c r="H7084">
        <f t="shared" ca="1" si="148"/>
        <v>-1.009928174618678E-3</v>
      </c>
    </row>
    <row r="7085" spans="7:8">
      <c r="G7085">
        <v>7080</v>
      </c>
      <c r="H7085">
        <f t="shared" ca="1" si="148"/>
        <v>-5.2118086104987159E-3</v>
      </c>
    </row>
    <row r="7086" spans="7:8">
      <c r="G7086">
        <v>7081</v>
      </c>
      <c r="H7086">
        <f t="shared" ca="1" si="148"/>
        <v>3.4372153569311503E-2</v>
      </c>
    </row>
    <row r="7087" spans="7:8">
      <c r="G7087">
        <v>7082</v>
      </c>
      <c r="H7087">
        <f t="shared" ca="1" si="148"/>
        <v>9.7682414979718985E-3</v>
      </c>
    </row>
    <row r="7088" spans="7:8">
      <c r="G7088">
        <v>7083</v>
      </c>
      <c r="H7088">
        <f t="shared" ca="1" si="148"/>
        <v>-1.246014381138502E-2</v>
      </c>
    </row>
    <row r="7089" spans="7:8">
      <c r="G7089">
        <v>7084</v>
      </c>
      <c r="H7089">
        <f t="shared" ca="1" si="148"/>
        <v>-3.3556830022393791E-2</v>
      </c>
    </row>
    <row r="7090" spans="7:8">
      <c r="G7090">
        <v>7085</v>
      </c>
      <c r="H7090">
        <f t="shared" ca="1" si="148"/>
        <v>-1.5284781085388619E-2</v>
      </c>
    </row>
    <row r="7091" spans="7:8">
      <c r="G7091">
        <v>7086</v>
      </c>
      <c r="H7091">
        <f t="shared" ca="1" si="148"/>
        <v>-1.7361105201536376E-2</v>
      </c>
    </row>
    <row r="7092" spans="7:8">
      <c r="G7092">
        <v>7087</v>
      </c>
      <c r="H7092">
        <f t="shared" ca="1" si="148"/>
        <v>8.161025568587086E-3</v>
      </c>
    </row>
    <row r="7093" spans="7:8">
      <c r="G7093">
        <v>7088</v>
      </c>
      <c r="H7093">
        <f t="shared" ca="1" si="148"/>
        <v>-1.6997091638033511E-3</v>
      </c>
    </row>
    <row r="7094" spans="7:8">
      <c r="G7094">
        <v>7089</v>
      </c>
      <c r="H7094">
        <f t="shared" ca="1" si="148"/>
        <v>1.6386490597863776E-2</v>
      </c>
    </row>
    <row r="7095" spans="7:8">
      <c r="G7095">
        <v>7090</v>
      </c>
      <c r="H7095">
        <f t="shared" ca="1" si="148"/>
        <v>2.8619796490539397E-2</v>
      </c>
    </row>
    <row r="7096" spans="7:8">
      <c r="G7096">
        <v>7091</v>
      </c>
      <c r="H7096">
        <f t="shared" ca="1" si="148"/>
        <v>2.2894066988113894E-2</v>
      </c>
    </row>
    <row r="7097" spans="7:8">
      <c r="G7097">
        <v>7092</v>
      </c>
      <c r="H7097">
        <f t="shared" ca="1" si="148"/>
        <v>3.4031080241080655E-3</v>
      </c>
    </row>
    <row r="7098" spans="7:8">
      <c r="G7098">
        <v>7093</v>
      </c>
      <c r="H7098">
        <f t="shared" ca="1" si="148"/>
        <v>-6.9076925913729619E-4</v>
      </c>
    </row>
    <row r="7099" spans="7:8">
      <c r="G7099">
        <v>7094</v>
      </c>
      <c r="H7099">
        <f t="shared" ca="1" si="148"/>
        <v>-8.5617091386009005E-3</v>
      </c>
    </row>
    <row r="7100" spans="7:8">
      <c r="G7100">
        <v>7095</v>
      </c>
      <c r="H7100">
        <f t="shared" ca="1" si="148"/>
        <v>-2.0437470642216109E-3</v>
      </c>
    </row>
    <row r="7101" spans="7:8">
      <c r="G7101">
        <v>7096</v>
      </c>
      <c r="H7101">
        <f t="shared" ca="1" si="148"/>
        <v>3.5014132669464786E-2</v>
      </c>
    </row>
    <row r="7102" spans="7:8">
      <c r="G7102">
        <v>7097</v>
      </c>
      <c r="H7102">
        <f t="shared" ca="1" si="148"/>
        <v>1.6576890321974451E-2</v>
      </c>
    </row>
    <row r="7103" spans="7:8">
      <c r="G7103">
        <v>7098</v>
      </c>
      <c r="H7103">
        <f t="shared" ca="1" si="148"/>
        <v>-1.4041187704117178E-2</v>
      </c>
    </row>
    <row r="7104" spans="7:8">
      <c r="G7104">
        <v>7099</v>
      </c>
      <c r="H7104">
        <f t="shared" ca="1" si="148"/>
        <v>-1.6973126804074111E-3</v>
      </c>
    </row>
    <row r="7105" spans="7:8">
      <c r="G7105">
        <v>7100</v>
      </c>
      <c r="H7105">
        <f t="shared" ca="1" si="148"/>
        <v>1.6645568716912317E-2</v>
      </c>
    </row>
    <row r="7106" spans="7:8">
      <c r="G7106">
        <v>7101</v>
      </c>
      <c r="H7106">
        <f t="shared" ca="1" si="148"/>
        <v>1.1587365354348112E-2</v>
      </c>
    </row>
    <row r="7107" spans="7:8">
      <c r="G7107">
        <v>7102</v>
      </c>
      <c r="H7107">
        <f t="shared" ca="1" si="148"/>
        <v>-2.8031250202010267E-2</v>
      </c>
    </row>
    <row r="7108" spans="7:8">
      <c r="G7108">
        <v>7103</v>
      </c>
      <c r="H7108">
        <f t="shared" ca="1" si="148"/>
        <v>-3.3868453693459692E-2</v>
      </c>
    </row>
    <row r="7109" spans="7:8">
      <c r="G7109">
        <v>7104</v>
      </c>
      <c r="H7109">
        <f t="shared" ca="1" si="148"/>
        <v>1.1832174757796908E-2</v>
      </c>
    </row>
    <row r="7110" spans="7:8">
      <c r="G7110">
        <v>7105</v>
      </c>
      <c r="H7110">
        <f t="shared" ca="1" si="148"/>
        <v>2.0789185064601579E-2</v>
      </c>
    </row>
    <row r="7111" spans="7:8">
      <c r="G7111">
        <v>7106</v>
      </c>
      <c r="H7111">
        <f t="shared" ref="H7111:H7174" ca="1" si="149">NORMINV(RAND(),N$8,N$9)</f>
        <v>-7.41721469658339E-4</v>
      </c>
    </row>
    <row r="7112" spans="7:8">
      <c r="G7112">
        <v>7107</v>
      </c>
      <c r="H7112">
        <f t="shared" ca="1" si="149"/>
        <v>-1.7652183361153751E-2</v>
      </c>
    </row>
    <row r="7113" spans="7:8">
      <c r="G7113">
        <v>7108</v>
      </c>
      <c r="H7113">
        <f t="shared" ca="1" si="149"/>
        <v>-3.8517106775858845E-3</v>
      </c>
    </row>
    <row r="7114" spans="7:8">
      <c r="G7114">
        <v>7109</v>
      </c>
      <c r="H7114">
        <f t="shared" ca="1" si="149"/>
        <v>-6.3256451107092963E-3</v>
      </c>
    </row>
    <row r="7115" spans="7:8">
      <c r="G7115">
        <v>7110</v>
      </c>
      <c r="H7115">
        <f t="shared" ca="1" si="149"/>
        <v>1.9963414641901423E-2</v>
      </c>
    </row>
    <row r="7116" spans="7:8">
      <c r="G7116">
        <v>7111</v>
      </c>
      <c r="H7116">
        <f t="shared" ca="1" si="149"/>
        <v>-1.1464191144918114E-2</v>
      </c>
    </row>
    <row r="7117" spans="7:8">
      <c r="G7117">
        <v>7112</v>
      </c>
      <c r="H7117">
        <f t="shared" ca="1" si="149"/>
        <v>-5.0220492660412737E-2</v>
      </c>
    </row>
    <row r="7118" spans="7:8">
      <c r="G7118">
        <v>7113</v>
      </c>
      <c r="H7118">
        <f t="shared" ca="1" si="149"/>
        <v>-3.0593859228581995E-2</v>
      </c>
    </row>
    <row r="7119" spans="7:8">
      <c r="G7119">
        <v>7114</v>
      </c>
      <c r="H7119">
        <f t="shared" ca="1" si="149"/>
        <v>-1.6652357543475965E-3</v>
      </c>
    </row>
    <row r="7120" spans="7:8">
      <c r="G7120">
        <v>7115</v>
      </c>
      <c r="H7120">
        <f t="shared" ca="1" si="149"/>
        <v>1.9033416000288909E-2</v>
      </c>
    </row>
    <row r="7121" spans="7:8">
      <c r="G7121">
        <v>7116</v>
      </c>
      <c r="H7121">
        <f t="shared" ca="1" si="149"/>
        <v>1.0159000302720146E-3</v>
      </c>
    </row>
    <row r="7122" spans="7:8">
      <c r="G7122">
        <v>7117</v>
      </c>
      <c r="H7122">
        <f t="shared" ca="1" si="149"/>
        <v>1.663322436863519E-2</v>
      </c>
    </row>
    <row r="7123" spans="7:8">
      <c r="G7123">
        <v>7118</v>
      </c>
      <c r="H7123">
        <f t="shared" ca="1" si="149"/>
        <v>1.3408783146525733E-2</v>
      </c>
    </row>
    <row r="7124" spans="7:8">
      <c r="G7124">
        <v>7119</v>
      </c>
      <c r="H7124">
        <f t="shared" ca="1" si="149"/>
        <v>-1.8554692038302786E-2</v>
      </c>
    </row>
    <row r="7125" spans="7:8">
      <c r="G7125">
        <v>7120</v>
      </c>
      <c r="H7125">
        <f t="shared" ca="1" si="149"/>
        <v>2.8876988224184708E-2</v>
      </c>
    </row>
    <row r="7126" spans="7:8">
      <c r="G7126">
        <v>7121</v>
      </c>
      <c r="H7126">
        <f t="shared" ca="1" si="149"/>
        <v>1.2760059732631317E-2</v>
      </c>
    </row>
    <row r="7127" spans="7:8">
      <c r="G7127">
        <v>7122</v>
      </c>
      <c r="H7127">
        <f t="shared" ca="1" si="149"/>
        <v>4.4097302807589653E-5</v>
      </c>
    </row>
    <row r="7128" spans="7:8">
      <c r="G7128">
        <v>7123</v>
      </c>
      <c r="H7128">
        <f t="shared" ca="1" si="149"/>
        <v>2.2540232304932776E-3</v>
      </c>
    </row>
    <row r="7129" spans="7:8">
      <c r="G7129">
        <v>7124</v>
      </c>
      <c r="H7129">
        <f t="shared" ca="1" si="149"/>
        <v>2.5826791316419451E-2</v>
      </c>
    </row>
    <row r="7130" spans="7:8">
      <c r="G7130">
        <v>7125</v>
      </c>
      <c r="H7130">
        <f t="shared" ca="1" si="149"/>
        <v>1.1241583468664995E-2</v>
      </c>
    </row>
    <row r="7131" spans="7:8">
      <c r="G7131">
        <v>7126</v>
      </c>
      <c r="H7131">
        <f t="shared" ca="1" si="149"/>
        <v>-9.4315516760969959E-3</v>
      </c>
    </row>
    <row r="7132" spans="7:8">
      <c r="G7132">
        <v>7127</v>
      </c>
      <c r="H7132">
        <f t="shared" ca="1" si="149"/>
        <v>-1.9824266802858925E-2</v>
      </c>
    </row>
    <row r="7133" spans="7:8">
      <c r="G7133">
        <v>7128</v>
      </c>
      <c r="H7133">
        <f t="shared" ca="1" si="149"/>
        <v>-1.9136788578563057E-2</v>
      </c>
    </row>
    <row r="7134" spans="7:8">
      <c r="G7134">
        <v>7129</v>
      </c>
      <c r="H7134">
        <f t="shared" ca="1" si="149"/>
        <v>1.3989247635819036E-2</v>
      </c>
    </row>
    <row r="7135" spans="7:8">
      <c r="G7135">
        <v>7130</v>
      </c>
      <c r="H7135">
        <f t="shared" ca="1" si="149"/>
        <v>-2.590995387221218E-2</v>
      </c>
    </row>
    <row r="7136" spans="7:8">
      <c r="G7136">
        <v>7131</v>
      </c>
      <c r="H7136">
        <f t="shared" ca="1" si="149"/>
        <v>1.9441569390640276E-2</v>
      </c>
    </row>
    <row r="7137" spans="7:8">
      <c r="G7137">
        <v>7132</v>
      </c>
      <c r="H7137">
        <f t="shared" ca="1" si="149"/>
        <v>1.3632816569900875E-2</v>
      </c>
    </row>
    <row r="7138" spans="7:8">
      <c r="G7138">
        <v>7133</v>
      </c>
      <c r="H7138">
        <f t="shared" ca="1" si="149"/>
        <v>1.7460881776027996E-2</v>
      </c>
    </row>
    <row r="7139" spans="7:8">
      <c r="G7139">
        <v>7134</v>
      </c>
      <c r="H7139">
        <f t="shared" ca="1" si="149"/>
        <v>-1.7873915782355896E-2</v>
      </c>
    </row>
    <row r="7140" spans="7:8">
      <c r="G7140">
        <v>7135</v>
      </c>
      <c r="H7140">
        <f t="shared" ca="1" si="149"/>
        <v>-1.235836768913617E-2</v>
      </c>
    </row>
    <row r="7141" spans="7:8">
      <c r="G7141">
        <v>7136</v>
      </c>
      <c r="H7141">
        <f t="shared" ca="1" si="149"/>
        <v>-1.3288273714433474E-2</v>
      </c>
    </row>
    <row r="7142" spans="7:8">
      <c r="G7142">
        <v>7137</v>
      </c>
      <c r="H7142">
        <f t="shared" ca="1" si="149"/>
        <v>3.4943187560765476E-2</v>
      </c>
    </row>
    <row r="7143" spans="7:8">
      <c r="G7143">
        <v>7138</v>
      </c>
      <c r="H7143">
        <f t="shared" ca="1" si="149"/>
        <v>3.1346113064202336E-3</v>
      </c>
    </row>
    <row r="7144" spans="7:8">
      <c r="G7144">
        <v>7139</v>
      </c>
      <c r="H7144">
        <f t="shared" ca="1" si="149"/>
        <v>-1.376226211126433E-2</v>
      </c>
    </row>
    <row r="7145" spans="7:8">
      <c r="G7145">
        <v>7140</v>
      </c>
      <c r="H7145">
        <f t="shared" ca="1" si="149"/>
        <v>6.3893349618088877E-3</v>
      </c>
    </row>
    <row r="7146" spans="7:8">
      <c r="G7146">
        <v>7141</v>
      </c>
      <c r="H7146">
        <f t="shared" ca="1" si="149"/>
        <v>1.6898973999275545E-2</v>
      </c>
    </row>
    <row r="7147" spans="7:8">
      <c r="G7147">
        <v>7142</v>
      </c>
      <c r="H7147">
        <f t="shared" ca="1" si="149"/>
        <v>2.8162631560704095E-2</v>
      </c>
    </row>
    <row r="7148" spans="7:8">
      <c r="G7148">
        <v>7143</v>
      </c>
      <c r="H7148">
        <f t="shared" ca="1" si="149"/>
        <v>3.3461620865211601E-2</v>
      </c>
    </row>
    <row r="7149" spans="7:8">
      <c r="G7149">
        <v>7144</v>
      </c>
      <c r="H7149">
        <f t="shared" ca="1" si="149"/>
        <v>1.1230561767683337E-2</v>
      </c>
    </row>
    <row r="7150" spans="7:8">
      <c r="G7150">
        <v>7145</v>
      </c>
      <c r="H7150">
        <f t="shared" ca="1" si="149"/>
        <v>-3.0174351212328886E-2</v>
      </c>
    </row>
    <row r="7151" spans="7:8">
      <c r="G7151">
        <v>7146</v>
      </c>
      <c r="H7151">
        <f t="shared" ca="1" si="149"/>
        <v>-1.1616148107816717E-2</v>
      </c>
    </row>
    <row r="7152" spans="7:8">
      <c r="G7152">
        <v>7147</v>
      </c>
      <c r="H7152">
        <f t="shared" ca="1" si="149"/>
        <v>4.8077064909145635E-3</v>
      </c>
    </row>
    <row r="7153" spans="7:8">
      <c r="G7153">
        <v>7148</v>
      </c>
      <c r="H7153">
        <f t="shared" ca="1" si="149"/>
        <v>-2.5571310376561844E-2</v>
      </c>
    </row>
    <row r="7154" spans="7:8">
      <c r="G7154">
        <v>7149</v>
      </c>
      <c r="H7154">
        <f t="shared" ca="1" si="149"/>
        <v>1.5642616468033037E-2</v>
      </c>
    </row>
    <row r="7155" spans="7:8">
      <c r="G7155">
        <v>7150</v>
      </c>
      <c r="H7155">
        <f t="shared" ca="1" si="149"/>
        <v>1.9366644456556104E-2</v>
      </c>
    </row>
    <row r="7156" spans="7:8">
      <c r="G7156">
        <v>7151</v>
      </c>
      <c r="H7156">
        <f t="shared" ca="1" si="149"/>
        <v>-9.581992747335507E-3</v>
      </c>
    </row>
    <row r="7157" spans="7:8">
      <c r="G7157">
        <v>7152</v>
      </c>
      <c r="H7157">
        <f t="shared" ca="1" si="149"/>
        <v>-8.4889141149484468E-3</v>
      </c>
    </row>
    <row r="7158" spans="7:8">
      <c r="G7158">
        <v>7153</v>
      </c>
      <c r="H7158">
        <f t="shared" ca="1" si="149"/>
        <v>1.5152981329801755E-2</v>
      </c>
    </row>
    <row r="7159" spans="7:8">
      <c r="G7159">
        <v>7154</v>
      </c>
      <c r="H7159">
        <f t="shared" ca="1" si="149"/>
        <v>-1.5913883115455194E-2</v>
      </c>
    </row>
    <row r="7160" spans="7:8">
      <c r="G7160">
        <v>7155</v>
      </c>
      <c r="H7160">
        <f t="shared" ca="1" si="149"/>
        <v>1.0914829289541766E-2</v>
      </c>
    </row>
    <row r="7161" spans="7:8">
      <c r="G7161">
        <v>7156</v>
      </c>
      <c r="H7161">
        <f t="shared" ca="1" si="149"/>
        <v>-1.9892932322554319E-2</v>
      </c>
    </row>
    <row r="7162" spans="7:8">
      <c r="G7162">
        <v>7157</v>
      </c>
      <c r="H7162">
        <f t="shared" ca="1" si="149"/>
        <v>-2.7679291165205937E-2</v>
      </c>
    </row>
    <row r="7163" spans="7:8">
      <c r="G7163">
        <v>7158</v>
      </c>
      <c r="H7163">
        <f t="shared" ca="1" si="149"/>
        <v>-2.6897360485051411E-2</v>
      </c>
    </row>
    <row r="7164" spans="7:8">
      <c r="G7164">
        <v>7159</v>
      </c>
      <c r="H7164">
        <f t="shared" ca="1" si="149"/>
        <v>8.9122571749187455E-4</v>
      </c>
    </row>
    <row r="7165" spans="7:8">
      <c r="G7165">
        <v>7160</v>
      </c>
      <c r="H7165">
        <f t="shared" ca="1" si="149"/>
        <v>2.9117665185159226E-2</v>
      </c>
    </row>
    <row r="7166" spans="7:8">
      <c r="G7166">
        <v>7161</v>
      </c>
      <c r="H7166">
        <f t="shared" ca="1" si="149"/>
        <v>-3.1794633299888131E-2</v>
      </c>
    </row>
    <row r="7167" spans="7:8">
      <c r="G7167">
        <v>7162</v>
      </c>
      <c r="H7167">
        <f t="shared" ca="1" si="149"/>
        <v>-2.3819866385501268E-2</v>
      </c>
    </row>
    <row r="7168" spans="7:8">
      <c r="G7168">
        <v>7163</v>
      </c>
      <c r="H7168">
        <f t="shared" ca="1" si="149"/>
        <v>3.0473524975570501E-2</v>
      </c>
    </row>
    <row r="7169" spans="7:8">
      <c r="G7169">
        <v>7164</v>
      </c>
      <c r="H7169">
        <f t="shared" ca="1" si="149"/>
        <v>1.7278835838035276E-2</v>
      </c>
    </row>
    <row r="7170" spans="7:8">
      <c r="G7170">
        <v>7165</v>
      </c>
      <c r="H7170">
        <f t="shared" ca="1" si="149"/>
        <v>2.2661073376442423E-2</v>
      </c>
    </row>
    <row r="7171" spans="7:8">
      <c r="G7171">
        <v>7166</v>
      </c>
      <c r="H7171">
        <f t="shared" ca="1" si="149"/>
        <v>8.9501444922861651E-3</v>
      </c>
    </row>
    <row r="7172" spans="7:8">
      <c r="G7172">
        <v>7167</v>
      </c>
      <c r="H7172">
        <f t="shared" ca="1" si="149"/>
        <v>-4.0633212169013666E-3</v>
      </c>
    </row>
    <row r="7173" spans="7:8">
      <c r="G7173">
        <v>7168</v>
      </c>
      <c r="H7173">
        <f t="shared" ca="1" si="149"/>
        <v>-3.7745314797663467E-3</v>
      </c>
    </row>
    <row r="7174" spans="7:8">
      <c r="G7174">
        <v>7169</v>
      </c>
      <c r="H7174">
        <f t="shared" ca="1" si="149"/>
        <v>3.1773613578929195E-2</v>
      </c>
    </row>
    <row r="7175" spans="7:8">
      <c r="G7175">
        <v>7170</v>
      </c>
      <c r="H7175">
        <f t="shared" ref="H7175:H7238" ca="1" si="150">NORMINV(RAND(),N$8,N$9)</f>
        <v>3.0766015368421586E-2</v>
      </c>
    </row>
    <row r="7176" spans="7:8">
      <c r="G7176">
        <v>7171</v>
      </c>
      <c r="H7176">
        <f t="shared" ca="1" si="150"/>
        <v>-1.0448833790530432E-2</v>
      </c>
    </row>
    <row r="7177" spans="7:8">
      <c r="G7177">
        <v>7172</v>
      </c>
      <c r="H7177">
        <f t="shared" ca="1" si="150"/>
        <v>-9.1468612043474253E-3</v>
      </c>
    </row>
    <row r="7178" spans="7:8">
      <c r="G7178">
        <v>7173</v>
      </c>
      <c r="H7178">
        <f t="shared" ca="1" si="150"/>
        <v>7.1505587080510254E-3</v>
      </c>
    </row>
    <row r="7179" spans="7:8">
      <c r="G7179">
        <v>7174</v>
      </c>
      <c r="H7179">
        <f t="shared" ca="1" si="150"/>
        <v>-1.6920431789025057E-2</v>
      </c>
    </row>
    <row r="7180" spans="7:8">
      <c r="G7180">
        <v>7175</v>
      </c>
      <c r="H7180">
        <f t="shared" ca="1" si="150"/>
        <v>-9.6397136857804384E-4</v>
      </c>
    </row>
    <row r="7181" spans="7:8">
      <c r="G7181">
        <v>7176</v>
      </c>
      <c r="H7181">
        <f t="shared" ca="1" si="150"/>
        <v>2.546773759059799E-3</v>
      </c>
    </row>
    <row r="7182" spans="7:8">
      <c r="G7182">
        <v>7177</v>
      </c>
      <c r="H7182">
        <f t="shared" ca="1" si="150"/>
        <v>-3.7510533398978543E-2</v>
      </c>
    </row>
    <row r="7183" spans="7:8">
      <c r="G7183">
        <v>7178</v>
      </c>
      <c r="H7183">
        <f t="shared" ca="1" si="150"/>
        <v>-1.3324396755326855E-3</v>
      </c>
    </row>
    <row r="7184" spans="7:8">
      <c r="G7184">
        <v>7179</v>
      </c>
      <c r="H7184">
        <f t="shared" ca="1" si="150"/>
        <v>9.3421428667105014E-3</v>
      </c>
    </row>
    <row r="7185" spans="7:8">
      <c r="G7185">
        <v>7180</v>
      </c>
      <c r="H7185">
        <f t="shared" ca="1" si="150"/>
        <v>-3.6959269515546227E-2</v>
      </c>
    </row>
    <row r="7186" spans="7:8">
      <c r="G7186">
        <v>7181</v>
      </c>
      <c r="H7186">
        <f t="shared" ca="1" si="150"/>
        <v>8.9027980208846134E-3</v>
      </c>
    </row>
    <row r="7187" spans="7:8">
      <c r="G7187">
        <v>7182</v>
      </c>
      <c r="H7187">
        <f t="shared" ca="1" si="150"/>
        <v>2.6535090125159679E-2</v>
      </c>
    </row>
    <row r="7188" spans="7:8">
      <c r="G7188">
        <v>7183</v>
      </c>
      <c r="H7188">
        <f t="shared" ca="1" si="150"/>
        <v>1.1081351413096532E-2</v>
      </c>
    </row>
    <row r="7189" spans="7:8">
      <c r="G7189">
        <v>7184</v>
      </c>
      <c r="H7189">
        <f t="shared" ca="1" si="150"/>
        <v>5.6259198741746251E-2</v>
      </c>
    </row>
    <row r="7190" spans="7:8">
      <c r="G7190">
        <v>7185</v>
      </c>
      <c r="H7190">
        <f t="shared" ca="1" si="150"/>
        <v>-6.5760378386069337E-2</v>
      </c>
    </row>
    <row r="7191" spans="7:8">
      <c r="G7191">
        <v>7186</v>
      </c>
      <c r="H7191">
        <f t="shared" ca="1" si="150"/>
        <v>-5.9354076647079243E-3</v>
      </c>
    </row>
    <row r="7192" spans="7:8">
      <c r="G7192">
        <v>7187</v>
      </c>
      <c r="H7192">
        <f t="shared" ca="1" si="150"/>
        <v>-2.5097003732586002E-2</v>
      </c>
    </row>
    <row r="7193" spans="7:8">
      <c r="G7193">
        <v>7188</v>
      </c>
      <c r="H7193">
        <f t="shared" ca="1" si="150"/>
        <v>-4.5542976687788315E-3</v>
      </c>
    </row>
    <row r="7194" spans="7:8">
      <c r="G7194">
        <v>7189</v>
      </c>
      <c r="H7194">
        <f t="shared" ca="1" si="150"/>
        <v>-2.9563294738154354E-3</v>
      </c>
    </row>
    <row r="7195" spans="7:8">
      <c r="G7195">
        <v>7190</v>
      </c>
      <c r="H7195">
        <f t="shared" ca="1" si="150"/>
        <v>-2.209997628217485E-2</v>
      </c>
    </row>
    <row r="7196" spans="7:8">
      <c r="G7196">
        <v>7191</v>
      </c>
      <c r="H7196">
        <f t="shared" ca="1" si="150"/>
        <v>-1.0809921259097339E-2</v>
      </c>
    </row>
    <row r="7197" spans="7:8">
      <c r="G7197">
        <v>7192</v>
      </c>
      <c r="H7197">
        <f t="shared" ca="1" si="150"/>
        <v>-1.7582226335736841E-2</v>
      </c>
    </row>
    <row r="7198" spans="7:8">
      <c r="G7198">
        <v>7193</v>
      </c>
      <c r="H7198">
        <f t="shared" ca="1" si="150"/>
        <v>7.7917466485997284E-4</v>
      </c>
    </row>
    <row r="7199" spans="7:8">
      <c r="G7199">
        <v>7194</v>
      </c>
      <c r="H7199">
        <f t="shared" ca="1" si="150"/>
        <v>5.1836641696070961E-2</v>
      </c>
    </row>
    <row r="7200" spans="7:8">
      <c r="G7200">
        <v>7195</v>
      </c>
      <c r="H7200">
        <f t="shared" ca="1" si="150"/>
        <v>-1.4156008899643496E-2</v>
      </c>
    </row>
    <row r="7201" spans="7:8">
      <c r="G7201">
        <v>7196</v>
      </c>
      <c r="H7201">
        <f t="shared" ca="1" si="150"/>
        <v>3.005064704283493E-2</v>
      </c>
    </row>
    <row r="7202" spans="7:8">
      <c r="G7202">
        <v>7197</v>
      </c>
      <c r="H7202">
        <f t="shared" ca="1" si="150"/>
        <v>1.4918633960416015E-2</v>
      </c>
    </row>
    <row r="7203" spans="7:8">
      <c r="G7203">
        <v>7198</v>
      </c>
      <c r="H7203">
        <f t="shared" ca="1" si="150"/>
        <v>-2.239947868625192E-2</v>
      </c>
    </row>
    <row r="7204" spans="7:8">
      <c r="G7204">
        <v>7199</v>
      </c>
      <c r="H7204">
        <f t="shared" ca="1" si="150"/>
        <v>8.2425006839352416E-3</v>
      </c>
    </row>
    <row r="7205" spans="7:8">
      <c r="G7205">
        <v>7200</v>
      </c>
      <c r="H7205">
        <f t="shared" ca="1" si="150"/>
        <v>-3.9397505521576365E-2</v>
      </c>
    </row>
    <row r="7206" spans="7:8">
      <c r="G7206">
        <v>7201</v>
      </c>
      <c r="H7206">
        <f t="shared" ca="1" si="150"/>
        <v>3.4707987773205176E-3</v>
      </c>
    </row>
    <row r="7207" spans="7:8">
      <c r="G7207">
        <v>7202</v>
      </c>
      <c r="H7207">
        <f t="shared" ca="1" si="150"/>
        <v>-2.1211010884481754E-2</v>
      </c>
    </row>
    <row r="7208" spans="7:8">
      <c r="G7208">
        <v>7203</v>
      </c>
      <c r="H7208">
        <f t="shared" ca="1" si="150"/>
        <v>1.3358211220470026E-2</v>
      </c>
    </row>
    <row r="7209" spans="7:8">
      <c r="G7209">
        <v>7204</v>
      </c>
      <c r="H7209">
        <f t="shared" ca="1" si="150"/>
        <v>-1.018795683241242E-2</v>
      </c>
    </row>
    <row r="7210" spans="7:8">
      <c r="G7210">
        <v>7205</v>
      </c>
      <c r="H7210">
        <f t="shared" ca="1" si="150"/>
        <v>-2.5133359507795361E-3</v>
      </c>
    </row>
    <row r="7211" spans="7:8">
      <c r="G7211">
        <v>7206</v>
      </c>
      <c r="H7211">
        <f t="shared" ca="1" si="150"/>
        <v>-5.2264717939014818E-3</v>
      </c>
    </row>
    <row r="7212" spans="7:8">
      <c r="G7212">
        <v>7207</v>
      </c>
      <c r="H7212">
        <f t="shared" ca="1" si="150"/>
        <v>-1.0096614882143765E-2</v>
      </c>
    </row>
    <row r="7213" spans="7:8">
      <c r="G7213">
        <v>7208</v>
      </c>
      <c r="H7213">
        <f t="shared" ca="1" si="150"/>
        <v>-2.0478733284559455E-2</v>
      </c>
    </row>
    <row r="7214" spans="7:8">
      <c r="G7214">
        <v>7209</v>
      </c>
      <c r="H7214">
        <f t="shared" ca="1" si="150"/>
        <v>4.460266570751191E-2</v>
      </c>
    </row>
    <row r="7215" spans="7:8">
      <c r="G7215">
        <v>7210</v>
      </c>
      <c r="H7215">
        <f t="shared" ca="1" si="150"/>
        <v>2.2739397455744079E-2</v>
      </c>
    </row>
    <row r="7216" spans="7:8">
      <c r="G7216">
        <v>7211</v>
      </c>
      <c r="H7216">
        <f t="shared" ca="1" si="150"/>
        <v>-1.0824552100242094E-2</v>
      </c>
    </row>
    <row r="7217" spans="7:8">
      <c r="G7217">
        <v>7212</v>
      </c>
      <c r="H7217">
        <f t="shared" ca="1" si="150"/>
        <v>-2.9728576698878486E-2</v>
      </c>
    </row>
    <row r="7218" spans="7:8">
      <c r="G7218">
        <v>7213</v>
      </c>
      <c r="H7218">
        <f t="shared" ca="1" si="150"/>
        <v>-9.6852243565372278E-3</v>
      </c>
    </row>
    <row r="7219" spans="7:8">
      <c r="G7219">
        <v>7214</v>
      </c>
      <c r="H7219">
        <f t="shared" ca="1" si="150"/>
        <v>-2.0124553861420036E-3</v>
      </c>
    </row>
    <row r="7220" spans="7:8">
      <c r="G7220">
        <v>7215</v>
      </c>
      <c r="H7220">
        <f t="shared" ca="1" si="150"/>
        <v>-6.0891804647151049E-2</v>
      </c>
    </row>
    <row r="7221" spans="7:8">
      <c r="G7221">
        <v>7216</v>
      </c>
      <c r="H7221">
        <f t="shared" ca="1" si="150"/>
        <v>1.844218625409997E-2</v>
      </c>
    </row>
    <row r="7222" spans="7:8">
      <c r="G7222">
        <v>7217</v>
      </c>
      <c r="H7222">
        <f t="shared" ca="1" si="150"/>
        <v>3.1643425232802232E-2</v>
      </c>
    </row>
    <row r="7223" spans="7:8">
      <c r="G7223">
        <v>7218</v>
      </c>
      <c r="H7223">
        <f t="shared" ca="1" si="150"/>
        <v>3.2407084483361971E-2</v>
      </c>
    </row>
    <row r="7224" spans="7:8">
      <c r="G7224">
        <v>7219</v>
      </c>
      <c r="H7224">
        <f t="shared" ca="1" si="150"/>
        <v>4.0566625815208028E-2</v>
      </c>
    </row>
    <row r="7225" spans="7:8">
      <c r="G7225">
        <v>7220</v>
      </c>
      <c r="H7225">
        <f t="shared" ca="1" si="150"/>
        <v>3.5511251513761263E-2</v>
      </c>
    </row>
    <row r="7226" spans="7:8">
      <c r="G7226">
        <v>7221</v>
      </c>
      <c r="H7226">
        <f t="shared" ca="1" si="150"/>
        <v>-6.4199904609993754E-3</v>
      </c>
    </row>
    <row r="7227" spans="7:8">
      <c r="G7227">
        <v>7222</v>
      </c>
      <c r="H7227">
        <f t="shared" ca="1" si="150"/>
        <v>1.1682068945193188E-2</v>
      </c>
    </row>
    <row r="7228" spans="7:8">
      <c r="G7228">
        <v>7223</v>
      </c>
      <c r="H7228">
        <f t="shared" ca="1" si="150"/>
        <v>-2.1532383994419461E-4</v>
      </c>
    </row>
    <row r="7229" spans="7:8">
      <c r="G7229">
        <v>7224</v>
      </c>
      <c r="H7229">
        <f t="shared" ca="1" si="150"/>
        <v>9.4590110098724403E-4</v>
      </c>
    </row>
    <row r="7230" spans="7:8">
      <c r="G7230">
        <v>7225</v>
      </c>
      <c r="H7230">
        <f t="shared" ca="1" si="150"/>
        <v>-4.5215866481285602E-2</v>
      </c>
    </row>
    <row r="7231" spans="7:8">
      <c r="G7231">
        <v>7226</v>
      </c>
      <c r="H7231">
        <f t="shared" ca="1" si="150"/>
        <v>-2.0485045373872827E-3</v>
      </c>
    </row>
    <row r="7232" spans="7:8">
      <c r="G7232">
        <v>7227</v>
      </c>
      <c r="H7232">
        <f t="shared" ca="1" si="150"/>
        <v>-1.0888120683830447E-2</v>
      </c>
    </row>
    <row r="7233" spans="7:8">
      <c r="G7233">
        <v>7228</v>
      </c>
      <c r="H7233">
        <f t="shared" ca="1" si="150"/>
        <v>-3.2396657263091769E-3</v>
      </c>
    </row>
    <row r="7234" spans="7:8">
      <c r="G7234">
        <v>7229</v>
      </c>
      <c r="H7234">
        <f t="shared" ca="1" si="150"/>
        <v>-2.4259162612927888E-3</v>
      </c>
    </row>
    <row r="7235" spans="7:8">
      <c r="G7235">
        <v>7230</v>
      </c>
      <c r="H7235">
        <f t="shared" ca="1" si="150"/>
        <v>-4.5830689355562306E-4</v>
      </c>
    </row>
    <row r="7236" spans="7:8">
      <c r="G7236">
        <v>7231</v>
      </c>
      <c r="H7236">
        <f t="shared" ca="1" si="150"/>
        <v>2.8958600039693996E-2</v>
      </c>
    </row>
    <row r="7237" spans="7:8">
      <c r="G7237">
        <v>7232</v>
      </c>
      <c r="H7237">
        <f t="shared" ca="1" si="150"/>
        <v>9.0503037932297744E-3</v>
      </c>
    </row>
    <row r="7238" spans="7:8">
      <c r="G7238">
        <v>7233</v>
      </c>
      <c r="H7238">
        <f t="shared" ca="1" si="150"/>
        <v>-1.3731372958868896E-4</v>
      </c>
    </row>
    <row r="7239" spans="7:8">
      <c r="G7239">
        <v>7234</v>
      </c>
      <c r="H7239">
        <f t="shared" ref="H7239:H7302" ca="1" si="151">NORMINV(RAND(),N$8,N$9)</f>
        <v>-2.421474931956745E-2</v>
      </c>
    </row>
    <row r="7240" spans="7:8">
      <c r="G7240">
        <v>7235</v>
      </c>
      <c r="H7240">
        <f t="shared" ca="1" si="151"/>
        <v>7.6041905801714545E-3</v>
      </c>
    </row>
    <row r="7241" spans="7:8">
      <c r="G7241">
        <v>7236</v>
      </c>
      <c r="H7241">
        <f t="shared" ca="1" si="151"/>
        <v>2.5234115080393547E-2</v>
      </c>
    </row>
    <row r="7242" spans="7:8">
      <c r="G7242">
        <v>7237</v>
      </c>
      <c r="H7242">
        <f t="shared" ca="1" si="151"/>
        <v>-8.0632369183440793E-3</v>
      </c>
    </row>
    <row r="7243" spans="7:8">
      <c r="G7243">
        <v>7238</v>
      </c>
      <c r="H7243">
        <f t="shared" ca="1" si="151"/>
        <v>1.1706227368348482E-2</v>
      </c>
    </row>
    <row r="7244" spans="7:8">
      <c r="G7244">
        <v>7239</v>
      </c>
      <c r="H7244">
        <f t="shared" ca="1" si="151"/>
        <v>1.6231561922308964E-2</v>
      </c>
    </row>
    <row r="7245" spans="7:8">
      <c r="G7245">
        <v>7240</v>
      </c>
      <c r="H7245">
        <f t="shared" ca="1" si="151"/>
        <v>-3.2262393725696073E-2</v>
      </c>
    </row>
    <row r="7246" spans="7:8">
      <c r="G7246">
        <v>7241</v>
      </c>
      <c r="H7246">
        <f t="shared" ca="1" si="151"/>
        <v>-2.7125585650405588E-2</v>
      </c>
    </row>
    <row r="7247" spans="7:8">
      <c r="G7247">
        <v>7242</v>
      </c>
      <c r="H7247">
        <f t="shared" ca="1" si="151"/>
        <v>3.4225927652240685E-3</v>
      </c>
    </row>
    <row r="7248" spans="7:8">
      <c r="G7248">
        <v>7243</v>
      </c>
      <c r="H7248">
        <f t="shared" ca="1" si="151"/>
        <v>-3.3417263117439054E-2</v>
      </c>
    </row>
    <row r="7249" spans="7:8">
      <c r="G7249">
        <v>7244</v>
      </c>
      <c r="H7249">
        <f t="shared" ca="1" si="151"/>
        <v>5.0989883524239351E-3</v>
      </c>
    </row>
    <row r="7250" spans="7:8">
      <c r="G7250">
        <v>7245</v>
      </c>
      <c r="H7250">
        <f t="shared" ca="1" si="151"/>
        <v>1.7153307787818196E-2</v>
      </c>
    </row>
    <row r="7251" spans="7:8">
      <c r="G7251">
        <v>7246</v>
      </c>
      <c r="H7251">
        <f t="shared" ca="1" si="151"/>
        <v>-1.6011490409397384E-2</v>
      </c>
    </row>
    <row r="7252" spans="7:8">
      <c r="G7252">
        <v>7247</v>
      </c>
      <c r="H7252">
        <f t="shared" ca="1" si="151"/>
        <v>-3.4212176740358383E-2</v>
      </c>
    </row>
    <row r="7253" spans="7:8">
      <c r="G7253">
        <v>7248</v>
      </c>
      <c r="H7253">
        <f t="shared" ca="1" si="151"/>
        <v>2.922497964856751E-2</v>
      </c>
    </row>
    <row r="7254" spans="7:8">
      <c r="G7254">
        <v>7249</v>
      </c>
      <c r="H7254">
        <f t="shared" ca="1" si="151"/>
        <v>2.8915820763199707E-2</v>
      </c>
    </row>
    <row r="7255" spans="7:8">
      <c r="G7255">
        <v>7250</v>
      </c>
      <c r="H7255">
        <f t="shared" ca="1" si="151"/>
        <v>5.5509044646452977E-3</v>
      </c>
    </row>
    <row r="7256" spans="7:8">
      <c r="G7256">
        <v>7251</v>
      </c>
      <c r="H7256">
        <f t="shared" ca="1" si="151"/>
        <v>1.1652728124982178E-2</v>
      </c>
    </row>
    <row r="7257" spans="7:8">
      <c r="G7257">
        <v>7252</v>
      </c>
      <c r="H7257">
        <f t="shared" ca="1" si="151"/>
        <v>3.3553232219044486E-2</v>
      </c>
    </row>
    <row r="7258" spans="7:8">
      <c r="G7258">
        <v>7253</v>
      </c>
      <c r="H7258">
        <f t="shared" ca="1" si="151"/>
        <v>-2.6944879822722673E-2</v>
      </c>
    </row>
    <row r="7259" spans="7:8">
      <c r="G7259">
        <v>7254</v>
      </c>
      <c r="H7259">
        <f t="shared" ca="1" si="151"/>
        <v>2.4047038331372294E-2</v>
      </c>
    </row>
    <row r="7260" spans="7:8">
      <c r="G7260">
        <v>7255</v>
      </c>
      <c r="H7260">
        <f t="shared" ca="1" si="151"/>
        <v>-4.5785240239597846E-2</v>
      </c>
    </row>
    <row r="7261" spans="7:8">
      <c r="G7261">
        <v>7256</v>
      </c>
      <c r="H7261">
        <f t="shared" ca="1" si="151"/>
        <v>-1.2325947889000282E-2</v>
      </c>
    </row>
    <row r="7262" spans="7:8">
      <c r="G7262">
        <v>7257</v>
      </c>
      <c r="H7262">
        <f t="shared" ca="1" si="151"/>
        <v>2.7400332636416478E-3</v>
      </c>
    </row>
    <row r="7263" spans="7:8">
      <c r="G7263">
        <v>7258</v>
      </c>
      <c r="H7263">
        <f t="shared" ca="1" si="151"/>
        <v>1.3645342996042415E-2</v>
      </c>
    </row>
    <row r="7264" spans="7:8">
      <c r="G7264">
        <v>7259</v>
      </c>
      <c r="H7264">
        <f t="shared" ca="1" si="151"/>
        <v>7.962209034029331E-3</v>
      </c>
    </row>
    <row r="7265" spans="7:8">
      <c r="G7265">
        <v>7260</v>
      </c>
      <c r="H7265">
        <f t="shared" ca="1" si="151"/>
        <v>5.0609647882821898E-3</v>
      </c>
    </row>
    <row r="7266" spans="7:8">
      <c r="G7266">
        <v>7261</v>
      </c>
      <c r="H7266">
        <f t="shared" ca="1" si="151"/>
        <v>-1.5151507643601419E-2</v>
      </c>
    </row>
    <row r="7267" spans="7:8">
      <c r="G7267">
        <v>7262</v>
      </c>
      <c r="H7267">
        <f t="shared" ca="1" si="151"/>
        <v>-4.3558102168436294E-2</v>
      </c>
    </row>
    <row r="7268" spans="7:8">
      <c r="G7268">
        <v>7263</v>
      </c>
      <c r="H7268">
        <f t="shared" ca="1" si="151"/>
        <v>4.7097030744108773E-2</v>
      </c>
    </row>
    <row r="7269" spans="7:8">
      <c r="G7269">
        <v>7264</v>
      </c>
      <c r="H7269">
        <f t="shared" ca="1" si="151"/>
        <v>1.232824578577728E-2</v>
      </c>
    </row>
    <row r="7270" spans="7:8">
      <c r="G7270">
        <v>7265</v>
      </c>
      <c r="H7270">
        <f t="shared" ca="1" si="151"/>
        <v>-7.6128862033214163E-3</v>
      </c>
    </row>
    <row r="7271" spans="7:8">
      <c r="G7271">
        <v>7266</v>
      </c>
      <c r="H7271">
        <f t="shared" ca="1" si="151"/>
        <v>-3.6071520461945115E-3</v>
      </c>
    </row>
    <row r="7272" spans="7:8">
      <c r="G7272">
        <v>7267</v>
      </c>
      <c r="H7272">
        <f t="shared" ca="1" si="151"/>
        <v>-7.1636757104470566E-3</v>
      </c>
    </row>
    <row r="7273" spans="7:8">
      <c r="G7273">
        <v>7268</v>
      </c>
      <c r="H7273">
        <f t="shared" ca="1" si="151"/>
        <v>4.6360458299184303E-2</v>
      </c>
    </row>
    <row r="7274" spans="7:8">
      <c r="G7274">
        <v>7269</v>
      </c>
      <c r="H7274">
        <f t="shared" ca="1" si="151"/>
        <v>3.528439161537493E-3</v>
      </c>
    </row>
    <row r="7275" spans="7:8">
      <c r="G7275">
        <v>7270</v>
      </c>
      <c r="H7275">
        <f t="shared" ca="1" si="151"/>
        <v>-1.3247920482879223E-2</v>
      </c>
    </row>
    <row r="7276" spans="7:8">
      <c r="G7276">
        <v>7271</v>
      </c>
      <c r="H7276">
        <f t="shared" ca="1" si="151"/>
        <v>-8.7073032707775978E-3</v>
      </c>
    </row>
    <row r="7277" spans="7:8">
      <c r="G7277">
        <v>7272</v>
      </c>
      <c r="H7277">
        <f t="shared" ca="1" si="151"/>
        <v>-6.8456671527256287E-3</v>
      </c>
    </row>
    <row r="7278" spans="7:8">
      <c r="G7278">
        <v>7273</v>
      </c>
      <c r="H7278">
        <f t="shared" ca="1" si="151"/>
        <v>-1.5984571175744866E-2</v>
      </c>
    </row>
    <row r="7279" spans="7:8">
      <c r="G7279">
        <v>7274</v>
      </c>
      <c r="H7279">
        <f t="shared" ca="1" si="151"/>
        <v>1.8274790860545953E-2</v>
      </c>
    </row>
    <row r="7280" spans="7:8">
      <c r="G7280">
        <v>7275</v>
      </c>
      <c r="H7280">
        <f t="shared" ca="1" si="151"/>
        <v>-3.6217244903914321E-2</v>
      </c>
    </row>
    <row r="7281" spans="7:8">
      <c r="G7281">
        <v>7276</v>
      </c>
      <c r="H7281">
        <f t="shared" ca="1" si="151"/>
        <v>1.3204384994060802E-2</v>
      </c>
    </row>
    <row r="7282" spans="7:8">
      <c r="G7282">
        <v>7277</v>
      </c>
      <c r="H7282">
        <f t="shared" ca="1" si="151"/>
        <v>-1.9817196548906225E-2</v>
      </c>
    </row>
    <row r="7283" spans="7:8">
      <c r="G7283">
        <v>7278</v>
      </c>
      <c r="H7283">
        <f t="shared" ca="1" si="151"/>
        <v>5.1613279885158056E-2</v>
      </c>
    </row>
    <row r="7284" spans="7:8">
      <c r="G7284">
        <v>7279</v>
      </c>
      <c r="H7284">
        <f t="shared" ca="1" si="151"/>
        <v>3.8849627557179717E-2</v>
      </c>
    </row>
    <row r="7285" spans="7:8">
      <c r="G7285">
        <v>7280</v>
      </c>
      <c r="H7285">
        <f t="shared" ca="1" si="151"/>
        <v>-3.7082650799513629E-3</v>
      </c>
    </row>
    <row r="7286" spans="7:8">
      <c r="G7286">
        <v>7281</v>
      </c>
      <c r="H7286">
        <f t="shared" ca="1" si="151"/>
        <v>3.8496201252698403E-3</v>
      </c>
    </row>
    <row r="7287" spans="7:8">
      <c r="G7287">
        <v>7282</v>
      </c>
      <c r="H7287">
        <f t="shared" ca="1" si="151"/>
        <v>3.756194740604385E-2</v>
      </c>
    </row>
    <row r="7288" spans="7:8">
      <c r="G7288">
        <v>7283</v>
      </c>
      <c r="H7288">
        <f t="shared" ca="1" si="151"/>
        <v>-5.5195741177826059E-3</v>
      </c>
    </row>
    <row r="7289" spans="7:8">
      <c r="G7289">
        <v>7284</v>
      </c>
      <c r="H7289">
        <f t="shared" ca="1" si="151"/>
        <v>-2.3268377287749727E-3</v>
      </c>
    </row>
    <row r="7290" spans="7:8">
      <c r="G7290">
        <v>7285</v>
      </c>
      <c r="H7290">
        <f t="shared" ca="1" si="151"/>
        <v>-2.4008810186920904E-2</v>
      </c>
    </row>
    <row r="7291" spans="7:8">
      <c r="G7291">
        <v>7286</v>
      </c>
      <c r="H7291">
        <f t="shared" ca="1" si="151"/>
        <v>-1.4489033703718948E-2</v>
      </c>
    </row>
    <row r="7292" spans="7:8">
      <c r="G7292">
        <v>7287</v>
      </c>
      <c r="H7292">
        <f t="shared" ca="1" si="151"/>
        <v>-1.3055151705248595E-2</v>
      </c>
    </row>
    <row r="7293" spans="7:8">
      <c r="G7293">
        <v>7288</v>
      </c>
      <c r="H7293">
        <f t="shared" ca="1" si="151"/>
        <v>4.6999739069470546E-2</v>
      </c>
    </row>
    <row r="7294" spans="7:8">
      <c r="G7294">
        <v>7289</v>
      </c>
      <c r="H7294">
        <f t="shared" ca="1" si="151"/>
        <v>2.2430295963954461E-2</v>
      </c>
    </row>
    <row r="7295" spans="7:8">
      <c r="G7295">
        <v>7290</v>
      </c>
      <c r="H7295">
        <f t="shared" ca="1" si="151"/>
        <v>-4.1731043503672141E-2</v>
      </c>
    </row>
    <row r="7296" spans="7:8">
      <c r="G7296">
        <v>7291</v>
      </c>
      <c r="H7296">
        <f t="shared" ca="1" si="151"/>
        <v>8.7323090138343128E-3</v>
      </c>
    </row>
    <row r="7297" spans="7:8">
      <c r="G7297">
        <v>7292</v>
      </c>
      <c r="H7297">
        <f t="shared" ca="1" si="151"/>
        <v>3.8652483815491211E-2</v>
      </c>
    </row>
    <row r="7298" spans="7:8">
      <c r="G7298">
        <v>7293</v>
      </c>
      <c r="H7298">
        <f t="shared" ca="1" si="151"/>
        <v>8.6815277109209422E-4</v>
      </c>
    </row>
    <row r="7299" spans="7:8">
      <c r="G7299">
        <v>7294</v>
      </c>
      <c r="H7299">
        <f t="shared" ca="1" si="151"/>
        <v>-2.375616596136932E-2</v>
      </c>
    </row>
    <row r="7300" spans="7:8">
      <c r="G7300">
        <v>7295</v>
      </c>
      <c r="H7300">
        <f t="shared" ca="1" si="151"/>
        <v>-5.9874395717278575E-3</v>
      </c>
    </row>
    <row r="7301" spans="7:8">
      <c r="G7301">
        <v>7296</v>
      </c>
      <c r="H7301">
        <f t="shared" ca="1" si="151"/>
        <v>-3.3523840904664242E-3</v>
      </c>
    </row>
    <row r="7302" spans="7:8">
      <c r="G7302">
        <v>7297</v>
      </c>
      <c r="H7302">
        <f t="shared" ca="1" si="151"/>
        <v>8.8799792845400127E-3</v>
      </c>
    </row>
    <row r="7303" spans="7:8">
      <c r="G7303">
        <v>7298</v>
      </c>
      <c r="H7303">
        <f t="shared" ref="H7303:H7366" ca="1" si="152">NORMINV(RAND(),N$8,N$9)</f>
        <v>-1.5866439724710808E-2</v>
      </c>
    </row>
    <row r="7304" spans="7:8">
      <c r="G7304">
        <v>7299</v>
      </c>
      <c r="H7304">
        <f t="shared" ca="1" si="152"/>
        <v>-1.5471919356357127E-2</v>
      </c>
    </row>
    <row r="7305" spans="7:8">
      <c r="G7305">
        <v>7300</v>
      </c>
      <c r="H7305">
        <f t="shared" ca="1" si="152"/>
        <v>-2.0602394318707428E-2</v>
      </c>
    </row>
    <row r="7306" spans="7:8">
      <c r="G7306">
        <v>7301</v>
      </c>
      <c r="H7306">
        <f t="shared" ca="1" si="152"/>
        <v>-9.9383816326574191E-3</v>
      </c>
    </row>
    <row r="7307" spans="7:8">
      <c r="G7307">
        <v>7302</v>
      </c>
      <c r="H7307">
        <f t="shared" ca="1" si="152"/>
        <v>2.1402608922357437E-2</v>
      </c>
    </row>
    <row r="7308" spans="7:8">
      <c r="G7308">
        <v>7303</v>
      </c>
      <c r="H7308">
        <f t="shared" ca="1" si="152"/>
        <v>2.2394267137540828E-2</v>
      </c>
    </row>
    <row r="7309" spans="7:8">
      <c r="G7309">
        <v>7304</v>
      </c>
      <c r="H7309">
        <f t="shared" ca="1" si="152"/>
        <v>9.4645444813550757E-3</v>
      </c>
    </row>
    <row r="7310" spans="7:8">
      <c r="G7310">
        <v>7305</v>
      </c>
      <c r="H7310">
        <f t="shared" ca="1" si="152"/>
        <v>-2.3118646727349436E-3</v>
      </c>
    </row>
    <row r="7311" spans="7:8">
      <c r="G7311">
        <v>7306</v>
      </c>
      <c r="H7311">
        <f t="shared" ca="1" si="152"/>
        <v>1.7860633338664115E-2</v>
      </c>
    </row>
    <row r="7312" spans="7:8">
      <c r="G7312">
        <v>7307</v>
      </c>
      <c r="H7312">
        <f t="shared" ca="1" si="152"/>
        <v>1.277725757370589E-2</v>
      </c>
    </row>
    <row r="7313" spans="7:8">
      <c r="G7313">
        <v>7308</v>
      </c>
      <c r="H7313">
        <f t="shared" ca="1" si="152"/>
        <v>3.0744185383775959E-2</v>
      </c>
    </row>
    <row r="7314" spans="7:8">
      <c r="G7314">
        <v>7309</v>
      </c>
      <c r="H7314">
        <f t="shared" ca="1" si="152"/>
        <v>-3.3501768421504612E-4</v>
      </c>
    </row>
    <row r="7315" spans="7:8">
      <c r="G7315">
        <v>7310</v>
      </c>
      <c r="H7315">
        <f t="shared" ca="1" si="152"/>
        <v>4.7690166946133421E-2</v>
      </c>
    </row>
    <row r="7316" spans="7:8">
      <c r="G7316">
        <v>7311</v>
      </c>
      <c r="H7316">
        <f t="shared" ca="1" si="152"/>
        <v>3.1065751436549219E-2</v>
      </c>
    </row>
    <row r="7317" spans="7:8">
      <c r="G7317">
        <v>7312</v>
      </c>
      <c r="H7317">
        <f t="shared" ca="1" si="152"/>
        <v>1.4100748800608489E-2</v>
      </c>
    </row>
    <row r="7318" spans="7:8">
      <c r="G7318">
        <v>7313</v>
      </c>
      <c r="H7318">
        <f t="shared" ca="1" si="152"/>
        <v>-3.8275211282108056E-2</v>
      </c>
    </row>
    <row r="7319" spans="7:8">
      <c r="G7319">
        <v>7314</v>
      </c>
      <c r="H7319">
        <f t="shared" ca="1" si="152"/>
        <v>7.6812644686536135E-3</v>
      </c>
    </row>
    <row r="7320" spans="7:8">
      <c r="G7320">
        <v>7315</v>
      </c>
      <c r="H7320">
        <f t="shared" ca="1" si="152"/>
        <v>4.8644072945512283E-2</v>
      </c>
    </row>
    <row r="7321" spans="7:8">
      <c r="G7321">
        <v>7316</v>
      </c>
      <c r="H7321">
        <f t="shared" ca="1" si="152"/>
        <v>8.1849227467107148E-3</v>
      </c>
    </row>
    <row r="7322" spans="7:8">
      <c r="G7322">
        <v>7317</v>
      </c>
      <c r="H7322">
        <f t="shared" ca="1" si="152"/>
        <v>-1.8961486187898237E-3</v>
      </c>
    </row>
    <row r="7323" spans="7:8">
      <c r="G7323">
        <v>7318</v>
      </c>
      <c r="H7323">
        <f t="shared" ca="1" si="152"/>
        <v>-3.4740665215570064E-3</v>
      </c>
    </row>
    <row r="7324" spans="7:8">
      <c r="G7324">
        <v>7319</v>
      </c>
      <c r="H7324">
        <f t="shared" ca="1" si="152"/>
        <v>-3.3382014887789212E-2</v>
      </c>
    </row>
    <row r="7325" spans="7:8">
      <c r="G7325">
        <v>7320</v>
      </c>
      <c r="H7325">
        <f t="shared" ca="1" si="152"/>
        <v>2.1377629016734786E-3</v>
      </c>
    </row>
    <row r="7326" spans="7:8">
      <c r="G7326">
        <v>7321</v>
      </c>
      <c r="H7326">
        <f t="shared" ca="1" si="152"/>
        <v>-2.2765157979233213E-2</v>
      </c>
    </row>
    <row r="7327" spans="7:8">
      <c r="G7327">
        <v>7322</v>
      </c>
      <c r="H7327">
        <f t="shared" ca="1" si="152"/>
        <v>1.9381160437744422E-2</v>
      </c>
    </row>
    <row r="7328" spans="7:8">
      <c r="G7328">
        <v>7323</v>
      </c>
      <c r="H7328">
        <f t="shared" ca="1" si="152"/>
        <v>-2.4011491280797208E-2</v>
      </c>
    </row>
    <row r="7329" spans="7:8">
      <c r="G7329">
        <v>7324</v>
      </c>
      <c r="H7329">
        <f t="shared" ca="1" si="152"/>
        <v>-9.7693701109811109E-3</v>
      </c>
    </row>
    <row r="7330" spans="7:8">
      <c r="G7330">
        <v>7325</v>
      </c>
      <c r="H7330">
        <f t="shared" ca="1" si="152"/>
        <v>4.2194963252660464E-2</v>
      </c>
    </row>
    <row r="7331" spans="7:8">
      <c r="G7331">
        <v>7326</v>
      </c>
      <c r="H7331">
        <f t="shared" ca="1" si="152"/>
        <v>-2.344198478164157E-2</v>
      </c>
    </row>
    <row r="7332" spans="7:8">
      <c r="G7332">
        <v>7327</v>
      </c>
      <c r="H7332">
        <f t="shared" ca="1" si="152"/>
        <v>2.0270735338402002E-2</v>
      </c>
    </row>
    <row r="7333" spans="7:8">
      <c r="G7333">
        <v>7328</v>
      </c>
      <c r="H7333">
        <f t="shared" ca="1" si="152"/>
        <v>-1.8016093620022718E-2</v>
      </c>
    </row>
    <row r="7334" spans="7:8">
      <c r="G7334">
        <v>7329</v>
      </c>
      <c r="H7334">
        <f t="shared" ca="1" si="152"/>
        <v>-4.2934632460004826E-2</v>
      </c>
    </row>
    <row r="7335" spans="7:8">
      <c r="G7335">
        <v>7330</v>
      </c>
      <c r="H7335">
        <f t="shared" ca="1" si="152"/>
        <v>8.3272663786985949E-3</v>
      </c>
    </row>
    <row r="7336" spans="7:8">
      <c r="G7336">
        <v>7331</v>
      </c>
      <c r="H7336">
        <f t="shared" ca="1" si="152"/>
        <v>-4.1009347454074231E-2</v>
      </c>
    </row>
    <row r="7337" spans="7:8">
      <c r="G7337">
        <v>7332</v>
      </c>
      <c r="H7337">
        <f t="shared" ca="1" si="152"/>
        <v>1.0114013105410755E-2</v>
      </c>
    </row>
    <row r="7338" spans="7:8">
      <c r="G7338">
        <v>7333</v>
      </c>
      <c r="H7338">
        <f t="shared" ca="1" si="152"/>
        <v>6.3057155228490114E-3</v>
      </c>
    </row>
    <row r="7339" spans="7:8">
      <c r="G7339">
        <v>7334</v>
      </c>
      <c r="H7339">
        <f t="shared" ca="1" si="152"/>
        <v>-1.8753434329089241E-2</v>
      </c>
    </row>
    <row r="7340" spans="7:8">
      <c r="G7340">
        <v>7335</v>
      </c>
      <c r="H7340">
        <f t="shared" ca="1" si="152"/>
        <v>1.1062899348121392E-2</v>
      </c>
    </row>
    <row r="7341" spans="7:8">
      <c r="G7341">
        <v>7336</v>
      </c>
      <c r="H7341">
        <f t="shared" ca="1" si="152"/>
        <v>1.9503294277692894E-2</v>
      </c>
    </row>
    <row r="7342" spans="7:8">
      <c r="G7342">
        <v>7337</v>
      </c>
      <c r="H7342">
        <f t="shared" ca="1" si="152"/>
        <v>2.8212187114076342E-2</v>
      </c>
    </row>
    <row r="7343" spans="7:8">
      <c r="G7343">
        <v>7338</v>
      </c>
      <c r="H7343">
        <f t="shared" ca="1" si="152"/>
        <v>2.3255990047978278E-2</v>
      </c>
    </row>
    <row r="7344" spans="7:8">
      <c r="G7344">
        <v>7339</v>
      </c>
      <c r="H7344">
        <f t="shared" ca="1" si="152"/>
        <v>-1.3038193504461526E-2</v>
      </c>
    </row>
    <row r="7345" spans="7:8">
      <c r="G7345">
        <v>7340</v>
      </c>
      <c r="H7345">
        <f t="shared" ca="1" si="152"/>
        <v>8.8959153021399631E-3</v>
      </c>
    </row>
    <row r="7346" spans="7:8">
      <c r="G7346">
        <v>7341</v>
      </c>
      <c r="H7346">
        <f t="shared" ca="1" si="152"/>
        <v>1.3181858804748491E-2</v>
      </c>
    </row>
    <row r="7347" spans="7:8">
      <c r="G7347">
        <v>7342</v>
      </c>
      <c r="H7347">
        <f t="shared" ca="1" si="152"/>
        <v>6.0370759067769125E-3</v>
      </c>
    </row>
    <row r="7348" spans="7:8">
      <c r="G7348">
        <v>7343</v>
      </c>
      <c r="H7348">
        <f t="shared" ca="1" si="152"/>
        <v>-5.5651414447712251E-3</v>
      </c>
    </row>
    <row r="7349" spans="7:8">
      <c r="G7349">
        <v>7344</v>
      </c>
      <c r="H7349">
        <f t="shared" ca="1" si="152"/>
        <v>-3.3009300317082303E-4</v>
      </c>
    </row>
    <row r="7350" spans="7:8">
      <c r="G7350">
        <v>7345</v>
      </c>
      <c r="H7350">
        <f t="shared" ca="1" si="152"/>
        <v>-2.4242945790236173E-2</v>
      </c>
    </row>
    <row r="7351" spans="7:8">
      <c r="G7351">
        <v>7346</v>
      </c>
      <c r="H7351">
        <f t="shared" ca="1" si="152"/>
        <v>1.1712972353170337E-2</v>
      </c>
    </row>
    <row r="7352" spans="7:8">
      <c r="G7352">
        <v>7347</v>
      </c>
      <c r="H7352">
        <f t="shared" ca="1" si="152"/>
        <v>-3.389131531232898E-2</v>
      </c>
    </row>
    <row r="7353" spans="7:8">
      <c r="G7353">
        <v>7348</v>
      </c>
      <c r="H7353">
        <f t="shared" ca="1" si="152"/>
        <v>-2.1353954097754316E-2</v>
      </c>
    </row>
    <row r="7354" spans="7:8">
      <c r="G7354">
        <v>7349</v>
      </c>
      <c r="H7354">
        <f t="shared" ca="1" si="152"/>
        <v>4.6088901870804069E-2</v>
      </c>
    </row>
    <row r="7355" spans="7:8">
      <c r="G7355">
        <v>7350</v>
      </c>
      <c r="H7355">
        <f t="shared" ca="1" si="152"/>
        <v>-5.047479840914147E-3</v>
      </c>
    </row>
    <row r="7356" spans="7:8">
      <c r="G7356">
        <v>7351</v>
      </c>
      <c r="H7356">
        <f t="shared" ca="1" si="152"/>
        <v>-2.4922830826012224E-2</v>
      </c>
    </row>
    <row r="7357" spans="7:8">
      <c r="G7357">
        <v>7352</v>
      </c>
      <c r="H7357">
        <f t="shared" ca="1" si="152"/>
        <v>1.2676591652889948E-2</v>
      </c>
    </row>
    <row r="7358" spans="7:8">
      <c r="G7358">
        <v>7353</v>
      </c>
      <c r="H7358">
        <f t="shared" ca="1" si="152"/>
        <v>1.2115787256512892E-2</v>
      </c>
    </row>
    <row r="7359" spans="7:8">
      <c r="G7359">
        <v>7354</v>
      </c>
      <c r="H7359">
        <f t="shared" ca="1" si="152"/>
        <v>-1.1030695887360003E-2</v>
      </c>
    </row>
    <row r="7360" spans="7:8">
      <c r="G7360">
        <v>7355</v>
      </c>
      <c r="H7360">
        <f t="shared" ca="1" si="152"/>
        <v>1.8264239249238725E-2</v>
      </c>
    </row>
    <row r="7361" spans="7:8">
      <c r="G7361">
        <v>7356</v>
      </c>
      <c r="H7361">
        <f t="shared" ca="1" si="152"/>
        <v>-1.7153229361037265E-2</v>
      </c>
    </row>
    <row r="7362" spans="7:8">
      <c r="G7362">
        <v>7357</v>
      </c>
      <c r="H7362">
        <f t="shared" ca="1" si="152"/>
        <v>2.1722532326209083E-2</v>
      </c>
    </row>
    <row r="7363" spans="7:8">
      <c r="G7363">
        <v>7358</v>
      </c>
      <c r="H7363">
        <f t="shared" ca="1" si="152"/>
        <v>2.0237432024131551E-2</v>
      </c>
    </row>
    <row r="7364" spans="7:8">
      <c r="G7364">
        <v>7359</v>
      </c>
      <c r="H7364">
        <f t="shared" ca="1" si="152"/>
        <v>-2.5506020352737933E-3</v>
      </c>
    </row>
    <row r="7365" spans="7:8">
      <c r="G7365">
        <v>7360</v>
      </c>
      <c r="H7365">
        <f t="shared" ca="1" si="152"/>
        <v>1.1729213620235868E-2</v>
      </c>
    </row>
    <row r="7366" spans="7:8">
      <c r="G7366">
        <v>7361</v>
      </c>
      <c r="H7366">
        <f t="shared" ca="1" si="152"/>
        <v>1.2604813212414041E-3</v>
      </c>
    </row>
    <row r="7367" spans="7:8">
      <c r="G7367">
        <v>7362</v>
      </c>
      <c r="H7367">
        <f t="shared" ref="H7367:H7430" ca="1" si="153">NORMINV(RAND(),N$8,N$9)</f>
        <v>6.2604046404076659E-3</v>
      </c>
    </row>
    <row r="7368" spans="7:8">
      <c r="G7368">
        <v>7363</v>
      </c>
      <c r="H7368">
        <f t="shared" ca="1" si="153"/>
        <v>-2.2861860835704052E-2</v>
      </c>
    </row>
    <row r="7369" spans="7:8">
      <c r="G7369">
        <v>7364</v>
      </c>
      <c r="H7369">
        <f t="shared" ca="1" si="153"/>
        <v>3.2687477850271505E-2</v>
      </c>
    </row>
    <row r="7370" spans="7:8">
      <c r="G7370">
        <v>7365</v>
      </c>
      <c r="H7370">
        <f t="shared" ca="1" si="153"/>
        <v>2.835723420960096E-2</v>
      </c>
    </row>
    <row r="7371" spans="7:8">
      <c r="G7371">
        <v>7366</v>
      </c>
      <c r="H7371">
        <f t="shared" ca="1" si="153"/>
        <v>9.0696237907593839E-3</v>
      </c>
    </row>
    <row r="7372" spans="7:8">
      <c r="G7372">
        <v>7367</v>
      </c>
      <c r="H7372">
        <f t="shared" ca="1" si="153"/>
        <v>-1.5749365373666533E-2</v>
      </c>
    </row>
    <row r="7373" spans="7:8">
      <c r="G7373">
        <v>7368</v>
      </c>
      <c r="H7373">
        <f t="shared" ca="1" si="153"/>
        <v>1.5639680788658124E-2</v>
      </c>
    </row>
    <row r="7374" spans="7:8">
      <c r="G7374">
        <v>7369</v>
      </c>
      <c r="H7374">
        <f t="shared" ca="1" si="153"/>
        <v>-2.3463688748486301E-2</v>
      </c>
    </row>
    <row r="7375" spans="7:8">
      <c r="G7375">
        <v>7370</v>
      </c>
      <c r="H7375">
        <f t="shared" ca="1" si="153"/>
        <v>1.2768481819140963E-3</v>
      </c>
    </row>
    <row r="7376" spans="7:8">
      <c r="G7376">
        <v>7371</v>
      </c>
      <c r="H7376">
        <f t="shared" ca="1" si="153"/>
        <v>2.0280450295947171E-2</v>
      </c>
    </row>
    <row r="7377" spans="7:8">
      <c r="G7377">
        <v>7372</v>
      </c>
      <c r="H7377">
        <f t="shared" ca="1" si="153"/>
        <v>4.5288198010192231E-3</v>
      </c>
    </row>
    <row r="7378" spans="7:8">
      <c r="G7378">
        <v>7373</v>
      </c>
      <c r="H7378">
        <f t="shared" ca="1" si="153"/>
        <v>3.5452431328006427E-2</v>
      </c>
    </row>
    <row r="7379" spans="7:8">
      <c r="G7379">
        <v>7374</v>
      </c>
      <c r="H7379">
        <f t="shared" ca="1" si="153"/>
        <v>3.6618500290965431E-2</v>
      </c>
    </row>
    <row r="7380" spans="7:8">
      <c r="G7380">
        <v>7375</v>
      </c>
      <c r="H7380">
        <f t="shared" ca="1" si="153"/>
        <v>-3.1453194920892059E-3</v>
      </c>
    </row>
    <row r="7381" spans="7:8">
      <c r="G7381">
        <v>7376</v>
      </c>
      <c r="H7381">
        <f t="shared" ca="1" si="153"/>
        <v>-1.7766312933159327E-2</v>
      </c>
    </row>
    <row r="7382" spans="7:8">
      <c r="G7382">
        <v>7377</v>
      </c>
      <c r="H7382">
        <f t="shared" ca="1" si="153"/>
        <v>-1.2116341713718124E-3</v>
      </c>
    </row>
    <row r="7383" spans="7:8">
      <c r="G7383">
        <v>7378</v>
      </c>
      <c r="H7383">
        <f t="shared" ca="1" si="153"/>
        <v>3.8546959324663272E-3</v>
      </c>
    </row>
    <row r="7384" spans="7:8">
      <c r="G7384">
        <v>7379</v>
      </c>
      <c r="H7384">
        <f t="shared" ca="1" si="153"/>
        <v>1.0248294830894533E-3</v>
      </c>
    </row>
    <row r="7385" spans="7:8">
      <c r="G7385">
        <v>7380</v>
      </c>
      <c r="H7385">
        <f t="shared" ca="1" si="153"/>
        <v>-8.7269142669410809E-3</v>
      </c>
    </row>
    <row r="7386" spans="7:8">
      <c r="G7386">
        <v>7381</v>
      </c>
      <c r="H7386">
        <f t="shared" ca="1" si="153"/>
        <v>-1.0448281689973993E-2</v>
      </c>
    </row>
    <row r="7387" spans="7:8">
      <c r="G7387">
        <v>7382</v>
      </c>
      <c r="H7387">
        <f t="shared" ca="1" si="153"/>
        <v>2.8498902866106773E-2</v>
      </c>
    </row>
    <row r="7388" spans="7:8">
      <c r="G7388">
        <v>7383</v>
      </c>
      <c r="H7388">
        <f t="shared" ca="1" si="153"/>
        <v>9.5288954601626848E-3</v>
      </c>
    </row>
    <row r="7389" spans="7:8">
      <c r="G7389">
        <v>7384</v>
      </c>
      <c r="H7389">
        <f t="shared" ca="1" si="153"/>
        <v>-3.1223834840607409E-2</v>
      </c>
    </row>
    <row r="7390" spans="7:8">
      <c r="G7390">
        <v>7385</v>
      </c>
      <c r="H7390">
        <f t="shared" ca="1" si="153"/>
        <v>-5.4200164562129401E-2</v>
      </c>
    </row>
    <row r="7391" spans="7:8">
      <c r="G7391">
        <v>7386</v>
      </c>
      <c r="H7391">
        <f t="shared" ca="1" si="153"/>
        <v>1.6849894939844002E-2</v>
      </c>
    </row>
    <row r="7392" spans="7:8">
      <c r="G7392">
        <v>7387</v>
      </c>
      <c r="H7392">
        <f t="shared" ca="1" si="153"/>
        <v>3.5430140467260042E-2</v>
      </c>
    </row>
    <row r="7393" spans="7:8">
      <c r="G7393">
        <v>7388</v>
      </c>
      <c r="H7393">
        <f t="shared" ca="1" si="153"/>
        <v>-8.5027024363175177E-3</v>
      </c>
    </row>
    <row r="7394" spans="7:8">
      <c r="G7394">
        <v>7389</v>
      </c>
      <c r="H7394">
        <f t="shared" ca="1" si="153"/>
        <v>-1.1353960855392838E-2</v>
      </c>
    </row>
    <row r="7395" spans="7:8">
      <c r="G7395">
        <v>7390</v>
      </c>
      <c r="H7395">
        <f t="shared" ca="1" si="153"/>
        <v>2.0517903032199768E-2</v>
      </c>
    </row>
    <row r="7396" spans="7:8">
      <c r="G7396">
        <v>7391</v>
      </c>
      <c r="H7396">
        <f t="shared" ca="1" si="153"/>
        <v>1.8544797169843658E-2</v>
      </c>
    </row>
    <row r="7397" spans="7:8">
      <c r="G7397">
        <v>7392</v>
      </c>
      <c r="H7397">
        <f t="shared" ca="1" si="153"/>
        <v>2.1151809962638383E-3</v>
      </c>
    </row>
    <row r="7398" spans="7:8">
      <c r="G7398">
        <v>7393</v>
      </c>
      <c r="H7398">
        <f t="shared" ca="1" si="153"/>
        <v>1.8609768953204132E-2</v>
      </c>
    </row>
    <row r="7399" spans="7:8">
      <c r="G7399">
        <v>7394</v>
      </c>
      <c r="H7399">
        <f t="shared" ca="1" si="153"/>
        <v>-7.5343571172617006E-3</v>
      </c>
    </row>
    <row r="7400" spans="7:8">
      <c r="G7400">
        <v>7395</v>
      </c>
      <c r="H7400">
        <f t="shared" ca="1" si="153"/>
        <v>2.8355414618014455E-2</v>
      </c>
    </row>
    <row r="7401" spans="7:8">
      <c r="G7401">
        <v>7396</v>
      </c>
      <c r="H7401">
        <f t="shared" ca="1" si="153"/>
        <v>-3.9950753299167571E-2</v>
      </c>
    </row>
    <row r="7402" spans="7:8">
      <c r="G7402">
        <v>7397</v>
      </c>
      <c r="H7402">
        <f t="shared" ca="1" si="153"/>
        <v>-5.9505814131364859E-3</v>
      </c>
    </row>
    <row r="7403" spans="7:8">
      <c r="G7403">
        <v>7398</v>
      </c>
      <c r="H7403">
        <f t="shared" ca="1" si="153"/>
        <v>2.8508583990283509E-2</v>
      </c>
    </row>
    <row r="7404" spans="7:8">
      <c r="G7404">
        <v>7399</v>
      </c>
      <c r="H7404">
        <f t="shared" ca="1" si="153"/>
        <v>1.8274261001448758E-2</v>
      </c>
    </row>
    <row r="7405" spans="7:8">
      <c r="G7405">
        <v>7400</v>
      </c>
      <c r="H7405">
        <f t="shared" ca="1" si="153"/>
        <v>5.4692554339946693E-2</v>
      </c>
    </row>
    <row r="7406" spans="7:8">
      <c r="G7406">
        <v>7401</v>
      </c>
      <c r="H7406">
        <f t="shared" ca="1" si="153"/>
        <v>-2.5552975388838033E-2</v>
      </c>
    </row>
    <row r="7407" spans="7:8">
      <c r="G7407">
        <v>7402</v>
      </c>
      <c r="H7407">
        <f t="shared" ca="1" si="153"/>
        <v>-2.0294370285453113E-3</v>
      </c>
    </row>
    <row r="7408" spans="7:8">
      <c r="G7408">
        <v>7403</v>
      </c>
      <c r="H7408">
        <f t="shared" ca="1" si="153"/>
        <v>3.5408121755182237E-2</v>
      </c>
    </row>
    <row r="7409" spans="7:8">
      <c r="G7409">
        <v>7404</v>
      </c>
      <c r="H7409">
        <f t="shared" ca="1" si="153"/>
        <v>1.1729776977970219E-2</v>
      </c>
    </row>
    <row r="7410" spans="7:8">
      <c r="G7410">
        <v>7405</v>
      </c>
      <c r="H7410">
        <f t="shared" ca="1" si="153"/>
        <v>9.8696841480939174E-3</v>
      </c>
    </row>
    <row r="7411" spans="7:8">
      <c r="G7411">
        <v>7406</v>
      </c>
      <c r="H7411">
        <f t="shared" ca="1" si="153"/>
        <v>-1.5917779396099976E-2</v>
      </c>
    </row>
    <row r="7412" spans="7:8">
      <c r="G7412">
        <v>7407</v>
      </c>
      <c r="H7412">
        <f t="shared" ca="1" si="153"/>
        <v>-4.2677866366801764E-3</v>
      </c>
    </row>
    <row r="7413" spans="7:8">
      <c r="G7413">
        <v>7408</v>
      </c>
      <c r="H7413">
        <f t="shared" ca="1" si="153"/>
        <v>1.0341331203026072E-2</v>
      </c>
    </row>
    <row r="7414" spans="7:8">
      <c r="G7414">
        <v>7409</v>
      </c>
      <c r="H7414">
        <f t="shared" ca="1" si="153"/>
        <v>3.1385056921333461E-3</v>
      </c>
    </row>
    <row r="7415" spans="7:8">
      <c r="G7415">
        <v>7410</v>
      </c>
      <c r="H7415">
        <f t="shared" ca="1" si="153"/>
        <v>8.0139999833247974E-3</v>
      </c>
    </row>
    <row r="7416" spans="7:8">
      <c r="G7416">
        <v>7411</v>
      </c>
      <c r="H7416">
        <f t="shared" ca="1" si="153"/>
        <v>-5.1211767137384449E-2</v>
      </c>
    </row>
    <row r="7417" spans="7:8">
      <c r="G7417">
        <v>7412</v>
      </c>
      <c r="H7417">
        <f t="shared" ca="1" si="153"/>
        <v>-1.0595466068214822E-2</v>
      </c>
    </row>
    <row r="7418" spans="7:8">
      <c r="G7418">
        <v>7413</v>
      </c>
      <c r="H7418">
        <f t="shared" ca="1" si="153"/>
        <v>7.6251250646713229E-3</v>
      </c>
    </row>
    <row r="7419" spans="7:8">
      <c r="G7419">
        <v>7414</v>
      </c>
      <c r="H7419">
        <f t="shared" ca="1" si="153"/>
        <v>-1.1952893419506869E-2</v>
      </c>
    </row>
    <row r="7420" spans="7:8">
      <c r="G7420">
        <v>7415</v>
      </c>
      <c r="H7420">
        <f t="shared" ca="1" si="153"/>
        <v>3.5780875263448912E-2</v>
      </c>
    </row>
    <row r="7421" spans="7:8">
      <c r="G7421">
        <v>7416</v>
      </c>
      <c r="H7421">
        <f t="shared" ca="1" si="153"/>
        <v>8.0434466263989129E-3</v>
      </c>
    </row>
    <row r="7422" spans="7:8">
      <c r="G7422">
        <v>7417</v>
      </c>
      <c r="H7422">
        <f t="shared" ca="1" si="153"/>
        <v>-1.7251141254346089E-3</v>
      </c>
    </row>
    <row r="7423" spans="7:8">
      <c r="G7423">
        <v>7418</v>
      </c>
      <c r="H7423">
        <f t="shared" ca="1" si="153"/>
        <v>2.2241402195753171E-2</v>
      </c>
    </row>
    <row r="7424" spans="7:8">
      <c r="G7424">
        <v>7419</v>
      </c>
      <c r="H7424">
        <f t="shared" ca="1" si="153"/>
        <v>1.2224715039751501E-2</v>
      </c>
    </row>
    <row r="7425" spans="7:8">
      <c r="G7425">
        <v>7420</v>
      </c>
      <c r="H7425">
        <f t="shared" ca="1" si="153"/>
        <v>1.8210426269648148E-3</v>
      </c>
    </row>
    <row r="7426" spans="7:8">
      <c r="G7426">
        <v>7421</v>
      </c>
      <c r="H7426">
        <f t="shared" ca="1" si="153"/>
        <v>-2.4510014609200121E-2</v>
      </c>
    </row>
    <row r="7427" spans="7:8">
      <c r="G7427">
        <v>7422</v>
      </c>
      <c r="H7427">
        <f t="shared" ca="1" si="153"/>
        <v>-1.2853852906452403E-2</v>
      </c>
    </row>
    <row r="7428" spans="7:8">
      <c r="G7428">
        <v>7423</v>
      </c>
      <c r="H7428">
        <f t="shared" ca="1" si="153"/>
        <v>-6.0519122882947687E-3</v>
      </c>
    </row>
    <row r="7429" spans="7:8">
      <c r="G7429">
        <v>7424</v>
      </c>
      <c r="H7429">
        <f t="shared" ca="1" si="153"/>
        <v>-1.684524777838611E-2</v>
      </c>
    </row>
    <row r="7430" spans="7:8">
      <c r="G7430">
        <v>7425</v>
      </c>
      <c r="H7430">
        <f t="shared" ca="1" si="153"/>
        <v>-8.736146906971682E-3</v>
      </c>
    </row>
    <row r="7431" spans="7:8">
      <c r="G7431">
        <v>7426</v>
      </c>
      <c r="H7431">
        <f t="shared" ref="H7431:H7494" ca="1" si="154">NORMINV(RAND(),N$8,N$9)</f>
        <v>4.2994600263395237E-2</v>
      </c>
    </row>
    <row r="7432" spans="7:8">
      <c r="G7432">
        <v>7427</v>
      </c>
      <c r="H7432">
        <f t="shared" ca="1" si="154"/>
        <v>4.4850081984351101E-2</v>
      </c>
    </row>
    <row r="7433" spans="7:8">
      <c r="G7433">
        <v>7428</v>
      </c>
      <c r="H7433">
        <f t="shared" ca="1" si="154"/>
        <v>-3.0775880130806281E-2</v>
      </c>
    </row>
    <row r="7434" spans="7:8">
      <c r="G7434">
        <v>7429</v>
      </c>
      <c r="H7434">
        <f t="shared" ca="1" si="154"/>
        <v>4.0403786707436905E-3</v>
      </c>
    </row>
    <row r="7435" spans="7:8">
      <c r="G7435">
        <v>7430</v>
      </c>
      <c r="H7435">
        <f t="shared" ca="1" si="154"/>
        <v>-2.8108385325921841E-2</v>
      </c>
    </row>
    <row r="7436" spans="7:8">
      <c r="G7436">
        <v>7431</v>
      </c>
      <c r="H7436">
        <f t="shared" ca="1" si="154"/>
        <v>-2.6342664084492321E-2</v>
      </c>
    </row>
    <row r="7437" spans="7:8">
      <c r="G7437">
        <v>7432</v>
      </c>
      <c r="H7437">
        <f t="shared" ca="1" si="154"/>
        <v>6.5968071954357332E-3</v>
      </c>
    </row>
    <row r="7438" spans="7:8">
      <c r="G7438">
        <v>7433</v>
      </c>
      <c r="H7438">
        <f t="shared" ca="1" si="154"/>
        <v>3.0808833846296783E-2</v>
      </c>
    </row>
    <row r="7439" spans="7:8">
      <c r="G7439">
        <v>7434</v>
      </c>
      <c r="H7439">
        <f t="shared" ca="1" si="154"/>
        <v>1.2075958639846129E-2</v>
      </c>
    </row>
    <row r="7440" spans="7:8">
      <c r="G7440">
        <v>7435</v>
      </c>
      <c r="H7440">
        <f t="shared" ca="1" si="154"/>
        <v>-4.1503721642288112E-2</v>
      </c>
    </row>
    <row r="7441" spans="7:8">
      <c r="G7441">
        <v>7436</v>
      </c>
      <c r="H7441">
        <f t="shared" ca="1" si="154"/>
        <v>2.7915367218161416E-2</v>
      </c>
    </row>
    <row r="7442" spans="7:8">
      <c r="G7442">
        <v>7437</v>
      </c>
      <c r="H7442">
        <f t="shared" ca="1" si="154"/>
        <v>1.1163024797299236E-2</v>
      </c>
    </row>
    <row r="7443" spans="7:8">
      <c r="G7443">
        <v>7438</v>
      </c>
      <c r="H7443">
        <f t="shared" ca="1" si="154"/>
        <v>-3.649526914082403E-2</v>
      </c>
    </row>
    <row r="7444" spans="7:8">
      <c r="G7444">
        <v>7439</v>
      </c>
      <c r="H7444">
        <f t="shared" ca="1" si="154"/>
        <v>4.7249797154530551E-2</v>
      </c>
    </row>
    <row r="7445" spans="7:8">
      <c r="G7445">
        <v>7440</v>
      </c>
      <c r="H7445">
        <f t="shared" ca="1" si="154"/>
        <v>-1.8428228612922544E-2</v>
      </c>
    </row>
    <row r="7446" spans="7:8">
      <c r="G7446">
        <v>7441</v>
      </c>
      <c r="H7446">
        <f t="shared" ca="1" si="154"/>
        <v>-3.6719869612373987E-2</v>
      </c>
    </row>
    <row r="7447" spans="7:8">
      <c r="G7447">
        <v>7442</v>
      </c>
      <c r="H7447">
        <f t="shared" ca="1" si="154"/>
        <v>4.4501468626882257E-2</v>
      </c>
    </row>
    <row r="7448" spans="7:8">
      <c r="G7448">
        <v>7443</v>
      </c>
      <c r="H7448">
        <f t="shared" ca="1" si="154"/>
        <v>-2.8145572820096661E-2</v>
      </c>
    </row>
    <row r="7449" spans="7:8">
      <c r="G7449">
        <v>7444</v>
      </c>
      <c r="H7449">
        <f t="shared" ca="1" si="154"/>
        <v>-4.5388504590818616E-3</v>
      </c>
    </row>
    <row r="7450" spans="7:8">
      <c r="G7450">
        <v>7445</v>
      </c>
      <c r="H7450">
        <f t="shared" ca="1" si="154"/>
        <v>-2.1445805087826373E-2</v>
      </c>
    </row>
    <row r="7451" spans="7:8">
      <c r="G7451">
        <v>7446</v>
      </c>
      <c r="H7451">
        <f t="shared" ca="1" si="154"/>
        <v>-2.9398071854245689E-2</v>
      </c>
    </row>
    <row r="7452" spans="7:8">
      <c r="G7452">
        <v>7447</v>
      </c>
      <c r="H7452">
        <f t="shared" ca="1" si="154"/>
        <v>-1.8017965754872942E-2</v>
      </c>
    </row>
    <row r="7453" spans="7:8">
      <c r="G7453">
        <v>7448</v>
      </c>
      <c r="H7453">
        <f t="shared" ca="1" si="154"/>
        <v>-3.0853085485662429E-2</v>
      </c>
    </row>
    <row r="7454" spans="7:8">
      <c r="G7454">
        <v>7449</v>
      </c>
      <c r="H7454">
        <f t="shared" ca="1" si="154"/>
        <v>-9.7844787645688935E-3</v>
      </c>
    </row>
    <row r="7455" spans="7:8">
      <c r="G7455">
        <v>7450</v>
      </c>
      <c r="H7455">
        <f t="shared" ca="1" si="154"/>
        <v>-3.158178038524407E-2</v>
      </c>
    </row>
    <row r="7456" spans="7:8">
      <c r="G7456">
        <v>7451</v>
      </c>
      <c r="H7456">
        <f t="shared" ca="1" si="154"/>
        <v>-6.8138308027461507E-3</v>
      </c>
    </row>
    <row r="7457" spans="7:8">
      <c r="G7457">
        <v>7452</v>
      </c>
      <c r="H7457">
        <f t="shared" ca="1" si="154"/>
        <v>-3.0889839892869943E-3</v>
      </c>
    </row>
    <row r="7458" spans="7:8">
      <c r="G7458">
        <v>7453</v>
      </c>
      <c r="H7458">
        <f t="shared" ca="1" si="154"/>
        <v>2.5085089068895363E-2</v>
      </c>
    </row>
    <row r="7459" spans="7:8">
      <c r="G7459">
        <v>7454</v>
      </c>
      <c r="H7459">
        <f t="shared" ca="1" si="154"/>
        <v>-5.1037487043733579E-2</v>
      </c>
    </row>
    <row r="7460" spans="7:8">
      <c r="G7460">
        <v>7455</v>
      </c>
      <c r="H7460">
        <f t="shared" ca="1" si="154"/>
        <v>2.2289813682636196E-2</v>
      </c>
    </row>
    <row r="7461" spans="7:8">
      <c r="G7461">
        <v>7456</v>
      </c>
      <c r="H7461">
        <f t="shared" ca="1" si="154"/>
        <v>-3.6723040395466131E-2</v>
      </c>
    </row>
    <row r="7462" spans="7:8">
      <c r="G7462">
        <v>7457</v>
      </c>
      <c r="H7462">
        <f t="shared" ca="1" si="154"/>
        <v>2.8067651822834903E-2</v>
      </c>
    </row>
    <row r="7463" spans="7:8">
      <c r="G7463">
        <v>7458</v>
      </c>
      <c r="H7463">
        <f t="shared" ca="1" si="154"/>
        <v>-4.9208299069603417E-2</v>
      </c>
    </row>
    <row r="7464" spans="7:8">
      <c r="G7464">
        <v>7459</v>
      </c>
      <c r="H7464">
        <f t="shared" ca="1" si="154"/>
        <v>-5.5462202217188318E-2</v>
      </c>
    </row>
    <row r="7465" spans="7:8">
      <c r="G7465">
        <v>7460</v>
      </c>
      <c r="H7465">
        <f t="shared" ca="1" si="154"/>
        <v>9.7361111437161492E-4</v>
      </c>
    </row>
    <row r="7466" spans="7:8">
      <c r="G7466">
        <v>7461</v>
      </c>
      <c r="H7466">
        <f t="shared" ca="1" si="154"/>
        <v>7.5586373338506251E-3</v>
      </c>
    </row>
    <row r="7467" spans="7:8">
      <c r="G7467">
        <v>7462</v>
      </c>
      <c r="H7467">
        <f t="shared" ca="1" si="154"/>
        <v>-1.2432418983644116E-2</v>
      </c>
    </row>
    <row r="7468" spans="7:8">
      <c r="G7468">
        <v>7463</v>
      </c>
      <c r="H7468">
        <f t="shared" ca="1" si="154"/>
        <v>1.5355668097885361E-2</v>
      </c>
    </row>
    <row r="7469" spans="7:8">
      <c r="G7469">
        <v>7464</v>
      </c>
      <c r="H7469">
        <f t="shared" ca="1" si="154"/>
        <v>1.6134417775030773E-3</v>
      </c>
    </row>
    <row r="7470" spans="7:8">
      <c r="G7470">
        <v>7465</v>
      </c>
      <c r="H7470">
        <f t="shared" ca="1" si="154"/>
        <v>-1.1258227270617798E-3</v>
      </c>
    </row>
    <row r="7471" spans="7:8">
      <c r="G7471">
        <v>7466</v>
      </c>
      <c r="H7471">
        <f t="shared" ca="1" si="154"/>
        <v>-2.7286976010254323E-2</v>
      </c>
    </row>
    <row r="7472" spans="7:8">
      <c r="G7472">
        <v>7467</v>
      </c>
      <c r="H7472">
        <f t="shared" ca="1" si="154"/>
        <v>5.1516676201499084E-3</v>
      </c>
    </row>
    <row r="7473" spans="7:8">
      <c r="G7473">
        <v>7468</v>
      </c>
      <c r="H7473">
        <f t="shared" ca="1" si="154"/>
        <v>4.2957466929656523E-3</v>
      </c>
    </row>
    <row r="7474" spans="7:8">
      <c r="G7474">
        <v>7469</v>
      </c>
      <c r="H7474">
        <f t="shared" ca="1" si="154"/>
        <v>-2.0688226946071506E-2</v>
      </c>
    </row>
    <row r="7475" spans="7:8">
      <c r="G7475">
        <v>7470</v>
      </c>
      <c r="H7475">
        <f t="shared" ca="1" si="154"/>
        <v>4.5860384163094797E-3</v>
      </c>
    </row>
    <row r="7476" spans="7:8">
      <c r="G7476">
        <v>7471</v>
      </c>
      <c r="H7476">
        <f t="shared" ca="1" si="154"/>
        <v>3.2236378635668618E-2</v>
      </c>
    </row>
    <row r="7477" spans="7:8">
      <c r="G7477">
        <v>7472</v>
      </c>
      <c r="H7477">
        <f t="shared" ca="1" si="154"/>
        <v>-3.6068402085860436E-2</v>
      </c>
    </row>
    <row r="7478" spans="7:8">
      <c r="G7478">
        <v>7473</v>
      </c>
      <c r="H7478">
        <f t="shared" ca="1" si="154"/>
        <v>1.1790710674178763E-2</v>
      </c>
    </row>
    <row r="7479" spans="7:8">
      <c r="G7479">
        <v>7474</v>
      </c>
      <c r="H7479">
        <f t="shared" ca="1" si="154"/>
        <v>1.3387428317696579E-2</v>
      </c>
    </row>
    <row r="7480" spans="7:8">
      <c r="G7480">
        <v>7475</v>
      </c>
      <c r="H7480">
        <f t="shared" ca="1" si="154"/>
        <v>2.5296035277246189E-2</v>
      </c>
    </row>
    <row r="7481" spans="7:8">
      <c r="G7481">
        <v>7476</v>
      </c>
      <c r="H7481">
        <f t="shared" ca="1" si="154"/>
        <v>-1.0480105864344898E-2</v>
      </c>
    </row>
    <row r="7482" spans="7:8">
      <c r="G7482">
        <v>7477</v>
      </c>
      <c r="H7482">
        <f t="shared" ca="1" si="154"/>
        <v>-6.1661525000287782E-3</v>
      </c>
    </row>
    <row r="7483" spans="7:8">
      <c r="G7483">
        <v>7478</v>
      </c>
      <c r="H7483">
        <f t="shared" ca="1" si="154"/>
        <v>-2.7533486302191306E-2</v>
      </c>
    </row>
    <row r="7484" spans="7:8">
      <c r="G7484">
        <v>7479</v>
      </c>
      <c r="H7484">
        <f t="shared" ca="1" si="154"/>
        <v>3.1517764894730106E-2</v>
      </c>
    </row>
    <row r="7485" spans="7:8">
      <c r="G7485">
        <v>7480</v>
      </c>
      <c r="H7485">
        <f t="shared" ca="1" si="154"/>
        <v>-1.482986400207832E-2</v>
      </c>
    </row>
    <row r="7486" spans="7:8">
      <c r="G7486">
        <v>7481</v>
      </c>
      <c r="H7486">
        <f t="shared" ca="1" si="154"/>
        <v>-8.4176397951508594E-3</v>
      </c>
    </row>
    <row r="7487" spans="7:8">
      <c r="G7487">
        <v>7482</v>
      </c>
      <c r="H7487">
        <f t="shared" ca="1" si="154"/>
        <v>2.0327410321525313E-3</v>
      </c>
    </row>
    <row r="7488" spans="7:8">
      <c r="G7488">
        <v>7483</v>
      </c>
      <c r="H7488">
        <f t="shared" ca="1" si="154"/>
        <v>1.565804437907185E-2</v>
      </c>
    </row>
    <row r="7489" spans="7:8">
      <c r="G7489">
        <v>7484</v>
      </c>
      <c r="H7489">
        <f t="shared" ca="1" si="154"/>
        <v>-2.7036489446724912E-4</v>
      </c>
    </row>
    <row r="7490" spans="7:8">
      <c r="G7490">
        <v>7485</v>
      </c>
      <c r="H7490">
        <f t="shared" ca="1" si="154"/>
        <v>-2.4555953106119733E-2</v>
      </c>
    </row>
    <row r="7491" spans="7:8">
      <c r="G7491">
        <v>7486</v>
      </c>
      <c r="H7491">
        <f t="shared" ca="1" si="154"/>
        <v>1.5476938748974116E-2</v>
      </c>
    </row>
    <row r="7492" spans="7:8">
      <c r="G7492">
        <v>7487</v>
      </c>
      <c r="H7492">
        <f t="shared" ca="1" si="154"/>
        <v>2.2459478375410707E-2</v>
      </c>
    </row>
    <row r="7493" spans="7:8">
      <c r="G7493">
        <v>7488</v>
      </c>
      <c r="H7493">
        <f t="shared" ca="1" si="154"/>
        <v>-2.2473115410581865E-2</v>
      </c>
    </row>
    <row r="7494" spans="7:8">
      <c r="G7494">
        <v>7489</v>
      </c>
      <c r="H7494">
        <f t="shared" ca="1" si="154"/>
        <v>1.0663450760577507E-2</v>
      </c>
    </row>
    <row r="7495" spans="7:8">
      <c r="G7495">
        <v>7490</v>
      </c>
      <c r="H7495">
        <f t="shared" ref="H7495:H7558" ca="1" si="155">NORMINV(RAND(),N$8,N$9)</f>
        <v>-1.2090819173446963E-2</v>
      </c>
    </row>
    <row r="7496" spans="7:8">
      <c r="G7496">
        <v>7491</v>
      </c>
      <c r="H7496">
        <f t="shared" ca="1" si="155"/>
        <v>-1.3584221026962787E-2</v>
      </c>
    </row>
    <row r="7497" spans="7:8">
      <c r="G7497">
        <v>7492</v>
      </c>
      <c r="H7497">
        <f t="shared" ca="1" si="155"/>
        <v>7.4631403133773077E-3</v>
      </c>
    </row>
    <row r="7498" spans="7:8">
      <c r="G7498">
        <v>7493</v>
      </c>
      <c r="H7498">
        <f t="shared" ca="1" si="155"/>
        <v>-1.7621789360877976E-2</v>
      </c>
    </row>
    <row r="7499" spans="7:8">
      <c r="G7499">
        <v>7494</v>
      </c>
      <c r="H7499">
        <f t="shared" ca="1" si="155"/>
        <v>1.2177802833942864E-2</v>
      </c>
    </row>
    <row r="7500" spans="7:8">
      <c r="G7500">
        <v>7495</v>
      </c>
      <c r="H7500">
        <f t="shared" ca="1" si="155"/>
        <v>-5.2671551801371314E-2</v>
      </c>
    </row>
    <row r="7501" spans="7:8">
      <c r="G7501">
        <v>7496</v>
      </c>
      <c r="H7501">
        <f t="shared" ca="1" si="155"/>
        <v>-1.9691106262676217E-2</v>
      </c>
    </row>
    <row r="7502" spans="7:8">
      <c r="G7502">
        <v>7497</v>
      </c>
      <c r="H7502">
        <f t="shared" ca="1" si="155"/>
        <v>4.55178096588025E-3</v>
      </c>
    </row>
    <row r="7503" spans="7:8">
      <c r="G7503">
        <v>7498</v>
      </c>
      <c r="H7503">
        <f t="shared" ca="1" si="155"/>
        <v>3.4113173532213936E-2</v>
      </c>
    </row>
    <row r="7504" spans="7:8">
      <c r="G7504">
        <v>7499</v>
      </c>
      <c r="H7504">
        <f t="shared" ca="1" si="155"/>
        <v>-3.5960139660391355E-2</v>
      </c>
    </row>
    <row r="7505" spans="7:8">
      <c r="G7505">
        <v>7500</v>
      </c>
      <c r="H7505">
        <f t="shared" ca="1" si="155"/>
        <v>-7.1159875992005753E-3</v>
      </c>
    </row>
    <row r="7506" spans="7:8">
      <c r="G7506">
        <v>7501</v>
      </c>
      <c r="H7506">
        <f t="shared" ca="1" si="155"/>
        <v>-1.3618823926891196E-2</v>
      </c>
    </row>
    <row r="7507" spans="7:8">
      <c r="G7507">
        <v>7502</v>
      </c>
      <c r="H7507">
        <f t="shared" ca="1" si="155"/>
        <v>1.8301558037485018E-2</v>
      </c>
    </row>
    <row r="7508" spans="7:8">
      <c r="G7508">
        <v>7503</v>
      </c>
      <c r="H7508">
        <f t="shared" ca="1" si="155"/>
        <v>2.675171251088531E-2</v>
      </c>
    </row>
    <row r="7509" spans="7:8">
      <c r="G7509">
        <v>7504</v>
      </c>
      <c r="H7509">
        <f t="shared" ca="1" si="155"/>
        <v>6.304742209902145E-2</v>
      </c>
    </row>
    <row r="7510" spans="7:8">
      <c r="G7510">
        <v>7505</v>
      </c>
      <c r="H7510">
        <f t="shared" ca="1" si="155"/>
        <v>4.9001582642386368E-2</v>
      </c>
    </row>
    <row r="7511" spans="7:8">
      <c r="G7511">
        <v>7506</v>
      </c>
      <c r="H7511">
        <f t="shared" ca="1" si="155"/>
        <v>-4.2374305084073548E-3</v>
      </c>
    </row>
    <row r="7512" spans="7:8">
      <c r="G7512">
        <v>7507</v>
      </c>
      <c r="H7512">
        <f t="shared" ca="1" si="155"/>
        <v>2.344010230058996E-2</v>
      </c>
    </row>
    <row r="7513" spans="7:8">
      <c r="G7513">
        <v>7508</v>
      </c>
      <c r="H7513">
        <f t="shared" ca="1" si="155"/>
        <v>-1.1916958374906543E-2</v>
      </c>
    </row>
    <row r="7514" spans="7:8">
      <c r="G7514">
        <v>7509</v>
      </c>
      <c r="H7514">
        <f t="shared" ca="1" si="155"/>
        <v>-3.3069643415701644E-3</v>
      </c>
    </row>
    <row r="7515" spans="7:8">
      <c r="G7515">
        <v>7510</v>
      </c>
      <c r="H7515">
        <f t="shared" ca="1" si="155"/>
        <v>-3.8860058500832059E-2</v>
      </c>
    </row>
    <row r="7516" spans="7:8">
      <c r="G7516">
        <v>7511</v>
      </c>
      <c r="H7516">
        <f t="shared" ca="1" si="155"/>
        <v>-3.3599036826637202E-2</v>
      </c>
    </row>
    <row r="7517" spans="7:8">
      <c r="G7517">
        <v>7512</v>
      </c>
      <c r="H7517">
        <f t="shared" ca="1" si="155"/>
        <v>1.3791829938673266E-2</v>
      </c>
    </row>
    <row r="7518" spans="7:8">
      <c r="G7518">
        <v>7513</v>
      </c>
      <c r="H7518">
        <f t="shared" ca="1" si="155"/>
        <v>-5.6128659135348778E-3</v>
      </c>
    </row>
    <row r="7519" spans="7:8">
      <c r="G7519">
        <v>7514</v>
      </c>
      <c r="H7519">
        <f t="shared" ca="1" si="155"/>
        <v>2.4343544482019135E-2</v>
      </c>
    </row>
    <row r="7520" spans="7:8">
      <c r="G7520">
        <v>7515</v>
      </c>
      <c r="H7520">
        <f t="shared" ca="1" si="155"/>
        <v>1.4609062609146082E-2</v>
      </c>
    </row>
    <row r="7521" spans="7:8">
      <c r="G7521">
        <v>7516</v>
      </c>
      <c r="H7521">
        <f t="shared" ca="1" si="155"/>
        <v>3.7889270288281448E-3</v>
      </c>
    </row>
    <row r="7522" spans="7:8">
      <c r="G7522">
        <v>7517</v>
      </c>
      <c r="H7522">
        <f t="shared" ca="1" si="155"/>
        <v>-3.2882359252359952E-2</v>
      </c>
    </row>
    <row r="7523" spans="7:8">
      <c r="G7523">
        <v>7518</v>
      </c>
      <c r="H7523">
        <f t="shared" ca="1" si="155"/>
        <v>-3.7940779086138465E-2</v>
      </c>
    </row>
    <row r="7524" spans="7:8">
      <c r="G7524">
        <v>7519</v>
      </c>
      <c r="H7524">
        <f t="shared" ca="1" si="155"/>
        <v>3.8343186520037112E-2</v>
      </c>
    </row>
    <row r="7525" spans="7:8">
      <c r="G7525">
        <v>7520</v>
      </c>
      <c r="H7525">
        <f t="shared" ca="1" si="155"/>
        <v>-3.0824767932526487E-4</v>
      </c>
    </row>
    <row r="7526" spans="7:8">
      <c r="G7526">
        <v>7521</v>
      </c>
      <c r="H7526">
        <f t="shared" ca="1" si="155"/>
        <v>6.5813822797861649E-3</v>
      </c>
    </row>
    <row r="7527" spans="7:8">
      <c r="G7527">
        <v>7522</v>
      </c>
      <c r="H7527">
        <f t="shared" ca="1" si="155"/>
        <v>1.5683987660460509E-2</v>
      </c>
    </row>
    <row r="7528" spans="7:8">
      <c r="G7528">
        <v>7523</v>
      </c>
      <c r="H7528">
        <f t="shared" ca="1" si="155"/>
        <v>2.1028967003023515E-2</v>
      </c>
    </row>
    <row r="7529" spans="7:8">
      <c r="G7529">
        <v>7524</v>
      </c>
      <c r="H7529">
        <f t="shared" ca="1" si="155"/>
        <v>5.9937768539139007E-3</v>
      </c>
    </row>
    <row r="7530" spans="7:8">
      <c r="G7530">
        <v>7525</v>
      </c>
      <c r="H7530">
        <f t="shared" ca="1" si="155"/>
        <v>-2.6104396148490038E-2</v>
      </c>
    </row>
    <row r="7531" spans="7:8">
      <c r="G7531">
        <v>7526</v>
      </c>
      <c r="H7531">
        <f t="shared" ca="1" si="155"/>
        <v>1.3448971791374716E-2</v>
      </c>
    </row>
    <row r="7532" spans="7:8">
      <c r="G7532">
        <v>7527</v>
      </c>
      <c r="H7532">
        <f t="shared" ca="1" si="155"/>
        <v>-1.3737455201997048E-2</v>
      </c>
    </row>
    <row r="7533" spans="7:8">
      <c r="G7533">
        <v>7528</v>
      </c>
      <c r="H7533">
        <f t="shared" ca="1" si="155"/>
        <v>-4.5160856679224573E-3</v>
      </c>
    </row>
    <row r="7534" spans="7:8">
      <c r="G7534">
        <v>7529</v>
      </c>
      <c r="H7534">
        <f t="shared" ca="1" si="155"/>
        <v>6.2888997716765548E-3</v>
      </c>
    </row>
    <row r="7535" spans="7:8">
      <c r="G7535">
        <v>7530</v>
      </c>
      <c r="H7535">
        <f t="shared" ca="1" si="155"/>
        <v>-4.6975750404330954E-2</v>
      </c>
    </row>
    <row r="7536" spans="7:8">
      <c r="G7536">
        <v>7531</v>
      </c>
      <c r="H7536">
        <f t="shared" ca="1" si="155"/>
        <v>3.8831236070860163E-2</v>
      </c>
    </row>
    <row r="7537" spans="7:8">
      <c r="G7537">
        <v>7532</v>
      </c>
      <c r="H7537">
        <f t="shared" ca="1" si="155"/>
        <v>3.1358117878657242E-2</v>
      </c>
    </row>
    <row r="7538" spans="7:8">
      <c r="G7538">
        <v>7533</v>
      </c>
      <c r="H7538">
        <f t="shared" ca="1" si="155"/>
        <v>3.9729932661201669E-3</v>
      </c>
    </row>
    <row r="7539" spans="7:8">
      <c r="G7539">
        <v>7534</v>
      </c>
      <c r="H7539">
        <f t="shared" ca="1" si="155"/>
        <v>7.5448212701704973E-3</v>
      </c>
    </row>
    <row r="7540" spans="7:8">
      <c r="G7540">
        <v>7535</v>
      </c>
      <c r="H7540">
        <f t="shared" ca="1" si="155"/>
        <v>-7.3420584617178426E-4</v>
      </c>
    </row>
    <row r="7541" spans="7:8">
      <c r="G7541">
        <v>7536</v>
      </c>
      <c r="H7541">
        <f t="shared" ca="1" si="155"/>
        <v>4.4011927686974671E-2</v>
      </c>
    </row>
    <row r="7542" spans="7:8">
      <c r="G7542">
        <v>7537</v>
      </c>
      <c r="H7542">
        <f t="shared" ca="1" si="155"/>
        <v>-2.5313965363974063E-2</v>
      </c>
    </row>
    <row r="7543" spans="7:8">
      <c r="G7543">
        <v>7538</v>
      </c>
      <c r="H7543">
        <f t="shared" ca="1" si="155"/>
        <v>-1.5499817193555513E-2</v>
      </c>
    </row>
    <row r="7544" spans="7:8">
      <c r="G7544">
        <v>7539</v>
      </c>
      <c r="H7544">
        <f t="shared" ca="1" si="155"/>
        <v>9.6406294853514842E-3</v>
      </c>
    </row>
    <row r="7545" spans="7:8">
      <c r="G7545">
        <v>7540</v>
      </c>
      <c r="H7545">
        <f t="shared" ca="1" si="155"/>
        <v>7.8672237349100768E-3</v>
      </c>
    </row>
    <row r="7546" spans="7:8">
      <c r="G7546">
        <v>7541</v>
      </c>
      <c r="H7546">
        <f t="shared" ca="1" si="155"/>
        <v>-1.4663872991016026E-2</v>
      </c>
    </row>
    <row r="7547" spans="7:8">
      <c r="G7547">
        <v>7542</v>
      </c>
      <c r="H7547">
        <f t="shared" ca="1" si="155"/>
        <v>-6.4928374146170078E-3</v>
      </c>
    </row>
    <row r="7548" spans="7:8">
      <c r="G7548">
        <v>7543</v>
      </c>
      <c r="H7548">
        <f t="shared" ca="1" si="155"/>
        <v>-2.0412320254617172E-2</v>
      </c>
    </row>
    <row r="7549" spans="7:8">
      <c r="G7549">
        <v>7544</v>
      </c>
      <c r="H7549">
        <f t="shared" ca="1" si="155"/>
        <v>-7.0305113775008428E-3</v>
      </c>
    </row>
    <row r="7550" spans="7:8">
      <c r="G7550">
        <v>7545</v>
      </c>
      <c r="H7550">
        <f t="shared" ca="1" si="155"/>
        <v>-4.5468230226493366E-5</v>
      </c>
    </row>
    <row r="7551" spans="7:8">
      <c r="G7551">
        <v>7546</v>
      </c>
      <c r="H7551">
        <f t="shared" ca="1" si="155"/>
        <v>2.9299256410148938E-3</v>
      </c>
    </row>
    <row r="7552" spans="7:8">
      <c r="G7552">
        <v>7547</v>
      </c>
      <c r="H7552">
        <f t="shared" ca="1" si="155"/>
        <v>-1.981394100459976E-2</v>
      </c>
    </row>
    <row r="7553" spans="7:8">
      <c r="G7553">
        <v>7548</v>
      </c>
      <c r="H7553">
        <f t="shared" ca="1" si="155"/>
        <v>-9.178416124947731E-3</v>
      </c>
    </row>
    <row r="7554" spans="7:8">
      <c r="G7554">
        <v>7549</v>
      </c>
      <c r="H7554">
        <f t="shared" ca="1" si="155"/>
        <v>-2.4151182918071709E-2</v>
      </c>
    </row>
    <row r="7555" spans="7:8">
      <c r="G7555">
        <v>7550</v>
      </c>
      <c r="H7555">
        <f t="shared" ca="1" si="155"/>
        <v>9.9746920042992591E-3</v>
      </c>
    </row>
    <row r="7556" spans="7:8">
      <c r="G7556">
        <v>7551</v>
      </c>
      <c r="H7556">
        <f t="shared" ca="1" si="155"/>
        <v>-8.3797796495205137E-4</v>
      </c>
    </row>
    <row r="7557" spans="7:8">
      <c r="G7557">
        <v>7552</v>
      </c>
      <c r="H7557">
        <f t="shared" ca="1" si="155"/>
        <v>-5.2294341156473561E-3</v>
      </c>
    </row>
    <row r="7558" spans="7:8">
      <c r="G7558">
        <v>7553</v>
      </c>
      <c r="H7558">
        <f t="shared" ca="1" si="155"/>
        <v>1.3138912520382419E-2</v>
      </c>
    </row>
    <row r="7559" spans="7:8">
      <c r="G7559">
        <v>7554</v>
      </c>
      <c r="H7559">
        <f t="shared" ref="H7559:H7622" ca="1" si="156">NORMINV(RAND(),N$8,N$9)</f>
        <v>-5.5228405984320238E-3</v>
      </c>
    </row>
    <row r="7560" spans="7:8">
      <c r="G7560">
        <v>7555</v>
      </c>
      <c r="H7560">
        <f t="shared" ca="1" si="156"/>
        <v>6.5701170965700691E-3</v>
      </c>
    </row>
    <row r="7561" spans="7:8">
      <c r="G7561">
        <v>7556</v>
      </c>
      <c r="H7561">
        <f t="shared" ca="1" si="156"/>
        <v>-5.8512336605633574E-3</v>
      </c>
    </row>
    <row r="7562" spans="7:8">
      <c r="G7562">
        <v>7557</v>
      </c>
      <c r="H7562">
        <f t="shared" ca="1" si="156"/>
        <v>5.4484760889087068E-2</v>
      </c>
    </row>
    <row r="7563" spans="7:8">
      <c r="G7563">
        <v>7558</v>
      </c>
      <c r="H7563">
        <f t="shared" ca="1" si="156"/>
        <v>1.7811619591325815E-2</v>
      </c>
    </row>
    <row r="7564" spans="7:8">
      <c r="G7564">
        <v>7559</v>
      </c>
      <c r="H7564">
        <f t="shared" ca="1" si="156"/>
        <v>1.0554862421721012E-2</v>
      </c>
    </row>
    <row r="7565" spans="7:8">
      <c r="G7565">
        <v>7560</v>
      </c>
      <c r="H7565">
        <f t="shared" ca="1" si="156"/>
        <v>-4.5034133140395127E-3</v>
      </c>
    </row>
    <row r="7566" spans="7:8">
      <c r="G7566">
        <v>7561</v>
      </c>
      <c r="H7566">
        <f t="shared" ca="1" si="156"/>
        <v>2.0685593755252361E-4</v>
      </c>
    </row>
    <row r="7567" spans="7:8">
      <c r="G7567">
        <v>7562</v>
      </c>
      <c r="H7567">
        <f t="shared" ca="1" si="156"/>
        <v>1.6340373036845018E-2</v>
      </c>
    </row>
    <row r="7568" spans="7:8">
      <c r="G7568">
        <v>7563</v>
      </c>
      <c r="H7568">
        <f t="shared" ca="1" si="156"/>
        <v>-2.2580545010196539E-4</v>
      </c>
    </row>
    <row r="7569" spans="7:8">
      <c r="G7569">
        <v>7564</v>
      </c>
      <c r="H7569">
        <f t="shared" ca="1" si="156"/>
        <v>-2.7633534489700587E-2</v>
      </c>
    </row>
    <row r="7570" spans="7:8">
      <c r="G7570">
        <v>7565</v>
      </c>
      <c r="H7570">
        <f t="shared" ca="1" si="156"/>
        <v>8.2974141422775417E-3</v>
      </c>
    </row>
    <row r="7571" spans="7:8">
      <c r="G7571">
        <v>7566</v>
      </c>
      <c r="H7571">
        <f t="shared" ca="1" si="156"/>
        <v>-9.8697739511581658E-4</v>
      </c>
    </row>
    <row r="7572" spans="7:8">
      <c r="G7572">
        <v>7567</v>
      </c>
      <c r="H7572">
        <f t="shared" ca="1" si="156"/>
        <v>-9.4498584840327338E-4</v>
      </c>
    </row>
    <row r="7573" spans="7:8">
      <c r="G7573">
        <v>7568</v>
      </c>
      <c r="H7573">
        <f t="shared" ca="1" si="156"/>
        <v>1.7045386152594835E-2</v>
      </c>
    </row>
    <row r="7574" spans="7:8">
      <c r="G7574">
        <v>7569</v>
      </c>
      <c r="H7574">
        <f t="shared" ca="1" si="156"/>
        <v>2.9208728953861153E-2</v>
      </c>
    </row>
    <row r="7575" spans="7:8">
      <c r="G7575">
        <v>7570</v>
      </c>
      <c r="H7575">
        <f t="shared" ca="1" si="156"/>
        <v>-1.5108470974221593E-2</v>
      </c>
    </row>
    <row r="7576" spans="7:8">
      <c r="G7576">
        <v>7571</v>
      </c>
      <c r="H7576">
        <f t="shared" ca="1" si="156"/>
        <v>-2.4927907057800097E-2</v>
      </c>
    </row>
    <row r="7577" spans="7:8">
      <c r="G7577">
        <v>7572</v>
      </c>
      <c r="H7577">
        <f t="shared" ca="1" si="156"/>
        <v>2.2521176416843536E-2</v>
      </c>
    </row>
    <row r="7578" spans="7:8">
      <c r="G7578">
        <v>7573</v>
      </c>
      <c r="H7578">
        <f t="shared" ca="1" si="156"/>
        <v>-2.1152137704275258E-2</v>
      </c>
    </row>
    <row r="7579" spans="7:8">
      <c r="G7579">
        <v>7574</v>
      </c>
      <c r="H7579">
        <f t="shared" ca="1" si="156"/>
        <v>3.4506456113295732E-2</v>
      </c>
    </row>
    <row r="7580" spans="7:8">
      <c r="G7580">
        <v>7575</v>
      </c>
      <c r="H7580">
        <f t="shared" ca="1" si="156"/>
        <v>-3.5994053104969233E-2</v>
      </c>
    </row>
    <row r="7581" spans="7:8">
      <c r="G7581">
        <v>7576</v>
      </c>
      <c r="H7581">
        <f t="shared" ca="1" si="156"/>
        <v>9.8832961341874769E-3</v>
      </c>
    </row>
    <row r="7582" spans="7:8">
      <c r="G7582">
        <v>7577</v>
      </c>
      <c r="H7582">
        <f t="shared" ca="1" si="156"/>
        <v>-1.9182934096398447E-2</v>
      </c>
    </row>
    <row r="7583" spans="7:8">
      <c r="G7583">
        <v>7578</v>
      </c>
      <c r="H7583">
        <f t="shared" ca="1" si="156"/>
        <v>1.3847499486963538E-2</v>
      </c>
    </row>
    <row r="7584" spans="7:8">
      <c r="G7584">
        <v>7579</v>
      </c>
      <c r="H7584">
        <f t="shared" ca="1" si="156"/>
        <v>2.0509603551893723E-2</v>
      </c>
    </row>
    <row r="7585" spans="7:8">
      <c r="G7585">
        <v>7580</v>
      </c>
      <c r="H7585">
        <f t="shared" ca="1" si="156"/>
        <v>1.026961584463415E-3</v>
      </c>
    </row>
    <row r="7586" spans="7:8">
      <c r="G7586">
        <v>7581</v>
      </c>
      <c r="H7586">
        <f t="shared" ca="1" si="156"/>
        <v>-2.5034498597686083E-2</v>
      </c>
    </row>
    <row r="7587" spans="7:8">
      <c r="G7587">
        <v>7582</v>
      </c>
      <c r="H7587">
        <f t="shared" ca="1" si="156"/>
        <v>2.0353880558165817E-2</v>
      </c>
    </row>
    <row r="7588" spans="7:8">
      <c r="G7588">
        <v>7583</v>
      </c>
      <c r="H7588">
        <f t="shared" ca="1" si="156"/>
        <v>-8.4050450364833544E-3</v>
      </c>
    </row>
    <row r="7589" spans="7:8">
      <c r="G7589">
        <v>7584</v>
      </c>
      <c r="H7589">
        <f t="shared" ca="1" si="156"/>
        <v>7.7637250832094532E-3</v>
      </c>
    </row>
    <row r="7590" spans="7:8">
      <c r="G7590">
        <v>7585</v>
      </c>
      <c r="H7590">
        <f t="shared" ca="1" si="156"/>
        <v>-3.1914915032502392E-2</v>
      </c>
    </row>
    <row r="7591" spans="7:8">
      <c r="G7591">
        <v>7586</v>
      </c>
      <c r="H7591">
        <f t="shared" ca="1" si="156"/>
        <v>-2.9251627863474666E-2</v>
      </c>
    </row>
    <row r="7592" spans="7:8">
      <c r="G7592">
        <v>7587</v>
      </c>
      <c r="H7592">
        <f t="shared" ca="1" si="156"/>
        <v>-1.5234143327317719E-3</v>
      </c>
    </row>
    <row r="7593" spans="7:8">
      <c r="G7593">
        <v>7588</v>
      </c>
      <c r="H7593">
        <f t="shared" ca="1" si="156"/>
        <v>1.5961500704185439E-2</v>
      </c>
    </row>
    <row r="7594" spans="7:8">
      <c r="G7594">
        <v>7589</v>
      </c>
      <c r="H7594">
        <f t="shared" ca="1" si="156"/>
        <v>-2.0852561461214933E-2</v>
      </c>
    </row>
    <row r="7595" spans="7:8">
      <c r="G7595">
        <v>7590</v>
      </c>
      <c r="H7595">
        <f t="shared" ca="1" si="156"/>
        <v>9.8364261598316623E-3</v>
      </c>
    </row>
    <row r="7596" spans="7:8">
      <c r="G7596">
        <v>7591</v>
      </c>
      <c r="H7596">
        <f t="shared" ca="1" si="156"/>
        <v>-2.9932224298748903E-3</v>
      </c>
    </row>
    <row r="7597" spans="7:8">
      <c r="G7597">
        <v>7592</v>
      </c>
      <c r="H7597">
        <f t="shared" ca="1" si="156"/>
        <v>7.6534000161212912E-3</v>
      </c>
    </row>
    <row r="7598" spans="7:8">
      <c r="G7598">
        <v>7593</v>
      </c>
      <c r="H7598">
        <f t="shared" ca="1" si="156"/>
        <v>-9.9133419039730501E-3</v>
      </c>
    </row>
    <row r="7599" spans="7:8">
      <c r="G7599">
        <v>7594</v>
      </c>
      <c r="H7599">
        <f t="shared" ca="1" si="156"/>
        <v>3.4044956580353294E-2</v>
      </c>
    </row>
    <row r="7600" spans="7:8">
      <c r="G7600">
        <v>7595</v>
      </c>
      <c r="H7600">
        <f t="shared" ca="1" si="156"/>
        <v>4.0836466012469062E-3</v>
      </c>
    </row>
    <row r="7601" spans="7:8">
      <c r="G7601">
        <v>7596</v>
      </c>
      <c r="H7601">
        <f t="shared" ca="1" si="156"/>
        <v>9.9914844020201708E-3</v>
      </c>
    </row>
    <row r="7602" spans="7:8">
      <c r="G7602">
        <v>7597</v>
      </c>
      <c r="H7602">
        <f t="shared" ca="1" si="156"/>
        <v>1.0728048531578273E-2</v>
      </c>
    </row>
    <row r="7603" spans="7:8">
      <c r="G7603">
        <v>7598</v>
      </c>
      <c r="H7603">
        <f t="shared" ca="1" si="156"/>
        <v>-1.9692406446478881E-2</v>
      </c>
    </row>
    <row r="7604" spans="7:8">
      <c r="G7604">
        <v>7599</v>
      </c>
      <c r="H7604">
        <f t="shared" ca="1" si="156"/>
        <v>-1.6466752452985681E-2</v>
      </c>
    </row>
    <row r="7605" spans="7:8">
      <c r="G7605">
        <v>7600</v>
      </c>
      <c r="H7605">
        <f t="shared" ca="1" si="156"/>
        <v>3.5067190945763368E-2</v>
      </c>
    </row>
    <row r="7606" spans="7:8">
      <c r="G7606">
        <v>7601</v>
      </c>
      <c r="H7606">
        <f t="shared" ca="1" si="156"/>
        <v>-1.7832372484256915E-2</v>
      </c>
    </row>
    <row r="7607" spans="7:8">
      <c r="G7607">
        <v>7602</v>
      </c>
      <c r="H7607">
        <f t="shared" ca="1" si="156"/>
        <v>-1.4447981112629257E-2</v>
      </c>
    </row>
    <row r="7608" spans="7:8">
      <c r="G7608">
        <v>7603</v>
      </c>
      <c r="H7608">
        <f t="shared" ca="1" si="156"/>
        <v>2.7080206348557224E-2</v>
      </c>
    </row>
    <row r="7609" spans="7:8">
      <c r="G7609">
        <v>7604</v>
      </c>
      <c r="H7609">
        <f t="shared" ca="1" si="156"/>
        <v>1.519946751910959E-2</v>
      </c>
    </row>
    <row r="7610" spans="7:8">
      <c r="G7610">
        <v>7605</v>
      </c>
      <c r="H7610">
        <f t="shared" ca="1" si="156"/>
        <v>3.7613056571487689E-2</v>
      </c>
    </row>
    <row r="7611" spans="7:8">
      <c r="G7611">
        <v>7606</v>
      </c>
      <c r="H7611">
        <f t="shared" ca="1" si="156"/>
        <v>9.9058508716848379E-3</v>
      </c>
    </row>
    <row r="7612" spans="7:8">
      <c r="G7612">
        <v>7607</v>
      </c>
      <c r="H7612">
        <f t="shared" ca="1" si="156"/>
        <v>-1.1341547298177011E-2</v>
      </c>
    </row>
    <row r="7613" spans="7:8">
      <c r="G7613">
        <v>7608</v>
      </c>
      <c r="H7613">
        <f t="shared" ca="1" si="156"/>
        <v>5.6929599239110781E-4</v>
      </c>
    </row>
    <row r="7614" spans="7:8">
      <c r="G7614">
        <v>7609</v>
      </c>
      <c r="H7614">
        <f t="shared" ca="1" si="156"/>
        <v>2.3084454451469472E-3</v>
      </c>
    </row>
    <row r="7615" spans="7:8">
      <c r="G7615">
        <v>7610</v>
      </c>
      <c r="H7615">
        <f t="shared" ca="1" si="156"/>
        <v>-4.6262006041889674E-2</v>
      </c>
    </row>
    <row r="7616" spans="7:8">
      <c r="G7616">
        <v>7611</v>
      </c>
      <c r="H7616">
        <f t="shared" ca="1" si="156"/>
        <v>-2.9132321620274584E-2</v>
      </c>
    </row>
    <row r="7617" spans="7:8">
      <c r="G7617">
        <v>7612</v>
      </c>
      <c r="H7617">
        <f t="shared" ca="1" si="156"/>
        <v>5.7651178213898166E-3</v>
      </c>
    </row>
    <row r="7618" spans="7:8">
      <c r="G7618">
        <v>7613</v>
      </c>
      <c r="H7618">
        <f t="shared" ca="1" si="156"/>
        <v>-1.3878907697733195E-2</v>
      </c>
    </row>
    <row r="7619" spans="7:8">
      <c r="G7619">
        <v>7614</v>
      </c>
      <c r="H7619">
        <f t="shared" ca="1" si="156"/>
        <v>2.6103800096340169E-3</v>
      </c>
    </row>
    <row r="7620" spans="7:8">
      <c r="G7620">
        <v>7615</v>
      </c>
      <c r="H7620">
        <f t="shared" ca="1" si="156"/>
        <v>1.3422156797422577E-2</v>
      </c>
    </row>
    <row r="7621" spans="7:8">
      <c r="G7621">
        <v>7616</v>
      </c>
      <c r="H7621">
        <f t="shared" ca="1" si="156"/>
        <v>-1.033750276234759E-2</v>
      </c>
    </row>
    <row r="7622" spans="7:8">
      <c r="G7622">
        <v>7617</v>
      </c>
      <c r="H7622">
        <f t="shared" ca="1" si="156"/>
        <v>2.3024976266667337E-2</v>
      </c>
    </row>
    <row r="7623" spans="7:8">
      <c r="G7623">
        <v>7618</v>
      </c>
      <c r="H7623">
        <f t="shared" ref="H7623:H7686" ca="1" si="157">NORMINV(RAND(),N$8,N$9)</f>
        <v>-5.3235287742893602E-3</v>
      </c>
    </row>
    <row r="7624" spans="7:8">
      <c r="G7624">
        <v>7619</v>
      </c>
      <c r="H7624">
        <f t="shared" ca="1" si="157"/>
        <v>1.1198629556299798E-2</v>
      </c>
    </row>
    <row r="7625" spans="7:8">
      <c r="G7625">
        <v>7620</v>
      </c>
      <c r="H7625">
        <f t="shared" ca="1" si="157"/>
        <v>-2.2939772216211095E-2</v>
      </c>
    </row>
    <row r="7626" spans="7:8">
      <c r="G7626">
        <v>7621</v>
      </c>
      <c r="H7626">
        <f t="shared" ca="1" si="157"/>
        <v>4.5335491587583749E-3</v>
      </c>
    </row>
    <row r="7627" spans="7:8">
      <c r="G7627">
        <v>7622</v>
      </c>
      <c r="H7627">
        <f t="shared" ca="1" si="157"/>
        <v>-1.2755323744902068E-2</v>
      </c>
    </row>
    <row r="7628" spans="7:8">
      <c r="G7628">
        <v>7623</v>
      </c>
      <c r="H7628">
        <f t="shared" ca="1" si="157"/>
        <v>9.1554666800019169E-3</v>
      </c>
    </row>
    <row r="7629" spans="7:8">
      <c r="G7629">
        <v>7624</v>
      </c>
      <c r="H7629">
        <f t="shared" ca="1" si="157"/>
        <v>2.6119177372860226E-2</v>
      </c>
    </row>
    <row r="7630" spans="7:8">
      <c r="G7630">
        <v>7625</v>
      </c>
      <c r="H7630">
        <f t="shared" ca="1" si="157"/>
        <v>-2.865966318894529E-3</v>
      </c>
    </row>
    <row r="7631" spans="7:8">
      <c r="G7631">
        <v>7626</v>
      </c>
      <c r="H7631">
        <f t="shared" ca="1" si="157"/>
        <v>4.5609216222170137E-2</v>
      </c>
    </row>
    <row r="7632" spans="7:8">
      <c r="G7632">
        <v>7627</v>
      </c>
      <c r="H7632">
        <f t="shared" ca="1" si="157"/>
        <v>2.1156279749837237E-2</v>
      </c>
    </row>
    <row r="7633" spans="7:8">
      <c r="G7633">
        <v>7628</v>
      </c>
      <c r="H7633">
        <f t="shared" ca="1" si="157"/>
        <v>3.0336822249322021E-2</v>
      </c>
    </row>
    <row r="7634" spans="7:8">
      <c r="G7634">
        <v>7629</v>
      </c>
      <c r="H7634">
        <f t="shared" ca="1" si="157"/>
        <v>-6.5780925969107118E-2</v>
      </c>
    </row>
    <row r="7635" spans="7:8">
      <c r="G7635">
        <v>7630</v>
      </c>
      <c r="H7635">
        <f t="shared" ca="1" si="157"/>
        <v>-1.5169794017318666E-2</v>
      </c>
    </row>
    <row r="7636" spans="7:8">
      <c r="G7636">
        <v>7631</v>
      </c>
      <c r="H7636">
        <f t="shared" ca="1" si="157"/>
        <v>1.8737115046048275E-2</v>
      </c>
    </row>
    <row r="7637" spans="7:8">
      <c r="G7637">
        <v>7632</v>
      </c>
      <c r="H7637">
        <f t="shared" ca="1" si="157"/>
        <v>1.3300799252607897E-2</v>
      </c>
    </row>
    <row r="7638" spans="7:8">
      <c r="G7638">
        <v>7633</v>
      </c>
      <c r="H7638">
        <f t="shared" ca="1" si="157"/>
        <v>-1.2486090393974998E-2</v>
      </c>
    </row>
    <row r="7639" spans="7:8">
      <c r="G7639">
        <v>7634</v>
      </c>
      <c r="H7639">
        <f t="shared" ca="1" si="157"/>
        <v>-9.3175227435764937E-3</v>
      </c>
    </row>
    <row r="7640" spans="7:8">
      <c r="G7640">
        <v>7635</v>
      </c>
      <c r="H7640">
        <f t="shared" ca="1" si="157"/>
        <v>-2.3974496695909019E-2</v>
      </c>
    </row>
    <row r="7641" spans="7:8">
      <c r="G7641">
        <v>7636</v>
      </c>
      <c r="H7641">
        <f t="shared" ca="1" si="157"/>
        <v>4.6017293863449766E-3</v>
      </c>
    </row>
    <row r="7642" spans="7:8">
      <c r="G7642">
        <v>7637</v>
      </c>
      <c r="H7642">
        <f t="shared" ca="1" si="157"/>
        <v>-1.265814476646924E-2</v>
      </c>
    </row>
    <row r="7643" spans="7:8">
      <c r="G7643">
        <v>7638</v>
      </c>
      <c r="H7643">
        <f t="shared" ca="1" si="157"/>
        <v>-1.5315738131167227E-2</v>
      </c>
    </row>
    <row r="7644" spans="7:8">
      <c r="G7644">
        <v>7639</v>
      </c>
      <c r="H7644">
        <f t="shared" ca="1" si="157"/>
        <v>-1.0306545731151787E-2</v>
      </c>
    </row>
    <row r="7645" spans="7:8">
      <c r="G7645">
        <v>7640</v>
      </c>
      <c r="H7645">
        <f t="shared" ca="1" si="157"/>
        <v>-4.9408053216876916E-4</v>
      </c>
    </row>
    <row r="7646" spans="7:8">
      <c r="G7646">
        <v>7641</v>
      </c>
      <c r="H7646">
        <f t="shared" ca="1" si="157"/>
        <v>1.6990620133074882E-2</v>
      </c>
    </row>
    <row r="7647" spans="7:8">
      <c r="G7647">
        <v>7642</v>
      </c>
      <c r="H7647">
        <f t="shared" ca="1" si="157"/>
        <v>3.2669859903759584E-3</v>
      </c>
    </row>
    <row r="7648" spans="7:8">
      <c r="G7648">
        <v>7643</v>
      </c>
      <c r="H7648">
        <f t="shared" ca="1" si="157"/>
        <v>-1.6474157955953622E-2</v>
      </c>
    </row>
    <row r="7649" spans="7:8">
      <c r="G7649">
        <v>7644</v>
      </c>
      <c r="H7649">
        <f t="shared" ca="1" si="157"/>
        <v>-2.1314840174648575E-2</v>
      </c>
    </row>
    <row r="7650" spans="7:8">
      <c r="G7650">
        <v>7645</v>
      </c>
      <c r="H7650">
        <f t="shared" ca="1" si="157"/>
        <v>-4.7104897990399063E-3</v>
      </c>
    </row>
    <row r="7651" spans="7:8">
      <c r="G7651">
        <v>7646</v>
      </c>
      <c r="H7651">
        <f t="shared" ca="1" si="157"/>
        <v>-1.0398121017056835E-2</v>
      </c>
    </row>
    <row r="7652" spans="7:8">
      <c r="G7652">
        <v>7647</v>
      </c>
      <c r="H7652">
        <f t="shared" ca="1" si="157"/>
        <v>-2.4574704904909851E-2</v>
      </c>
    </row>
    <row r="7653" spans="7:8">
      <c r="G7653">
        <v>7648</v>
      </c>
      <c r="H7653">
        <f t="shared" ca="1" si="157"/>
        <v>2.0365741210222978E-2</v>
      </c>
    </row>
    <row r="7654" spans="7:8">
      <c r="G7654">
        <v>7649</v>
      </c>
      <c r="H7654">
        <f t="shared" ca="1" si="157"/>
        <v>2.786326441425167E-2</v>
      </c>
    </row>
    <row r="7655" spans="7:8">
      <c r="G7655">
        <v>7650</v>
      </c>
      <c r="H7655">
        <f t="shared" ca="1" si="157"/>
        <v>2.2596506469287217E-3</v>
      </c>
    </row>
    <row r="7656" spans="7:8">
      <c r="G7656">
        <v>7651</v>
      </c>
      <c r="H7656">
        <f t="shared" ca="1" si="157"/>
        <v>7.756341535959132E-3</v>
      </c>
    </row>
    <row r="7657" spans="7:8">
      <c r="G7657">
        <v>7652</v>
      </c>
      <c r="H7657">
        <f t="shared" ca="1" si="157"/>
        <v>1.6950410946503517E-2</v>
      </c>
    </row>
    <row r="7658" spans="7:8">
      <c r="G7658">
        <v>7653</v>
      </c>
      <c r="H7658">
        <f t="shared" ca="1" si="157"/>
        <v>-9.8280341982673637E-3</v>
      </c>
    </row>
    <row r="7659" spans="7:8">
      <c r="G7659">
        <v>7654</v>
      </c>
      <c r="H7659">
        <f t="shared" ca="1" si="157"/>
        <v>-6.0061743744996288E-3</v>
      </c>
    </row>
    <row r="7660" spans="7:8">
      <c r="G7660">
        <v>7655</v>
      </c>
      <c r="H7660">
        <f t="shared" ca="1" si="157"/>
        <v>-2.6715981143870582E-2</v>
      </c>
    </row>
    <row r="7661" spans="7:8">
      <c r="G7661">
        <v>7656</v>
      </c>
      <c r="H7661">
        <f t="shared" ca="1" si="157"/>
        <v>-2.0141681612490636E-2</v>
      </c>
    </row>
    <row r="7662" spans="7:8">
      <c r="G7662">
        <v>7657</v>
      </c>
      <c r="H7662">
        <f t="shared" ca="1" si="157"/>
        <v>8.7470460424693454E-3</v>
      </c>
    </row>
    <row r="7663" spans="7:8">
      <c r="G7663">
        <v>7658</v>
      </c>
      <c r="H7663">
        <f t="shared" ca="1" si="157"/>
        <v>8.8670050618169047E-3</v>
      </c>
    </row>
    <row r="7664" spans="7:8">
      <c r="G7664">
        <v>7659</v>
      </c>
      <c r="H7664">
        <f t="shared" ca="1" si="157"/>
        <v>-1.0678565751210576E-2</v>
      </c>
    </row>
    <row r="7665" spans="7:8">
      <c r="G7665">
        <v>7660</v>
      </c>
      <c r="H7665">
        <f t="shared" ca="1" si="157"/>
        <v>-3.0715796615187517E-3</v>
      </c>
    </row>
    <row r="7666" spans="7:8">
      <c r="G7666">
        <v>7661</v>
      </c>
      <c r="H7666">
        <f t="shared" ca="1" si="157"/>
        <v>3.0639223412436273E-2</v>
      </c>
    </row>
    <row r="7667" spans="7:8">
      <c r="G7667">
        <v>7662</v>
      </c>
      <c r="H7667">
        <f t="shared" ca="1" si="157"/>
        <v>-1.5027224069059023E-2</v>
      </c>
    </row>
    <row r="7668" spans="7:8">
      <c r="G7668">
        <v>7663</v>
      </c>
      <c r="H7668">
        <f t="shared" ca="1" si="157"/>
        <v>-2.1881208292107365E-3</v>
      </c>
    </row>
    <row r="7669" spans="7:8">
      <c r="G7669">
        <v>7664</v>
      </c>
      <c r="H7669">
        <f t="shared" ca="1" si="157"/>
        <v>3.2948223514411214E-2</v>
      </c>
    </row>
    <row r="7670" spans="7:8">
      <c r="G7670">
        <v>7665</v>
      </c>
      <c r="H7670">
        <f t="shared" ca="1" si="157"/>
        <v>2.2584344641461369E-2</v>
      </c>
    </row>
    <row r="7671" spans="7:8">
      <c r="G7671">
        <v>7666</v>
      </c>
      <c r="H7671">
        <f t="shared" ca="1" si="157"/>
        <v>2.5208488019850893E-2</v>
      </c>
    </row>
    <row r="7672" spans="7:8">
      <c r="G7672">
        <v>7667</v>
      </c>
      <c r="H7672">
        <f t="shared" ca="1" si="157"/>
        <v>-1.540514339882988E-2</v>
      </c>
    </row>
    <row r="7673" spans="7:8">
      <c r="G7673">
        <v>7668</v>
      </c>
      <c r="H7673">
        <f t="shared" ca="1" si="157"/>
        <v>-2.099753121132877E-2</v>
      </c>
    </row>
    <row r="7674" spans="7:8">
      <c r="G7674">
        <v>7669</v>
      </c>
      <c r="H7674">
        <f t="shared" ca="1" si="157"/>
        <v>8.1645111810520416E-4</v>
      </c>
    </row>
    <row r="7675" spans="7:8">
      <c r="G7675">
        <v>7670</v>
      </c>
      <c r="H7675">
        <f t="shared" ca="1" si="157"/>
        <v>3.4341937444538888E-2</v>
      </c>
    </row>
    <row r="7676" spans="7:8">
      <c r="G7676">
        <v>7671</v>
      </c>
      <c r="H7676">
        <f t="shared" ca="1" si="157"/>
        <v>2.0421530785439432E-2</v>
      </c>
    </row>
    <row r="7677" spans="7:8">
      <c r="G7677">
        <v>7672</v>
      </c>
      <c r="H7677">
        <f t="shared" ca="1" si="157"/>
        <v>-1.2676646276965048E-2</v>
      </c>
    </row>
    <row r="7678" spans="7:8">
      <c r="G7678">
        <v>7673</v>
      </c>
      <c r="H7678">
        <f t="shared" ca="1" si="157"/>
        <v>-1.4822826447005466E-2</v>
      </c>
    </row>
    <row r="7679" spans="7:8">
      <c r="G7679">
        <v>7674</v>
      </c>
      <c r="H7679">
        <f t="shared" ca="1" si="157"/>
        <v>-7.2988228236669887E-3</v>
      </c>
    </row>
    <row r="7680" spans="7:8">
      <c r="G7680">
        <v>7675</v>
      </c>
      <c r="H7680">
        <f t="shared" ca="1" si="157"/>
        <v>9.4475855504222821E-3</v>
      </c>
    </row>
    <row r="7681" spans="7:8">
      <c r="G7681">
        <v>7676</v>
      </c>
      <c r="H7681">
        <f t="shared" ca="1" si="157"/>
        <v>-7.1075908082673181E-3</v>
      </c>
    </row>
    <row r="7682" spans="7:8">
      <c r="G7682">
        <v>7677</v>
      </c>
      <c r="H7682">
        <f t="shared" ca="1" si="157"/>
        <v>2.015215552431717E-3</v>
      </c>
    </row>
    <row r="7683" spans="7:8">
      <c r="G7683">
        <v>7678</v>
      </c>
      <c r="H7683">
        <f t="shared" ca="1" si="157"/>
        <v>-2.2162750935361533E-2</v>
      </c>
    </row>
    <row r="7684" spans="7:8">
      <c r="G7684">
        <v>7679</v>
      </c>
      <c r="H7684">
        <f t="shared" ca="1" si="157"/>
        <v>3.014598085427847E-2</v>
      </c>
    </row>
    <row r="7685" spans="7:8">
      <c r="G7685">
        <v>7680</v>
      </c>
      <c r="H7685">
        <f t="shared" ca="1" si="157"/>
        <v>3.4621055164169655E-2</v>
      </c>
    </row>
    <row r="7686" spans="7:8">
      <c r="G7686">
        <v>7681</v>
      </c>
      <c r="H7686">
        <f t="shared" ca="1" si="157"/>
        <v>-1.1718190937053905E-2</v>
      </c>
    </row>
    <row r="7687" spans="7:8">
      <c r="G7687">
        <v>7682</v>
      </c>
      <c r="H7687">
        <f t="shared" ref="H7687:H7750" ca="1" si="158">NORMINV(RAND(),N$8,N$9)</f>
        <v>7.6238509483004093E-4</v>
      </c>
    </row>
    <row r="7688" spans="7:8">
      <c r="G7688">
        <v>7683</v>
      </c>
      <c r="H7688">
        <f t="shared" ca="1" si="158"/>
        <v>2.1314107238173934E-2</v>
      </c>
    </row>
    <row r="7689" spans="7:8">
      <c r="G7689">
        <v>7684</v>
      </c>
      <c r="H7689">
        <f t="shared" ca="1" si="158"/>
        <v>9.0631310752762803E-3</v>
      </c>
    </row>
    <row r="7690" spans="7:8">
      <c r="G7690">
        <v>7685</v>
      </c>
      <c r="H7690">
        <f t="shared" ca="1" si="158"/>
        <v>1.6576142963061077E-4</v>
      </c>
    </row>
    <row r="7691" spans="7:8">
      <c r="G7691">
        <v>7686</v>
      </c>
      <c r="H7691">
        <f t="shared" ca="1" si="158"/>
        <v>8.9651975507274856E-3</v>
      </c>
    </row>
    <row r="7692" spans="7:8">
      <c r="G7692">
        <v>7687</v>
      </c>
      <c r="H7692">
        <f t="shared" ca="1" si="158"/>
        <v>-1.5892752287539696E-2</v>
      </c>
    </row>
    <row r="7693" spans="7:8">
      <c r="G7693">
        <v>7688</v>
      </c>
      <c r="H7693">
        <f t="shared" ca="1" si="158"/>
        <v>3.3556339926261815E-2</v>
      </c>
    </row>
    <row r="7694" spans="7:8">
      <c r="G7694">
        <v>7689</v>
      </c>
      <c r="H7694">
        <f t="shared" ca="1" si="158"/>
        <v>-7.6223838416156348E-3</v>
      </c>
    </row>
    <row r="7695" spans="7:8">
      <c r="G7695">
        <v>7690</v>
      </c>
      <c r="H7695">
        <f t="shared" ca="1" si="158"/>
        <v>-2.9809307878355954E-2</v>
      </c>
    </row>
    <row r="7696" spans="7:8">
      <c r="G7696">
        <v>7691</v>
      </c>
      <c r="H7696">
        <f t="shared" ca="1" si="158"/>
        <v>-4.3400305073810069E-2</v>
      </c>
    </row>
    <row r="7697" spans="7:8">
      <c r="G7697">
        <v>7692</v>
      </c>
      <c r="H7697">
        <f t="shared" ca="1" si="158"/>
        <v>-6.6024684551994573E-3</v>
      </c>
    </row>
    <row r="7698" spans="7:8">
      <c r="G7698">
        <v>7693</v>
      </c>
      <c r="H7698">
        <f t="shared" ca="1" si="158"/>
        <v>4.4378754614711927E-2</v>
      </c>
    </row>
    <row r="7699" spans="7:8">
      <c r="G7699">
        <v>7694</v>
      </c>
      <c r="H7699">
        <f t="shared" ca="1" si="158"/>
        <v>3.3712467584459819E-3</v>
      </c>
    </row>
    <row r="7700" spans="7:8">
      <c r="G7700">
        <v>7695</v>
      </c>
      <c r="H7700">
        <f t="shared" ca="1" si="158"/>
        <v>1.6702384056001343E-2</v>
      </c>
    </row>
    <row r="7701" spans="7:8">
      <c r="G7701">
        <v>7696</v>
      </c>
      <c r="H7701">
        <f t="shared" ca="1" si="158"/>
        <v>-1.1318336925697444E-2</v>
      </c>
    </row>
    <row r="7702" spans="7:8">
      <c r="G7702">
        <v>7697</v>
      </c>
      <c r="H7702">
        <f t="shared" ca="1" si="158"/>
        <v>2.91016017841935E-2</v>
      </c>
    </row>
    <row r="7703" spans="7:8">
      <c r="G7703">
        <v>7698</v>
      </c>
      <c r="H7703">
        <f t="shared" ca="1" si="158"/>
        <v>-4.8460351936411732E-2</v>
      </c>
    </row>
    <row r="7704" spans="7:8">
      <c r="G7704">
        <v>7699</v>
      </c>
      <c r="H7704">
        <f t="shared" ca="1" si="158"/>
        <v>1.0858137929575436E-2</v>
      </c>
    </row>
    <row r="7705" spans="7:8">
      <c r="G7705">
        <v>7700</v>
      </c>
      <c r="H7705">
        <f t="shared" ca="1" si="158"/>
        <v>-5.3877018926987687E-2</v>
      </c>
    </row>
    <row r="7706" spans="7:8">
      <c r="G7706">
        <v>7701</v>
      </c>
      <c r="H7706">
        <f t="shared" ca="1" si="158"/>
        <v>3.3672183535651795E-2</v>
      </c>
    </row>
    <row r="7707" spans="7:8">
      <c r="G7707">
        <v>7702</v>
      </c>
      <c r="H7707">
        <f t="shared" ca="1" si="158"/>
        <v>-1.6584970417170889E-2</v>
      </c>
    </row>
    <row r="7708" spans="7:8">
      <c r="G7708">
        <v>7703</v>
      </c>
      <c r="H7708">
        <f t="shared" ca="1" si="158"/>
        <v>-1.0923733062049221E-2</v>
      </c>
    </row>
    <row r="7709" spans="7:8">
      <c r="G7709">
        <v>7704</v>
      </c>
      <c r="H7709">
        <f t="shared" ca="1" si="158"/>
        <v>3.1453608392284164E-2</v>
      </c>
    </row>
    <row r="7710" spans="7:8">
      <c r="G7710">
        <v>7705</v>
      </c>
      <c r="H7710">
        <f t="shared" ca="1" si="158"/>
        <v>1.2536423807297078E-2</v>
      </c>
    </row>
    <row r="7711" spans="7:8">
      <c r="G7711">
        <v>7706</v>
      </c>
      <c r="H7711">
        <f t="shared" ca="1" si="158"/>
        <v>-6.4877277436320366E-3</v>
      </c>
    </row>
    <row r="7712" spans="7:8">
      <c r="G7712">
        <v>7707</v>
      </c>
      <c r="H7712">
        <f t="shared" ca="1" si="158"/>
        <v>-2.1994387312630516E-2</v>
      </c>
    </row>
    <row r="7713" spans="7:8">
      <c r="G7713">
        <v>7708</v>
      </c>
      <c r="H7713">
        <f t="shared" ca="1" si="158"/>
        <v>-2.0198357802376013E-2</v>
      </c>
    </row>
    <row r="7714" spans="7:8">
      <c r="G7714">
        <v>7709</v>
      </c>
      <c r="H7714">
        <f t="shared" ca="1" si="158"/>
        <v>-2.0791639200738558E-3</v>
      </c>
    </row>
    <row r="7715" spans="7:8">
      <c r="G7715">
        <v>7710</v>
      </c>
      <c r="H7715">
        <f t="shared" ca="1" si="158"/>
        <v>-1.3171760386825078E-2</v>
      </c>
    </row>
    <row r="7716" spans="7:8">
      <c r="G7716">
        <v>7711</v>
      </c>
      <c r="H7716">
        <f t="shared" ca="1" si="158"/>
        <v>-3.0113134179691789E-2</v>
      </c>
    </row>
    <row r="7717" spans="7:8">
      <c r="G7717">
        <v>7712</v>
      </c>
      <c r="H7717">
        <f t="shared" ca="1" si="158"/>
        <v>8.4809926559338219E-4</v>
      </c>
    </row>
    <row r="7718" spans="7:8">
      <c r="G7718">
        <v>7713</v>
      </c>
      <c r="H7718">
        <f t="shared" ca="1" si="158"/>
        <v>-1.6921142540419685E-2</v>
      </c>
    </row>
    <row r="7719" spans="7:8">
      <c r="G7719">
        <v>7714</v>
      </c>
      <c r="H7719">
        <f t="shared" ca="1" si="158"/>
        <v>9.2271091908822205E-3</v>
      </c>
    </row>
    <row r="7720" spans="7:8">
      <c r="G7720">
        <v>7715</v>
      </c>
      <c r="H7720">
        <f t="shared" ca="1" si="158"/>
        <v>-3.4304954885870556E-2</v>
      </c>
    </row>
    <row r="7721" spans="7:8">
      <c r="G7721">
        <v>7716</v>
      </c>
      <c r="H7721">
        <f t="shared" ca="1" si="158"/>
        <v>-1.2139995558309294E-2</v>
      </c>
    </row>
    <row r="7722" spans="7:8">
      <c r="G7722">
        <v>7717</v>
      </c>
      <c r="H7722">
        <f t="shared" ca="1" si="158"/>
        <v>3.0468891934825621E-3</v>
      </c>
    </row>
    <row r="7723" spans="7:8">
      <c r="G7723">
        <v>7718</v>
      </c>
      <c r="H7723">
        <f t="shared" ca="1" si="158"/>
        <v>-2.4058109943239619E-2</v>
      </c>
    </row>
    <row r="7724" spans="7:8">
      <c r="G7724">
        <v>7719</v>
      </c>
      <c r="H7724">
        <f t="shared" ca="1" si="158"/>
        <v>3.771837134003319E-3</v>
      </c>
    </row>
    <row r="7725" spans="7:8">
      <c r="G7725">
        <v>7720</v>
      </c>
      <c r="H7725">
        <f t="shared" ca="1" si="158"/>
        <v>2.5051233980485147E-2</v>
      </c>
    </row>
    <row r="7726" spans="7:8">
      <c r="G7726">
        <v>7721</v>
      </c>
      <c r="H7726">
        <f t="shared" ca="1" si="158"/>
        <v>-1.4443627384042276E-2</v>
      </c>
    </row>
    <row r="7727" spans="7:8">
      <c r="G7727">
        <v>7722</v>
      </c>
      <c r="H7727">
        <f t="shared" ca="1" si="158"/>
        <v>-8.1386723198417377E-3</v>
      </c>
    </row>
    <row r="7728" spans="7:8">
      <c r="G7728">
        <v>7723</v>
      </c>
      <c r="H7728">
        <f t="shared" ca="1" si="158"/>
        <v>-1.3119002282865626E-2</v>
      </c>
    </row>
    <row r="7729" spans="7:8">
      <c r="G7729">
        <v>7724</v>
      </c>
      <c r="H7729">
        <f t="shared" ca="1" si="158"/>
        <v>-1.3627143943815713E-2</v>
      </c>
    </row>
    <row r="7730" spans="7:8">
      <c r="G7730">
        <v>7725</v>
      </c>
      <c r="H7730">
        <f t="shared" ca="1" si="158"/>
        <v>3.1065722088081966E-2</v>
      </c>
    </row>
    <row r="7731" spans="7:8">
      <c r="G7731">
        <v>7726</v>
      </c>
      <c r="H7731">
        <f t="shared" ca="1" si="158"/>
        <v>-4.9826219637145617E-3</v>
      </c>
    </row>
    <row r="7732" spans="7:8">
      <c r="G7732">
        <v>7727</v>
      </c>
      <c r="H7732">
        <f t="shared" ca="1" si="158"/>
        <v>2.8057980448969698E-3</v>
      </c>
    </row>
    <row r="7733" spans="7:8">
      <c r="G7733">
        <v>7728</v>
      </c>
      <c r="H7733">
        <f t="shared" ca="1" si="158"/>
        <v>-2.1577923593639477E-2</v>
      </c>
    </row>
    <row r="7734" spans="7:8">
      <c r="G7734">
        <v>7729</v>
      </c>
      <c r="H7734">
        <f t="shared" ca="1" si="158"/>
        <v>-2.9789360626679518E-2</v>
      </c>
    </row>
    <row r="7735" spans="7:8">
      <c r="G7735">
        <v>7730</v>
      </c>
      <c r="H7735">
        <f t="shared" ca="1" si="158"/>
        <v>6.6673470281944326E-3</v>
      </c>
    </row>
    <row r="7736" spans="7:8">
      <c r="G7736">
        <v>7731</v>
      </c>
      <c r="H7736">
        <f t="shared" ca="1" si="158"/>
        <v>-3.5744052692975828E-2</v>
      </c>
    </row>
    <row r="7737" spans="7:8">
      <c r="G7737">
        <v>7732</v>
      </c>
      <c r="H7737">
        <f t="shared" ca="1" si="158"/>
        <v>9.0666794548612591E-3</v>
      </c>
    </row>
    <row r="7738" spans="7:8">
      <c r="G7738">
        <v>7733</v>
      </c>
      <c r="H7738">
        <f t="shared" ca="1" si="158"/>
        <v>1.3468043509922988E-2</v>
      </c>
    </row>
    <row r="7739" spans="7:8">
      <c r="G7739">
        <v>7734</v>
      </c>
      <c r="H7739">
        <f t="shared" ca="1" si="158"/>
        <v>-1.0175942238324371E-2</v>
      </c>
    </row>
    <row r="7740" spans="7:8">
      <c r="G7740">
        <v>7735</v>
      </c>
      <c r="H7740">
        <f t="shared" ca="1" si="158"/>
        <v>-1.8688327846938361E-2</v>
      </c>
    </row>
    <row r="7741" spans="7:8">
      <c r="G7741">
        <v>7736</v>
      </c>
      <c r="H7741">
        <f t="shared" ca="1" si="158"/>
        <v>2.05960983489663E-2</v>
      </c>
    </row>
    <row r="7742" spans="7:8">
      <c r="G7742">
        <v>7737</v>
      </c>
      <c r="H7742">
        <f t="shared" ca="1" si="158"/>
        <v>1.0851294505407323E-2</v>
      </c>
    </row>
    <row r="7743" spans="7:8">
      <c r="G7743">
        <v>7738</v>
      </c>
      <c r="H7743">
        <f t="shared" ca="1" si="158"/>
        <v>-2.4423694091024024E-2</v>
      </c>
    </row>
    <row r="7744" spans="7:8">
      <c r="G7744">
        <v>7739</v>
      </c>
      <c r="H7744">
        <f t="shared" ca="1" si="158"/>
        <v>1.9703430924248581E-2</v>
      </c>
    </row>
    <row r="7745" spans="7:8">
      <c r="G7745">
        <v>7740</v>
      </c>
      <c r="H7745">
        <f t="shared" ca="1" si="158"/>
        <v>2.1557909941041045E-3</v>
      </c>
    </row>
    <row r="7746" spans="7:8">
      <c r="G7746">
        <v>7741</v>
      </c>
      <c r="H7746">
        <f t="shared" ca="1" si="158"/>
        <v>2.5699782408001165E-2</v>
      </c>
    </row>
    <row r="7747" spans="7:8">
      <c r="G7747">
        <v>7742</v>
      </c>
      <c r="H7747">
        <f t="shared" ca="1" si="158"/>
        <v>4.3896664274114079E-3</v>
      </c>
    </row>
    <row r="7748" spans="7:8">
      <c r="G7748">
        <v>7743</v>
      </c>
      <c r="H7748">
        <f t="shared" ca="1" si="158"/>
        <v>4.281939611211618E-2</v>
      </c>
    </row>
    <row r="7749" spans="7:8">
      <c r="G7749">
        <v>7744</v>
      </c>
      <c r="H7749">
        <f t="shared" ca="1" si="158"/>
        <v>-2.0647843942421312E-4</v>
      </c>
    </row>
    <row r="7750" spans="7:8">
      <c r="G7750">
        <v>7745</v>
      </c>
      <c r="H7750">
        <f t="shared" ca="1" si="158"/>
        <v>-5.481460211345289E-3</v>
      </c>
    </row>
    <row r="7751" spans="7:8">
      <c r="G7751">
        <v>7746</v>
      </c>
      <c r="H7751">
        <f t="shared" ref="H7751:H7814" ca="1" si="159">NORMINV(RAND(),N$8,N$9)</f>
        <v>1.4827128242755155E-2</v>
      </c>
    </row>
    <row r="7752" spans="7:8">
      <c r="G7752">
        <v>7747</v>
      </c>
      <c r="H7752">
        <f t="shared" ca="1" si="159"/>
        <v>6.087419001980959E-3</v>
      </c>
    </row>
    <row r="7753" spans="7:8">
      <c r="G7753">
        <v>7748</v>
      </c>
      <c r="H7753">
        <f t="shared" ca="1" si="159"/>
        <v>-6.7882174011315508E-3</v>
      </c>
    </row>
    <row r="7754" spans="7:8">
      <c r="G7754">
        <v>7749</v>
      </c>
      <c r="H7754">
        <f t="shared" ca="1" si="159"/>
        <v>-3.090927321133162E-2</v>
      </c>
    </row>
    <row r="7755" spans="7:8">
      <c r="G7755">
        <v>7750</v>
      </c>
      <c r="H7755">
        <f t="shared" ca="1" si="159"/>
        <v>1.0338579118537037E-3</v>
      </c>
    </row>
    <row r="7756" spans="7:8">
      <c r="G7756">
        <v>7751</v>
      </c>
      <c r="H7756">
        <f t="shared" ca="1" si="159"/>
        <v>-1.0238004552725808E-2</v>
      </c>
    </row>
    <row r="7757" spans="7:8">
      <c r="G7757">
        <v>7752</v>
      </c>
      <c r="H7757">
        <f t="shared" ca="1" si="159"/>
        <v>3.0670290382133255E-2</v>
      </c>
    </row>
    <row r="7758" spans="7:8">
      <c r="G7758">
        <v>7753</v>
      </c>
      <c r="H7758">
        <f t="shared" ca="1" si="159"/>
        <v>-1.6191149674161905E-2</v>
      </c>
    </row>
    <row r="7759" spans="7:8">
      <c r="G7759">
        <v>7754</v>
      </c>
      <c r="H7759">
        <f t="shared" ca="1" si="159"/>
        <v>1.6991572995614764E-2</v>
      </c>
    </row>
    <row r="7760" spans="7:8">
      <c r="G7760">
        <v>7755</v>
      </c>
      <c r="H7760">
        <f t="shared" ca="1" si="159"/>
        <v>-1.8088982808688221E-3</v>
      </c>
    </row>
    <row r="7761" spans="7:8">
      <c r="G7761">
        <v>7756</v>
      </c>
      <c r="H7761">
        <f t="shared" ca="1" si="159"/>
        <v>-1.0943208951530911E-2</v>
      </c>
    </row>
    <row r="7762" spans="7:8">
      <c r="G7762">
        <v>7757</v>
      </c>
      <c r="H7762">
        <f t="shared" ca="1" si="159"/>
        <v>1.3444170067377496E-2</v>
      </c>
    </row>
    <row r="7763" spans="7:8">
      <c r="G7763">
        <v>7758</v>
      </c>
      <c r="H7763">
        <f t="shared" ca="1" si="159"/>
        <v>5.3381679392432498E-2</v>
      </c>
    </row>
    <row r="7764" spans="7:8">
      <c r="G7764">
        <v>7759</v>
      </c>
      <c r="H7764">
        <f t="shared" ca="1" si="159"/>
        <v>-6.0576931660277118E-3</v>
      </c>
    </row>
    <row r="7765" spans="7:8">
      <c r="G7765">
        <v>7760</v>
      </c>
      <c r="H7765">
        <f t="shared" ca="1" si="159"/>
        <v>-2.9348943446178806E-3</v>
      </c>
    </row>
    <row r="7766" spans="7:8">
      <c r="G7766">
        <v>7761</v>
      </c>
      <c r="H7766">
        <f t="shared" ca="1" si="159"/>
        <v>2.1268725868932851E-2</v>
      </c>
    </row>
    <row r="7767" spans="7:8">
      <c r="G7767">
        <v>7762</v>
      </c>
      <c r="H7767">
        <f t="shared" ca="1" si="159"/>
        <v>2.4857291489172678E-2</v>
      </c>
    </row>
    <row r="7768" spans="7:8">
      <c r="G7768">
        <v>7763</v>
      </c>
      <c r="H7768">
        <f t="shared" ca="1" si="159"/>
        <v>-4.0027156168536242E-3</v>
      </c>
    </row>
    <row r="7769" spans="7:8">
      <c r="G7769">
        <v>7764</v>
      </c>
      <c r="H7769">
        <f t="shared" ca="1" si="159"/>
        <v>-1.8482056585377323E-2</v>
      </c>
    </row>
    <row r="7770" spans="7:8">
      <c r="G7770">
        <v>7765</v>
      </c>
      <c r="H7770">
        <f t="shared" ca="1" si="159"/>
        <v>4.8642329433707457E-3</v>
      </c>
    </row>
    <row r="7771" spans="7:8">
      <c r="G7771">
        <v>7766</v>
      </c>
      <c r="H7771">
        <f t="shared" ca="1" si="159"/>
        <v>-1.1772570902377733E-3</v>
      </c>
    </row>
    <row r="7772" spans="7:8">
      <c r="G7772">
        <v>7767</v>
      </c>
      <c r="H7772">
        <f t="shared" ca="1" si="159"/>
        <v>-2.5404535571042906E-2</v>
      </c>
    </row>
    <row r="7773" spans="7:8">
      <c r="G7773">
        <v>7768</v>
      </c>
      <c r="H7773">
        <f t="shared" ca="1" si="159"/>
        <v>-2.0524827533932758E-2</v>
      </c>
    </row>
    <row r="7774" spans="7:8">
      <c r="G7774">
        <v>7769</v>
      </c>
      <c r="H7774">
        <f t="shared" ca="1" si="159"/>
        <v>1.5272315711592509E-2</v>
      </c>
    </row>
    <row r="7775" spans="7:8">
      <c r="G7775">
        <v>7770</v>
      </c>
      <c r="H7775">
        <f t="shared" ca="1" si="159"/>
        <v>1.0832927392518937E-2</v>
      </c>
    </row>
    <row r="7776" spans="7:8">
      <c r="G7776">
        <v>7771</v>
      </c>
      <c r="H7776">
        <f t="shared" ca="1" si="159"/>
        <v>-2.9876166202178516E-2</v>
      </c>
    </row>
    <row r="7777" spans="7:8">
      <c r="G7777">
        <v>7772</v>
      </c>
      <c r="H7777">
        <f t="shared" ca="1" si="159"/>
        <v>-8.0788312888355265E-3</v>
      </c>
    </row>
    <row r="7778" spans="7:8">
      <c r="G7778">
        <v>7773</v>
      </c>
      <c r="H7778">
        <f t="shared" ca="1" si="159"/>
        <v>-4.3840439707900488E-3</v>
      </c>
    </row>
    <row r="7779" spans="7:8">
      <c r="G7779">
        <v>7774</v>
      </c>
      <c r="H7779">
        <f t="shared" ca="1" si="159"/>
        <v>5.144058976635766E-2</v>
      </c>
    </row>
    <row r="7780" spans="7:8">
      <c r="G7780">
        <v>7775</v>
      </c>
      <c r="H7780">
        <f t="shared" ca="1" si="159"/>
        <v>-8.1050667780438613E-3</v>
      </c>
    </row>
    <row r="7781" spans="7:8">
      <c r="G7781">
        <v>7776</v>
      </c>
      <c r="H7781">
        <f t="shared" ca="1" si="159"/>
        <v>1.7339204479157273E-2</v>
      </c>
    </row>
    <row r="7782" spans="7:8">
      <c r="G7782">
        <v>7777</v>
      </c>
      <c r="H7782">
        <f t="shared" ca="1" si="159"/>
        <v>2.64206167717249E-2</v>
      </c>
    </row>
    <row r="7783" spans="7:8">
      <c r="G7783">
        <v>7778</v>
      </c>
      <c r="H7783">
        <f t="shared" ca="1" si="159"/>
        <v>-3.5572318880570976E-2</v>
      </c>
    </row>
    <row r="7784" spans="7:8">
      <c r="G7784">
        <v>7779</v>
      </c>
      <c r="H7784">
        <f t="shared" ca="1" si="159"/>
        <v>4.5638856399200546E-2</v>
      </c>
    </row>
    <row r="7785" spans="7:8">
      <c r="G7785">
        <v>7780</v>
      </c>
      <c r="H7785">
        <f t="shared" ca="1" si="159"/>
        <v>1.9178057522601443E-2</v>
      </c>
    </row>
    <row r="7786" spans="7:8">
      <c r="G7786">
        <v>7781</v>
      </c>
      <c r="H7786">
        <f t="shared" ca="1" si="159"/>
        <v>3.7363533060473225E-3</v>
      </c>
    </row>
    <row r="7787" spans="7:8">
      <c r="G7787">
        <v>7782</v>
      </c>
      <c r="H7787">
        <f t="shared" ca="1" si="159"/>
        <v>1.1313978341312064E-2</v>
      </c>
    </row>
    <row r="7788" spans="7:8">
      <c r="G7788">
        <v>7783</v>
      </c>
      <c r="H7788">
        <f t="shared" ca="1" si="159"/>
        <v>6.2915699520316726E-2</v>
      </c>
    </row>
    <row r="7789" spans="7:8">
      <c r="G7789">
        <v>7784</v>
      </c>
      <c r="H7789">
        <f t="shared" ca="1" si="159"/>
        <v>4.5488913271236626E-5</v>
      </c>
    </row>
    <row r="7790" spans="7:8">
      <c r="G7790">
        <v>7785</v>
      </c>
      <c r="H7790">
        <f t="shared" ca="1" si="159"/>
        <v>1.8469872484875999E-2</v>
      </c>
    </row>
    <row r="7791" spans="7:8">
      <c r="G7791">
        <v>7786</v>
      </c>
      <c r="H7791">
        <f t="shared" ca="1" si="159"/>
        <v>-2.6248346409107389E-2</v>
      </c>
    </row>
    <row r="7792" spans="7:8">
      <c r="G7792">
        <v>7787</v>
      </c>
      <c r="H7792">
        <f t="shared" ca="1" si="159"/>
        <v>-1.8873326191345758E-2</v>
      </c>
    </row>
    <row r="7793" spans="7:8">
      <c r="G7793">
        <v>7788</v>
      </c>
      <c r="H7793">
        <f t="shared" ca="1" si="159"/>
        <v>2.3383329978724689E-2</v>
      </c>
    </row>
    <row r="7794" spans="7:8">
      <c r="G7794">
        <v>7789</v>
      </c>
      <c r="H7794">
        <f t="shared" ca="1" si="159"/>
        <v>-4.2708366700489934E-2</v>
      </c>
    </row>
    <row r="7795" spans="7:8">
      <c r="G7795">
        <v>7790</v>
      </c>
      <c r="H7795">
        <f t="shared" ca="1" si="159"/>
        <v>-1.9117135139811532E-3</v>
      </c>
    </row>
    <row r="7796" spans="7:8">
      <c r="G7796">
        <v>7791</v>
      </c>
      <c r="H7796">
        <f t="shared" ca="1" si="159"/>
        <v>-4.6236218368221449E-2</v>
      </c>
    </row>
    <row r="7797" spans="7:8">
      <c r="G7797">
        <v>7792</v>
      </c>
      <c r="H7797">
        <f t="shared" ca="1" si="159"/>
        <v>-4.6254479817742751E-3</v>
      </c>
    </row>
    <row r="7798" spans="7:8">
      <c r="G7798">
        <v>7793</v>
      </c>
      <c r="H7798">
        <f t="shared" ca="1" si="159"/>
        <v>5.4366297797838178E-2</v>
      </c>
    </row>
    <row r="7799" spans="7:8">
      <c r="G7799">
        <v>7794</v>
      </c>
      <c r="H7799">
        <f t="shared" ca="1" si="159"/>
        <v>2.5144999127115555E-2</v>
      </c>
    </row>
    <row r="7800" spans="7:8">
      <c r="G7800">
        <v>7795</v>
      </c>
      <c r="H7800">
        <f t="shared" ca="1" si="159"/>
        <v>8.9704732517472477E-3</v>
      </c>
    </row>
    <row r="7801" spans="7:8">
      <c r="G7801">
        <v>7796</v>
      </c>
      <c r="H7801">
        <f t="shared" ca="1" si="159"/>
        <v>-8.9733518015699346E-3</v>
      </c>
    </row>
    <row r="7802" spans="7:8">
      <c r="G7802">
        <v>7797</v>
      </c>
      <c r="H7802">
        <f t="shared" ca="1" si="159"/>
        <v>5.195864246526241E-3</v>
      </c>
    </row>
    <row r="7803" spans="7:8">
      <c r="G7803">
        <v>7798</v>
      </c>
      <c r="H7803">
        <f t="shared" ca="1" si="159"/>
        <v>-1.6111300324802582E-4</v>
      </c>
    </row>
    <row r="7804" spans="7:8">
      <c r="G7804">
        <v>7799</v>
      </c>
      <c r="H7804">
        <f t="shared" ca="1" si="159"/>
        <v>-7.9334747737654435E-3</v>
      </c>
    </row>
    <row r="7805" spans="7:8">
      <c r="G7805">
        <v>7800</v>
      </c>
      <c r="H7805">
        <f t="shared" ca="1" si="159"/>
        <v>-2.0585784477733664E-2</v>
      </c>
    </row>
    <row r="7806" spans="7:8">
      <c r="G7806">
        <v>7801</v>
      </c>
      <c r="H7806">
        <f t="shared" ca="1" si="159"/>
        <v>9.4659264739823355E-3</v>
      </c>
    </row>
    <row r="7807" spans="7:8">
      <c r="G7807">
        <v>7802</v>
      </c>
      <c r="H7807">
        <f t="shared" ca="1" si="159"/>
        <v>1.2373956616316567E-2</v>
      </c>
    </row>
    <row r="7808" spans="7:8">
      <c r="G7808">
        <v>7803</v>
      </c>
      <c r="H7808">
        <f t="shared" ca="1" si="159"/>
        <v>-1.7992561659926021E-2</v>
      </c>
    </row>
    <row r="7809" spans="7:8">
      <c r="G7809">
        <v>7804</v>
      </c>
      <c r="H7809">
        <f t="shared" ca="1" si="159"/>
        <v>-1.4200459150058849E-2</v>
      </c>
    </row>
    <row r="7810" spans="7:8">
      <c r="G7810">
        <v>7805</v>
      </c>
      <c r="H7810">
        <f t="shared" ca="1" si="159"/>
        <v>5.4495416186543426E-3</v>
      </c>
    </row>
    <row r="7811" spans="7:8">
      <c r="G7811">
        <v>7806</v>
      </c>
      <c r="H7811">
        <f t="shared" ca="1" si="159"/>
        <v>-3.5959535632681665E-2</v>
      </c>
    </row>
    <row r="7812" spans="7:8">
      <c r="G7812">
        <v>7807</v>
      </c>
      <c r="H7812">
        <f t="shared" ca="1" si="159"/>
        <v>1.183363104711916E-2</v>
      </c>
    </row>
    <row r="7813" spans="7:8">
      <c r="G7813">
        <v>7808</v>
      </c>
      <c r="H7813">
        <f t="shared" ca="1" si="159"/>
        <v>-2.0564054547159306E-2</v>
      </c>
    </row>
    <row r="7814" spans="7:8">
      <c r="G7814">
        <v>7809</v>
      </c>
      <c r="H7814">
        <f t="shared" ca="1" si="159"/>
        <v>-2.0065816344641128E-2</v>
      </c>
    </row>
    <row r="7815" spans="7:8">
      <c r="G7815">
        <v>7810</v>
      </c>
      <c r="H7815">
        <f t="shared" ref="H7815:H7878" ca="1" si="160">NORMINV(RAND(),N$8,N$9)</f>
        <v>3.9321987804424537E-2</v>
      </c>
    </row>
    <row r="7816" spans="7:8">
      <c r="G7816">
        <v>7811</v>
      </c>
      <c r="H7816">
        <f t="shared" ca="1" si="160"/>
        <v>1.353853316090054E-2</v>
      </c>
    </row>
    <row r="7817" spans="7:8">
      <c r="G7817">
        <v>7812</v>
      </c>
      <c r="H7817">
        <f t="shared" ca="1" si="160"/>
        <v>4.527220545820764E-4</v>
      </c>
    </row>
    <row r="7818" spans="7:8">
      <c r="G7818">
        <v>7813</v>
      </c>
      <c r="H7818">
        <f t="shared" ca="1" si="160"/>
        <v>-8.7683208690549144E-3</v>
      </c>
    </row>
    <row r="7819" spans="7:8">
      <c r="G7819">
        <v>7814</v>
      </c>
      <c r="H7819">
        <f t="shared" ca="1" si="160"/>
        <v>-1.9931384524574783E-2</v>
      </c>
    </row>
    <row r="7820" spans="7:8">
      <c r="G7820">
        <v>7815</v>
      </c>
      <c r="H7820">
        <f t="shared" ca="1" si="160"/>
        <v>-3.0125434292010686E-2</v>
      </c>
    </row>
    <row r="7821" spans="7:8">
      <c r="G7821">
        <v>7816</v>
      </c>
      <c r="H7821">
        <f t="shared" ca="1" si="160"/>
        <v>9.4058088158152815E-3</v>
      </c>
    </row>
    <row r="7822" spans="7:8">
      <c r="G7822">
        <v>7817</v>
      </c>
      <c r="H7822">
        <f t="shared" ca="1" si="160"/>
        <v>3.0913227917043755E-2</v>
      </c>
    </row>
    <row r="7823" spans="7:8">
      <c r="G7823">
        <v>7818</v>
      </c>
      <c r="H7823">
        <f t="shared" ca="1" si="160"/>
        <v>1.2848079945954919E-2</v>
      </c>
    </row>
    <row r="7824" spans="7:8">
      <c r="G7824">
        <v>7819</v>
      </c>
      <c r="H7824">
        <f t="shared" ca="1" si="160"/>
        <v>-1.1178064345812226E-3</v>
      </c>
    </row>
    <row r="7825" spans="7:8">
      <c r="G7825">
        <v>7820</v>
      </c>
      <c r="H7825">
        <f t="shared" ca="1" si="160"/>
        <v>2.0183574310613871E-2</v>
      </c>
    </row>
    <row r="7826" spans="7:8">
      <c r="G7826">
        <v>7821</v>
      </c>
      <c r="H7826">
        <f t="shared" ca="1" si="160"/>
        <v>1.5411462715974487E-2</v>
      </c>
    </row>
    <row r="7827" spans="7:8">
      <c r="G7827">
        <v>7822</v>
      </c>
      <c r="H7827">
        <f t="shared" ca="1" si="160"/>
        <v>5.332573513241414E-3</v>
      </c>
    </row>
    <row r="7828" spans="7:8">
      <c r="G7828">
        <v>7823</v>
      </c>
      <c r="H7828">
        <f t="shared" ca="1" si="160"/>
        <v>4.8111624662826764E-3</v>
      </c>
    </row>
    <row r="7829" spans="7:8">
      <c r="G7829">
        <v>7824</v>
      </c>
      <c r="H7829">
        <f t="shared" ca="1" si="160"/>
        <v>-2.7432899831292629E-2</v>
      </c>
    </row>
    <row r="7830" spans="7:8">
      <c r="G7830">
        <v>7825</v>
      </c>
      <c r="H7830">
        <f t="shared" ca="1" si="160"/>
        <v>1.2023865177905899E-3</v>
      </c>
    </row>
    <row r="7831" spans="7:8">
      <c r="G7831">
        <v>7826</v>
      </c>
      <c r="H7831">
        <f t="shared" ca="1" si="160"/>
        <v>-6.385813996507627E-3</v>
      </c>
    </row>
    <row r="7832" spans="7:8">
      <c r="G7832">
        <v>7827</v>
      </c>
      <c r="H7832">
        <f t="shared" ca="1" si="160"/>
        <v>-9.5744255116510008E-4</v>
      </c>
    </row>
    <row r="7833" spans="7:8">
      <c r="G7833">
        <v>7828</v>
      </c>
      <c r="H7833">
        <f t="shared" ca="1" si="160"/>
        <v>1.9377394957669464E-2</v>
      </c>
    </row>
    <row r="7834" spans="7:8">
      <c r="G7834">
        <v>7829</v>
      </c>
      <c r="H7834">
        <f t="shared" ca="1" si="160"/>
        <v>1.4119275256610645E-2</v>
      </c>
    </row>
    <row r="7835" spans="7:8">
      <c r="G7835">
        <v>7830</v>
      </c>
      <c r="H7835">
        <f t="shared" ca="1" si="160"/>
        <v>-9.8861252178453251E-5</v>
      </c>
    </row>
    <row r="7836" spans="7:8">
      <c r="G7836">
        <v>7831</v>
      </c>
      <c r="H7836">
        <f t="shared" ca="1" si="160"/>
        <v>-1.3115136326095889E-2</v>
      </c>
    </row>
    <row r="7837" spans="7:8">
      <c r="G7837">
        <v>7832</v>
      </c>
      <c r="H7837">
        <f t="shared" ca="1" si="160"/>
        <v>2.199148256055538E-2</v>
      </c>
    </row>
    <row r="7838" spans="7:8">
      <c r="G7838">
        <v>7833</v>
      </c>
      <c r="H7838">
        <f t="shared" ca="1" si="160"/>
        <v>-2.5938854769775338E-2</v>
      </c>
    </row>
    <row r="7839" spans="7:8">
      <c r="G7839">
        <v>7834</v>
      </c>
      <c r="H7839">
        <f t="shared" ca="1" si="160"/>
        <v>1.2321244259099801E-2</v>
      </c>
    </row>
    <row r="7840" spans="7:8">
      <c r="G7840">
        <v>7835</v>
      </c>
      <c r="H7840">
        <f t="shared" ca="1" si="160"/>
        <v>-4.6774094088917452E-2</v>
      </c>
    </row>
    <row r="7841" spans="7:8">
      <c r="G7841">
        <v>7836</v>
      </c>
      <c r="H7841">
        <f t="shared" ca="1" si="160"/>
        <v>-2.2176820932745259E-2</v>
      </c>
    </row>
    <row r="7842" spans="7:8">
      <c r="G7842">
        <v>7837</v>
      </c>
      <c r="H7842">
        <f t="shared" ca="1" si="160"/>
        <v>-5.3499594967570951E-3</v>
      </c>
    </row>
    <row r="7843" spans="7:8">
      <c r="G7843">
        <v>7838</v>
      </c>
      <c r="H7843">
        <f t="shared" ca="1" si="160"/>
        <v>-2.7090745074879873E-2</v>
      </c>
    </row>
    <row r="7844" spans="7:8">
      <c r="G7844">
        <v>7839</v>
      </c>
      <c r="H7844">
        <f t="shared" ca="1" si="160"/>
        <v>4.0364137730847054E-4</v>
      </c>
    </row>
    <row r="7845" spans="7:8">
      <c r="G7845">
        <v>7840</v>
      </c>
      <c r="H7845">
        <f t="shared" ca="1" si="160"/>
        <v>9.4722420317915178E-3</v>
      </c>
    </row>
    <row r="7846" spans="7:8">
      <c r="G7846">
        <v>7841</v>
      </c>
      <c r="H7846">
        <f t="shared" ca="1" si="160"/>
        <v>2.8153397621665438E-2</v>
      </c>
    </row>
    <row r="7847" spans="7:8">
      <c r="G7847">
        <v>7842</v>
      </c>
      <c r="H7847">
        <f t="shared" ca="1" si="160"/>
        <v>-3.1445402082681685E-2</v>
      </c>
    </row>
    <row r="7848" spans="7:8">
      <c r="G7848">
        <v>7843</v>
      </c>
      <c r="H7848">
        <f t="shared" ca="1" si="160"/>
        <v>-2.6021327936327502E-2</v>
      </c>
    </row>
    <row r="7849" spans="7:8">
      <c r="G7849">
        <v>7844</v>
      </c>
      <c r="H7849">
        <f t="shared" ca="1" si="160"/>
        <v>3.4952637799286944E-2</v>
      </c>
    </row>
    <row r="7850" spans="7:8">
      <c r="G7850">
        <v>7845</v>
      </c>
      <c r="H7850">
        <f t="shared" ca="1" si="160"/>
        <v>2.9989437235676149E-2</v>
      </c>
    </row>
    <row r="7851" spans="7:8">
      <c r="G7851">
        <v>7846</v>
      </c>
      <c r="H7851">
        <f t="shared" ca="1" si="160"/>
        <v>1.2184166865949088E-2</v>
      </c>
    </row>
    <row r="7852" spans="7:8">
      <c r="G7852">
        <v>7847</v>
      </c>
      <c r="H7852">
        <f t="shared" ca="1" si="160"/>
        <v>1.6475846988261177E-2</v>
      </c>
    </row>
    <row r="7853" spans="7:8">
      <c r="G7853">
        <v>7848</v>
      </c>
      <c r="H7853">
        <f t="shared" ca="1" si="160"/>
        <v>4.1812318872390944E-3</v>
      </c>
    </row>
    <row r="7854" spans="7:8">
      <c r="G7854">
        <v>7849</v>
      </c>
      <c r="H7854">
        <f t="shared" ca="1" si="160"/>
        <v>2.8001004782541541E-2</v>
      </c>
    </row>
    <row r="7855" spans="7:8">
      <c r="G7855">
        <v>7850</v>
      </c>
      <c r="H7855">
        <f t="shared" ca="1" si="160"/>
        <v>3.5214012708229471E-2</v>
      </c>
    </row>
    <row r="7856" spans="7:8">
      <c r="G7856">
        <v>7851</v>
      </c>
      <c r="H7856">
        <f t="shared" ca="1" si="160"/>
        <v>3.9066299853828375E-2</v>
      </c>
    </row>
    <row r="7857" spans="7:8">
      <c r="G7857">
        <v>7852</v>
      </c>
      <c r="H7857">
        <f t="shared" ca="1" si="160"/>
        <v>-7.0821855533120329E-3</v>
      </c>
    </row>
    <row r="7858" spans="7:8">
      <c r="G7858">
        <v>7853</v>
      </c>
      <c r="H7858">
        <f t="shared" ca="1" si="160"/>
        <v>-1.775337636312526E-2</v>
      </c>
    </row>
    <row r="7859" spans="7:8">
      <c r="G7859">
        <v>7854</v>
      </c>
      <c r="H7859">
        <f t="shared" ca="1" si="160"/>
        <v>9.0396604556419267E-3</v>
      </c>
    </row>
    <row r="7860" spans="7:8">
      <c r="G7860">
        <v>7855</v>
      </c>
      <c r="H7860">
        <f t="shared" ca="1" si="160"/>
        <v>-1.0478364429782087E-2</v>
      </c>
    </row>
    <row r="7861" spans="7:8">
      <c r="G7861">
        <v>7856</v>
      </c>
      <c r="H7861">
        <f t="shared" ca="1" si="160"/>
        <v>1.6153777210710537E-2</v>
      </c>
    </row>
    <row r="7862" spans="7:8">
      <c r="G7862">
        <v>7857</v>
      </c>
      <c r="H7862">
        <f t="shared" ca="1" si="160"/>
        <v>1.2238704706128289E-2</v>
      </c>
    </row>
    <row r="7863" spans="7:8">
      <c r="G7863">
        <v>7858</v>
      </c>
      <c r="H7863">
        <f t="shared" ca="1" si="160"/>
        <v>2.4803716832360885E-2</v>
      </c>
    </row>
    <row r="7864" spans="7:8">
      <c r="G7864">
        <v>7859</v>
      </c>
      <c r="H7864">
        <f t="shared" ca="1" si="160"/>
        <v>-1.2980168207093867E-2</v>
      </c>
    </row>
    <row r="7865" spans="7:8">
      <c r="G7865">
        <v>7860</v>
      </c>
      <c r="H7865">
        <f t="shared" ca="1" si="160"/>
        <v>4.066448818091542E-2</v>
      </c>
    </row>
    <row r="7866" spans="7:8">
      <c r="G7866">
        <v>7861</v>
      </c>
      <c r="H7866">
        <f t="shared" ca="1" si="160"/>
        <v>2.8315993660934586E-2</v>
      </c>
    </row>
    <row r="7867" spans="7:8">
      <c r="G7867">
        <v>7862</v>
      </c>
      <c r="H7867">
        <f t="shared" ca="1" si="160"/>
        <v>4.8432553595767938E-2</v>
      </c>
    </row>
    <row r="7868" spans="7:8">
      <c r="G7868">
        <v>7863</v>
      </c>
      <c r="H7868">
        <f t="shared" ca="1" si="160"/>
        <v>4.2981913622313059E-2</v>
      </c>
    </row>
    <row r="7869" spans="7:8">
      <c r="G7869">
        <v>7864</v>
      </c>
      <c r="H7869">
        <f t="shared" ca="1" si="160"/>
        <v>5.4222648809505322E-2</v>
      </c>
    </row>
    <row r="7870" spans="7:8">
      <c r="G7870">
        <v>7865</v>
      </c>
      <c r="H7870">
        <f t="shared" ca="1" si="160"/>
        <v>-1.3496398199564738E-2</v>
      </c>
    </row>
    <row r="7871" spans="7:8">
      <c r="G7871">
        <v>7866</v>
      </c>
      <c r="H7871">
        <f t="shared" ca="1" si="160"/>
        <v>-1.8102061489390361E-2</v>
      </c>
    </row>
    <row r="7872" spans="7:8">
      <c r="G7872">
        <v>7867</v>
      </c>
      <c r="H7872">
        <f t="shared" ca="1" si="160"/>
        <v>-1.5467361370645508E-2</v>
      </c>
    </row>
    <row r="7873" spans="7:8">
      <c r="G7873">
        <v>7868</v>
      </c>
      <c r="H7873">
        <f t="shared" ca="1" si="160"/>
        <v>-2.286588776951131E-2</v>
      </c>
    </row>
    <row r="7874" spans="7:8">
      <c r="G7874">
        <v>7869</v>
      </c>
      <c r="H7874">
        <f t="shared" ca="1" si="160"/>
        <v>2.0745678018674201E-2</v>
      </c>
    </row>
    <row r="7875" spans="7:8">
      <c r="G7875">
        <v>7870</v>
      </c>
      <c r="H7875">
        <f t="shared" ca="1" si="160"/>
        <v>-1.1591786020782592E-2</v>
      </c>
    </row>
    <row r="7876" spans="7:8">
      <c r="G7876">
        <v>7871</v>
      </c>
      <c r="H7876">
        <f t="shared" ca="1" si="160"/>
        <v>6.7132642187376225E-4</v>
      </c>
    </row>
    <row r="7877" spans="7:8">
      <c r="G7877">
        <v>7872</v>
      </c>
      <c r="H7877">
        <f t="shared" ca="1" si="160"/>
        <v>5.280582935396543E-3</v>
      </c>
    </row>
    <row r="7878" spans="7:8">
      <c r="G7878">
        <v>7873</v>
      </c>
      <c r="H7878">
        <f t="shared" ca="1" si="160"/>
        <v>-2.5069462821858669E-2</v>
      </c>
    </row>
    <row r="7879" spans="7:8">
      <c r="G7879">
        <v>7874</v>
      </c>
      <c r="H7879">
        <f t="shared" ref="H7879:H7942" ca="1" si="161">NORMINV(RAND(),N$8,N$9)</f>
        <v>-1.8644086881490149E-2</v>
      </c>
    </row>
    <row r="7880" spans="7:8">
      <c r="G7880">
        <v>7875</v>
      </c>
      <c r="H7880">
        <f t="shared" ca="1" si="161"/>
        <v>-2.7511234198141554E-2</v>
      </c>
    </row>
    <row r="7881" spans="7:8">
      <c r="G7881">
        <v>7876</v>
      </c>
      <c r="H7881">
        <f t="shared" ca="1" si="161"/>
        <v>-2.0305023139331749E-2</v>
      </c>
    </row>
    <row r="7882" spans="7:8">
      <c r="G7882">
        <v>7877</v>
      </c>
      <c r="H7882">
        <f t="shared" ca="1" si="161"/>
        <v>-1.3254465171066748E-2</v>
      </c>
    </row>
    <row r="7883" spans="7:8">
      <c r="G7883">
        <v>7878</v>
      </c>
      <c r="H7883">
        <f t="shared" ca="1" si="161"/>
        <v>-1.9192003350063113E-2</v>
      </c>
    </row>
    <row r="7884" spans="7:8">
      <c r="G7884">
        <v>7879</v>
      </c>
      <c r="H7884">
        <f t="shared" ca="1" si="161"/>
        <v>-4.3813139768757059E-2</v>
      </c>
    </row>
    <row r="7885" spans="7:8">
      <c r="G7885">
        <v>7880</v>
      </c>
      <c r="H7885">
        <f t="shared" ca="1" si="161"/>
        <v>7.1903837141901678E-3</v>
      </c>
    </row>
    <row r="7886" spans="7:8">
      <c r="G7886">
        <v>7881</v>
      </c>
      <c r="H7886">
        <f t="shared" ca="1" si="161"/>
        <v>-1.5841378966417626E-2</v>
      </c>
    </row>
    <row r="7887" spans="7:8">
      <c r="G7887">
        <v>7882</v>
      </c>
      <c r="H7887">
        <f t="shared" ca="1" si="161"/>
        <v>-1.3103129625813684E-2</v>
      </c>
    </row>
    <row r="7888" spans="7:8">
      <c r="G7888">
        <v>7883</v>
      </c>
      <c r="H7888">
        <f t="shared" ca="1" si="161"/>
        <v>-2.9292355127984383E-2</v>
      </c>
    </row>
    <row r="7889" spans="7:8">
      <c r="G7889">
        <v>7884</v>
      </c>
      <c r="H7889">
        <f t="shared" ca="1" si="161"/>
        <v>-2.1265909823695851E-2</v>
      </c>
    </row>
    <row r="7890" spans="7:8">
      <c r="G7890">
        <v>7885</v>
      </c>
      <c r="H7890">
        <f t="shared" ca="1" si="161"/>
        <v>1.5259006769559135E-2</v>
      </c>
    </row>
    <row r="7891" spans="7:8">
      <c r="G7891">
        <v>7886</v>
      </c>
      <c r="H7891">
        <f t="shared" ca="1" si="161"/>
        <v>-7.4838523757885054E-3</v>
      </c>
    </row>
    <row r="7892" spans="7:8">
      <c r="G7892">
        <v>7887</v>
      </c>
      <c r="H7892">
        <f t="shared" ca="1" si="161"/>
        <v>2.5297081773560846E-2</v>
      </c>
    </row>
    <row r="7893" spans="7:8">
      <c r="G7893">
        <v>7888</v>
      </c>
      <c r="H7893">
        <f t="shared" ca="1" si="161"/>
        <v>6.7522458365466397E-3</v>
      </c>
    </row>
    <row r="7894" spans="7:8">
      <c r="G7894">
        <v>7889</v>
      </c>
      <c r="H7894">
        <f t="shared" ca="1" si="161"/>
        <v>2.1131289313575014E-2</v>
      </c>
    </row>
    <row r="7895" spans="7:8">
      <c r="G7895">
        <v>7890</v>
      </c>
      <c r="H7895">
        <f t="shared" ca="1" si="161"/>
        <v>-2.4065081439296351E-2</v>
      </c>
    </row>
    <row r="7896" spans="7:8">
      <c r="G7896">
        <v>7891</v>
      </c>
      <c r="H7896">
        <f t="shared" ca="1" si="161"/>
        <v>6.8378208886484861E-3</v>
      </c>
    </row>
    <row r="7897" spans="7:8">
      <c r="G7897">
        <v>7892</v>
      </c>
      <c r="H7897">
        <f t="shared" ca="1" si="161"/>
        <v>-4.4553735138956893E-3</v>
      </c>
    </row>
    <row r="7898" spans="7:8">
      <c r="G7898">
        <v>7893</v>
      </c>
      <c r="H7898">
        <f t="shared" ca="1" si="161"/>
        <v>8.0547444803641226E-3</v>
      </c>
    </row>
    <row r="7899" spans="7:8">
      <c r="G7899">
        <v>7894</v>
      </c>
      <c r="H7899">
        <f t="shared" ca="1" si="161"/>
        <v>-3.339749965678717E-3</v>
      </c>
    </row>
    <row r="7900" spans="7:8">
      <c r="G7900">
        <v>7895</v>
      </c>
      <c r="H7900">
        <f t="shared" ca="1" si="161"/>
        <v>3.0343157232122914E-3</v>
      </c>
    </row>
    <row r="7901" spans="7:8">
      <c r="G7901">
        <v>7896</v>
      </c>
      <c r="H7901">
        <f t="shared" ca="1" si="161"/>
        <v>-3.4025766686506679E-3</v>
      </c>
    </row>
    <row r="7902" spans="7:8">
      <c r="G7902">
        <v>7897</v>
      </c>
      <c r="H7902">
        <f t="shared" ca="1" si="161"/>
        <v>-8.7443163714636639E-3</v>
      </c>
    </row>
    <row r="7903" spans="7:8">
      <c r="G7903">
        <v>7898</v>
      </c>
      <c r="H7903">
        <f t="shared" ca="1" si="161"/>
        <v>4.3509974811846526E-3</v>
      </c>
    </row>
    <row r="7904" spans="7:8">
      <c r="G7904">
        <v>7899</v>
      </c>
      <c r="H7904">
        <f t="shared" ca="1" si="161"/>
        <v>1.6494742026519595E-2</v>
      </c>
    </row>
    <row r="7905" spans="7:8">
      <c r="G7905">
        <v>7900</v>
      </c>
      <c r="H7905">
        <f t="shared" ca="1" si="161"/>
        <v>-7.153352552623074E-3</v>
      </c>
    </row>
    <row r="7906" spans="7:8">
      <c r="G7906">
        <v>7901</v>
      </c>
      <c r="H7906">
        <f t="shared" ca="1" si="161"/>
        <v>-2.5037483024381687E-2</v>
      </c>
    </row>
    <row r="7907" spans="7:8">
      <c r="G7907">
        <v>7902</v>
      </c>
      <c r="H7907">
        <f t="shared" ca="1" si="161"/>
        <v>-4.1321125927873603E-3</v>
      </c>
    </row>
    <row r="7908" spans="7:8">
      <c r="G7908">
        <v>7903</v>
      </c>
      <c r="H7908">
        <f t="shared" ca="1" si="161"/>
        <v>3.4814470691344523E-2</v>
      </c>
    </row>
    <row r="7909" spans="7:8">
      <c r="G7909">
        <v>7904</v>
      </c>
      <c r="H7909">
        <f t="shared" ca="1" si="161"/>
        <v>3.3624351015969466E-3</v>
      </c>
    </row>
    <row r="7910" spans="7:8">
      <c r="G7910">
        <v>7905</v>
      </c>
      <c r="H7910">
        <f t="shared" ca="1" si="161"/>
        <v>4.0486282693412881E-2</v>
      </c>
    </row>
    <row r="7911" spans="7:8">
      <c r="G7911">
        <v>7906</v>
      </c>
      <c r="H7911">
        <f t="shared" ca="1" si="161"/>
        <v>6.3611811515937203E-4</v>
      </c>
    </row>
    <row r="7912" spans="7:8">
      <c r="G7912">
        <v>7907</v>
      </c>
      <c r="H7912">
        <f t="shared" ca="1" si="161"/>
        <v>9.0052608132734093E-4</v>
      </c>
    </row>
    <row r="7913" spans="7:8">
      <c r="G7913">
        <v>7908</v>
      </c>
      <c r="H7913">
        <f t="shared" ca="1" si="161"/>
        <v>-5.0571769317706693E-3</v>
      </c>
    </row>
    <row r="7914" spans="7:8">
      <c r="G7914">
        <v>7909</v>
      </c>
      <c r="H7914">
        <f t="shared" ca="1" si="161"/>
        <v>-5.058694448118772E-3</v>
      </c>
    </row>
    <row r="7915" spans="7:8">
      <c r="G7915">
        <v>7910</v>
      </c>
      <c r="H7915">
        <f t="shared" ca="1" si="161"/>
        <v>3.1093722670990309E-2</v>
      </c>
    </row>
    <row r="7916" spans="7:8">
      <c r="G7916">
        <v>7911</v>
      </c>
      <c r="H7916">
        <f t="shared" ca="1" si="161"/>
        <v>3.1988350937208629E-2</v>
      </c>
    </row>
    <row r="7917" spans="7:8">
      <c r="G7917">
        <v>7912</v>
      </c>
      <c r="H7917">
        <f t="shared" ca="1" si="161"/>
        <v>2.9024144809771866E-2</v>
      </c>
    </row>
    <row r="7918" spans="7:8">
      <c r="G7918">
        <v>7913</v>
      </c>
      <c r="H7918">
        <f t="shared" ca="1" si="161"/>
        <v>1.0335410699200976E-2</v>
      </c>
    </row>
    <row r="7919" spans="7:8">
      <c r="G7919">
        <v>7914</v>
      </c>
      <c r="H7919">
        <f t="shared" ca="1" si="161"/>
        <v>2.8532979479558223E-2</v>
      </c>
    </row>
    <row r="7920" spans="7:8">
      <c r="G7920">
        <v>7915</v>
      </c>
      <c r="H7920">
        <f t="shared" ca="1" si="161"/>
        <v>3.8869221566935702E-2</v>
      </c>
    </row>
    <row r="7921" spans="7:8">
      <c r="G7921">
        <v>7916</v>
      </c>
      <c r="H7921">
        <f t="shared" ca="1" si="161"/>
        <v>2.7115339044031767E-2</v>
      </c>
    </row>
    <row r="7922" spans="7:8">
      <c r="G7922">
        <v>7917</v>
      </c>
      <c r="H7922">
        <f t="shared" ca="1" si="161"/>
        <v>1.7123428068877639E-2</v>
      </c>
    </row>
    <row r="7923" spans="7:8">
      <c r="G7923">
        <v>7918</v>
      </c>
      <c r="H7923">
        <f t="shared" ca="1" si="161"/>
        <v>1.0672813005795499E-2</v>
      </c>
    </row>
    <row r="7924" spans="7:8">
      <c r="G7924">
        <v>7919</v>
      </c>
      <c r="H7924">
        <f t="shared" ca="1" si="161"/>
        <v>-5.9901367537803186E-3</v>
      </c>
    </row>
    <row r="7925" spans="7:8">
      <c r="G7925">
        <v>7920</v>
      </c>
      <c r="H7925">
        <f t="shared" ca="1" si="161"/>
        <v>-1.7452149338349428E-2</v>
      </c>
    </row>
    <row r="7926" spans="7:8">
      <c r="G7926">
        <v>7921</v>
      </c>
      <c r="H7926">
        <f t="shared" ca="1" si="161"/>
        <v>3.5133234804664723E-2</v>
      </c>
    </row>
    <row r="7927" spans="7:8">
      <c r="G7927">
        <v>7922</v>
      </c>
      <c r="H7927">
        <f t="shared" ca="1" si="161"/>
        <v>-1.6025422234052233E-2</v>
      </c>
    </row>
    <row r="7928" spans="7:8">
      <c r="G7928">
        <v>7923</v>
      </c>
      <c r="H7928">
        <f t="shared" ca="1" si="161"/>
        <v>1.8199772341463537E-2</v>
      </c>
    </row>
    <row r="7929" spans="7:8">
      <c r="G7929">
        <v>7924</v>
      </c>
      <c r="H7929">
        <f t="shared" ca="1" si="161"/>
        <v>2.8646734727221821E-2</v>
      </c>
    </row>
    <row r="7930" spans="7:8">
      <c r="G7930">
        <v>7925</v>
      </c>
      <c r="H7930">
        <f t="shared" ca="1" si="161"/>
        <v>2.2289196655685743E-2</v>
      </c>
    </row>
    <row r="7931" spans="7:8">
      <c r="G7931">
        <v>7926</v>
      </c>
      <c r="H7931">
        <f t="shared" ca="1" si="161"/>
        <v>2.5891909906604622E-2</v>
      </c>
    </row>
    <row r="7932" spans="7:8">
      <c r="G7932">
        <v>7927</v>
      </c>
      <c r="H7932">
        <f t="shared" ca="1" si="161"/>
        <v>-1.7494682392609501E-2</v>
      </c>
    </row>
    <row r="7933" spans="7:8">
      <c r="G7933">
        <v>7928</v>
      </c>
      <c r="H7933">
        <f t="shared" ca="1" si="161"/>
        <v>2.2061573074811667E-3</v>
      </c>
    </row>
    <row r="7934" spans="7:8">
      <c r="G7934">
        <v>7929</v>
      </c>
      <c r="H7934">
        <f t="shared" ca="1" si="161"/>
        <v>-1.3262028191493205E-2</v>
      </c>
    </row>
    <row r="7935" spans="7:8">
      <c r="G7935">
        <v>7930</v>
      </c>
      <c r="H7935">
        <f t="shared" ca="1" si="161"/>
        <v>-3.9705297493032067E-3</v>
      </c>
    </row>
    <row r="7936" spans="7:8">
      <c r="G7936">
        <v>7931</v>
      </c>
      <c r="H7936">
        <f t="shared" ca="1" si="161"/>
        <v>-9.4498409722133109E-3</v>
      </c>
    </row>
    <row r="7937" spans="7:8">
      <c r="G7937">
        <v>7932</v>
      </c>
      <c r="H7937">
        <f t="shared" ca="1" si="161"/>
        <v>3.1128456629318539E-3</v>
      </c>
    </row>
    <row r="7938" spans="7:8">
      <c r="G7938">
        <v>7933</v>
      </c>
      <c r="H7938">
        <f t="shared" ca="1" si="161"/>
        <v>-4.0427884149050387E-2</v>
      </c>
    </row>
    <row r="7939" spans="7:8">
      <c r="G7939">
        <v>7934</v>
      </c>
      <c r="H7939">
        <f t="shared" ca="1" si="161"/>
        <v>3.5849783266448621E-3</v>
      </c>
    </row>
    <row r="7940" spans="7:8">
      <c r="G7940">
        <v>7935</v>
      </c>
      <c r="H7940">
        <f t="shared" ca="1" si="161"/>
        <v>2.1486497914366885E-2</v>
      </c>
    </row>
    <row r="7941" spans="7:8">
      <c r="G7941">
        <v>7936</v>
      </c>
      <c r="H7941">
        <f t="shared" ca="1" si="161"/>
        <v>-7.0873693526646037E-3</v>
      </c>
    </row>
    <row r="7942" spans="7:8">
      <c r="G7942">
        <v>7937</v>
      </c>
      <c r="H7942">
        <f t="shared" ca="1" si="161"/>
        <v>-1.5698572203921585E-2</v>
      </c>
    </row>
    <row r="7943" spans="7:8">
      <c r="G7943">
        <v>7938</v>
      </c>
      <c r="H7943">
        <f t="shared" ref="H7943:H8006" ca="1" si="162">NORMINV(RAND(),N$8,N$9)</f>
        <v>1.0366401344908231E-2</v>
      </c>
    </row>
    <row r="7944" spans="7:8">
      <c r="G7944">
        <v>7939</v>
      </c>
      <c r="H7944">
        <f t="shared" ca="1" si="162"/>
        <v>-7.507342265672963E-2</v>
      </c>
    </row>
    <row r="7945" spans="7:8">
      <c r="G7945">
        <v>7940</v>
      </c>
      <c r="H7945">
        <f t="shared" ca="1" si="162"/>
        <v>7.8459746056459678E-3</v>
      </c>
    </row>
    <row r="7946" spans="7:8">
      <c r="G7946">
        <v>7941</v>
      </c>
      <c r="H7946">
        <f t="shared" ca="1" si="162"/>
        <v>-1.2522525717296801E-2</v>
      </c>
    </row>
    <row r="7947" spans="7:8">
      <c r="G7947">
        <v>7942</v>
      </c>
      <c r="H7947">
        <f t="shared" ca="1" si="162"/>
        <v>6.8877704690230371E-3</v>
      </c>
    </row>
    <row r="7948" spans="7:8">
      <c r="G7948">
        <v>7943</v>
      </c>
      <c r="H7948">
        <f t="shared" ca="1" si="162"/>
        <v>-2.1616530327123089E-3</v>
      </c>
    </row>
    <row r="7949" spans="7:8">
      <c r="G7949">
        <v>7944</v>
      </c>
      <c r="H7949">
        <f t="shared" ca="1" si="162"/>
        <v>2.9050320024353912E-2</v>
      </c>
    </row>
    <row r="7950" spans="7:8">
      <c r="G7950">
        <v>7945</v>
      </c>
      <c r="H7950">
        <f t="shared" ca="1" si="162"/>
        <v>1.2859781651256499E-2</v>
      </c>
    </row>
    <row r="7951" spans="7:8">
      <c r="G7951">
        <v>7946</v>
      </c>
      <c r="H7951">
        <f t="shared" ca="1" si="162"/>
        <v>-9.2506831350123108E-4</v>
      </c>
    </row>
    <row r="7952" spans="7:8">
      <c r="G7952">
        <v>7947</v>
      </c>
      <c r="H7952">
        <f t="shared" ca="1" si="162"/>
        <v>-2.334599819683169E-2</v>
      </c>
    </row>
    <row r="7953" spans="7:8">
      <c r="G7953">
        <v>7948</v>
      </c>
      <c r="H7953">
        <f t="shared" ca="1" si="162"/>
        <v>1.2739334844274907E-2</v>
      </c>
    </row>
    <row r="7954" spans="7:8">
      <c r="G7954">
        <v>7949</v>
      </c>
      <c r="H7954">
        <f t="shared" ca="1" si="162"/>
        <v>5.5282160456634477E-2</v>
      </c>
    </row>
    <row r="7955" spans="7:8">
      <c r="G7955">
        <v>7950</v>
      </c>
      <c r="H7955">
        <f t="shared" ca="1" si="162"/>
        <v>2.6784998740771417E-2</v>
      </c>
    </row>
    <row r="7956" spans="7:8">
      <c r="G7956">
        <v>7951</v>
      </c>
      <c r="H7956">
        <f t="shared" ca="1" si="162"/>
        <v>1.6843249094222407E-3</v>
      </c>
    </row>
    <row r="7957" spans="7:8">
      <c r="G7957">
        <v>7952</v>
      </c>
      <c r="H7957">
        <f t="shared" ca="1" si="162"/>
        <v>-1.8586444742158717E-2</v>
      </c>
    </row>
    <row r="7958" spans="7:8">
      <c r="G7958">
        <v>7953</v>
      </c>
      <c r="H7958">
        <f t="shared" ca="1" si="162"/>
        <v>-2.7700936672031069E-2</v>
      </c>
    </row>
    <row r="7959" spans="7:8">
      <c r="G7959">
        <v>7954</v>
      </c>
      <c r="H7959">
        <f t="shared" ca="1" si="162"/>
        <v>-1.3293656677166685E-2</v>
      </c>
    </row>
    <row r="7960" spans="7:8">
      <c r="G7960">
        <v>7955</v>
      </c>
      <c r="H7960">
        <f t="shared" ca="1" si="162"/>
        <v>-2.4310042671772697E-2</v>
      </c>
    </row>
    <row r="7961" spans="7:8">
      <c r="G7961">
        <v>7956</v>
      </c>
      <c r="H7961">
        <f t="shared" ca="1" si="162"/>
        <v>2.8835444724229333E-3</v>
      </c>
    </row>
    <row r="7962" spans="7:8">
      <c r="G7962">
        <v>7957</v>
      </c>
      <c r="H7962">
        <f t="shared" ca="1" si="162"/>
        <v>1.3123140406349147E-2</v>
      </c>
    </row>
    <row r="7963" spans="7:8">
      <c r="G7963">
        <v>7958</v>
      </c>
      <c r="H7963">
        <f t="shared" ca="1" si="162"/>
        <v>-9.6173350863193695E-3</v>
      </c>
    </row>
    <row r="7964" spans="7:8">
      <c r="G7964">
        <v>7959</v>
      </c>
      <c r="H7964">
        <f t="shared" ca="1" si="162"/>
        <v>5.5239776344990915E-2</v>
      </c>
    </row>
    <row r="7965" spans="7:8">
      <c r="G7965">
        <v>7960</v>
      </c>
      <c r="H7965">
        <f t="shared" ca="1" si="162"/>
        <v>-1.3093655645130929E-2</v>
      </c>
    </row>
    <row r="7966" spans="7:8">
      <c r="G7966">
        <v>7961</v>
      </c>
      <c r="H7966">
        <f t="shared" ca="1" si="162"/>
        <v>-5.8160038524169965E-3</v>
      </c>
    </row>
    <row r="7967" spans="7:8">
      <c r="G7967">
        <v>7962</v>
      </c>
      <c r="H7967">
        <f t="shared" ca="1" si="162"/>
        <v>-2.3497842048295137E-2</v>
      </c>
    </row>
    <row r="7968" spans="7:8">
      <c r="G7968">
        <v>7963</v>
      </c>
      <c r="H7968">
        <f t="shared" ca="1" si="162"/>
        <v>1.8665112588113483E-2</v>
      </c>
    </row>
    <row r="7969" spans="7:8">
      <c r="G7969">
        <v>7964</v>
      </c>
      <c r="H7969">
        <f t="shared" ca="1" si="162"/>
        <v>-3.3530452281435669E-2</v>
      </c>
    </row>
    <row r="7970" spans="7:8">
      <c r="G7970">
        <v>7965</v>
      </c>
      <c r="H7970">
        <f t="shared" ca="1" si="162"/>
        <v>-4.1493169327554133E-2</v>
      </c>
    </row>
    <row r="7971" spans="7:8">
      <c r="G7971">
        <v>7966</v>
      </c>
      <c r="H7971">
        <f t="shared" ca="1" si="162"/>
        <v>-4.971370987548912E-2</v>
      </c>
    </row>
    <row r="7972" spans="7:8">
      <c r="G7972">
        <v>7967</v>
      </c>
      <c r="H7972">
        <f t="shared" ca="1" si="162"/>
        <v>1.2278201711357342E-2</v>
      </c>
    </row>
    <row r="7973" spans="7:8">
      <c r="G7973">
        <v>7968</v>
      </c>
      <c r="H7973">
        <f t="shared" ca="1" si="162"/>
        <v>2.2170408606384959E-2</v>
      </c>
    </row>
    <row r="7974" spans="7:8">
      <c r="G7974">
        <v>7969</v>
      </c>
      <c r="H7974">
        <f t="shared" ca="1" si="162"/>
        <v>3.2660705432280548E-3</v>
      </c>
    </row>
    <row r="7975" spans="7:8">
      <c r="G7975">
        <v>7970</v>
      </c>
      <c r="H7975">
        <f t="shared" ca="1" si="162"/>
        <v>-3.3058736549483547E-2</v>
      </c>
    </row>
    <row r="7976" spans="7:8">
      <c r="G7976">
        <v>7971</v>
      </c>
      <c r="H7976">
        <f t="shared" ca="1" si="162"/>
        <v>2.7210103233922353E-2</v>
      </c>
    </row>
    <row r="7977" spans="7:8">
      <c r="G7977">
        <v>7972</v>
      </c>
      <c r="H7977">
        <f t="shared" ca="1" si="162"/>
        <v>-7.8588593076444734E-3</v>
      </c>
    </row>
    <row r="7978" spans="7:8">
      <c r="G7978">
        <v>7973</v>
      </c>
      <c r="H7978">
        <f t="shared" ca="1" si="162"/>
        <v>-1.7932073671256245E-2</v>
      </c>
    </row>
    <row r="7979" spans="7:8">
      <c r="G7979">
        <v>7974</v>
      </c>
      <c r="H7979">
        <f t="shared" ca="1" si="162"/>
        <v>4.6801676796401653E-2</v>
      </c>
    </row>
    <row r="7980" spans="7:8">
      <c r="G7980">
        <v>7975</v>
      </c>
      <c r="H7980">
        <f t="shared" ca="1" si="162"/>
        <v>-2.5165853142607173E-3</v>
      </c>
    </row>
    <row r="7981" spans="7:8">
      <c r="G7981">
        <v>7976</v>
      </c>
      <c r="H7981">
        <f t="shared" ca="1" si="162"/>
        <v>7.0908149972941412E-2</v>
      </c>
    </row>
    <row r="7982" spans="7:8">
      <c r="G7982">
        <v>7977</v>
      </c>
      <c r="H7982">
        <f t="shared" ca="1" si="162"/>
        <v>-1.4586679926178082E-2</v>
      </c>
    </row>
    <row r="7983" spans="7:8">
      <c r="G7983">
        <v>7978</v>
      </c>
      <c r="H7983">
        <f t="shared" ca="1" si="162"/>
        <v>1.8151844765815807E-2</v>
      </c>
    </row>
    <row r="7984" spans="7:8">
      <c r="G7984">
        <v>7979</v>
      </c>
      <c r="H7984">
        <f t="shared" ca="1" si="162"/>
        <v>2.2506930593864084E-2</v>
      </c>
    </row>
    <row r="7985" spans="7:8">
      <c r="G7985">
        <v>7980</v>
      </c>
      <c r="H7985">
        <f t="shared" ca="1" si="162"/>
        <v>-2.9159997285660239E-2</v>
      </c>
    </row>
    <row r="7986" spans="7:8">
      <c r="G7986">
        <v>7981</v>
      </c>
      <c r="H7986">
        <f t="shared" ca="1" si="162"/>
        <v>-4.4624263728607186E-2</v>
      </c>
    </row>
    <row r="7987" spans="7:8">
      <c r="G7987">
        <v>7982</v>
      </c>
      <c r="H7987">
        <f t="shared" ca="1" si="162"/>
        <v>-2.814751003930497E-2</v>
      </c>
    </row>
    <row r="7988" spans="7:8">
      <c r="G7988">
        <v>7983</v>
      </c>
      <c r="H7988">
        <f t="shared" ca="1" si="162"/>
        <v>-3.1851470417947315E-2</v>
      </c>
    </row>
    <row r="7989" spans="7:8">
      <c r="G7989">
        <v>7984</v>
      </c>
      <c r="H7989">
        <f t="shared" ca="1" si="162"/>
        <v>-2.5708312371487078E-2</v>
      </c>
    </row>
    <row r="7990" spans="7:8">
      <c r="G7990">
        <v>7985</v>
      </c>
      <c r="H7990">
        <f t="shared" ca="1" si="162"/>
        <v>7.2048308686418275E-3</v>
      </c>
    </row>
    <row r="7991" spans="7:8">
      <c r="G7991">
        <v>7986</v>
      </c>
      <c r="H7991">
        <f t="shared" ca="1" si="162"/>
        <v>-7.7596310659007618E-3</v>
      </c>
    </row>
    <row r="7992" spans="7:8">
      <c r="G7992">
        <v>7987</v>
      </c>
      <c r="H7992">
        <f t="shared" ca="1" si="162"/>
        <v>-3.8245998723190231E-3</v>
      </c>
    </row>
    <row r="7993" spans="7:8">
      <c r="G7993">
        <v>7988</v>
      </c>
      <c r="H7993">
        <f t="shared" ca="1" si="162"/>
        <v>4.7099515611484174E-4</v>
      </c>
    </row>
    <row r="7994" spans="7:8">
      <c r="G7994">
        <v>7989</v>
      </c>
      <c r="H7994">
        <f t="shared" ca="1" si="162"/>
        <v>-3.1540957736519881E-2</v>
      </c>
    </row>
    <row r="7995" spans="7:8">
      <c r="G7995">
        <v>7990</v>
      </c>
      <c r="H7995">
        <f t="shared" ca="1" si="162"/>
        <v>7.3400806218567542E-3</v>
      </c>
    </row>
    <row r="7996" spans="7:8">
      <c r="G7996">
        <v>7991</v>
      </c>
      <c r="H7996">
        <f t="shared" ca="1" si="162"/>
        <v>2.9550939527669132E-2</v>
      </c>
    </row>
    <row r="7997" spans="7:8">
      <c r="G7997">
        <v>7992</v>
      </c>
      <c r="H7997">
        <f t="shared" ca="1" si="162"/>
        <v>2.076670087219163E-2</v>
      </c>
    </row>
    <row r="7998" spans="7:8">
      <c r="G7998">
        <v>7993</v>
      </c>
      <c r="H7998">
        <f t="shared" ca="1" si="162"/>
        <v>2.0567664788341551E-2</v>
      </c>
    </row>
    <row r="7999" spans="7:8">
      <c r="G7999">
        <v>7994</v>
      </c>
      <c r="H7999">
        <f t="shared" ca="1" si="162"/>
        <v>2.4114586615969325E-2</v>
      </c>
    </row>
    <row r="8000" spans="7:8">
      <c r="G8000">
        <v>7995</v>
      </c>
      <c r="H8000">
        <f t="shared" ca="1" si="162"/>
        <v>1.3458852581103952E-2</v>
      </c>
    </row>
    <row r="8001" spans="7:8">
      <c r="G8001">
        <v>7996</v>
      </c>
      <c r="H8001">
        <f t="shared" ca="1" si="162"/>
        <v>-1.1567268248645677E-2</v>
      </c>
    </row>
    <row r="8002" spans="7:8">
      <c r="G8002">
        <v>7997</v>
      </c>
      <c r="H8002">
        <f t="shared" ca="1" si="162"/>
        <v>2.5251913836107764E-2</v>
      </c>
    </row>
    <row r="8003" spans="7:8">
      <c r="G8003">
        <v>7998</v>
      </c>
      <c r="H8003">
        <f t="shared" ca="1" si="162"/>
        <v>-1.3989960155770493E-2</v>
      </c>
    </row>
    <row r="8004" spans="7:8">
      <c r="G8004">
        <v>7999</v>
      </c>
      <c r="H8004">
        <f t="shared" ca="1" si="162"/>
        <v>-2.4306276172958503E-2</v>
      </c>
    </row>
    <row r="8005" spans="7:8">
      <c r="G8005">
        <v>8000</v>
      </c>
      <c r="H8005">
        <f t="shared" ca="1" si="162"/>
        <v>2.4469809173930546E-2</v>
      </c>
    </row>
    <row r="8006" spans="7:8">
      <c r="G8006">
        <v>8001</v>
      </c>
      <c r="H8006">
        <f t="shared" ca="1" si="162"/>
        <v>-3.1739426384814334E-2</v>
      </c>
    </row>
    <row r="8007" spans="7:8">
      <c r="G8007">
        <v>8002</v>
      </c>
      <c r="H8007">
        <f t="shared" ref="H8007:H8070" ca="1" si="163">NORMINV(RAND(),N$8,N$9)</f>
        <v>-1.065024381809274E-3</v>
      </c>
    </row>
    <row r="8008" spans="7:8">
      <c r="G8008">
        <v>8003</v>
      </c>
      <c r="H8008">
        <f t="shared" ca="1" si="163"/>
        <v>-1.0474730991075069E-3</v>
      </c>
    </row>
    <row r="8009" spans="7:8">
      <c r="G8009">
        <v>8004</v>
      </c>
      <c r="H8009">
        <f t="shared" ca="1" si="163"/>
        <v>-1.7102696936455997E-2</v>
      </c>
    </row>
    <row r="8010" spans="7:8">
      <c r="G8010">
        <v>8005</v>
      </c>
      <c r="H8010">
        <f t="shared" ca="1" si="163"/>
        <v>-4.6225469646153858E-2</v>
      </c>
    </row>
    <row r="8011" spans="7:8">
      <c r="G8011">
        <v>8006</v>
      </c>
      <c r="H8011">
        <f t="shared" ca="1" si="163"/>
        <v>3.9660352666386241E-3</v>
      </c>
    </row>
    <row r="8012" spans="7:8">
      <c r="G8012">
        <v>8007</v>
      </c>
      <c r="H8012">
        <f t="shared" ca="1" si="163"/>
        <v>1.9420338161742754E-3</v>
      </c>
    </row>
    <row r="8013" spans="7:8">
      <c r="G8013">
        <v>8008</v>
      </c>
      <c r="H8013">
        <f t="shared" ca="1" si="163"/>
        <v>4.3874934317593808E-4</v>
      </c>
    </row>
    <row r="8014" spans="7:8">
      <c r="G8014">
        <v>8009</v>
      </c>
      <c r="H8014">
        <f t="shared" ca="1" si="163"/>
        <v>-3.1828638250510641E-3</v>
      </c>
    </row>
    <row r="8015" spans="7:8">
      <c r="G8015">
        <v>8010</v>
      </c>
      <c r="H8015">
        <f t="shared" ca="1" si="163"/>
        <v>-3.0213292691271439E-2</v>
      </c>
    </row>
    <row r="8016" spans="7:8">
      <c r="G8016">
        <v>8011</v>
      </c>
      <c r="H8016">
        <f t="shared" ca="1" si="163"/>
        <v>2.1942853497047769E-2</v>
      </c>
    </row>
    <row r="8017" spans="7:8">
      <c r="G8017">
        <v>8012</v>
      </c>
      <c r="H8017">
        <f t="shared" ca="1" si="163"/>
        <v>8.0841551073668628E-3</v>
      </c>
    </row>
    <row r="8018" spans="7:8">
      <c r="G8018">
        <v>8013</v>
      </c>
      <c r="H8018">
        <f t="shared" ca="1" si="163"/>
        <v>-2.1495416532081812E-2</v>
      </c>
    </row>
    <row r="8019" spans="7:8">
      <c r="G8019">
        <v>8014</v>
      </c>
      <c r="H8019">
        <f t="shared" ca="1" si="163"/>
        <v>3.8517695386002637E-2</v>
      </c>
    </row>
    <row r="8020" spans="7:8">
      <c r="G8020">
        <v>8015</v>
      </c>
      <c r="H8020">
        <f t="shared" ca="1" si="163"/>
        <v>-4.6061878210173915E-3</v>
      </c>
    </row>
    <row r="8021" spans="7:8">
      <c r="G8021">
        <v>8016</v>
      </c>
      <c r="H8021">
        <f t="shared" ca="1" si="163"/>
        <v>1.0957876158371188E-2</v>
      </c>
    </row>
    <row r="8022" spans="7:8">
      <c r="G8022">
        <v>8017</v>
      </c>
      <c r="H8022">
        <f t="shared" ca="1" si="163"/>
        <v>8.8110811470168901E-3</v>
      </c>
    </row>
    <row r="8023" spans="7:8">
      <c r="G8023">
        <v>8018</v>
      </c>
      <c r="H8023">
        <f t="shared" ca="1" si="163"/>
        <v>2.1873175425443803E-2</v>
      </c>
    </row>
    <row r="8024" spans="7:8">
      <c r="G8024">
        <v>8019</v>
      </c>
      <c r="H8024">
        <f t="shared" ca="1" si="163"/>
        <v>2.4535250743294407E-2</v>
      </c>
    </row>
    <row r="8025" spans="7:8">
      <c r="G8025">
        <v>8020</v>
      </c>
      <c r="H8025">
        <f t="shared" ca="1" si="163"/>
        <v>2.276134839342546E-2</v>
      </c>
    </row>
    <row r="8026" spans="7:8">
      <c r="G8026">
        <v>8021</v>
      </c>
      <c r="H8026">
        <f t="shared" ca="1" si="163"/>
        <v>-4.4531505253027973E-2</v>
      </c>
    </row>
    <row r="8027" spans="7:8">
      <c r="G8027">
        <v>8022</v>
      </c>
      <c r="H8027">
        <f t="shared" ca="1" si="163"/>
        <v>5.0922416978133343E-2</v>
      </c>
    </row>
    <row r="8028" spans="7:8">
      <c r="G8028">
        <v>8023</v>
      </c>
      <c r="H8028">
        <f t="shared" ca="1" si="163"/>
        <v>-3.114798483195463E-3</v>
      </c>
    </row>
    <row r="8029" spans="7:8">
      <c r="G8029">
        <v>8024</v>
      </c>
      <c r="H8029">
        <f t="shared" ca="1" si="163"/>
        <v>5.4499398989574253E-2</v>
      </c>
    </row>
    <row r="8030" spans="7:8">
      <c r="G8030">
        <v>8025</v>
      </c>
      <c r="H8030">
        <f t="shared" ca="1" si="163"/>
        <v>1.3877035186785907E-2</v>
      </c>
    </row>
    <row r="8031" spans="7:8">
      <c r="G8031">
        <v>8026</v>
      </c>
      <c r="H8031">
        <f t="shared" ca="1" si="163"/>
        <v>7.3392743609049854E-3</v>
      </c>
    </row>
    <row r="8032" spans="7:8">
      <c r="G8032">
        <v>8027</v>
      </c>
      <c r="H8032">
        <f t="shared" ca="1" si="163"/>
        <v>2.2223940738764172E-2</v>
      </c>
    </row>
    <row r="8033" spans="7:8">
      <c r="G8033">
        <v>8028</v>
      </c>
      <c r="H8033">
        <f t="shared" ca="1" si="163"/>
        <v>-7.0782254174435386E-3</v>
      </c>
    </row>
    <row r="8034" spans="7:8">
      <c r="G8034">
        <v>8029</v>
      </c>
      <c r="H8034">
        <f t="shared" ca="1" si="163"/>
        <v>1.4396119879544883E-3</v>
      </c>
    </row>
    <row r="8035" spans="7:8">
      <c r="G8035">
        <v>8030</v>
      </c>
      <c r="H8035">
        <f t="shared" ca="1" si="163"/>
        <v>-9.5757273899082867E-4</v>
      </c>
    </row>
    <row r="8036" spans="7:8">
      <c r="G8036">
        <v>8031</v>
      </c>
      <c r="H8036">
        <f t="shared" ca="1" si="163"/>
        <v>-1.795111018218452E-2</v>
      </c>
    </row>
    <row r="8037" spans="7:8">
      <c r="G8037">
        <v>8032</v>
      </c>
      <c r="H8037">
        <f t="shared" ca="1" si="163"/>
        <v>-2.6741698080355064E-2</v>
      </c>
    </row>
    <row r="8038" spans="7:8">
      <c r="G8038">
        <v>8033</v>
      </c>
      <c r="H8038">
        <f t="shared" ca="1" si="163"/>
        <v>-2.0079037405019599E-2</v>
      </c>
    </row>
    <row r="8039" spans="7:8">
      <c r="G8039">
        <v>8034</v>
      </c>
      <c r="H8039">
        <f t="shared" ca="1" si="163"/>
        <v>-1.2288722538271962E-2</v>
      </c>
    </row>
    <row r="8040" spans="7:8">
      <c r="G8040">
        <v>8035</v>
      </c>
      <c r="H8040">
        <f t="shared" ca="1" si="163"/>
        <v>1.6868312232726348E-2</v>
      </c>
    </row>
    <row r="8041" spans="7:8">
      <c r="G8041">
        <v>8036</v>
      </c>
      <c r="H8041">
        <f t="shared" ca="1" si="163"/>
        <v>-1.4144357991117221E-2</v>
      </c>
    </row>
    <row r="8042" spans="7:8">
      <c r="G8042">
        <v>8037</v>
      </c>
      <c r="H8042">
        <f t="shared" ca="1" si="163"/>
        <v>-1.0998009935851746E-2</v>
      </c>
    </row>
    <row r="8043" spans="7:8">
      <c r="G8043">
        <v>8038</v>
      </c>
      <c r="H8043">
        <f t="shared" ca="1" si="163"/>
        <v>5.5505291882501369E-2</v>
      </c>
    </row>
    <row r="8044" spans="7:8">
      <c r="G8044">
        <v>8039</v>
      </c>
      <c r="H8044">
        <f t="shared" ca="1" si="163"/>
        <v>3.413129618405392E-3</v>
      </c>
    </row>
    <row r="8045" spans="7:8">
      <c r="G8045">
        <v>8040</v>
      </c>
      <c r="H8045">
        <f t="shared" ca="1" si="163"/>
        <v>2.9175884919155844E-2</v>
      </c>
    </row>
    <row r="8046" spans="7:8">
      <c r="G8046">
        <v>8041</v>
      </c>
      <c r="H8046">
        <f t="shared" ca="1" si="163"/>
        <v>-9.7191895850549277E-3</v>
      </c>
    </row>
    <row r="8047" spans="7:8">
      <c r="G8047">
        <v>8042</v>
      </c>
      <c r="H8047">
        <f t="shared" ca="1" si="163"/>
        <v>-1.6762737508394545E-2</v>
      </c>
    </row>
    <row r="8048" spans="7:8">
      <c r="G8048">
        <v>8043</v>
      </c>
      <c r="H8048">
        <f t="shared" ca="1" si="163"/>
        <v>2.0956278597087059E-2</v>
      </c>
    </row>
    <row r="8049" spans="7:8">
      <c r="G8049">
        <v>8044</v>
      </c>
      <c r="H8049">
        <f t="shared" ca="1" si="163"/>
        <v>-3.1080412932854809E-2</v>
      </c>
    </row>
    <row r="8050" spans="7:8">
      <c r="G8050">
        <v>8045</v>
      </c>
      <c r="H8050">
        <f t="shared" ca="1" si="163"/>
        <v>-1.273646074226418E-2</v>
      </c>
    </row>
    <row r="8051" spans="7:8">
      <c r="G8051">
        <v>8046</v>
      </c>
      <c r="H8051">
        <f t="shared" ca="1" si="163"/>
        <v>3.68072716354347E-2</v>
      </c>
    </row>
    <row r="8052" spans="7:8">
      <c r="G8052">
        <v>8047</v>
      </c>
      <c r="H8052">
        <f t="shared" ca="1" si="163"/>
        <v>2.5787274509193832E-2</v>
      </c>
    </row>
    <row r="8053" spans="7:8">
      <c r="G8053">
        <v>8048</v>
      </c>
      <c r="H8053">
        <f t="shared" ca="1" si="163"/>
        <v>-1.284486697816372E-2</v>
      </c>
    </row>
    <row r="8054" spans="7:8">
      <c r="G8054">
        <v>8049</v>
      </c>
      <c r="H8054">
        <f t="shared" ca="1" si="163"/>
        <v>5.3212550628644138E-3</v>
      </c>
    </row>
    <row r="8055" spans="7:8">
      <c r="G8055">
        <v>8050</v>
      </c>
      <c r="H8055">
        <f t="shared" ca="1" si="163"/>
        <v>-3.0271949852907461E-3</v>
      </c>
    </row>
    <row r="8056" spans="7:8">
      <c r="G8056">
        <v>8051</v>
      </c>
      <c r="H8056">
        <f t="shared" ca="1" si="163"/>
        <v>1.4921327419801256E-2</v>
      </c>
    </row>
    <row r="8057" spans="7:8">
      <c r="G8057">
        <v>8052</v>
      </c>
      <c r="H8057">
        <f t="shared" ca="1" si="163"/>
        <v>1.5136552509021906E-2</v>
      </c>
    </row>
    <row r="8058" spans="7:8">
      <c r="G8058">
        <v>8053</v>
      </c>
      <c r="H8058">
        <f t="shared" ca="1" si="163"/>
        <v>-2.2835381313568288E-2</v>
      </c>
    </row>
    <row r="8059" spans="7:8">
      <c r="G8059">
        <v>8054</v>
      </c>
      <c r="H8059">
        <f t="shared" ca="1" si="163"/>
        <v>8.2753618997638747E-3</v>
      </c>
    </row>
    <row r="8060" spans="7:8">
      <c r="G8060">
        <v>8055</v>
      </c>
      <c r="H8060">
        <f t="shared" ca="1" si="163"/>
        <v>1.6576227155711318E-2</v>
      </c>
    </row>
    <row r="8061" spans="7:8">
      <c r="G8061">
        <v>8056</v>
      </c>
      <c r="H8061">
        <f t="shared" ca="1" si="163"/>
        <v>-1.5992220812050383E-2</v>
      </c>
    </row>
    <row r="8062" spans="7:8">
      <c r="G8062">
        <v>8057</v>
      </c>
      <c r="H8062">
        <f t="shared" ca="1" si="163"/>
        <v>1.6964000288579887E-3</v>
      </c>
    </row>
    <row r="8063" spans="7:8">
      <c r="G8063">
        <v>8058</v>
      </c>
      <c r="H8063">
        <f t="shared" ca="1" si="163"/>
        <v>1.3575105824737794E-3</v>
      </c>
    </row>
    <row r="8064" spans="7:8">
      <c r="G8064">
        <v>8059</v>
      </c>
      <c r="H8064">
        <f t="shared" ca="1" si="163"/>
        <v>1.1983447118771881E-2</v>
      </c>
    </row>
    <row r="8065" spans="7:8">
      <c r="G8065">
        <v>8060</v>
      </c>
      <c r="H8065">
        <f t="shared" ca="1" si="163"/>
        <v>2.5344252491014203E-2</v>
      </c>
    </row>
    <row r="8066" spans="7:8">
      <c r="G8066">
        <v>8061</v>
      </c>
      <c r="H8066">
        <f t="shared" ca="1" si="163"/>
        <v>2.0330890178893554E-2</v>
      </c>
    </row>
    <row r="8067" spans="7:8">
      <c r="G8067">
        <v>8062</v>
      </c>
      <c r="H8067">
        <f t="shared" ca="1" si="163"/>
        <v>7.0228312275522412E-2</v>
      </c>
    </row>
    <row r="8068" spans="7:8">
      <c r="G8068">
        <v>8063</v>
      </c>
      <c r="H8068">
        <f t="shared" ca="1" si="163"/>
        <v>1.5214543458913278E-2</v>
      </c>
    </row>
    <row r="8069" spans="7:8">
      <c r="G8069">
        <v>8064</v>
      </c>
      <c r="H8069">
        <f t="shared" ca="1" si="163"/>
        <v>-2.3612156779850247E-3</v>
      </c>
    </row>
    <row r="8070" spans="7:8">
      <c r="G8070">
        <v>8065</v>
      </c>
      <c r="H8070">
        <f t="shared" ca="1" si="163"/>
        <v>-1.8560678148355669E-2</v>
      </c>
    </row>
    <row r="8071" spans="7:8">
      <c r="G8071">
        <v>8066</v>
      </c>
      <c r="H8071">
        <f t="shared" ref="H8071:H8134" ca="1" si="164">NORMINV(RAND(),N$8,N$9)</f>
        <v>-1.5801298539321763E-2</v>
      </c>
    </row>
    <row r="8072" spans="7:8">
      <c r="G8072">
        <v>8067</v>
      </c>
      <c r="H8072">
        <f t="shared" ca="1" si="164"/>
        <v>-4.0051924206171985E-2</v>
      </c>
    </row>
    <row r="8073" spans="7:8">
      <c r="G8073">
        <v>8068</v>
      </c>
      <c r="H8073">
        <f t="shared" ca="1" si="164"/>
        <v>-3.2214528703251345E-2</v>
      </c>
    </row>
    <row r="8074" spans="7:8">
      <c r="G8074">
        <v>8069</v>
      </c>
      <c r="H8074">
        <f t="shared" ca="1" si="164"/>
        <v>-2.7803404839117453E-2</v>
      </c>
    </row>
    <row r="8075" spans="7:8">
      <c r="G8075">
        <v>8070</v>
      </c>
      <c r="H8075">
        <f t="shared" ca="1" si="164"/>
        <v>-3.5783969115941464E-2</v>
      </c>
    </row>
    <row r="8076" spans="7:8">
      <c r="G8076">
        <v>8071</v>
      </c>
      <c r="H8076">
        <f t="shared" ca="1" si="164"/>
        <v>-2.7613044246702534E-4</v>
      </c>
    </row>
    <row r="8077" spans="7:8">
      <c r="G8077">
        <v>8072</v>
      </c>
      <c r="H8077">
        <f t="shared" ca="1" si="164"/>
        <v>-1.2394935651063709E-2</v>
      </c>
    </row>
    <row r="8078" spans="7:8">
      <c r="G8078">
        <v>8073</v>
      </c>
      <c r="H8078">
        <f t="shared" ca="1" si="164"/>
        <v>3.2994059056003902E-2</v>
      </c>
    </row>
    <row r="8079" spans="7:8">
      <c r="G8079">
        <v>8074</v>
      </c>
      <c r="H8079">
        <f t="shared" ca="1" si="164"/>
        <v>1.9482032703579512E-3</v>
      </c>
    </row>
    <row r="8080" spans="7:8">
      <c r="G8080">
        <v>8075</v>
      </c>
      <c r="H8080">
        <f t="shared" ca="1" si="164"/>
        <v>2.6305337011558624E-2</v>
      </c>
    </row>
    <row r="8081" spans="7:8">
      <c r="G8081">
        <v>8076</v>
      </c>
      <c r="H8081">
        <f t="shared" ca="1" si="164"/>
        <v>-3.3752308890003573E-2</v>
      </c>
    </row>
    <row r="8082" spans="7:8">
      <c r="G8082">
        <v>8077</v>
      </c>
      <c r="H8082">
        <f t="shared" ca="1" si="164"/>
        <v>-4.4694133192980566E-2</v>
      </c>
    </row>
    <row r="8083" spans="7:8">
      <c r="G8083">
        <v>8078</v>
      </c>
      <c r="H8083">
        <f t="shared" ca="1" si="164"/>
        <v>-1.3277631974807016E-2</v>
      </c>
    </row>
    <row r="8084" spans="7:8">
      <c r="G8084">
        <v>8079</v>
      </c>
      <c r="H8084">
        <f t="shared" ca="1" si="164"/>
        <v>-7.0310014699883575E-3</v>
      </c>
    </row>
    <row r="8085" spans="7:8">
      <c r="G8085">
        <v>8080</v>
      </c>
      <c r="H8085">
        <f t="shared" ca="1" si="164"/>
        <v>-3.0478161256845757E-3</v>
      </c>
    </row>
    <row r="8086" spans="7:8">
      <c r="G8086">
        <v>8081</v>
      </c>
      <c r="H8086">
        <f t="shared" ca="1" si="164"/>
        <v>4.6020931332427212E-2</v>
      </c>
    </row>
    <row r="8087" spans="7:8">
      <c r="G8087">
        <v>8082</v>
      </c>
      <c r="H8087">
        <f t="shared" ca="1" si="164"/>
        <v>3.1236822384008735E-2</v>
      </c>
    </row>
    <row r="8088" spans="7:8">
      <c r="G8088">
        <v>8083</v>
      </c>
      <c r="H8088">
        <f t="shared" ca="1" si="164"/>
        <v>-1.031587630730478E-2</v>
      </c>
    </row>
    <row r="8089" spans="7:8">
      <c r="G8089">
        <v>8084</v>
      </c>
      <c r="H8089">
        <f t="shared" ca="1" si="164"/>
        <v>1.4498110510359388E-2</v>
      </c>
    </row>
    <row r="8090" spans="7:8">
      <c r="G8090">
        <v>8085</v>
      </c>
      <c r="H8090">
        <f t="shared" ca="1" si="164"/>
        <v>-1.9323851513326475E-2</v>
      </c>
    </row>
    <row r="8091" spans="7:8">
      <c r="G8091">
        <v>8086</v>
      </c>
      <c r="H8091">
        <f t="shared" ca="1" si="164"/>
        <v>1.2252360300502831E-2</v>
      </c>
    </row>
    <row r="8092" spans="7:8">
      <c r="G8092">
        <v>8087</v>
      </c>
      <c r="H8092">
        <f t="shared" ca="1" si="164"/>
        <v>-1.3321851202664136E-2</v>
      </c>
    </row>
    <row r="8093" spans="7:8">
      <c r="G8093">
        <v>8088</v>
      </c>
      <c r="H8093">
        <f t="shared" ca="1" si="164"/>
        <v>5.5197156831388892E-2</v>
      </c>
    </row>
    <row r="8094" spans="7:8">
      <c r="G8094">
        <v>8089</v>
      </c>
      <c r="H8094">
        <f t="shared" ca="1" si="164"/>
        <v>2.385975943797158E-2</v>
      </c>
    </row>
    <row r="8095" spans="7:8">
      <c r="G8095">
        <v>8090</v>
      </c>
      <c r="H8095">
        <f t="shared" ca="1" si="164"/>
        <v>-1.4069874075310481E-2</v>
      </c>
    </row>
    <row r="8096" spans="7:8">
      <c r="G8096">
        <v>8091</v>
      </c>
      <c r="H8096">
        <f t="shared" ca="1" si="164"/>
        <v>-1.047909056276526E-2</v>
      </c>
    </row>
    <row r="8097" spans="7:8">
      <c r="G8097">
        <v>8092</v>
      </c>
      <c r="H8097">
        <f t="shared" ca="1" si="164"/>
        <v>-1.1860476329052696E-3</v>
      </c>
    </row>
    <row r="8098" spans="7:8">
      <c r="G8098">
        <v>8093</v>
      </c>
      <c r="H8098">
        <f t="shared" ca="1" si="164"/>
        <v>7.7018556399178631E-3</v>
      </c>
    </row>
    <row r="8099" spans="7:8">
      <c r="G8099">
        <v>8094</v>
      </c>
      <c r="H8099">
        <f t="shared" ca="1" si="164"/>
        <v>-1.5485716777522586E-2</v>
      </c>
    </row>
    <row r="8100" spans="7:8">
      <c r="G8100">
        <v>8095</v>
      </c>
      <c r="H8100">
        <f t="shared" ca="1" si="164"/>
        <v>1.0546236866890137E-2</v>
      </c>
    </row>
    <row r="8101" spans="7:8">
      <c r="G8101">
        <v>8096</v>
      </c>
      <c r="H8101">
        <f t="shared" ca="1" si="164"/>
        <v>6.3530544578364193E-3</v>
      </c>
    </row>
    <row r="8102" spans="7:8">
      <c r="G8102">
        <v>8097</v>
      </c>
      <c r="H8102">
        <f t="shared" ca="1" si="164"/>
        <v>-2.9179858906212788E-2</v>
      </c>
    </row>
    <row r="8103" spans="7:8">
      <c r="G8103">
        <v>8098</v>
      </c>
      <c r="H8103">
        <f t="shared" ca="1" si="164"/>
        <v>3.7355497588382164E-2</v>
      </c>
    </row>
    <row r="8104" spans="7:8">
      <c r="G8104">
        <v>8099</v>
      </c>
      <c r="H8104">
        <f t="shared" ca="1" si="164"/>
        <v>1.4469541938267098E-2</v>
      </c>
    </row>
    <row r="8105" spans="7:8">
      <c r="G8105">
        <v>8100</v>
      </c>
      <c r="H8105">
        <f t="shared" ca="1" si="164"/>
        <v>-2.8359461169670343E-2</v>
      </c>
    </row>
    <row r="8106" spans="7:8">
      <c r="G8106">
        <v>8101</v>
      </c>
      <c r="H8106">
        <f t="shared" ca="1" si="164"/>
        <v>2.2051258453778099E-3</v>
      </c>
    </row>
    <row r="8107" spans="7:8">
      <c r="G8107">
        <v>8102</v>
      </c>
      <c r="H8107">
        <f t="shared" ca="1" si="164"/>
        <v>-1.10502022553935E-2</v>
      </c>
    </row>
    <row r="8108" spans="7:8">
      <c r="G8108">
        <v>8103</v>
      </c>
      <c r="H8108">
        <f t="shared" ca="1" si="164"/>
        <v>-1.7591148504397174E-2</v>
      </c>
    </row>
    <row r="8109" spans="7:8">
      <c r="G8109">
        <v>8104</v>
      </c>
      <c r="H8109">
        <f t="shared" ca="1" si="164"/>
        <v>-1.4777611343777258E-2</v>
      </c>
    </row>
    <row r="8110" spans="7:8">
      <c r="G8110">
        <v>8105</v>
      </c>
      <c r="H8110">
        <f t="shared" ca="1" si="164"/>
        <v>3.023813558601714E-2</v>
      </c>
    </row>
    <row r="8111" spans="7:8">
      <c r="G8111">
        <v>8106</v>
      </c>
      <c r="H8111">
        <f t="shared" ca="1" si="164"/>
        <v>3.6298861406862053E-2</v>
      </c>
    </row>
    <row r="8112" spans="7:8">
      <c r="G8112">
        <v>8107</v>
      </c>
      <c r="H8112">
        <f t="shared" ca="1" si="164"/>
        <v>-2.2758081300310692E-2</v>
      </c>
    </row>
    <row r="8113" spans="7:8">
      <c r="G8113">
        <v>8108</v>
      </c>
      <c r="H8113">
        <f t="shared" ca="1" si="164"/>
        <v>-2.0480991876144748E-2</v>
      </c>
    </row>
    <row r="8114" spans="7:8">
      <c r="G8114">
        <v>8109</v>
      </c>
      <c r="H8114">
        <f t="shared" ca="1" si="164"/>
        <v>-2.5431804953627454E-2</v>
      </c>
    </row>
    <row r="8115" spans="7:8">
      <c r="G8115">
        <v>8110</v>
      </c>
      <c r="H8115">
        <f t="shared" ca="1" si="164"/>
        <v>1.0376707349124463E-2</v>
      </c>
    </row>
    <row r="8116" spans="7:8">
      <c r="G8116">
        <v>8111</v>
      </c>
      <c r="H8116">
        <f t="shared" ca="1" si="164"/>
        <v>-6.6847922641192666E-3</v>
      </c>
    </row>
    <row r="8117" spans="7:8">
      <c r="G8117">
        <v>8112</v>
      </c>
      <c r="H8117">
        <f t="shared" ca="1" si="164"/>
        <v>-2.2855141925550482E-2</v>
      </c>
    </row>
    <row r="8118" spans="7:8">
      <c r="G8118">
        <v>8113</v>
      </c>
      <c r="H8118">
        <f t="shared" ca="1" si="164"/>
        <v>1.5270346292005224E-5</v>
      </c>
    </row>
    <row r="8119" spans="7:8">
      <c r="G8119">
        <v>8114</v>
      </c>
      <c r="H8119">
        <f t="shared" ca="1" si="164"/>
        <v>5.0748494163621448E-2</v>
      </c>
    </row>
    <row r="8120" spans="7:8">
      <c r="G8120">
        <v>8115</v>
      </c>
      <c r="H8120">
        <f t="shared" ca="1" si="164"/>
        <v>9.0656135172194167E-3</v>
      </c>
    </row>
    <row r="8121" spans="7:8">
      <c r="G8121">
        <v>8116</v>
      </c>
      <c r="H8121">
        <f t="shared" ca="1" si="164"/>
        <v>-1.1754315829740824E-2</v>
      </c>
    </row>
    <row r="8122" spans="7:8">
      <c r="G8122">
        <v>8117</v>
      </c>
      <c r="H8122">
        <f t="shared" ca="1" si="164"/>
        <v>8.7987966184309169E-3</v>
      </c>
    </row>
    <row r="8123" spans="7:8">
      <c r="G8123">
        <v>8118</v>
      </c>
      <c r="H8123">
        <f t="shared" ca="1" si="164"/>
        <v>6.5648865325187988E-2</v>
      </c>
    </row>
    <row r="8124" spans="7:8">
      <c r="G8124">
        <v>8119</v>
      </c>
      <c r="H8124">
        <f t="shared" ca="1" si="164"/>
        <v>1.274409266430643E-3</v>
      </c>
    </row>
    <row r="8125" spans="7:8">
      <c r="G8125">
        <v>8120</v>
      </c>
      <c r="H8125">
        <f t="shared" ca="1" si="164"/>
        <v>3.737914825996563E-3</v>
      </c>
    </row>
    <row r="8126" spans="7:8">
      <c r="G8126">
        <v>8121</v>
      </c>
      <c r="H8126">
        <f t="shared" ca="1" si="164"/>
        <v>4.1454836168572451E-3</v>
      </c>
    </row>
    <row r="8127" spans="7:8">
      <c r="G8127">
        <v>8122</v>
      </c>
      <c r="H8127">
        <f t="shared" ca="1" si="164"/>
        <v>2.2004774253983682E-3</v>
      </c>
    </row>
    <row r="8128" spans="7:8">
      <c r="G8128">
        <v>8123</v>
      </c>
      <c r="H8128">
        <f t="shared" ca="1" si="164"/>
        <v>-1.8631249927837788E-2</v>
      </c>
    </row>
    <row r="8129" spans="7:8">
      <c r="G8129">
        <v>8124</v>
      </c>
      <c r="H8129">
        <f t="shared" ca="1" si="164"/>
        <v>3.0121127665531859E-3</v>
      </c>
    </row>
    <row r="8130" spans="7:8">
      <c r="G8130">
        <v>8125</v>
      </c>
      <c r="H8130">
        <f t="shared" ca="1" si="164"/>
        <v>-1.6925026526077171E-2</v>
      </c>
    </row>
    <row r="8131" spans="7:8">
      <c r="G8131">
        <v>8126</v>
      </c>
      <c r="H8131">
        <f t="shared" ca="1" si="164"/>
        <v>-6.2514548587239401E-3</v>
      </c>
    </row>
    <row r="8132" spans="7:8">
      <c r="G8132">
        <v>8127</v>
      </c>
      <c r="H8132">
        <f t="shared" ca="1" si="164"/>
        <v>-2.6762564821625149E-3</v>
      </c>
    </row>
    <row r="8133" spans="7:8">
      <c r="G8133">
        <v>8128</v>
      </c>
      <c r="H8133">
        <f t="shared" ca="1" si="164"/>
        <v>3.2309176718341347E-2</v>
      </c>
    </row>
    <row r="8134" spans="7:8">
      <c r="G8134">
        <v>8129</v>
      </c>
      <c r="H8134">
        <f t="shared" ca="1" si="164"/>
        <v>-4.4897687529123174E-3</v>
      </c>
    </row>
    <row r="8135" spans="7:8">
      <c r="G8135">
        <v>8130</v>
      </c>
      <c r="H8135">
        <f t="shared" ref="H8135:H8198" ca="1" si="165">NORMINV(RAND(),N$8,N$9)</f>
        <v>2.7275146221137185E-2</v>
      </c>
    </row>
    <row r="8136" spans="7:8">
      <c r="G8136">
        <v>8131</v>
      </c>
      <c r="H8136">
        <f t="shared" ca="1" si="165"/>
        <v>3.5369414525668018E-2</v>
      </c>
    </row>
    <row r="8137" spans="7:8">
      <c r="G8137">
        <v>8132</v>
      </c>
      <c r="H8137">
        <f t="shared" ca="1" si="165"/>
        <v>-1.2510292869104394E-2</v>
      </c>
    </row>
    <row r="8138" spans="7:8">
      <c r="G8138">
        <v>8133</v>
      </c>
      <c r="H8138">
        <f t="shared" ca="1" si="165"/>
        <v>3.1790302719951914E-4</v>
      </c>
    </row>
    <row r="8139" spans="7:8">
      <c r="G8139">
        <v>8134</v>
      </c>
      <c r="H8139">
        <f t="shared" ca="1" si="165"/>
        <v>-1.7899081051203434E-3</v>
      </c>
    </row>
    <row r="8140" spans="7:8">
      <c r="G8140">
        <v>8135</v>
      </c>
      <c r="H8140">
        <f t="shared" ca="1" si="165"/>
        <v>-3.2539581565269343E-2</v>
      </c>
    </row>
    <row r="8141" spans="7:8">
      <c r="G8141">
        <v>8136</v>
      </c>
      <c r="H8141">
        <f t="shared" ca="1" si="165"/>
        <v>3.2284421830447031E-2</v>
      </c>
    </row>
    <row r="8142" spans="7:8">
      <c r="G8142">
        <v>8137</v>
      </c>
      <c r="H8142">
        <f t="shared" ca="1" si="165"/>
        <v>-3.8335884257210767E-2</v>
      </c>
    </row>
    <row r="8143" spans="7:8">
      <c r="G8143">
        <v>8138</v>
      </c>
      <c r="H8143">
        <f t="shared" ca="1" si="165"/>
        <v>-1.3472166066369614E-2</v>
      </c>
    </row>
    <row r="8144" spans="7:8">
      <c r="G8144">
        <v>8139</v>
      </c>
      <c r="H8144">
        <f t="shared" ca="1" si="165"/>
        <v>2.0600439523375001E-2</v>
      </c>
    </row>
    <row r="8145" spans="7:8">
      <c r="G8145">
        <v>8140</v>
      </c>
      <c r="H8145">
        <f t="shared" ca="1" si="165"/>
        <v>-2.6706335256389546E-2</v>
      </c>
    </row>
    <row r="8146" spans="7:8">
      <c r="G8146">
        <v>8141</v>
      </c>
      <c r="H8146">
        <f t="shared" ca="1" si="165"/>
        <v>-1.5535022169283834E-2</v>
      </c>
    </row>
    <row r="8147" spans="7:8">
      <c r="G8147">
        <v>8142</v>
      </c>
      <c r="H8147">
        <f t="shared" ca="1" si="165"/>
        <v>8.8963817865451156E-3</v>
      </c>
    </row>
    <row r="8148" spans="7:8">
      <c r="G8148">
        <v>8143</v>
      </c>
      <c r="H8148">
        <f t="shared" ca="1" si="165"/>
        <v>-4.9085429594056561E-2</v>
      </c>
    </row>
    <row r="8149" spans="7:8">
      <c r="G8149">
        <v>8144</v>
      </c>
      <c r="H8149">
        <f t="shared" ca="1" si="165"/>
        <v>1.4702796285500159E-2</v>
      </c>
    </row>
    <row r="8150" spans="7:8">
      <c r="G8150">
        <v>8145</v>
      </c>
      <c r="H8150">
        <f t="shared" ca="1" si="165"/>
        <v>2.6690027526200744E-2</v>
      </c>
    </row>
    <row r="8151" spans="7:8">
      <c r="G8151">
        <v>8146</v>
      </c>
      <c r="H8151">
        <f t="shared" ca="1" si="165"/>
        <v>3.3634623175970969E-2</v>
      </c>
    </row>
    <row r="8152" spans="7:8">
      <c r="G8152">
        <v>8147</v>
      </c>
      <c r="H8152">
        <f t="shared" ca="1" si="165"/>
        <v>1.2471656017297444E-2</v>
      </c>
    </row>
    <row r="8153" spans="7:8">
      <c r="G8153">
        <v>8148</v>
      </c>
      <c r="H8153">
        <f t="shared" ca="1" si="165"/>
        <v>3.9560965486725698E-2</v>
      </c>
    </row>
    <row r="8154" spans="7:8">
      <c r="G8154">
        <v>8149</v>
      </c>
      <c r="H8154">
        <f t="shared" ca="1" si="165"/>
        <v>-7.1908578848408466E-3</v>
      </c>
    </row>
    <row r="8155" spans="7:8">
      <c r="G8155">
        <v>8150</v>
      </c>
      <c r="H8155">
        <f t="shared" ca="1" si="165"/>
        <v>-3.6908832195887316E-2</v>
      </c>
    </row>
    <row r="8156" spans="7:8">
      <c r="G8156">
        <v>8151</v>
      </c>
      <c r="H8156">
        <f t="shared" ca="1" si="165"/>
        <v>2.2869114806449077E-2</v>
      </c>
    </row>
    <row r="8157" spans="7:8">
      <c r="G8157">
        <v>8152</v>
      </c>
      <c r="H8157">
        <f t="shared" ca="1" si="165"/>
        <v>-1.3402812366681012E-2</v>
      </c>
    </row>
    <row r="8158" spans="7:8">
      <c r="G8158">
        <v>8153</v>
      </c>
      <c r="H8158">
        <f t="shared" ca="1" si="165"/>
        <v>-2.0209079557100336E-2</v>
      </c>
    </row>
    <row r="8159" spans="7:8">
      <c r="G8159">
        <v>8154</v>
      </c>
      <c r="H8159">
        <f t="shared" ca="1" si="165"/>
        <v>3.2434174814697462E-5</v>
      </c>
    </row>
    <row r="8160" spans="7:8">
      <c r="G8160">
        <v>8155</v>
      </c>
      <c r="H8160">
        <f t="shared" ca="1" si="165"/>
        <v>2.4431043887153215E-2</v>
      </c>
    </row>
    <row r="8161" spans="7:8">
      <c r="G8161">
        <v>8156</v>
      </c>
      <c r="H8161">
        <f t="shared" ca="1" si="165"/>
        <v>1.1766942489501808E-3</v>
      </c>
    </row>
    <row r="8162" spans="7:8">
      <c r="G8162">
        <v>8157</v>
      </c>
      <c r="H8162">
        <f t="shared" ca="1" si="165"/>
        <v>-1.0741674683394169E-2</v>
      </c>
    </row>
    <row r="8163" spans="7:8">
      <c r="G8163">
        <v>8158</v>
      </c>
      <c r="H8163">
        <f t="shared" ca="1" si="165"/>
        <v>-3.8175799209614752E-2</v>
      </c>
    </row>
    <row r="8164" spans="7:8">
      <c r="G8164">
        <v>8159</v>
      </c>
      <c r="H8164">
        <f t="shared" ca="1" si="165"/>
        <v>-4.1315909430235586E-3</v>
      </c>
    </row>
    <row r="8165" spans="7:8">
      <c r="G8165">
        <v>8160</v>
      </c>
      <c r="H8165">
        <f t="shared" ca="1" si="165"/>
        <v>2.033915114975229E-2</v>
      </c>
    </row>
    <row r="8166" spans="7:8">
      <c r="G8166">
        <v>8161</v>
      </c>
      <c r="H8166">
        <f t="shared" ca="1" si="165"/>
        <v>-1.3529635532409408E-2</v>
      </c>
    </row>
    <row r="8167" spans="7:8">
      <c r="G8167">
        <v>8162</v>
      </c>
      <c r="H8167">
        <f t="shared" ca="1" si="165"/>
        <v>-1.8638633100962865E-2</v>
      </c>
    </row>
    <row r="8168" spans="7:8">
      <c r="G8168">
        <v>8163</v>
      </c>
      <c r="H8168">
        <f t="shared" ca="1" si="165"/>
        <v>4.2231824985709369E-2</v>
      </c>
    </row>
    <row r="8169" spans="7:8">
      <c r="G8169">
        <v>8164</v>
      </c>
      <c r="H8169">
        <f t="shared" ca="1" si="165"/>
        <v>1.9878885793864882E-3</v>
      </c>
    </row>
    <row r="8170" spans="7:8">
      <c r="G8170">
        <v>8165</v>
      </c>
      <c r="H8170">
        <f t="shared" ca="1" si="165"/>
        <v>4.1611446663139045E-3</v>
      </c>
    </row>
    <row r="8171" spans="7:8">
      <c r="G8171">
        <v>8166</v>
      </c>
      <c r="H8171">
        <f t="shared" ca="1" si="165"/>
        <v>-4.9779736344129069E-3</v>
      </c>
    </row>
    <row r="8172" spans="7:8">
      <c r="G8172">
        <v>8167</v>
      </c>
      <c r="H8172">
        <f t="shared" ca="1" si="165"/>
        <v>2.1938087881571627E-2</v>
      </c>
    </row>
    <row r="8173" spans="7:8">
      <c r="G8173">
        <v>8168</v>
      </c>
      <c r="H8173">
        <f t="shared" ca="1" si="165"/>
        <v>-7.268603438545523E-3</v>
      </c>
    </row>
    <row r="8174" spans="7:8">
      <c r="G8174">
        <v>8169</v>
      </c>
      <c r="H8174">
        <f t="shared" ca="1" si="165"/>
        <v>5.3826341268751248E-3</v>
      </c>
    </row>
    <row r="8175" spans="7:8">
      <c r="G8175">
        <v>8170</v>
      </c>
      <c r="H8175">
        <f t="shared" ca="1" si="165"/>
        <v>8.2902870112787977E-3</v>
      </c>
    </row>
    <row r="8176" spans="7:8">
      <c r="G8176">
        <v>8171</v>
      </c>
      <c r="H8176">
        <f t="shared" ca="1" si="165"/>
        <v>-3.0871264283739104E-2</v>
      </c>
    </row>
    <row r="8177" spans="7:8">
      <c r="G8177">
        <v>8172</v>
      </c>
      <c r="H8177">
        <f t="shared" ca="1" si="165"/>
        <v>-5.4123400211521983E-2</v>
      </c>
    </row>
    <row r="8178" spans="7:8">
      <c r="G8178">
        <v>8173</v>
      </c>
      <c r="H8178">
        <f t="shared" ca="1" si="165"/>
        <v>-2.7644677068540822E-2</v>
      </c>
    </row>
    <row r="8179" spans="7:8">
      <c r="G8179">
        <v>8174</v>
      </c>
      <c r="H8179">
        <f t="shared" ca="1" si="165"/>
        <v>-1.8669618439046201E-2</v>
      </c>
    </row>
    <row r="8180" spans="7:8">
      <c r="G8180">
        <v>8175</v>
      </c>
      <c r="H8180">
        <f t="shared" ca="1" si="165"/>
        <v>-5.2152414206762567E-2</v>
      </c>
    </row>
    <row r="8181" spans="7:8">
      <c r="G8181">
        <v>8176</v>
      </c>
      <c r="H8181">
        <f t="shared" ca="1" si="165"/>
        <v>3.1246411405649585E-2</v>
      </c>
    </row>
    <row r="8182" spans="7:8">
      <c r="G8182">
        <v>8177</v>
      </c>
      <c r="H8182">
        <f t="shared" ca="1" si="165"/>
        <v>-2.9244305836800315E-2</v>
      </c>
    </row>
    <row r="8183" spans="7:8">
      <c r="G8183">
        <v>8178</v>
      </c>
      <c r="H8183">
        <f t="shared" ca="1" si="165"/>
        <v>-5.3067349924245985E-2</v>
      </c>
    </row>
    <row r="8184" spans="7:8">
      <c r="G8184">
        <v>8179</v>
      </c>
      <c r="H8184">
        <f t="shared" ca="1" si="165"/>
        <v>1.2446635733011521E-2</v>
      </c>
    </row>
    <row r="8185" spans="7:8">
      <c r="G8185">
        <v>8180</v>
      </c>
      <c r="H8185">
        <f t="shared" ca="1" si="165"/>
        <v>-2.1011230949648491E-2</v>
      </c>
    </row>
    <row r="8186" spans="7:8">
      <c r="G8186">
        <v>8181</v>
      </c>
      <c r="H8186">
        <f t="shared" ca="1" si="165"/>
        <v>2.9372235065503984E-2</v>
      </c>
    </row>
    <row r="8187" spans="7:8">
      <c r="G8187">
        <v>8182</v>
      </c>
      <c r="H8187">
        <f t="shared" ca="1" si="165"/>
        <v>-3.0179314388060714E-2</v>
      </c>
    </row>
    <row r="8188" spans="7:8">
      <c r="G8188">
        <v>8183</v>
      </c>
      <c r="H8188">
        <f t="shared" ca="1" si="165"/>
        <v>-1.2528242529970032E-2</v>
      </c>
    </row>
    <row r="8189" spans="7:8">
      <c r="G8189">
        <v>8184</v>
      </c>
      <c r="H8189">
        <f t="shared" ca="1" si="165"/>
        <v>3.0889124229491523E-2</v>
      </c>
    </row>
    <row r="8190" spans="7:8">
      <c r="G8190">
        <v>8185</v>
      </c>
      <c r="H8190">
        <f t="shared" ca="1" si="165"/>
        <v>-1.0982233347200259E-2</v>
      </c>
    </row>
    <row r="8191" spans="7:8">
      <c r="G8191">
        <v>8186</v>
      </c>
      <c r="H8191">
        <f t="shared" ca="1" si="165"/>
        <v>2.4289669701946175E-2</v>
      </c>
    </row>
    <row r="8192" spans="7:8">
      <c r="G8192">
        <v>8187</v>
      </c>
      <c r="H8192">
        <f t="shared" ca="1" si="165"/>
        <v>4.3807675887477925E-3</v>
      </c>
    </row>
    <row r="8193" spans="7:8">
      <c r="G8193">
        <v>8188</v>
      </c>
      <c r="H8193">
        <f t="shared" ca="1" si="165"/>
        <v>5.818109641278919E-3</v>
      </c>
    </row>
    <row r="8194" spans="7:8">
      <c r="G8194">
        <v>8189</v>
      </c>
      <c r="H8194">
        <f t="shared" ca="1" si="165"/>
        <v>-1.5336752643827231E-2</v>
      </c>
    </row>
    <row r="8195" spans="7:8">
      <c r="G8195">
        <v>8190</v>
      </c>
      <c r="H8195">
        <f t="shared" ca="1" si="165"/>
        <v>-1.173033835206517E-2</v>
      </c>
    </row>
    <row r="8196" spans="7:8">
      <c r="G8196">
        <v>8191</v>
      </c>
      <c r="H8196">
        <f t="shared" ca="1" si="165"/>
        <v>1.0534379437943215E-3</v>
      </c>
    </row>
    <row r="8197" spans="7:8">
      <c r="G8197">
        <v>8192</v>
      </c>
      <c r="H8197">
        <f t="shared" ca="1" si="165"/>
        <v>2.6574453912769899E-2</v>
      </c>
    </row>
    <row r="8198" spans="7:8">
      <c r="G8198">
        <v>8193</v>
      </c>
      <c r="H8198">
        <f t="shared" ca="1" si="165"/>
        <v>-1.9279331955493702E-2</v>
      </c>
    </row>
    <row r="8199" spans="7:8">
      <c r="G8199">
        <v>8194</v>
      </c>
      <c r="H8199">
        <f t="shared" ref="H8199:H8262" ca="1" si="166">NORMINV(RAND(),N$8,N$9)</f>
        <v>-4.8793643655920286E-3</v>
      </c>
    </row>
    <row r="8200" spans="7:8">
      <c r="G8200">
        <v>8195</v>
      </c>
      <c r="H8200">
        <f t="shared" ca="1" si="166"/>
        <v>2.0595563913231873E-2</v>
      </c>
    </row>
    <row r="8201" spans="7:8">
      <c r="G8201">
        <v>8196</v>
      </c>
      <c r="H8201">
        <f t="shared" ca="1" si="166"/>
        <v>-1.4533338844607736E-2</v>
      </c>
    </row>
    <row r="8202" spans="7:8">
      <c r="G8202">
        <v>8197</v>
      </c>
      <c r="H8202">
        <f t="shared" ca="1" si="166"/>
        <v>7.1034074217295757E-3</v>
      </c>
    </row>
    <row r="8203" spans="7:8">
      <c r="G8203">
        <v>8198</v>
      </c>
      <c r="H8203">
        <f t="shared" ca="1" si="166"/>
        <v>1.0549313006630836E-2</v>
      </c>
    </row>
    <row r="8204" spans="7:8">
      <c r="G8204">
        <v>8199</v>
      </c>
      <c r="H8204">
        <f t="shared" ca="1" si="166"/>
        <v>-7.667653735515808E-3</v>
      </c>
    </row>
    <row r="8205" spans="7:8">
      <c r="G8205">
        <v>8200</v>
      </c>
      <c r="H8205">
        <f t="shared" ca="1" si="166"/>
        <v>-3.703337383786931E-2</v>
      </c>
    </row>
    <row r="8206" spans="7:8">
      <c r="G8206">
        <v>8201</v>
      </c>
      <c r="H8206">
        <f t="shared" ca="1" si="166"/>
        <v>1.1520547455074788E-2</v>
      </c>
    </row>
    <row r="8207" spans="7:8">
      <c r="G8207">
        <v>8202</v>
      </c>
      <c r="H8207">
        <f t="shared" ca="1" si="166"/>
        <v>2.0696749581412162E-2</v>
      </c>
    </row>
    <row r="8208" spans="7:8">
      <c r="G8208">
        <v>8203</v>
      </c>
      <c r="H8208">
        <f t="shared" ca="1" si="166"/>
        <v>1.8111721983650918E-2</v>
      </c>
    </row>
    <row r="8209" spans="7:8">
      <c r="G8209">
        <v>8204</v>
      </c>
      <c r="H8209">
        <f t="shared" ca="1" si="166"/>
        <v>2.1509652891025449E-2</v>
      </c>
    </row>
    <row r="8210" spans="7:8">
      <c r="G8210">
        <v>8205</v>
      </c>
      <c r="H8210">
        <f t="shared" ca="1" si="166"/>
        <v>-9.9549216250178194E-4</v>
      </c>
    </row>
    <row r="8211" spans="7:8">
      <c r="G8211">
        <v>8206</v>
      </c>
      <c r="H8211">
        <f t="shared" ca="1" si="166"/>
        <v>-2.6868522934886018E-2</v>
      </c>
    </row>
    <row r="8212" spans="7:8">
      <c r="G8212">
        <v>8207</v>
      </c>
      <c r="H8212">
        <f t="shared" ca="1" si="166"/>
        <v>6.1508675834175564E-3</v>
      </c>
    </row>
    <row r="8213" spans="7:8">
      <c r="G8213">
        <v>8208</v>
      </c>
      <c r="H8213">
        <f t="shared" ca="1" si="166"/>
        <v>-2.5883671684297444E-3</v>
      </c>
    </row>
    <row r="8214" spans="7:8">
      <c r="G8214">
        <v>8209</v>
      </c>
      <c r="H8214">
        <f t="shared" ca="1" si="166"/>
        <v>1.1572207427625381E-2</v>
      </c>
    </row>
    <row r="8215" spans="7:8">
      <c r="G8215">
        <v>8210</v>
      </c>
      <c r="H8215">
        <f t="shared" ca="1" si="166"/>
        <v>-3.7842379687878437E-2</v>
      </c>
    </row>
    <row r="8216" spans="7:8">
      <c r="G8216">
        <v>8211</v>
      </c>
      <c r="H8216">
        <f t="shared" ca="1" si="166"/>
        <v>1.1027858352317061E-2</v>
      </c>
    </row>
    <row r="8217" spans="7:8">
      <c r="G8217">
        <v>8212</v>
      </c>
      <c r="H8217">
        <f t="shared" ca="1" si="166"/>
        <v>2.6556751169399536E-2</v>
      </c>
    </row>
    <row r="8218" spans="7:8">
      <c r="G8218">
        <v>8213</v>
      </c>
      <c r="H8218">
        <f t="shared" ca="1" si="166"/>
        <v>1.6468792900602061E-2</v>
      </c>
    </row>
    <row r="8219" spans="7:8">
      <c r="G8219">
        <v>8214</v>
      </c>
      <c r="H8219">
        <f t="shared" ca="1" si="166"/>
        <v>-1.274678111236351E-2</v>
      </c>
    </row>
    <row r="8220" spans="7:8">
      <c r="G8220">
        <v>8215</v>
      </c>
      <c r="H8220">
        <f t="shared" ca="1" si="166"/>
        <v>-3.0852741580138877E-2</v>
      </c>
    </row>
    <row r="8221" spans="7:8">
      <c r="G8221">
        <v>8216</v>
      </c>
      <c r="H8221">
        <f t="shared" ca="1" si="166"/>
        <v>-1.4482122537029534E-2</v>
      </c>
    </row>
    <row r="8222" spans="7:8">
      <c r="G8222">
        <v>8217</v>
      </c>
      <c r="H8222">
        <f t="shared" ca="1" si="166"/>
        <v>-5.6788624360636442E-3</v>
      </c>
    </row>
    <row r="8223" spans="7:8">
      <c r="G8223">
        <v>8218</v>
      </c>
      <c r="H8223">
        <f t="shared" ca="1" si="166"/>
        <v>-2.7049919642770951E-3</v>
      </c>
    </row>
    <row r="8224" spans="7:8">
      <c r="G8224">
        <v>8219</v>
      </c>
      <c r="H8224">
        <f t="shared" ca="1" si="166"/>
        <v>-1.4278601870154556E-2</v>
      </c>
    </row>
    <row r="8225" spans="7:8">
      <c r="G8225">
        <v>8220</v>
      </c>
      <c r="H8225">
        <f t="shared" ca="1" si="166"/>
        <v>3.8438440413756873E-2</v>
      </c>
    </row>
    <row r="8226" spans="7:8">
      <c r="G8226">
        <v>8221</v>
      </c>
      <c r="H8226">
        <f t="shared" ca="1" si="166"/>
        <v>4.762698129415998E-2</v>
      </c>
    </row>
    <row r="8227" spans="7:8">
      <c r="G8227">
        <v>8222</v>
      </c>
      <c r="H8227">
        <f t="shared" ca="1" si="166"/>
        <v>-1.9676533871025793E-2</v>
      </c>
    </row>
    <row r="8228" spans="7:8">
      <c r="G8228">
        <v>8223</v>
      </c>
      <c r="H8228">
        <f t="shared" ca="1" si="166"/>
        <v>-4.0478341656240584E-2</v>
      </c>
    </row>
    <row r="8229" spans="7:8">
      <c r="G8229">
        <v>8224</v>
      </c>
      <c r="H8229">
        <f t="shared" ca="1" si="166"/>
        <v>-4.4794056124622074E-3</v>
      </c>
    </row>
    <row r="8230" spans="7:8">
      <c r="G8230">
        <v>8225</v>
      </c>
      <c r="H8230">
        <f t="shared" ca="1" si="166"/>
        <v>4.9966475187634982E-3</v>
      </c>
    </row>
    <row r="8231" spans="7:8">
      <c r="G8231">
        <v>8226</v>
      </c>
      <c r="H8231">
        <f t="shared" ca="1" si="166"/>
        <v>-5.429951871918544E-3</v>
      </c>
    </row>
    <row r="8232" spans="7:8">
      <c r="G8232">
        <v>8227</v>
      </c>
      <c r="H8232">
        <f t="shared" ca="1" si="166"/>
        <v>-4.5289664690002229E-3</v>
      </c>
    </row>
    <row r="8233" spans="7:8">
      <c r="G8233">
        <v>8228</v>
      </c>
      <c r="H8233">
        <f t="shared" ca="1" si="166"/>
        <v>-4.2585395367445066E-2</v>
      </c>
    </row>
    <row r="8234" spans="7:8">
      <c r="G8234">
        <v>8229</v>
      </c>
      <c r="H8234">
        <f t="shared" ca="1" si="166"/>
        <v>1.0844102791499716E-2</v>
      </c>
    </row>
    <row r="8235" spans="7:8">
      <c r="G8235">
        <v>8230</v>
      </c>
      <c r="H8235">
        <f t="shared" ca="1" si="166"/>
        <v>-1.6433629951321554E-2</v>
      </c>
    </row>
    <row r="8236" spans="7:8">
      <c r="G8236">
        <v>8231</v>
      </c>
      <c r="H8236">
        <f t="shared" ca="1" si="166"/>
        <v>1.6391321509245188E-2</v>
      </c>
    </row>
    <row r="8237" spans="7:8">
      <c r="G8237">
        <v>8232</v>
      </c>
      <c r="H8237">
        <f t="shared" ca="1" si="166"/>
        <v>7.8842632513069629E-4</v>
      </c>
    </row>
    <row r="8238" spans="7:8">
      <c r="G8238">
        <v>8233</v>
      </c>
      <c r="H8238">
        <f t="shared" ca="1" si="166"/>
        <v>1.0236878887684901E-2</v>
      </c>
    </row>
    <row r="8239" spans="7:8">
      <c r="G8239">
        <v>8234</v>
      </c>
      <c r="H8239">
        <f t="shared" ca="1" si="166"/>
        <v>-2.5540253498761395E-4</v>
      </c>
    </row>
    <row r="8240" spans="7:8">
      <c r="G8240">
        <v>8235</v>
      </c>
      <c r="H8240">
        <f t="shared" ca="1" si="166"/>
        <v>-7.0796568691059297E-3</v>
      </c>
    </row>
    <row r="8241" spans="7:8">
      <c r="G8241">
        <v>8236</v>
      </c>
      <c r="H8241">
        <f t="shared" ca="1" si="166"/>
        <v>-7.5020434735356013E-3</v>
      </c>
    </row>
    <row r="8242" spans="7:8">
      <c r="G8242">
        <v>8237</v>
      </c>
      <c r="H8242">
        <f t="shared" ca="1" si="166"/>
        <v>-6.1321330711433444E-3</v>
      </c>
    </row>
    <row r="8243" spans="7:8">
      <c r="G8243">
        <v>8238</v>
      </c>
      <c r="H8243">
        <f t="shared" ca="1" si="166"/>
        <v>4.6708181944397106E-4</v>
      </c>
    </row>
    <row r="8244" spans="7:8">
      <c r="G8244">
        <v>8239</v>
      </c>
      <c r="H8244">
        <f t="shared" ca="1" si="166"/>
        <v>-2.3493405366955294E-2</v>
      </c>
    </row>
    <row r="8245" spans="7:8">
      <c r="G8245">
        <v>8240</v>
      </c>
      <c r="H8245">
        <f t="shared" ca="1" si="166"/>
        <v>-1.7543013979204151E-2</v>
      </c>
    </row>
    <row r="8246" spans="7:8">
      <c r="G8246">
        <v>8241</v>
      </c>
      <c r="H8246">
        <f t="shared" ca="1" si="166"/>
        <v>3.0447079114518001E-2</v>
      </c>
    </row>
    <row r="8247" spans="7:8">
      <c r="G8247">
        <v>8242</v>
      </c>
      <c r="H8247">
        <f t="shared" ca="1" si="166"/>
        <v>3.5889348081320431E-2</v>
      </c>
    </row>
    <row r="8248" spans="7:8">
      <c r="G8248">
        <v>8243</v>
      </c>
      <c r="H8248">
        <f t="shared" ca="1" si="166"/>
        <v>2.9728405623142542E-3</v>
      </c>
    </row>
    <row r="8249" spans="7:8">
      <c r="G8249">
        <v>8244</v>
      </c>
      <c r="H8249">
        <f t="shared" ca="1" si="166"/>
        <v>2.3848728178990784E-3</v>
      </c>
    </row>
    <row r="8250" spans="7:8">
      <c r="G8250">
        <v>8245</v>
      </c>
      <c r="H8250">
        <f t="shared" ca="1" si="166"/>
        <v>-3.1154896221777381E-5</v>
      </c>
    </row>
    <row r="8251" spans="7:8">
      <c r="G8251">
        <v>8246</v>
      </c>
      <c r="H8251">
        <f t="shared" ca="1" si="166"/>
        <v>-3.1858696786999867E-2</v>
      </c>
    </row>
    <row r="8252" spans="7:8">
      <c r="G8252">
        <v>8247</v>
      </c>
      <c r="H8252">
        <f t="shared" ca="1" si="166"/>
        <v>-1.9988183916906259E-2</v>
      </c>
    </row>
    <row r="8253" spans="7:8">
      <c r="G8253">
        <v>8248</v>
      </c>
      <c r="H8253">
        <f t="shared" ca="1" si="166"/>
        <v>1.1821413814862045E-2</v>
      </c>
    </row>
    <row r="8254" spans="7:8">
      <c r="G8254">
        <v>8249</v>
      </c>
      <c r="H8254">
        <f t="shared" ca="1" si="166"/>
        <v>4.1359174872794974E-3</v>
      </c>
    </row>
    <row r="8255" spans="7:8">
      <c r="G8255">
        <v>8250</v>
      </c>
      <c r="H8255">
        <f t="shared" ca="1" si="166"/>
        <v>1.4285245560526414E-2</v>
      </c>
    </row>
    <row r="8256" spans="7:8">
      <c r="G8256">
        <v>8251</v>
      </c>
      <c r="H8256">
        <f t="shared" ca="1" si="166"/>
        <v>2.6614819658270204E-2</v>
      </c>
    </row>
    <row r="8257" spans="7:8">
      <c r="G8257">
        <v>8252</v>
      </c>
      <c r="H8257">
        <f t="shared" ca="1" si="166"/>
        <v>2.0574436071219827E-2</v>
      </c>
    </row>
    <row r="8258" spans="7:8">
      <c r="G8258">
        <v>8253</v>
      </c>
      <c r="H8258">
        <f t="shared" ca="1" si="166"/>
        <v>-2.7908989734952896E-3</v>
      </c>
    </row>
    <row r="8259" spans="7:8">
      <c r="G8259">
        <v>8254</v>
      </c>
      <c r="H8259">
        <f t="shared" ca="1" si="166"/>
        <v>1.0687886417137488E-2</v>
      </c>
    </row>
    <row r="8260" spans="7:8">
      <c r="G8260">
        <v>8255</v>
      </c>
      <c r="H8260">
        <f t="shared" ca="1" si="166"/>
        <v>-2.4226142701145304E-2</v>
      </c>
    </row>
    <row r="8261" spans="7:8">
      <c r="G8261">
        <v>8256</v>
      </c>
      <c r="H8261">
        <f t="shared" ca="1" si="166"/>
        <v>-3.0353602065347304E-2</v>
      </c>
    </row>
    <row r="8262" spans="7:8">
      <c r="G8262">
        <v>8257</v>
      </c>
      <c r="H8262">
        <f t="shared" ca="1" si="166"/>
        <v>-2.1677948755159777E-2</v>
      </c>
    </row>
    <row r="8263" spans="7:8">
      <c r="G8263">
        <v>8258</v>
      </c>
      <c r="H8263">
        <f t="shared" ref="H8263:H8326" ca="1" si="167">NORMINV(RAND(),N$8,N$9)</f>
        <v>-4.6348158334666864E-2</v>
      </c>
    </row>
    <row r="8264" spans="7:8">
      <c r="G8264">
        <v>8259</v>
      </c>
      <c r="H8264">
        <f t="shared" ca="1" si="167"/>
        <v>-5.0533734726778058E-2</v>
      </c>
    </row>
    <row r="8265" spans="7:8">
      <c r="G8265">
        <v>8260</v>
      </c>
      <c r="H8265">
        <f t="shared" ca="1" si="167"/>
        <v>-1.7320969948854147E-2</v>
      </c>
    </row>
    <row r="8266" spans="7:8">
      <c r="G8266">
        <v>8261</v>
      </c>
      <c r="H8266">
        <f t="shared" ca="1" si="167"/>
        <v>4.1632045250442444E-3</v>
      </c>
    </row>
    <row r="8267" spans="7:8">
      <c r="G8267">
        <v>8262</v>
      </c>
      <c r="H8267">
        <f t="shared" ca="1" si="167"/>
        <v>4.5360864277412746E-2</v>
      </c>
    </row>
    <row r="8268" spans="7:8">
      <c r="G8268">
        <v>8263</v>
      </c>
      <c r="H8268">
        <f t="shared" ca="1" si="167"/>
        <v>-1.7675653809318969E-2</v>
      </c>
    </row>
    <row r="8269" spans="7:8">
      <c r="G8269">
        <v>8264</v>
      </c>
      <c r="H8269">
        <f t="shared" ca="1" si="167"/>
        <v>4.0159252878162133E-2</v>
      </c>
    </row>
    <row r="8270" spans="7:8">
      <c r="G8270">
        <v>8265</v>
      </c>
      <c r="H8270">
        <f t="shared" ca="1" si="167"/>
        <v>1.3931733352210152E-2</v>
      </c>
    </row>
    <row r="8271" spans="7:8">
      <c r="G8271">
        <v>8266</v>
      </c>
      <c r="H8271">
        <f t="shared" ca="1" si="167"/>
        <v>-3.2854847834887452E-4</v>
      </c>
    </row>
    <row r="8272" spans="7:8">
      <c r="G8272">
        <v>8267</v>
      </c>
      <c r="H8272">
        <f t="shared" ca="1" si="167"/>
        <v>-8.1803541078026114E-3</v>
      </c>
    </row>
    <row r="8273" spans="7:8">
      <c r="G8273">
        <v>8268</v>
      </c>
      <c r="H8273">
        <f t="shared" ca="1" si="167"/>
        <v>-3.9575685175401387E-2</v>
      </c>
    </row>
    <row r="8274" spans="7:8">
      <c r="G8274">
        <v>8269</v>
      </c>
      <c r="H8274">
        <f t="shared" ca="1" si="167"/>
        <v>2.1543387304930325E-2</v>
      </c>
    </row>
    <row r="8275" spans="7:8">
      <c r="G8275">
        <v>8270</v>
      </c>
      <c r="H8275">
        <f t="shared" ca="1" si="167"/>
        <v>-9.6270346755592418E-3</v>
      </c>
    </row>
    <row r="8276" spans="7:8">
      <c r="G8276">
        <v>8271</v>
      </c>
      <c r="H8276">
        <f t="shared" ca="1" si="167"/>
        <v>1.0267713033394912E-3</v>
      </c>
    </row>
    <row r="8277" spans="7:8">
      <c r="G8277">
        <v>8272</v>
      </c>
      <c r="H8277">
        <f t="shared" ca="1" si="167"/>
        <v>-1.6078207489359984E-2</v>
      </c>
    </row>
    <row r="8278" spans="7:8">
      <c r="G8278">
        <v>8273</v>
      </c>
      <c r="H8278">
        <f t="shared" ca="1" si="167"/>
        <v>-3.2936115331432037E-2</v>
      </c>
    </row>
    <row r="8279" spans="7:8">
      <c r="G8279">
        <v>8274</v>
      </c>
      <c r="H8279">
        <f t="shared" ca="1" si="167"/>
        <v>4.4447276437963881E-2</v>
      </c>
    </row>
    <row r="8280" spans="7:8">
      <c r="G8280">
        <v>8275</v>
      </c>
      <c r="H8280">
        <f t="shared" ca="1" si="167"/>
        <v>5.2838006928728901E-3</v>
      </c>
    </row>
    <row r="8281" spans="7:8">
      <c r="G8281">
        <v>8276</v>
      </c>
      <c r="H8281">
        <f t="shared" ca="1" si="167"/>
        <v>1.3862522488774824E-3</v>
      </c>
    </row>
    <row r="8282" spans="7:8">
      <c r="G8282">
        <v>8277</v>
      </c>
      <c r="H8282">
        <f t="shared" ca="1" si="167"/>
        <v>1.1716326618107844E-2</v>
      </c>
    </row>
    <row r="8283" spans="7:8">
      <c r="G8283">
        <v>8278</v>
      </c>
      <c r="H8283">
        <f t="shared" ca="1" si="167"/>
        <v>1.0979411093785948E-3</v>
      </c>
    </row>
    <row r="8284" spans="7:8">
      <c r="G8284">
        <v>8279</v>
      </c>
      <c r="H8284">
        <f t="shared" ca="1" si="167"/>
        <v>3.8222667021012589E-2</v>
      </c>
    </row>
    <row r="8285" spans="7:8">
      <c r="G8285">
        <v>8280</v>
      </c>
      <c r="H8285">
        <f t="shared" ca="1" si="167"/>
        <v>2.5936457397189257E-2</v>
      </c>
    </row>
    <row r="8286" spans="7:8">
      <c r="G8286">
        <v>8281</v>
      </c>
      <c r="H8286">
        <f t="shared" ca="1" si="167"/>
        <v>-1.9318135976838343E-2</v>
      </c>
    </row>
    <row r="8287" spans="7:8">
      <c r="G8287">
        <v>8282</v>
      </c>
      <c r="H8287">
        <f t="shared" ca="1" si="167"/>
        <v>-1.3735080512963431E-3</v>
      </c>
    </row>
    <row r="8288" spans="7:8">
      <c r="G8288">
        <v>8283</v>
      </c>
      <c r="H8288">
        <f t="shared" ca="1" si="167"/>
        <v>3.0821386808965394E-2</v>
      </c>
    </row>
    <row r="8289" spans="7:8">
      <c r="G8289">
        <v>8284</v>
      </c>
      <c r="H8289">
        <f t="shared" ca="1" si="167"/>
        <v>-1.6030489356361182E-2</v>
      </c>
    </row>
    <row r="8290" spans="7:8">
      <c r="G8290">
        <v>8285</v>
      </c>
      <c r="H8290">
        <f t="shared" ca="1" si="167"/>
        <v>2.2418117031421901E-3</v>
      </c>
    </row>
    <row r="8291" spans="7:8">
      <c r="G8291">
        <v>8286</v>
      </c>
      <c r="H8291">
        <f t="shared" ca="1" si="167"/>
        <v>-2.2083818788399719E-2</v>
      </c>
    </row>
    <row r="8292" spans="7:8">
      <c r="G8292">
        <v>8287</v>
      </c>
      <c r="H8292">
        <f t="shared" ca="1" si="167"/>
        <v>-1.7483712179309031E-2</v>
      </c>
    </row>
    <row r="8293" spans="7:8">
      <c r="G8293">
        <v>8288</v>
      </c>
      <c r="H8293">
        <f t="shared" ca="1" si="167"/>
        <v>-1.8512602889113994E-2</v>
      </c>
    </row>
    <row r="8294" spans="7:8">
      <c r="G8294">
        <v>8289</v>
      </c>
      <c r="H8294">
        <f t="shared" ca="1" si="167"/>
        <v>9.596354740901895E-3</v>
      </c>
    </row>
    <row r="8295" spans="7:8">
      <c r="G8295">
        <v>8290</v>
      </c>
      <c r="H8295">
        <f t="shared" ca="1" si="167"/>
        <v>7.4988811660279707E-4</v>
      </c>
    </row>
    <row r="8296" spans="7:8">
      <c r="G8296">
        <v>8291</v>
      </c>
      <c r="H8296">
        <f t="shared" ca="1" si="167"/>
        <v>2.8335625826481452E-2</v>
      </c>
    </row>
    <row r="8297" spans="7:8">
      <c r="G8297">
        <v>8292</v>
      </c>
      <c r="H8297">
        <f t="shared" ca="1" si="167"/>
        <v>-6.7368068714479569E-3</v>
      </c>
    </row>
    <row r="8298" spans="7:8">
      <c r="G8298">
        <v>8293</v>
      </c>
      <c r="H8298">
        <f t="shared" ca="1" si="167"/>
        <v>1.566711152193604E-3</v>
      </c>
    </row>
    <row r="8299" spans="7:8">
      <c r="G8299">
        <v>8294</v>
      </c>
      <c r="H8299">
        <f t="shared" ca="1" si="167"/>
        <v>-3.8532170082455196E-3</v>
      </c>
    </row>
    <row r="8300" spans="7:8">
      <c r="G8300">
        <v>8295</v>
      </c>
      <c r="H8300">
        <f t="shared" ca="1" si="167"/>
        <v>3.474388200981479E-3</v>
      </c>
    </row>
    <row r="8301" spans="7:8">
      <c r="G8301">
        <v>8296</v>
      </c>
      <c r="H8301">
        <f t="shared" ca="1" si="167"/>
        <v>-2.0551061074734121E-2</v>
      </c>
    </row>
    <row r="8302" spans="7:8">
      <c r="G8302">
        <v>8297</v>
      </c>
      <c r="H8302">
        <f t="shared" ca="1" si="167"/>
        <v>-2.7394270232146918E-2</v>
      </c>
    </row>
    <row r="8303" spans="7:8">
      <c r="G8303">
        <v>8298</v>
      </c>
      <c r="H8303">
        <f t="shared" ca="1" si="167"/>
        <v>4.3167039669007888E-2</v>
      </c>
    </row>
    <row r="8304" spans="7:8">
      <c r="G8304">
        <v>8299</v>
      </c>
      <c r="H8304">
        <f t="shared" ca="1" si="167"/>
        <v>3.0279755012909807E-2</v>
      </c>
    </row>
    <row r="8305" spans="7:8">
      <c r="G8305">
        <v>8300</v>
      </c>
      <c r="H8305">
        <f t="shared" ca="1" si="167"/>
        <v>2.7222819435938659E-2</v>
      </c>
    </row>
    <row r="8306" spans="7:8">
      <c r="G8306">
        <v>8301</v>
      </c>
      <c r="H8306">
        <f t="shared" ca="1" si="167"/>
        <v>1.8835723606770077E-2</v>
      </c>
    </row>
    <row r="8307" spans="7:8">
      <c r="G8307">
        <v>8302</v>
      </c>
      <c r="H8307">
        <f t="shared" ca="1" si="167"/>
        <v>-2.7466267024690957E-2</v>
      </c>
    </row>
    <row r="8308" spans="7:8">
      <c r="G8308">
        <v>8303</v>
      </c>
      <c r="H8308">
        <f t="shared" ca="1" si="167"/>
        <v>-1.7482791063007059E-2</v>
      </c>
    </row>
    <row r="8309" spans="7:8">
      <c r="G8309">
        <v>8304</v>
      </c>
      <c r="H8309">
        <f t="shared" ca="1" si="167"/>
        <v>1.3691529831424821E-2</v>
      </c>
    </row>
    <row r="8310" spans="7:8">
      <c r="G8310">
        <v>8305</v>
      </c>
      <c r="H8310">
        <f t="shared" ca="1" si="167"/>
        <v>1.8945026492829978E-2</v>
      </c>
    </row>
    <row r="8311" spans="7:8">
      <c r="G8311">
        <v>8306</v>
      </c>
      <c r="H8311">
        <f t="shared" ca="1" si="167"/>
        <v>2.2280406892620508E-2</v>
      </c>
    </row>
    <row r="8312" spans="7:8">
      <c r="G8312">
        <v>8307</v>
      </c>
      <c r="H8312">
        <f t="shared" ca="1" si="167"/>
        <v>-4.95713166391614E-3</v>
      </c>
    </row>
    <row r="8313" spans="7:8">
      <c r="G8313">
        <v>8308</v>
      </c>
      <c r="H8313">
        <f t="shared" ca="1" si="167"/>
        <v>1.6293166475781135E-2</v>
      </c>
    </row>
    <row r="8314" spans="7:8">
      <c r="G8314">
        <v>8309</v>
      </c>
      <c r="H8314">
        <f t="shared" ca="1" si="167"/>
        <v>1.9484524817182988E-3</v>
      </c>
    </row>
    <row r="8315" spans="7:8">
      <c r="G8315">
        <v>8310</v>
      </c>
      <c r="H8315">
        <f t="shared" ca="1" si="167"/>
        <v>6.2924362707376686E-3</v>
      </c>
    </row>
    <row r="8316" spans="7:8">
      <c r="G8316">
        <v>8311</v>
      </c>
      <c r="H8316">
        <f t="shared" ca="1" si="167"/>
        <v>-4.3436596114980333E-3</v>
      </c>
    </row>
    <row r="8317" spans="7:8">
      <c r="G8317">
        <v>8312</v>
      </c>
      <c r="H8317">
        <f t="shared" ca="1" si="167"/>
        <v>-3.2771067918849775E-2</v>
      </c>
    </row>
    <row r="8318" spans="7:8">
      <c r="G8318">
        <v>8313</v>
      </c>
      <c r="H8318">
        <f t="shared" ca="1" si="167"/>
        <v>-1.4161196454686397E-2</v>
      </c>
    </row>
    <row r="8319" spans="7:8">
      <c r="G8319">
        <v>8314</v>
      </c>
      <c r="H8319">
        <f t="shared" ca="1" si="167"/>
        <v>-5.77275442853834E-3</v>
      </c>
    </row>
    <row r="8320" spans="7:8">
      <c r="G8320">
        <v>8315</v>
      </c>
      <c r="H8320">
        <f t="shared" ca="1" si="167"/>
        <v>1.2748257097697259E-2</v>
      </c>
    </row>
    <row r="8321" spans="7:8">
      <c r="G8321">
        <v>8316</v>
      </c>
      <c r="H8321">
        <f t="shared" ca="1" si="167"/>
        <v>-3.1768642022443123E-2</v>
      </c>
    </row>
    <row r="8322" spans="7:8">
      <c r="G8322">
        <v>8317</v>
      </c>
      <c r="H8322">
        <f t="shared" ca="1" si="167"/>
        <v>-2.0396966115617914E-2</v>
      </c>
    </row>
    <row r="8323" spans="7:8">
      <c r="G8323">
        <v>8318</v>
      </c>
      <c r="H8323">
        <f t="shared" ca="1" si="167"/>
        <v>2.3368522890232005E-2</v>
      </c>
    </row>
    <row r="8324" spans="7:8">
      <c r="G8324">
        <v>8319</v>
      </c>
      <c r="H8324">
        <f t="shared" ca="1" si="167"/>
        <v>-2.7585750122004916E-2</v>
      </c>
    </row>
    <row r="8325" spans="7:8">
      <c r="G8325">
        <v>8320</v>
      </c>
      <c r="H8325">
        <f t="shared" ca="1" si="167"/>
        <v>2.8476412126825678E-2</v>
      </c>
    </row>
    <row r="8326" spans="7:8">
      <c r="G8326">
        <v>8321</v>
      </c>
      <c r="H8326">
        <f t="shared" ca="1" si="167"/>
        <v>7.9096450732450852E-3</v>
      </c>
    </row>
    <row r="8327" spans="7:8">
      <c r="G8327">
        <v>8322</v>
      </c>
      <c r="H8327">
        <f t="shared" ref="H8327:H8390" ca="1" si="168">NORMINV(RAND(),N$8,N$9)</f>
        <v>8.8820829080659015E-3</v>
      </c>
    </row>
    <row r="8328" spans="7:8">
      <c r="G8328">
        <v>8323</v>
      </c>
      <c r="H8328">
        <f t="shared" ca="1" si="168"/>
        <v>-2.5151738404202671E-2</v>
      </c>
    </row>
    <row r="8329" spans="7:8">
      <c r="G8329">
        <v>8324</v>
      </c>
      <c r="H8329">
        <f t="shared" ca="1" si="168"/>
        <v>1.4061380798438704E-2</v>
      </c>
    </row>
    <row r="8330" spans="7:8">
      <c r="G8330">
        <v>8325</v>
      </c>
      <c r="H8330">
        <f t="shared" ca="1" si="168"/>
        <v>5.2620364727474951E-3</v>
      </c>
    </row>
    <row r="8331" spans="7:8">
      <c r="G8331">
        <v>8326</v>
      </c>
      <c r="H8331">
        <f t="shared" ca="1" si="168"/>
        <v>5.321916984916018E-3</v>
      </c>
    </row>
    <row r="8332" spans="7:8">
      <c r="G8332">
        <v>8327</v>
      </c>
      <c r="H8332">
        <f t="shared" ca="1" si="168"/>
        <v>-1.7126666173650686E-2</v>
      </c>
    </row>
    <row r="8333" spans="7:8">
      <c r="G8333">
        <v>8328</v>
      </c>
      <c r="H8333">
        <f t="shared" ca="1" si="168"/>
        <v>-3.7428457571217703E-2</v>
      </c>
    </row>
    <row r="8334" spans="7:8">
      <c r="G8334">
        <v>8329</v>
      </c>
      <c r="H8334">
        <f t="shared" ca="1" si="168"/>
        <v>-2.7081694559490527E-3</v>
      </c>
    </row>
    <row r="8335" spans="7:8">
      <c r="G8335">
        <v>8330</v>
      </c>
      <c r="H8335">
        <f t="shared" ca="1" si="168"/>
        <v>4.3986331900041113E-3</v>
      </c>
    </row>
    <row r="8336" spans="7:8">
      <c r="G8336">
        <v>8331</v>
      </c>
      <c r="H8336">
        <f t="shared" ca="1" si="168"/>
        <v>7.8088974203143324E-3</v>
      </c>
    </row>
    <row r="8337" spans="7:8">
      <c r="G8337">
        <v>8332</v>
      </c>
      <c r="H8337">
        <f t="shared" ca="1" si="168"/>
        <v>1.7944518041410635E-2</v>
      </c>
    </row>
    <row r="8338" spans="7:8">
      <c r="G8338">
        <v>8333</v>
      </c>
      <c r="H8338">
        <f t="shared" ca="1" si="168"/>
        <v>8.8609707888955957E-3</v>
      </c>
    </row>
    <row r="8339" spans="7:8">
      <c r="G8339">
        <v>8334</v>
      </c>
      <c r="H8339">
        <f t="shared" ca="1" si="168"/>
        <v>2.6718464902979588E-2</v>
      </c>
    </row>
    <row r="8340" spans="7:8">
      <c r="G8340">
        <v>8335</v>
      </c>
      <c r="H8340">
        <f t="shared" ca="1" si="168"/>
        <v>1.3163431157045226E-2</v>
      </c>
    </row>
    <row r="8341" spans="7:8">
      <c r="G8341">
        <v>8336</v>
      </c>
      <c r="H8341">
        <f t="shared" ca="1" si="168"/>
        <v>-2.0174531096270123E-2</v>
      </c>
    </row>
    <row r="8342" spans="7:8">
      <c r="G8342">
        <v>8337</v>
      </c>
      <c r="H8342">
        <f t="shared" ca="1" si="168"/>
        <v>-4.1758020922781644E-3</v>
      </c>
    </row>
    <row r="8343" spans="7:8">
      <c r="G8343">
        <v>8338</v>
      </c>
      <c r="H8343">
        <f t="shared" ca="1" si="168"/>
        <v>-1.3688511894497343E-3</v>
      </c>
    </row>
    <row r="8344" spans="7:8">
      <c r="G8344">
        <v>8339</v>
      </c>
      <c r="H8344">
        <f t="shared" ca="1" si="168"/>
        <v>-4.0833309924538609E-3</v>
      </c>
    </row>
    <row r="8345" spans="7:8">
      <c r="G8345">
        <v>8340</v>
      </c>
      <c r="H8345">
        <f t="shared" ca="1" si="168"/>
        <v>-2.084557693218321E-2</v>
      </c>
    </row>
    <row r="8346" spans="7:8">
      <c r="G8346">
        <v>8341</v>
      </c>
      <c r="H8346">
        <f t="shared" ca="1" si="168"/>
        <v>3.2177977891109502E-2</v>
      </c>
    </row>
    <row r="8347" spans="7:8">
      <c r="G8347">
        <v>8342</v>
      </c>
      <c r="H8347">
        <f t="shared" ca="1" si="168"/>
        <v>1.4537787889882447E-2</v>
      </c>
    </row>
    <row r="8348" spans="7:8">
      <c r="G8348">
        <v>8343</v>
      </c>
      <c r="H8348">
        <f t="shared" ca="1" si="168"/>
        <v>-1.6191095267792475E-2</v>
      </c>
    </row>
    <row r="8349" spans="7:8">
      <c r="G8349">
        <v>8344</v>
      </c>
      <c r="H8349">
        <f t="shared" ca="1" si="168"/>
        <v>-1.603704197024872E-2</v>
      </c>
    </row>
    <row r="8350" spans="7:8">
      <c r="G8350">
        <v>8345</v>
      </c>
      <c r="H8350">
        <f t="shared" ca="1" si="168"/>
        <v>-1.4149049758643588E-2</v>
      </c>
    </row>
    <row r="8351" spans="7:8">
      <c r="G8351">
        <v>8346</v>
      </c>
      <c r="H8351">
        <f t="shared" ca="1" si="168"/>
        <v>-3.1471774183161987E-3</v>
      </c>
    </row>
    <row r="8352" spans="7:8">
      <c r="G8352">
        <v>8347</v>
      </c>
      <c r="H8352">
        <f t="shared" ca="1" si="168"/>
        <v>3.9026539710476149E-2</v>
      </c>
    </row>
    <row r="8353" spans="7:8">
      <c r="G8353">
        <v>8348</v>
      </c>
      <c r="H8353">
        <f t="shared" ca="1" si="168"/>
        <v>2.2028216717040874E-2</v>
      </c>
    </row>
    <row r="8354" spans="7:8">
      <c r="G8354">
        <v>8349</v>
      </c>
      <c r="H8354">
        <f t="shared" ca="1" si="168"/>
        <v>4.8776638361153028E-3</v>
      </c>
    </row>
    <row r="8355" spans="7:8">
      <c r="G8355">
        <v>8350</v>
      </c>
      <c r="H8355">
        <f t="shared" ca="1" si="168"/>
        <v>4.3859938839913716E-2</v>
      </c>
    </row>
    <row r="8356" spans="7:8">
      <c r="G8356">
        <v>8351</v>
      </c>
      <c r="H8356">
        <f t="shared" ca="1" si="168"/>
        <v>3.8464388490161653E-3</v>
      </c>
    </row>
    <row r="8357" spans="7:8">
      <c r="G8357">
        <v>8352</v>
      </c>
      <c r="H8357">
        <f t="shared" ca="1" si="168"/>
        <v>1.5933758804444136E-2</v>
      </c>
    </row>
    <row r="8358" spans="7:8">
      <c r="G8358">
        <v>8353</v>
      </c>
      <c r="H8358">
        <f t="shared" ca="1" si="168"/>
        <v>1.0004748844634198E-2</v>
      </c>
    </row>
    <row r="8359" spans="7:8">
      <c r="G8359">
        <v>8354</v>
      </c>
      <c r="H8359">
        <f t="shared" ca="1" si="168"/>
        <v>-1.9264148525010929E-3</v>
      </c>
    </row>
    <row r="8360" spans="7:8">
      <c r="G8360">
        <v>8355</v>
      </c>
      <c r="H8360">
        <f t="shared" ca="1" si="168"/>
        <v>-1.3595278522359425E-2</v>
      </c>
    </row>
    <row r="8361" spans="7:8">
      <c r="G8361">
        <v>8356</v>
      </c>
      <c r="H8361">
        <f t="shared" ca="1" si="168"/>
        <v>-9.8172415354213388E-4</v>
      </c>
    </row>
    <row r="8362" spans="7:8">
      <c r="G8362">
        <v>8357</v>
      </c>
      <c r="H8362">
        <f t="shared" ca="1" si="168"/>
        <v>8.0441883592381139E-4</v>
      </c>
    </row>
    <row r="8363" spans="7:8">
      <c r="G8363">
        <v>8358</v>
      </c>
      <c r="H8363">
        <f t="shared" ca="1" si="168"/>
        <v>2.2932395379287134E-2</v>
      </c>
    </row>
    <row r="8364" spans="7:8">
      <c r="G8364">
        <v>8359</v>
      </c>
      <c r="H8364">
        <f t="shared" ca="1" si="168"/>
        <v>-2.6361442653727335E-2</v>
      </c>
    </row>
    <row r="8365" spans="7:8">
      <c r="G8365">
        <v>8360</v>
      </c>
      <c r="H8365">
        <f t="shared" ca="1" si="168"/>
        <v>6.0780294781247112E-3</v>
      </c>
    </row>
    <row r="8366" spans="7:8">
      <c r="G8366">
        <v>8361</v>
      </c>
      <c r="H8366">
        <f t="shared" ca="1" si="168"/>
        <v>2.0163465907568727E-2</v>
      </c>
    </row>
    <row r="8367" spans="7:8">
      <c r="G8367">
        <v>8362</v>
      </c>
      <c r="H8367">
        <f t="shared" ca="1" si="168"/>
        <v>-1.7978052457279101E-2</v>
      </c>
    </row>
    <row r="8368" spans="7:8">
      <c r="G8368">
        <v>8363</v>
      </c>
      <c r="H8368">
        <f t="shared" ca="1" si="168"/>
        <v>1.8309935236923675E-2</v>
      </c>
    </row>
    <row r="8369" spans="7:8">
      <c r="G8369">
        <v>8364</v>
      </c>
      <c r="H8369">
        <f t="shared" ca="1" si="168"/>
        <v>5.2472067537752236E-3</v>
      </c>
    </row>
    <row r="8370" spans="7:8">
      <c r="G8370">
        <v>8365</v>
      </c>
      <c r="H8370">
        <f t="shared" ca="1" si="168"/>
        <v>7.0769055565140619E-3</v>
      </c>
    </row>
    <row r="8371" spans="7:8">
      <c r="G8371">
        <v>8366</v>
      </c>
      <c r="H8371">
        <f t="shared" ca="1" si="168"/>
        <v>-2.0363220679489546E-2</v>
      </c>
    </row>
    <row r="8372" spans="7:8">
      <c r="G8372">
        <v>8367</v>
      </c>
      <c r="H8372">
        <f t="shared" ca="1" si="168"/>
        <v>-1.3990591123240021E-2</v>
      </c>
    </row>
    <row r="8373" spans="7:8">
      <c r="G8373">
        <v>8368</v>
      </c>
      <c r="H8373">
        <f t="shared" ca="1" si="168"/>
        <v>-6.7099682667996399E-3</v>
      </c>
    </row>
    <row r="8374" spans="7:8">
      <c r="G8374">
        <v>8369</v>
      </c>
      <c r="H8374">
        <f t="shared" ca="1" si="168"/>
        <v>-9.9967441593398956E-3</v>
      </c>
    </row>
    <row r="8375" spans="7:8">
      <c r="G8375">
        <v>8370</v>
      </c>
      <c r="H8375">
        <f t="shared" ca="1" si="168"/>
        <v>4.0029257630974321E-4</v>
      </c>
    </row>
    <row r="8376" spans="7:8">
      <c r="G8376">
        <v>8371</v>
      </c>
      <c r="H8376">
        <f t="shared" ca="1" si="168"/>
        <v>1.7412334084053967E-2</v>
      </c>
    </row>
    <row r="8377" spans="7:8">
      <c r="G8377">
        <v>8372</v>
      </c>
      <c r="H8377">
        <f t="shared" ca="1" si="168"/>
        <v>7.4849777905941009E-3</v>
      </c>
    </row>
    <row r="8378" spans="7:8">
      <c r="G8378">
        <v>8373</v>
      </c>
      <c r="H8378">
        <f t="shared" ca="1" si="168"/>
        <v>-4.7086493602849326E-3</v>
      </c>
    </row>
    <row r="8379" spans="7:8">
      <c r="G8379">
        <v>8374</v>
      </c>
      <c r="H8379">
        <f t="shared" ca="1" si="168"/>
        <v>1.5166961568510077E-2</v>
      </c>
    </row>
    <row r="8380" spans="7:8">
      <c r="G8380">
        <v>8375</v>
      </c>
      <c r="H8380">
        <f t="shared" ca="1" si="168"/>
        <v>-1.8669969279777474E-2</v>
      </c>
    </row>
    <row r="8381" spans="7:8">
      <c r="G8381">
        <v>8376</v>
      </c>
      <c r="H8381">
        <f t="shared" ca="1" si="168"/>
        <v>-9.4966812634775521E-3</v>
      </c>
    </row>
    <row r="8382" spans="7:8">
      <c r="G8382">
        <v>8377</v>
      </c>
      <c r="H8382">
        <f t="shared" ca="1" si="168"/>
        <v>3.4554878770432854E-2</v>
      </c>
    </row>
    <row r="8383" spans="7:8">
      <c r="G8383">
        <v>8378</v>
      </c>
      <c r="H8383">
        <f t="shared" ca="1" si="168"/>
        <v>-2.78171911745176E-2</v>
      </c>
    </row>
    <row r="8384" spans="7:8">
      <c r="G8384">
        <v>8379</v>
      </c>
      <c r="H8384">
        <f t="shared" ca="1" si="168"/>
        <v>-7.8507459962065609E-3</v>
      </c>
    </row>
    <row r="8385" spans="7:8">
      <c r="G8385">
        <v>8380</v>
      </c>
      <c r="H8385">
        <f t="shared" ca="1" si="168"/>
        <v>5.2935095726663835E-2</v>
      </c>
    </row>
    <row r="8386" spans="7:8">
      <c r="G8386">
        <v>8381</v>
      </c>
      <c r="H8386">
        <f t="shared" ca="1" si="168"/>
        <v>3.1345141825578605E-2</v>
      </c>
    </row>
    <row r="8387" spans="7:8">
      <c r="G8387">
        <v>8382</v>
      </c>
      <c r="H8387">
        <f t="shared" ca="1" si="168"/>
        <v>1.3251390204922655E-2</v>
      </c>
    </row>
    <row r="8388" spans="7:8">
      <c r="G8388">
        <v>8383</v>
      </c>
      <c r="H8388">
        <f t="shared" ca="1" si="168"/>
        <v>-5.5123258073985206E-3</v>
      </c>
    </row>
    <row r="8389" spans="7:8">
      <c r="G8389">
        <v>8384</v>
      </c>
      <c r="H8389">
        <f t="shared" ca="1" si="168"/>
        <v>1.0605692075927188E-2</v>
      </c>
    </row>
    <row r="8390" spans="7:8">
      <c r="G8390">
        <v>8385</v>
      </c>
      <c r="H8390">
        <f t="shared" ca="1" si="168"/>
        <v>-5.6975428893961833E-3</v>
      </c>
    </row>
    <row r="8391" spans="7:8">
      <c r="G8391">
        <v>8386</v>
      </c>
      <c r="H8391">
        <f t="shared" ref="H8391:H8454" ca="1" si="169">NORMINV(RAND(),N$8,N$9)</f>
        <v>1.9495199229673202E-2</v>
      </c>
    </row>
    <row r="8392" spans="7:8">
      <c r="G8392">
        <v>8387</v>
      </c>
      <c r="H8392">
        <f t="shared" ca="1" si="169"/>
        <v>-1.4618919141062879E-2</v>
      </c>
    </row>
    <row r="8393" spans="7:8">
      <c r="G8393">
        <v>8388</v>
      </c>
      <c r="H8393">
        <f t="shared" ca="1" si="169"/>
        <v>-2.1252741554330368E-2</v>
      </c>
    </row>
    <row r="8394" spans="7:8">
      <c r="G8394">
        <v>8389</v>
      </c>
      <c r="H8394">
        <f t="shared" ca="1" si="169"/>
        <v>-2.0138223519146872E-2</v>
      </c>
    </row>
    <row r="8395" spans="7:8">
      <c r="G8395">
        <v>8390</v>
      </c>
      <c r="H8395">
        <f t="shared" ca="1" si="169"/>
        <v>-3.5233899756835808E-3</v>
      </c>
    </row>
    <row r="8396" spans="7:8">
      <c r="G8396">
        <v>8391</v>
      </c>
      <c r="H8396">
        <f t="shared" ca="1" si="169"/>
        <v>-1.9039194333990681E-2</v>
      </c>
    </row>
    <row r="8397" spans="7:8">
      <c r="G8397">
        <v>8392</v>
      </c>
      <c r="H8397">
        <f t="shared" ca="1" si="169"/>
        <v>1.6424110265321253E-2</v>
      </c>
    </row>
    <row r="8398" spans="7:8">
      <c r="G8398">
        <v>8393</v>
      </c>
      <c r="H8398">
        <f t="shared" ca="1" si="169"/>
        <v>-2.0387656898023122E-2</v>
      </c>
    </row>
    <row r="8399" spans="7:8">
      <c r="G8399">
        <v>8394</v>
      </c>
      <c r="H8399">
        <f t="shared" ca="1" si="169"/>
        <v>2.4519262789364719E-2</v>
      </c>
    </row>
    <row r="8400" spans="7:8">
      <c r="G8400">
        <v>8395</v>
      </c>
      <c r="H8400">
        <f t="shared" ca="1" si="169"/>
        <v>-2.2765963791996423E-2</v>
      </c>
    </row>
    <row r="8401" spans="7:8">
      <c r="G8401">
        <v>8396</v>
      </c>
      <c r="H8401">
        <f t="shared" ca="1" si="169"/>
        <v>3.298562124579852E-2</v>
      </c>
    </row>
    <row r="8402" spans="7:8">
      <c r="G8402">
        <v>8397</v>
      </c>
      <c r="H8402">
        <f t="shared" ca="1" si="169"/>
        <v>-1.207219914256886E-2</v>
      </c>
    </row>
    <row r="8403" spans="7:8">
      <c r="G8403">
        <v>8398</v>
      </c>
      <c r="H8403">
        <f t="shared" ca="1" si="169"/>
        <v>2.888000461876002E-2</v>
      </c>
    </row>
    <row r="8404" spans="7:8">
      <c r="G8404">
        <v>8399</v>
      </c>
      <c r="H8404">
        <f t="shared" ca="1" si="169"/>
        <v>1.2157074544489388E-2</v>
      </c>
    </row>
    <row r="8405" spans="7:8">
      <c r="G8405">
        <v>8400</v>
      </c>
      <c r="H8405">
        <f t="shared" ca="1" si="169"/>
        <v>-1.470353845080557E-2</v>
      </c>
    </row>
    <row r="8406" spans="7:8">
      <c r="G8406">
        <v>8401</v>
      </c>
      <c r="H8406">
        <f t="shared" ca="1" si="169"/>
        <v>-5.0980036924361871E-2</v>
      </c>
    </row>
    <row r="8407" spans="7:8">
      <c r="G8407">
        <v>8402</v>
      </c>
      <c r="H8407">
        <f t="shared" ca="1" si="169"/>
        <v>6.9905889813608058E-3</v>
      </c>
    </row>
    <row r="8408" spans="7:8">
      <c r="G8408">
        <v>8403</v>
      </c>
      <c r="H8408">
        <f t="shared" ca="1" si="169"/>
        <v>9.0884347069590758E-3</v>
      </c>
    </row>
    <row r="8409" spans="7:8">
      <c r="G8409">
        <v>8404</v>
      </c>
      <c r="H8409">
        <f t="shared" ca="1" si="169"/>
        <v>1.5619465335378653E-2</v>
      </c>
    </row>
    <row r="8410" spans="7:8">
      <c r="G8410">
        <v>8405</v>
      </c>
      <c r="H8410">
        <f t="shared" ca="1" si="169"/>
        <v>1.945357081662959E-2</v>
      </c>
    </row>
    <row r="8411" spans="7:8">
      <c r="G8411">
        <v>8406</v>
      </c>
      <c r="H8411">
        <f t="shared" ca="1" si="169"/>
        <v>1.1488021868928736E-2</v>
      </c>
    </row>
    <row r="8412" spans="7:8">
      <c r="G8412">
        <v>8407</v>
      </c>
      <c r="H8412">
        <f t="shared" ca="1" si="169"/>
        <v>1.1296841774087475E-2</v>
      </c>
    </row>
    <row r="8413" spans="7:8">
      <c r="G8413">
        <v>8408</v>
      </c>
      <c r="H8413">
        <f t="shared" ca="1" si="169"/>
        <v>-1.3310402437475373E-2</v>
      </c>
    </row>
    <row r="8414" spans="7:8">
      <c r="G8414">
        <v>8409</v>
      </c>
      <c r="H8414">
        <f t="shared" ca="1" si="169"/>
        <v>3.2959300202889903E-2</v>
      </c>
    </row>
    <row r="8415" spans="7:8">
      <c r="G8415">
        <v>8410</v>
      </c>
      <c r="H8415">
        <f t="shared" ca="1" si="169"/>
        <v>2.8389452564345649E-2</v>
      </c>
    </row>
    <row r="8416" spans="7:8">
      <c r="G8416">
        <v>8411</v>
      </c>
      <c r="H8416">
        <f t="shared" ca="1" si="169"/>
        <v>-6.1461157598363819E-3</v>
      </c>
    </row>
    <row r="8417" spans="7:8">
      <c r="G8417">
        <v>8412</v>
      </c>
      <c r="H8417">
        <f t="shared" ca="1" si="169"/>
        <v>1.1290537433039278E-2</v>
      </c>
    </row>
    <row r="8418" spans="7:8">
      <c r="G8418">
        <v>8413</v>
      </c>
      <c r="H8418">
        <f t="shared" ca="1" si="169"/>
        <v>-1.5398325877465679E-2</v>
      </c>
    </row>
    <row r="8419" spans="7:8">
      <c r="G8419">
        <v>8414</v>
      </c>
      <c r="H8419">
        <f t="shared" ca="1" si="169"/>
        <v>-2.8158466933830093E-3</v>
      </c>
    </row>
    <row r="8420" spans="7:8">
      <c r="G8420">
        <v>8415</v>
      </c>
      <c r="H8420">
        <f t="shared" ca="1" si="169"/>
        <v>1.6204327293856222E-2</v>
      </c>
    </row>
    <row r="8421" spans="7:8">
      <c r="G8421">
        <v>8416</v>
      </c>
      <c r="H8421">
        <f t="shared" ca="1" si="169"/>
        <v>-4.7914757268620913E-3</v>
      </c>
    </row>
    <row r="8422" spans="7:8">
      <c r="G8422">
        <v>8417</v>
      </c>
      <c r="H8422">
        <f t="shared" ca="1" si="169"/>
        <v>1.1203984295900221E-2</v>
      </c>
    </row>
    <row r="8423" spans="7:8">
      <c r="G8423">
        <v>8418</v>
      </c>
      <c r="H8423">
        <f t="shared" ca="1" si="169"/>
        <v>3.070095804960201E-3</v>
      </c>
    </row>
    <row r="8424" spans="7:8">
      <c r="G8424">
        <v>8419</v>
      </c>
      <c r="H8424">
        <f t="shared" ca="1" si="169"/>
        <v>1.2733121562166031E-2</v>
      </c>
    </row>
    <row r="8425" spans="7:8">
      <c r="G8425">
        <v>8420</v>
      </c>
      <c r="H8425">
        <f t="shared" ca="1" si="169"/>
        <v>9.1075782284799848E-3</v>
      </c>
    </row>
    <row r="8426" spans="7:8">
      <c r="G8426">
        <v>8421</v>
      </c>
      <c r="H8426">
        <f t="shared" ca="1" si="169"/>
        <v>3.8408155741019481E-4</v>
      </c>
    </row>
    <row r="8427" spans="7:8">
      <c r="G8427">
        <v>8422</v>
      </c>
      <c r="H8427">
        <f t="shared" ca="1" si="169"/>
        <v>1.2578967488787412E-2</v>
      </c>
    </row>
    <row r="8428" spans="7:8">
      <c r="G8428">
        <v>8423</v>
      </c>
      <c r="H8428">
        <f t="shared" ca="1" si="169"/>
        <v>-2.0125139028438495E-2</v>
      </c>
    </row>
    <row r="8429" spans="7:8">
      <c r="G8429">
        <v>8424</v>
      </c>
      <c r="H8429">
        <f t="shared" ca="1" si="169"/>
        <v>8.9676243207412795E-4</v>
      </c>
    </row>
    <row r="8430" spans="7:8">
      <c r="G8430">
        <v>8425</v>
      </c>
      <c r="H8430">
        <f t="shared" ca="1" si="169"/>
        <v>-2.1376330124166999E-2</v>
      </c>
    </row>
    <row r="8431" spans="7:8">
      <c r="G8431">
        <v>8426</v>
      </c>
      <c r="H8431">
        <f t="shared" ca="1" si="169"/>
        <v>-5.5866760265465133E-4</v>
      </c>
    </row>
    <row r="8432" spans="7:8">
      <c r="G8432">
        <v>8427</v>
      </c>
      <c r="H8432">
        <f t="shared" ca="1" si="169"/>
        <v>9.1110228972869738E-3</v>
      </c>
    </row>
    <row r="8433" spans="7:8">
      <c r="G8433">
        <v>8428</v>
      </c>
      <c r="H8433">
        <f t="shared" ca="1" si="169"/>
        <v>2.7103096944637584E-2</v>
      </c>
    </row>
    <row r="8434" spans="7:8">
      <c r="G8434">
        <v>8429</v>
      </c>
      <c r="H8434">
        <f t="shared" ca="1" si="169"/>
        <v>-2.0475691525779691E-2</v>
      </c>
    </row>
    <row r="8435" spans="7:8">
      <c r="G8435">
        <v>8430</v>
      </c>
      <c r="H8435">
        <f t="shared" ca="1" si="169"/>
        <v>3.7146505054041774E-2</v>
      </c>
    </row>
    <row r="8436" spans="7:8">
      <c r="G8436">
        <v>8431</v>
      </c>
      <c r="H8436">
        <f t="shared" ca="1" si="169"/>
        <v>-1.6067780488424256E-2</v>
      </c>
    </row>
    <row r="8437" spans="7:8">
      <c r="G8437">
        <v>8432</v>
      </c>
      <c r="H8437">
        <f t="shared" ca="1" si="169"/>
        <v>-1.1056519002849366E-2</v>
      </c>
    </row>
    <row r="8438" spans="7:8">
      <c r="G8438">
        <v>8433</v>
      </c>
      <c r="H8438">
        <f t="shared" ca="1" si="169"/>
        <v>2.7183131665160766E-2</v>
      </c>
    </row>
    <row r="8439" spans="7:8">
      <c r="G8439">
        <v>8434</v>
      </c>
      <c r="H8439">
        <f t="shared" ca="1" si="169"/>
        <v>-1.4321160876126188E-2</v>
      </c>
    </row>
    <row r="8440" spans="7:8">
      <c r="G8440">
        <v>8435</v>
      </c>
      <c r="H8440">
        <f t="shared" ca="1" si="169"/>
        <v>3.0902120649678139E-2</v>
      </c>
    </row>
    <row r="8441" spans="7:8">
      <c r="G8441">
        <v>8436</v>
      </c>
      <c r="H8441">
        <f t="shared" ca="1" si="169"/>
        <v>-3.9713734752084069E-2</v>
      </c>
    </row>
    <row r="8442" spans="7:8">
      <c r="G8442">
        <v>8437</v>
      </c>
      <c r="H8442">
        <f t="shared" ca="1" si="169"/>
        <v>1.4849261643723721E-2</v>
      </c>
    </row>
    <row r="8443" spans="7:8">
      <c r="G8443">
        <v>8438</v>
      </c>
      <c r="H8443">
        <f t="shared" ca="1" si="169"/>
        <v>-1.3727581321815306E-2</v>
      </c>
    </row>
    <row r="8444" spans="7:8">
      <c r="G8444">
        <v>8439</v>
      </c>
      <c r="H8444">
        <f t="shared" ca="1" si="169"/>
        <v>-1.7221394788182368E-2</v>
      </c>
    </row>
    <row r="8445" spans="7:8">
      <c r="G8445">
        <v>8440</v>
      </c>
      <c r="H8445">
        <f t="shared" ca="1" si="169"/>
        <v>5.8726315698630922E-3</v>
      </c>
    </row>
    <row r="8446" spans="7:8">
      <c r="G8446">
        <v>8441</v>
      </c>
      <c r="H8446">
        <f t="shared" ca="1" si="169"/>
        <v>-6.3978407258545511E-3</v>
      </c>
    </row>
    <row r="8447" spans="7:8">
      <c r="G8447">
        <v>8442</v>
      </c>
      <c r="H8447">
        <f t="shared" ca="1" si="169"/>
        <v>3.9214750833080528E-2</v>
      </c>
    </row>
    <row r="8448" spans="7:8">
      <c r="G8448">
        <v>8443</v>
      </c>
      <c r="H8448">
        <f t="shared" ca="1" si="169"/>
        <v>3.1781908811640953E-2</v>
      </c>
    </row>
    <row r="8449" spans="7:8">
      <c r="G8449">
        <v>8444</v>
      </c>
      <c r="H8449">
        <f t="shared" ca="1" si="169"/>
        <v>3.2311066164381917E-2</v>
      </c>
    </row>
    <row r="8450" spans="7:8">
      <c r="G8450">
        <v>8445</v>
      </c>
      <c r="H8450">
        <f t="shared" ca="1" si="169"/>
        <v>4.9012733858715401E-4</v>
      </c>
    </row>
    <row r="8451" spans="7:8">
      <c r="G8451">
        <v>8446</v>
      </c>
      <c r="H8451">
        <f t="shared" ca="1" si="169"/>
        <v>-2.6162284757770205E-2</v>
      </c>
    </row>
    <row r="8452" spans="7:8">
      <c r="G8452">
        <v>8447</v>
      </c>
      <c r="H8452">
        <f t="shared" ca="1" si="169"/>
        <v>2.333855781424532E-2</v>
      </c>
    </row>
    <row r="8453" spans="7:8">
      <c r="G8453">
        <v>8448</v>
      </c>
      <c r="H8453">
        <f t="shared" ca="1" si="169"/>
        <v>2.9927085895545092E-2</v>
      </c>
    </row>
    <row r="8454" spans="7:8">
      <c r="G8454">
        <v>8449</v>
      </c>
      <c r="H8454">
        <f t="shared" ca="1" si="169"/>
        <v>-3.3622111451472231E-2</v>
      </c>
    </row>
    <row r="8455" spans="7:8">
      <c r="G8455">
        <v>8450</v>
      </c>
      <c r="H8455">
        <f t="shared" ref="H8455:H8518" ca="1" si="170">NORMINV(RAND(),N$8,N$9)</f>
        <v>1.1042017177907386E-2</v>
      </c>
    </row>
    <row r="8456" spans="7:8">
      <c r="G8456">
        <v>8451</v>
      </c>
      <c r="H8456">
        <f t="shared" ca="1" si="170"/>
        <v>1.9057291914779742E-2</v>
      </c>
    </row>
    <row r="8457" spans="7:8">
      <c r="G8457">
        <v>8452</v>
      </c>
      <c r="H8457">
        <f t="shared" ca="1" si="170"/>
        <v>3.1179824555286905E-2</v>
      </c>
    </row>
    <row r="8458" spans="7:8">
      <c r="G8458">
        <v>8453</v>
      </c>
      <c r="H8458">
        <f t="shared" ca="1" si="170"/>
        <v>1.2065718147300595E-2</v>
      </c>
    </row>
    <row r="8459" spans="7:8">
      <c r="G8459">
        <v>8454</v>
      </c>
      <c r="H8459">
        <f t="shared" ca="1" si="170"/>
        <v>-1.40959000388239E-2</v>
      </c>
    </row>
    <row r="8460" spans="7:8">
      <c r="G8460">
        <v>8455</v>
      </c>
      <c r="H8460">
        <f t="shared" ca="1" si="170"/>
        <v>3.2748302312620374E-2</v>
      </c>
    </row>
    <row r="8461" spans="7:8">
      <c r="G8461">
        <v>8456</v>
      </c>
      <c r="H8461">
        <f t="shared" ca="1" si="170"/>
        <v>-2.7281110935383251E-2</v>
      </c>
    </row>
    <row r="8462" spans="7:8">
      <c r="G8462">
        <v>8457</v>
      </c>
      <c r="H8462">
        <f t="shared" ca="1" si="170"/>
        <v>2.0106692321426225E-2</v>
      </c>
    </row>
    <row r="8463" spans="7:8">
      <c r="G8463">
        <v>8458</v>
      </c>
      <c r="H8463">
        <f t="shared" ca="1" si="170"/>
        <v>-1.7036384823692206E-2</v>
      </c>
    </row>
    <row r="8464" spans="7:8">
      <c r="G8464">
        <v>8459</v>
      </c>
      <c r="H8464">
        <f t="shared" ca="1" si="170"/>
        <v>2.0784951960730571E-2</v>
      </c>
    </row>
    <row r="8465" spans="7:8">
      <c r="G8465">
        <v>8460</v>
      </c>
      <c r="H8465">
        <f t="shared" ca="1" si="170"/>
        <v>1.0370312744723447E-2</v>
      </c>
    </row>
    <row r="8466" spans="7:8">
      <c r="G8466">
        <v>8461</v>
      </c>
      <c r="H8466">
        <f t="shared" ca="1" si="170"/>
        <v>6.191075424809795E-2</v>
      </c>
    </row>
    <row r="8467" spans="7:8">
      <c r="G8467">
        <v>8462</v>
      </c>
      <c r="H8467">
        <f t="shared" ca="1" si="170"/>
        <v>1.8107158052305221E-2</v>
      </c>
    </row>
    <row r="8468" spans="7:8">
      <c r="G8468">
        <v>8463</v>
      </c>
      <c r="H8468">
        <f t="shared" ca="1" si="170"/>
        <v>-1.5897290747027747E-2</v>
      </c>
    </row>
    <row r="8469" spans="7:8">
      <c r="G8469">
        <v>8464</v>
      </c>
      <c r="H8469">
        <f t="shared" ca="1" si="170"/>
        <v>2.2555586514800066E-2</v>
      </c>
    </row>
    <row r="8470" spans="7:8">
      <c r="G8470">
        <v>8465</v>
      </c>
      <c r="H8470">
        <f t="shared" ca="1" si="170"/>
        <v>6.7528720158400038E-3</v>
      </c>
    </row>
    <row r="8471" spans="7:8">
      <c r="G8471">
        <v>8466</v>
      </c>
      <c r="H8471">
        <f t="shared" ca="1" si="170"/>
        <v>2.2270517409242834E-2</v>
      </c>
    </row>
    <row r="8472" spans="7:8">
      <c r="G8472">
        <v>8467</v>
      </c>
      <c r="H8472">
        <f t="shared" ca="1" si="170"/>
        <v>-3.7681429950343591E-2</v>
      </c>
    </row>
    <row r="8473" spans="7:8">
      <c r="G8473">
        <v>8468</v>
      </c>
      <c r="H8473">
        <f t="shared" ca="1" si="170"/>
        <v>8.580767720703741E-3</v>
      </c>
    </row>
    <row r="8474" spans="7:8">
      <c r="G8474">
        <v>8469</v>
      </c>
      <c r="H8474">
        <f t="shared" ca="1" si="170"/>
        <v>-1.002266039588217E-2</v>
      </c>
    </row>
    <row r="8475" spans="7:8">
      <c r="G8475">
        <v>8470</v>
      </c>
      <c r="H8475">
        <f t="shared" ca="1" si="170"/>
        <v>7.9397468015498344E-3</v>
      </c>
    </row>
    <row r="8476" spans="7:8">
      <c r="G8476">
        <v>8471</v>
      </c>
      <c r="H8476">
        <f t="shared" ca="1" si="170"/>
        <v>-2.9431132644587521E-2</v>
      </c>
    </row>
    <row r="8477" spans="7:8">
      <c r="G8477">
        <v>8472</v>
      </c>
      <c r="H8477">
        <f t="shared" ca="1" si="170"/>
        <v>-2.2534999230222806E-2</v>
      </c>
    </row>
    <row r="8478" spans="7:8">
      <c r="G8478">
        <v>8473</v>
      </c>
      <c r="H8478">
        <f t="shared" ca="1" si="170"/>
        <v>-4.587377445662548E-2</v>
      </c>
    </row>
    <row r="8479" spans="7:8">
      <c r="G8479">
        <v>8474</v>
      </c>
      <c r="H8479">
        <f t="shared" ca="1" si="170"/>
        <v>-1.8705519833420951E-2</v>
      </c>
    </row>
    <row r="8480" spans="7:8">
      <c r="G8480">
        <v>8475</v>
      </c>
      <c r="H8480">
        <f t="shared" ca="1" si="170"/>
        <v>-2.2086646701921685E-2</v>
      </c>
    </row>
    <row r="8481" spans="7:8">
      <c r="G8481">
        <v>8476</v>
      </c>
      <c r="H8481">
        <f t="shared" ca="1" si="170"/>
        <v>2.3765464372747677E-2</v>
      </c>
    </row>
    <row r="8482" spans="7:8">
      <c r="G8482">
        <v>8477</v>
      </c>
      <c r="H8482">
        <f t="shared" ca="1" si="170"/>
        <v>-3.4630546677385375E-2</v>
      </c>
    </row>
    <row r="8483" spans="7:8">
      <c r="G8483">
        <v>8478</v>
      </c>
      <c r="H8483">
        <f t="shared" ca="1" si="170"/>
        <v>9.634876827588286E-4</v>
      </c>
    </row>
    <row r="8484" spans="7:8">
      <c r="G8484">
        <v>8479</v>
      </c>
      <c r="H8484">
        <f t="shared" ca="1" si="170"/>
        <v>1.6851530595813093E-2</v>
      </c>
    </row>
    <row r="8485" spans="7:8">
      <c r="G8485">
        <v>8480</v>
      </c>
      <c r="H8485">
        <f t="shared" ca="1" si="170"/>
        <v>3.8029912560445141E-2</v>
      </c>
    </row>
    <row r="8486" spans="7:8">
      <c r="G8486">
        <v>8481</v>
      </c>
      <c r="H8486">
        <f t="shared" ca="1" si="170"/>
        <v>-3.9539413594145596E-2</v>
      </c>
    </row>
    <row r="8487" spans="7:8">
      <c r="G8487">
        <v>8482</v>
      </c>
      <c r="H8487">
        <f t="shared" ca="1" si="170"/>
        <v>5.3339654564595416E-3</v>
      </c>
    </row>
    <row r="8488" spans="7:8">
      <c r="G8488">
        <v>8483</v>
      </c>
      <c r="H8488">
        <f t="shared" ca="1" si="170"/>
        <v>-1.5808820843169476E-2</v>
      </c>
    </row>
    <row r="8489" spans="7:8">
      <c r="G8489">
        <v>8484</v>
      </c>
      <c r="H8489">
        <f t="shared" ca="1" si="170"/>
        <v>-5.6329921100885867E-2</v>
      </c>
    </row>
    <row r="8490" spans="7:8">
      <c r="G8490">
        <v>8485</v>
      </c>
      <c r="H8490">
        <f t="shared" ca="1" si="170"/>
        <v>-8.9525826908793248E-3</v>
      </c>
    </row>
    <row r="8491" spans="7:8">
      <c r="G8491">
        <v>8486</v>
      </c>
      <c r="H8491">
        <f t="shared" ca="1" si="170"/>
        <v>-3.1277720968824721E-4</v>
      </c>
    </row>
    <row r="8492" spans="7:8">
      <c r="G8492">
        <v>8487</v>
      </c>
      <c r="H8492">
        <f t="shared" ca="1" si="170"/>
        <v>4.3512173641589496E-4</v>
      </c>
    </row>
    <row r="8493" spans="7:8">
      <c r="G8493">
        <v>8488</v>
      </c>
      <c r="H8493">
        <f t="shared" ca="1" si="170"/>
        <v>-2.0256632625031037E-2</v>
      </c>
    </row>
    <row r="8494" spans="7:8">
      <c r="G8494">
        <v>8489</v>
      </c>
      <c r="H8494">
        <f t="shared" ca="1" si="170"/>
        <v>2.5468497661264917E-2</v>
      </c>
    </row>
    <row r="8495" spans="7:8">
      <c r="G8495">
        <v>8490</v>
      </c>
      <c r="H8495">
        <f t="shared" ca="1" si="170"/>
        <v>4.9653494385721768E-3</v>
      </c>
    </row>
    <row r="8496" spans="7:8">
      <c r="G8496">
        <v>8491</v>
      </c>
      <c r="H8496">
        <f t="shared" ca="1" si="170"/>
        <v>1.847467834090645E-2</v>
      </c>
    </row>
    <row r="8497" spans="7:8">
      <c r="G8497">
        <v>8492</v>
      </c>
      <c r="H8497">
        <f t="shared" ca="1" si="170"/>
        <v>1.7171503671594198E-2</v>
      </c>
    </row>
    <row r="8498" spans="7:8">
      <c r="G8498">
        <v>8493</v>
      </c>
      <c r="H8498">
        <f t="shared" ca="1" si="170"/>
        <v>-5.0304126614230654E-3</v>
      </c>
    </row>
    <row r="8499" spans="7:8">
      <c r="G8499">
        <v>8494</v>
      </c>
      <c r="H8499">
        <f t="shared" ca="1" si="170"/>
        <v>1.1835223978005041E-3</v>
      </c>
    </row>
    <row r="8500" spans="7:8">
      <c r="G8500">
        <v>8495</v>
      </c>
      <c r="H8500">
        <f t="shared" ca="1" si="170"/>
        <v>5.7128255959338677E-3</v>
      </c>
    </row>
    <row r="8501" spans="7:8">
      <c r="G8501">
        <v>8496</v>
      </c>
      <c r="H8501">
        <f t="shared" ca="1" si="170"/>
        <v>-2.0462611891823614E-2</v>
      </c>
    </row>
    <row r="8502" spans="7:8">
      <c r="G8502">
        <v>8497</v>
      </c>
      <c r="H8502">
        <f t="shared" ca="1" si="170"/>
        <v>-2.1053711455236504E-2</v>
      </c>
    </row>
    <row r="8503" spans="7:8">
      <c r="G8503">
        <v>8498</v>
      </c>
      <c r="H8503">
        <f t="shared" ca="1" si="170"/>
        <v>6.345470494051042E-2</v>
      </c>
    </row>
    <row r="8504" spans="7:8">
      <c r="G8504">
        <v>8499</v>
      </c>
      <c r="H8504">
        <f t="shared" ca="1" si="170"/>
        <v>-1.5792565374192338E-2</v>
      </c>
    </row>
    <row r="8505" spans="7:8">
      <c r="G8505">
        <v>8500</v>
      </c>
      <c r="H8505">
        <f t="shared" ca="1" si="170"/>
        <v>1.6453677661633338E-2</v>
      </c>
    </row>
    <row r="8506" spans="7:8">
      <c r="G8506">
        <v>8501</v>
      </c>
      <c r="H8506">
        <f t="shared" ca="1" si="170"/>
        <v>-4.7725469929441565E-2</v>
      </c>
    </row>
    <row r="8507" spans="7:8">
      <c r="G8507">
        <v>8502</v>
      </c>
      <c r="H8507">
        <f t="shared" ca="1" si="170"/>
        <v>7.2006526636613855E-4</v>
      </c>
    </row>
    <row r="8508" spans="7:8">
      <c r="G8508">
        <v>8503</v>
      </c>
      <c r="H8508">
        <f t="shared" ca="1" si="170"/>
        <v>1.3236705688237021E-2</v>
      </c>
    </row>
    <row r="8509" spans="7:8">
      <c r="G8509">
        <v>8504</v>
      </c>
      <c r="H8509">
        <f t="shared" ca="1" si="170"/>
        <v>-3.2579015757745376E-2</v>
      </c>
    </row>
    <row r="8510" spans="7:8">
      <c r="G8510">
        <v>8505</v>
      </c>
      <c r="H8510">
        <f t="shared" ca="1" si="170"/>
        <v>1.6568944390581174E-2</v>
      </c>
    </row>
    <row r="8511" spans="7:8">
      <c r="G8511">
        <v>8506</v>
      </c>
      <c r="H8511">
        <f t="shared" ca="1" si="170"/>
        <v>4.1097918103253084E-3</v>
      </c>
    </row>
    <row r="8512" spans="7:8">
      <c r="G8512">
        <v>8507</v>
      </c>
      <c r="H8512">
        <f t="shared" ca="1" si="170"/>
        <v>2.813698729124053E-2</v>
      </c>
    </row>
    <row r="8513" spans="7:8">
      <c r="G8513">
        <v>8508</v>
      </c>
      <c r="H8513">
        <f t="shared" ca="1" si="170"/>
        <v>2.1006793503245556E-2</v>
      </c>
    </row>
    <row r="8514" spans="7:8">
      <c r="G8514">
        <v>8509</v>
      </c>
      <c r="H8514">
        <f t="shared" ca="1" si="170"/>
        <v>2.0788961421052625E-2</v>
      </c>
    </row>
    <row r="8515" spans="7:8">
      <c r="G8515">
        <v>8510</v>
      </c>
      <c r="H8515">
        <f t="shared" ca="1" si="170"/>
        <v>8.7566890865500694E-4</v>
      </c>
    </row>
    <row r="8516" spans="7:8">
      <c r="G8516">
        <v>8511</v>
      </c>
      <c r="H8516">
        <f t="shared" ca="1" si="170"/>
        <v>3.5074330932661893E-2</v>
      </c>
    </row>
    <row r="8517" spans="7:8">
      <c r="G8517">
        <v>8512</v>
      </c>
      <c r="H8517">
        <f t="shared" ca="1" si="170"/>
        <v>-2.0202538233325212E-2</v>
      </c>
    </row>
    <row r="8518" spans="7:8">
      <c r="G8518">
        <v>8513</v>
      </c>
      <c r="H8518">
        <f t="shared" ca="1" si="170"/>
        <v>1.2399494439008381E-4</v>
      </c>
    </row>
    <row r="8519" spans="7:8">
      <c r="G8519">
        <v>8514</v>
      </c>
      <c r="H8519">
        <f t="shared" ref="H8519:H8582" ca="1" si="171">NORMINV(RAND(),N$8,N$9)</f>
        <v>6.5466106530979642E-3</v>
      </c>
    </row>
    <row r="8520" spans="7:8">
      <c r="G8520">
        <v>8515</v>
      </c>
      <c r="H8520">
        <f t="shared" ca="1" si="171"/>
        <v>2.3558955271210547E-2</v>
      </c>
    </row>
    <row r="8521" spans="7:8">
      <c r="G8521">
        <v>8516</v>
      </c>
      <c r="H8521">
        <f t="shared" ca="1" si="171"/>
        <v>-2.2231382449502915E-2</v>
      </c>
    </row>
    <row r="8522" spans="7:8">
      <c r="G8522">
        <v>8517</v>
      </c>
      <c r="H8522">
        <f t="shared" ca="1" si="171"/>
        <v>2.975554153888825E-2</v>
      </c>
    </row>
    <row r="8523" spans="7:8">
      <c r="G8523">
        <v>8518</v>
      </c>
      <c r="H8523">
        <f t="shared" ca="1" si="171"/>
        <v>-5.535292189039533E-3</v>
      </c>
    </row>
    <row r="8524" spans="7:8">
      <c r="G8524">
        <v>8519</v>
      </c>
      <c r="H8524">
        <f t="shared" ca="1" si="171"/>
        <v>2.9870710119803898E-2</v>
      </c>
    </row>
    <row r="8525" spans="7:8">
      <c r="G8525">
        <v>8520</v>
      </c>
      <c r="H8525">
        <f t="shared" ca="1" si="171"/>
        <v>8.3282508069168265E-4</v>
      </c>
    </row>
    <row r="8526" spans="7:8">
      <c r="G8526">
        <v>8521</v>
      </c>
      <c r="H8526">
        <f t="shared" ca="1" si="171"/>
        <v>-2.065741482421303E-2</v>
      </c>
    </row>
    <row r="8527" spans="7:8">
      <c r="G8527">
        <v>8522</v>
      </c>
      <c r="H8527">
        <f t="shared" ca="1" si="171"/>
        <v>-2.1167007967910021E-2</v>
      </c>
    </row>
    <row r="8528" spans="7:8">
      <c r="G8528">
        <v>8523</v>
      </c>
      <c r="H8528">
        <f t="shared" ca="1" si="171"/>
        <v>-3.1466813678262193E-2</v>
      </c>
    </row>
    <row r="8529" spans="7:8">
      <c r="G8529">
        <v>8524</v>
      </c>
      <c r="H8529">
        <f t="shared" ca="1" si="171"/>
        <v>6.6335553173277346E-3</v>
      </c>
    </row>
    <row r="8530" spans="7:8">
      <c r="G8530">
        <v>8525</v>
      </c>
      <c r="H8530">
        <f t="shared" ca="1" si="171"/>
        <v>6.6736063878730136E-3</v>
      </c>
    </row>
    <row r="8531" spans="7:8">
      <c r="G8531">
        <v>8526</v>
      </c>
      <c r="H8531">
        <f t="shared" ca="1" si="171"/>
        <v>-1.1617984479964583E-2</v>
      </c>
    </row>
    <row r="8532" spans="7:8">
      <c r="G8532">
        <v>8527</v>
      </c>
      <c r="H8532">
        <f t="shared" ca="1" si="171"/>
        <v>1.7366361377657069E-2</v>
      </c>
    </row>
    <row r="8533" spans="7:8">
      <c r="G8533">
        <v>8528</v>
      </c>
      <c r="H8533">
        <f t="shared" ca="1" si="171"/>
        <v>1.6423184628953209E-2</v>
      </c>
    </row>
    <row r="8534" spans="7:8">
      <c r="G8534">
        <v>8529</v>
      </c>
      <c r="H8534">
        <f t="shared" ca="1" si="171"/>
        <v>-2.1169641437175854E-2</v>
      </c>
    </row>
    <row r="8535" spans="7:8">
      <c r="G8535">
        <v>8530</v>
      </c>
      <c r="H8535">
        <f t="shared" ca="1" si="171"/>
        <v>-9.9867837847703051E-3</v>
      </c>
    </row>
    <row r="8536" spans="7:8">
      <c r="G8536">
        <v>8531</v>
      </c>
      <c r="H8536">
        <f t="shared" ca="1" si="171"/>
        <v>-1.8667494241433172E-2</v>
      </c>
    </row>
    <row r="8537" spans="7:8">
      <c r="G8537">
        <v>8532</v>
      </c>
      <c r="H8537">
        <f t="shared" ca="1" si="171"/>
        <v>-2.3620858284020423E-2</v>
      </c>
    </row>
    <row r="8538" spans="7:8">
      <c r="G8538">
        <v>8533</v>
      </c>
      <c r="H8538">
        <f t="shared" ca="1" si="171"/>
        <v>3.4766963431155103E-2</v>
      </c>
    </row>
    <row r="8539" spans="7:8">
      <c r="G8539">
        <v>8534</v>
      </c>
      <c r="H8539">
        <f t="shared" ca="1" si="171"/>
        <v>-3.5463275390770946E-2</v>
      </c>
    </row>
    <row r="8540" spans="7:8">
      <c r="G8540">
        <v>8535</v>
      </c>
      <c r="H8540">
        <f t="shared" ca="1" si="171"/>
        <v>7.0077427614346184E-3</v>
      </c>
    </row>
    <row r="8541" spans="7:8">
      <c r="G8541">
        <v>8536</v>
      </c>
      <c r="H8541">
        <f t="shared" ca="1" si="171"/>
        <v>-2.1153599857841047E-2</v>
      </c>
    </row>
    <row r="8542" spans="7:8">
      <c r="G8542">
        <v>8537</v>
      </c>
      <c r="H8542">
        <f t="shared" ca="1" si="171"/>
        <v>1.6823488328305474E-2</v>
      </c>
    </row>
    <row r="8543" spans="7:8">
      <c r="G8543">
        <v>8538</v>
      </c>
      <c r="H8543">
        <f t="shared" ca="1" si="171"/>
        <v>-3.4703491881656681E-2</v>
      </c>
    </row>
    <row r="8544" spans="7:8">
      <c r="G8544">
        <v>8539</v>
      </c>
      <c r="H8544">
        <f t="shared" ca="1" si="171"/>
        <v>3.3969930948000528E-2</v>
      </c>
    </row>
    <row r="8545" spans="7:8">
      <c r="G8545">
        <v>8540</v>
      </c>
      <c r="H8545">
        <f t="shared" ca="1" si="171"/>
        <v>3.771245438004214E-3</v>
      </c>
    </row>
    <row r="8546" spans="7:8">
      <c r="G8546">
        <v>8541</v>
      </c>
      <c r="H8546">
        <f t="shared" ca="1" si="171"/>
        <v>-2.5853440105057142E-3</v>
      </c>
    </row>
    <row r="8547" spans="7:8">
      <c r="G8547">
        <v>8542</v>
      </c>
      <c r="H8547">
        <f t="shared" ca="1" si="171"/>
        <v>1.7931634227043441E-3</v>
      </c>
    </row>
    <row r="8548" spans="7:8">
      <c r="G8548">
        <v>8543</v>
      </c>
      <c r="H8548">
        <f t="shared" ca="1" si="171"/>
        <v>-1.8237098536934709E-2</v>
      </c>
    </row>
    <row r="8549" spans="7:8">
      <c r="G8549">
        <v>8544</v>
      </c>
      <c r="H8549">
        <f t="shared" ca="1" si="171"/>
        <v>1.0208634357705705E-2</v>
      </c>
    </row>
    <row r="8550" spans="7:8">
      <c r="G8550">
        <v>8545</v>
      </c>
      <c r="H8550">
        <f t="shared" ca="1" si="171"/>
        <v>-7.5914889356891793E-3</v>
      </c>
    </row>
    <row r="8551" spans="7:8">
      <c r="G8551">
        <v>8546</v>
      </c>
      <c r="H8551">
        <f t="shared" ca="1" si="171"/>
        <v>1.2505161527674332E-2</v>
      </c>
    </row>
    <row r="8552" spans="7:8">
      <c r="G8552">
        <v>8547</v>
      </c>
      <c r="H8552">
        <f t="shared" ca="1" si="171"/>
        <v>2.4838948408994123E-2</v>
      </c>
    </row>
    <row r="8553" spans="7:8">
      <c r="G8553">
        <v>8548</v>
      </c>
      <c r="H8553">
        <f t="shared" ca="1" si="171"/>
        <v>1.087804032969842E-2</v>
      </c>
    </row>
    <row r="8554" spans="7:8">
      <c r="G8554">
        <v>8549</v>
      </c>
      <c r="H8554">
        <f t="shared" ca="1" si="171"/>
        <v>-1.4958682435258932E-2</v>
      </c>
    </row>
    <row r="8555" spans="7:8">
      <c r="G8555">
        <v>8550</v>
      </c>
      <c r="H8555">
        <f t="shared" ca="1" si="171"/>
        <v>-3.6134080750263038E-2</v>
      </c>
    </row>
    <row r="8556" spans="7:8">
      <c r="G8556">
        <v>8551</v>
      </c>
      <c r="H8556">
        <f t="shared" ca="1" si="171"/>
        <v>-1.7560030014071491E-2</v>
      </c>
    </row>
    <row r="8557" spans="7:8">
      <c r="G8557">
        <v>8552</v>
      </c>
      <c r="H8557">
        <f t="shared" ca="1" si="171"/>
        <v>-3.4203226475424536E-3</v>
      </c>
    </row>
    <row r="8558" spans="7:8">
      <c r="G8558">
        <v>8553</v>
      </c>
      <c r="H8558">
        <f t="shared" ca="1" si="171"/>
        <v>8.8660908729544657E-3</v>
      </c>
    </row>
    <row r="8559" spans="7:8">
      <c r="G8559">
        <v>8554</v>
      </c>
      <c r="H8559">
        <f t="shared" ca="1" si="171"/>
        <v>3.4460491167725545E-2</v>
      </c>
    </row>
    <row r="8560" spans="7:8">
      <c r="G8560">
        <v>8555</v>
      </c>
      <c r="H8560">
        <f t="shared" ca="1" si="171"/>
        <v>-1.5837623249788262E-2</v>
      </c>
    </row>
    <row r="8561" spans="7:8">
      <c r="G8561">
        <v>8556</v>
      </c>
      <c r="H8561">
        <f t="shared" ca="1" si="171"/>
        <v>-2.9790348323661803E-2</v>
      </c>
    </row>
    <row r="8562" spans="7:8">
      <c r="G8562">
        <v>8557</v>
      </c>
      <c r="H8562">
        <f t="shared" ca="1" si="171"/>
        <v>2.0354518577881668E-2</v>
      </c>
    </row>
    <row r="8563" spans="7:8">
      <c r="G8563">
        <v>8558</v>
      </c>
      <c r="H8563">
        <f t="shared" ca="1" si="171"/>
        <v>2.4535259319929691E-2</v>
      </c>
    </row>
    <row r="8564" spans="7:8">
      <c r="G8564">
        <v>8559</v>
      </c>
      <c r="H8564">
        <f t="shared" ca="1" si="171"/>
        <v>-2.0541727493307849E-2</v>
      </c>
    </row>
    <row r="8565" spans="7:8">
      <c r="G8565">
        <v>8560</v>
      </c>
      <c r="H8565">
        <f t="shared" ca="1" si="171"/>
        <v>3.9080962733418864E-2</v>
      </c>
    </row>
    <row r="8566" spans="7:8">
      <c r="G8566">
        <v>8561</v>
      </c>
      <c r="H8566">
        <f t="shared" ca="1" si="171"/>
        <v>-3.3884059150020756E-3</v>
      </c>
    </row>
    <row r="8567" spans="7:8">
      <c r="G8567">
        <v>8562</v>
      </c>
      <c r="H8567">
        <f t="shared" ca="1" si="171"/>
        <v>-6.4778963938470369E-3</v>
      </c>
    </row>
    <row r="8568" spans="7:8">
      <c r="G8568">
        <v>8563</v>
      </c>
      <c r="H8568">
        <f t="shared" ca="1" si="171"/>
        <v>-4.8977704383686128E-2</v>
      </c>
    </row>
    <row r="8569" spans="7:8">
      <c r="G8569">
        <v>8564</v>
      </c>
      <c r="H8569">
        <f t="shared" ca="1" si="171"/>
        <v>8.4427202433667251E-3</v>
      </c>
    </row>
    <row r="8570" spans="7:8">
      <c r="G8570">
        <v>8565</v>
      </c>
      <c r="H8570">
        <f t="shared" ca="1" si="171"/>
        <v>1.3126004073868982E-2</v>
      </c>
    </row>
    <row r="8571" spans="7:8">
      <c r="G8571">
        <v>8566</v>
      </c>
      <c r="H8571">
        <f t="shared" ca="1" si="171"/>
        <v>-7.3172926495785381E-3</v>
      </c>
    </row>
    <row r="8572" spans="7:8">
      <c r="G8572">
        <v>8567</v>
      </c>
      <c r="H8572">
        <f t="shared" ca="1" si="171"/>
        <v>-1.9630151713776103E-2</v>
      </c>
    </row>
    <row r="8573" spans="7:8">
      <c r="G8573">
        <v>8568</v>
      </c>
      <c r="H8573">
        <f t="shared" ca="1" si="171"/>
        <v>5.0736982501090759E-2</v>
      </c>
    </row>
    <row r="8574" spans="7:8">
      <c r="G8574">
        <v>8569</v>
      </c>
      <c r="H8574">
        <f t="shared" ca="1" si="171"/>
        <v>-6.0804597467412576E-2</v>
      </c>
    </row>
    <row r="8575" spans="7:8">
      <c r="G8575">
        <v>8570</v>
      </c>
      <c r="H8575">
        <f t="shared" ca="1" si="171"/>
        <v>-3.7818303739311707E-2</v>
      </c>
    </row>
    <row r="8576" spans="7:8">
      <c r="G8576">
        <v>8571</v>
      </c>
      <c r="H8576">
        <f t="shared" ca="1" si="171"/>
        <v>-5.6213232705213138E-3</v>
      </c>
    </row>
    <row r="8577" spans="7:8">
      <c r="G8577">
        <v>8572</v>
      </c>
      <c r="H8577">
        <f t="shared" ca="1" si="171"/>
        <v>-2.014234845708985E-2</v>
      </c>
    </row>
    <row r="8578" spans="7:8">
      <c r="G8578">
        <v>8573</v>
      </c>
      <c r="H8578">
        <f t="shared" ca="1" si="171"/>
        <v>-2.4586149481184302E-2</v>
      </c>
    </row>
    <row r="8579" spans="7:8">
      <c r="G8579">
        <v>8574</v>
      </c>
      <c r="H8579">
        <f t="shared" ca="1" si="171"/>
        <v>1.0600373543894615E-2</v>
      </c>
    </row>
    <row r="8580" spans="7:8">
      <c r="G8580">
        <v>8575</v>
      </c>
      <c r="H8580">
        <f t="shared" ca="1" si="171"/>
        <v>4.6803508051894795E-2</v>
      </c>
    </row>
    <row r="8581" spans="7:8">
      <c r="G8581">
        <v>8576</v>
      </c>
      <c r="H8581">
        <f t="shared" ca="1" si="171"/>
        <v>-1.4082071678253717E-2</v>
      </c>
    </row>
    <row r="8582" spans="7:8">
      <c r="G8582">
        <v>8577</v>
      </c>
      <c r="H8582">
        <f t="shared" ca="1" si="171"/>
        <v>7.9160206597745034E-3</v>
      </c>
    </row>
    <row r="8583" spans="7:8">
      <c r="G8583">
        <v>8578</v>
      </c>
      <c r="H8583">
        <f t="shared" ref="H8583:H8646" ca="1" si="172">NORMINV(RAND(),N$8,N$9)</f>
        <v>3.26743946602812E-2</v>
      </c>
    </row>
    <row r="8584" spans="7:8">
      <c r="G8584">
        <v>8579</v>
      </c>
      <c r="H8584">
        <f t="shared" ca="1" si="172"/>
        <v>-1.3902752613665392E-2</v>
      </c>
    </row>
    <row r="8585" spans="7:8">
      <c r="G8585">
        <v>8580</v>
      </c>
      <c r="H8585">
        <f t="shared" ca="1" si="172"/>
        <v>8.8317967702623238E-3</v>
      </c>
    </row>
    <row r="8586" spans="7:8">
      <c r="G8586">
        <v>8581</v>
      </c>
      <c r="H8586">
        <f t="shared" ca="1" si="172"/>
        <v>2.0331901964175569E-2</v>
      </c>
    </row>
    <row r="8587" spans="7:8">
      <c r="G8587">
        <v>8582</v>
      </c>
      <c r="H8587">
        <f t="shared" ca="1" si="172"/>
        <v>2.5153088597004325E-2</v>
      </c>
    </row>
    <row r="8588" spans="7:8">
      <c r="G8588">
        <v>8583</v>
      </c>
      <c r="H8588">
        <f t="shared" ca="1" si="172"/>
        <v>-2.3108076838364522E-2</v>
      </c>
    </row>
    <row r="8589" spans="7:8">
      <c r="G8589">
        <v>8584</v>
      </c>
      <c r="H8589">
        <f t="shared" ca="1" si="172"/>
        <v>-4.5241655858167624E-3</v>
      </c>
    </row>
    <row r="8590" spans="7:8">
      <c r="G8590">
        <v>8585</v>
      </c>
      <c r="H8590">
        <f t="shared" ca="1" si="172"/>
        <v>5.7378857751717603E-2</v>
      </c>
    </row>
    <row r="8591" spans="7:8">
      <c r="G8591">
        <v>8586</v>
      </c>
      <c r="H8591">
        <f t="shared" ca="1" si="172"/>
        <v>1.0290415315711465E-3</v>
      </c>
    </row>
    <row r="8592" spans="7:8">
      <c r="G8592">
        <v>8587</v>
      </c>
      <c r="H8592">
        <f t="shared" ca="1" si="172"/>
        <v>3.7643984507592723E-2</v>
      </c>
    </row>
    <row r="8593" spans="7:8">
      <c r="G8593">
        <v>8588</v>
      </c>
      <c r="H8593">
        <f t="shared" ca="1" si="172"/>
        <v>5.8262977436999899E-3</v>
      </c>
    </row>
    <row r="8594" spans="7:8">
      <c r="G8594">
        <v>8589</v>
      </c>
      <c r="H8594">
        <f t="shared" ca="1" si="172"/>
        <v>-7.9988382034503654E-3</v>
      </c>
    </row>
    <row r="8595" spans="7:8">
      <c r="G8595">
        <v>8590</v>
      </c>
      <c r="H8595">
        <f t="shared" ca="1" si="172"/>
        <v>-4.8312436337080961E-2</v>
      </c>
    </row>
    <row r="8596" spans="7:8">
      <c r="G8596">
        <v>8591</v>
      </c>
      <c r="H8596">
        <f t="shared" ca="1" si="172"/>
        <v>-2.0083372499387176E-2</v>
      </c>
    </row>
    <row r="8597" spans="7:8">
      <c r="G8597">
        <v>8592</v>
      </c>
      <c r="H8597">
        <f t="shared" ca="1" si="172"/>
        <v>2.3000765215301408E-2</v>
      </c>
    </row>
    <row r="8598" spans="7:8">
      <c r="G8598">
        <v>8593</v>
      </c>
      <c r="H8598">
        <f t="shared" ca="1" si="172"/>
        <v>1.2371068482140493E-2</v>
      </c>
    </row>
    <row r="8599" spans="7:8">
      <c r="G8599">
        <v>8594</v>
      </c>
      <c r="H8599">
        <f t="shared" ca="1" si="172"/>
        <v>1.5165429286133226E-2</v>
      </c>
    </row>
    <row r="8600" spans="7:8">
      <c r="G8600">
        <v>8595</v>
      </c>
      <c r="H8600">
        <f t="shared" ca="1" si="172"/>
        <v>1.3379977510809835E-2</v>
      </c>
    </row>
    <row r="8601" spans="7:8">
      <c r="G8601">
        <v>8596</v>
      </c>
      <c r="H8601">
        <f t="shared" ca="1" si="172"/>
        <v>-2.0553047310991824E-2</v>
      </c>
    </row>
    <row r="8602" spans="7:8">
      <c r="G8602">
        <v>8597</v>
      </c>
      <c r="H8602">
        <f t="shared" ca="1" si="172"/>
        <v>-4.1718106836135277E-2</v>
      </c>
    </row>
    <row r="8603" spans="7:8">
      <c r="G8603">
        <v>8598</v>
      </c>
      <c r="H8603">
        <f t="shared" ca="1" si="172"/>
        <v>2.2096868221907241E-2</v>
      </c>
    </row>
    <row r="8604" spans="7:8">
      <c r="G8604">
        <v>8599</v>
      </c>
      <c r="H8604">
        <f t="shared" ca="1" si="172"/>
        <v>4.1228713753709928E-2</v>
      </c>
    </row>
    <row r="8605" spans="7:8">
      <c r="G8605">
        <v>8600</v>
      </c>
      <c r="H8605">
        <f t="shared" ca="1" si="172"/>
        <v>-1.9251837562105925E-2</v>
      </c>
    </row>
    <row r="8606" spans="7:8">
      <c r="G8606">
        <v>8601</v>
      </c>
      <c r="H8606">
        <f t="shared" ca="1" si="172"/>
        <v>2.5624850825179558E-2</v>
      </c>
    </row>
    <row r="8607" spans="7:8">
      <c r="G8607">
        <v>8602</v>
      </c>
      <c r="H8607">
        <f t="shared" ca="1" si="172"/>
        <v>1.9686758819207083E-2</v>
      </c>
    </row>
    <row r="8608" spans="7:8">
      <c r="G8608">
        <v>8603</v>
      </c>
      <c r="H8608">
        <f t="shared" ca="1" si="172"/>
        <v>-4.28708766527816E-3</v>
      </c>
    </row>
    <row r="8609" spans="7:8">
      <c r="G8609">
        <v>8604</v>
      </c>
      <c r="H8609">
        <f t="shared" ca="1" si="172"/>
        <v>-1.3295415994797917E-2</v>
      </c>
    </row>
    <row r="8610" spans="7:8">
      <c r="G8610">
        <v>8605</v>
      </c>
      <c r="H8610">
        <f t="shared" ca="1" si="172"/>
        <v>1.0978544617215863E-2</v>
      </c>
    </row>
    <row r="8611" spans="7:8">
      <c r="G8611">
        <v>8606</v>
      </c>
      <c r="H8611">
        <f t="shared" ca="1" si="172"/>
        <v>1.958013774059018E-2</v>
      </c>
    </row>
    <row r="8612" spans="7:8">
      <c r="G8612">
        <v>8607</v>
      </c>
      <c r="H8612">
        <f t="shared" ca="1" si="172"/>
        <v>-4.6952264512546468E-3</v>
      </c>
    </row>
    <row r="8613" spans="7:8">
      <c r="G8613">
        <v>8608</v>
      </c>
      <c r="H8613">
        <f t="shared" ca="1" si="172"/>
        <v>3.6518116526989013E-4</v>
      </c>
    </row>
    <row r="8614" spans="7:8">
      <c r="G8614">
        <v>8609</v>
      </c>
      <c r="H8614">
        <f t="shared" ca="1" si="172"/>
        <v>-1.8889166981068517E-2</v>
      </c>
    </row>
    <row r="8615" spans="7:8">
      <c r="G8615">
        <v>8610</v>
      </c>
      <c r="H8615">
        <f t="shared" ca="1" si="172"/>
        <v>3.5872635437097136E-2</v>
      </c>
    </row>
    <row r="8616" spans="7:8">
      <c r="G8616">
        <v>8611</v>
      </c>
      <c r="H8616">
        <f t="shared" ca="1" si="172"/>
        <v>3.2208952483738632E-2</v>
      </c>
    </row>
    <row r="8617" spans="7:8">
      <c r="G8617">
        <v>8612</v>
      </c>
      <c r="H8617">
        <f t="shared" ca="1" si="172"/>
        <v>-2.5898509191781939E-3</v>
      </c>
    </row>
    <row r="8618" spans="7:8">
      <c r="G8618">
        <v>8613</v>
      </c>
      <c r="H8618">
        <f t="shared" ca="1" si="172"/>
        <v>8.0596193712136627E-3</v>
      </c>
    </row>
    <row r="8619" spans="7:8">
      <c r="G8619">
        <v>8614</v>
      </c>
      <c r="H8619">
        <f t="shared" ca="1" si="172"/>
        <v>4.5566978882444096E-3</v>
      </c>
    </row>
    <row r="8620" spans="7:8">
      <c r="G8620">
        <v>8615</v>
      </c>
      <c r="H8620">
        <f t="shared" ca="1" si="172"/>
        <v>2.7336278366234264E-2</v>
      </c>
    </row>
    <row r="8621" spans="7:8">
      <c r="G8621">
        <v>8616</v>
      </c>
      <c r="H8621">
        <f t="shared" ca="1" si="172"/>
        <v>6.1664595615153707E-3</v>
      </c>
    </row>
    <row r="8622" spans="7:8">
      <c r="G8622">
        <v>8617</v>
      </c>
      <c r="H8622">
        <f t="shared" ca="1" si="172"/>
        <v>-5.3906970359471618E-3</v>
      </c>
    </row>
    <row r="8623" spans="7:8">
      <c r="G8623">
        <v>8618</v>
      </c>
      <c r="H8623">
        <f t="shared" ca="1" si="172"/>
        <v>-1.1718032669396573E-2</v>
      </c>
    </row>
    <row r="8624" spans="7:8">
      <c r="G8624">
        <v>8619</v>
      </c>
      <c r="H8624">
        <f t="shared" ca="1" si="172"/>
        <v>4.7490068620486331E-3</v>
      </c>
    </row>
    <row r="8625" spans="7:8">
      <c r="G8625">
        <v>8620</v>
      </c>
      <c r="H8625">
        <f t="shared" ca="1" si="172"/>
        <v>-3.8613203554945415E-2</v>
      </c>
    </row>
    <row r="8626" spans="7:8">
      <c r="G8626">
        <v>8621</v>
      </c>
      <c r="H8626">
        <f t="shared" ca="1" si="172"/>
        <v>-1.2232353676456051E-2</v>
      </c>
    </row>
    <row r="8627" spans="7:8">
      <c r="G8627">
        <v>8622</v>
      </c>
      <c r="H8627">
        <f t="shared" ca="1" si="172"/>
        <v>3.3741309879781189E-2</v>
      </c>
    </row>
    <row r="8628" spans="7:8">
      <c r="G8628">
        <v>8623</v>
      </c>
      <c r="H8628">
        <f t="shared" ca="1" si="172"/>
        <v>-7.7111949082409453E-3</v>
      </c>
    </row>
    <row r="8629" spans="7:8">
      <c r="G8629">
        <v>8624</v>
      </c>
      <c r="H8629">
        <f t="shared" ca="1" si="172"/>
        <v>-7.0260621482154811E-2</v>
      </c>
    </row>
    <row r="8630" spans="7:8">
      <c r="G8630">
        <v>8625</v>
      </c>
      <c r="H8630">
        <f t="shared" ca="1" si="172"/>
        <v>-1.0009442694436385E-2</v>
      </c>
    </row>
    <row r="8631" spans="7:8">
      <c r="G8631">
        <v>8626</v>
      </c>
      <c r="H8631">
        <f t="shared" ca="1" si="172"/>
        <v>-4.1009842797712411E-3</v>
      </c>
    </row>
    <row r="8632" spans="7:8">
      <c r="G8632">
        <v>8627</v>
      </c>
      <c r="H8632">
        <f t="shared" ca="1" si="172"/>
        <v>1.9511184417100379E-2</v>
      </c>
    </row>
    <row r="8633" spans="7:8">
      <c r="G8633">
        <v>8628</v>
      </c>
      <c r="H8633">
        <f t="shared" ca="1" si="172"/>
        <v>-2.4307506523719878E-3</v>
      </c>
    </row>
    <row r="8634" spans="7:8">
      <c r="G8634">
        <v>8629</v>
      </c>
      <c r="H8634">
        <f t="shared" ca="1" si="172"/>
        <v>1.0810579769536281E-2</v>
      </c>
    </row>
    <row r="8635" spans="7:8">
      <c r="G8635">
        <v>8630</v>
      </c>
      <c r="H8635">
        <f t="shared" ca="1" si="172"/>
        <v>1.9112648973034073E-2</v>
      </c>
    </row>
    <row r="8636" spans="7:8">
      <c r="G8636">
        <v>8631</v>
      </c>
      <c r="H8636">
        <f t="shared" ca="1" si="172"/>
        <v>-1.0305665612169477E-2</v>
      </c>
    </row>
    <row r="8637" spans="7:8">
      <c r="G8637">
        <v>8632</v>
      </c>
      <c r="H8637">
        <f t="shared" ca="1" si="172"/>
        <v>2.2654633526117986E-2</v>
      </c>
    </row>
    <row r="8638" spans="7:8">
      <c r="G8638">
        <v>8633</v>
      </c>
      <c r="H8638">
        <f t="shared" ca="1" si="172"/>
        <v>9.5772637895960942E-3</v>
      </c>
    </row>
    <row r="8639" spans="7:8">
      <c r="G8639">
        <v>8634</v>
      </c>
      <c r="H8639">
        <f t="shared" ca="1" si="172"/>
        <v>-1.5076227587329233E-2</v>
      </c>
    </row>
    <row r="8640" spans="7:8">
      <c r="G8640">
        <v>8635</v>
      </c>
      <c r="H8640">
        <f t="shared" ca="1" si="172"/>
        <v>2.7856617345071431E-3</v>
      </c>
    </row>
    <row r="8641" spans="7:8">
      <c r="G8641">
        <v>8636</v>
      </c>
      <c r="H8641">
        <f t="shared" ca="1" si="172"/>
        <v>-8.8172412672453699E-3</v>
      </c>
    </row>
    <row r="8642" spans="7:8">
      <c r="G8642">
        <v>8637</v>
      </c>
      <c r="H8642">
        <f t="shared" ca="1" si="172"/>
        <v>-1.1272798439949347E-2</v>
      </c>
    </row>
    <row r="8643" spans="7:8">
      <c r="G8643">
        <v>8638</v>
      </c>
      <c r="H8643">
        <f t="shared" ca="1" si="172"/>
        <v>-6.1639206706733101E-3</v>
      </c>
    </row>
    <row r="8644" spans="7:8">
      <c r="G8644">
        <v>8639</v>
      </c>
      <c r="H8644">
        <f t="shared" ca="1" si="172"/>
        <v>-2.1942834226984096E-2</v>
      </c>
    </row>
    <row r="8645" spans="7:8">
      <c r="G8645">
        <v>8640</v>
      </c>
      <c r="H8645">
        <f t="shared" ca="1" si="172"/>
        <v>2.3223338229947786E-2</v>
      </c>
    </row>
    <row r="8646" spans="7:8">
      <c r="G8646">
        <v>8641</v>
      </c>
      <c r="H8646">
        <f t="shared" ca="1" si="172"/>
        <v>-3.9125255278284067E-2</v>
      </c>
    </row>
    <row r="8647" spans="7:8">
      <c r="G8647">
        <v>8642</v>
      </c>
      <c r="H8647">
        <f t="shared" ref="H8647:H8710" ca="1" si="173">NORMINV(RAND(),N$8,N$9)</f>
        <v>-1.66852068854587E-2</v>
      </c>
    </row>
    <row r="8648" spans="7:8">
      <c r="G8648">
        <v>8643</v>
      </c>
      <c r="H8648">
        <f t="shared" ca="1" si="173"/>
        <v>-2.2216634760183856E-2</v>
      </c>
    </row>
    <row r="8649" spans="7:8">
      <c r="G8649">
        <v>8644</v>
      </c>
      <c r="H8649">
        <f t="shared" ca="1" si="173"/>
        <v>1.7728344075208572E-2</v>
      </c>
    </row>
    <row r="8650" spans="7:8">
      <c r="G8650">
        <v>8645</v>
      </c>
      <c r="H8650">
        <f t="shared" ca="1" si="173"/>
        <v>-4.8398027123701401E-3</v>
      </c>
    </row>
    <row r="8651" spans="7:8">
      <c r="G8651">
        <v>8646</v>
      </c>
      <c r="H8651">
        <f t="shared" ca="1" si="173"/>
        <v>-9.1977850201461868E-3</v>
      </c>
    </row>
    <row r="8652" spans="7:8">
      <c r="G8652">
        <v>8647</v>
      </c>
      <c r="H8652">
        <f t="shared" ca="1" si="173"/>
        <v>3.553779521415415E-2</v>
      </c>
    </row>
    <row r="8653" spans="7:8">
      <c r="G8653">
        <v>8648</v>
      </c>
      <c r="H8653">
        <f t="shared" ca="1" si="173"/>
        <v>1.419512854739201E-2</v>
      </c>
    </row>
    <row r="8654" spans="7:8">
      <c r="G8654">
        <v>8649</v>
      </c>
      <c r="H8654">
        <f t="shared" ca="1" si="173"/>
        <v>1.0052931829440906E-2</v>
      </c>
    </row>
    <row r="8655" spans="7:8">
      <c r="G8655">
        <v>8650</v>
      </c>
      <c r="H8655">
        <f t="shared" ca="1" si="173"/>
        <v>2.5426813240027126E-2</v>
      </c>
    </row>
    <row r="8656" spans="7:8">
      <c r="G8656">
        <v>8651</v>
      </c>
      <c r="H8656">
        <f t="shared" ca="1" si="173"/>
        <v>6.73576089270599E-2</v>
      </c>
    </row>
    <row r="8657" spans="7:8">
      <c r="G8657">
        <v>8652</v>
      </c>
      <c r="H8657">
        <f t="shared" ca="1" si="173"/>
        <v>4.3433583332683594E-2</v>
      </c>
    </row>
    <row r="8658" spans="7:8">
      <c r="G8658">
        <v>8653</v>
      </c>
      <c r="H8658">
        <f t="shared" ca="1" si="173"/>
        <v>2.2823308884308335E-2</v>
      </c>
    </row>
    <row r="8659" spans="7:8">
      <c r="G8659">
        <v>8654</v>
      </c>
      <c r="H8659">
        <f t="shared" ca="1" si="173"/>
        <v>1.9542569936797982E-2</v>
      </c>
    </row>
    <row r="8660" spans="7:8">
      <c r="G8660">
        <v>8655</v>
      </c>
      <c r="H8660">
        <f t="shared" ca="1" si="173"/>
        <v>2.9660764416521334E-2</v>
      </c>
    </row>
    <row r="8661" spans="7:8">
      <c r="G8661">
        <v>8656</v>
      </c>
      <c r="H8661">
        <f t="shared" ca="1" si="173"/>
        <v>-9.4978242409602971E-3</v>
      </c>
    </row>
    <row r="8662" spans="7:8">
      <c r="G8662">
        <v>8657</v>
      </c>
      <c r="H8662">
        <f t="shared" ca="1" si="173"/>
        <v>1.9310094484538555E-2</v>
      </c>
    </row>
    <row r="8663" spans="7:8">
      <c r="G8663">
        <v>8658</v>
      </c>
      <c r="H8663">
        <f t="shared" ca="1" si="173"/>
        <v>1.1020255440717682E-2</v>
      </c>
    </row>
    <row r="8664" spans="7:8">
      <c r="G8664">
        <v>8659</v>
      </c>
      <c r="H8664">
        <f t="shared" ca="1" si="173"/>
        <v>7.5440259274253069E-3</v>
      </c>
    </row>
    <row r="8665" spans="7:8">
      <c r="G8665">
        <v>8660</v>
      </c>
      <c r="H8665">
        <f t="shared" ca="1" si="173"/>
        <v>1.7211162994676104E-2</v>
      </c>
    </row>
    <row r="8666" spans="7:8">
      <c r="G8666">
        <v>8661</v>
      </c>
      <c r="H8666">
        <f t="shared" ca="1" si="173"/>
        <v>-7.1859548652379677E-3</v>
      </c>
    </row>
    <row r="8667" spans="7:8">
      <c r="G8667">
        <v>8662</v>
      </c>
      <c r="H8667">
        <f t="shared" ca="1" si="173"/>
        <v>1.0875489438700621E-2</v>
      </c>
    </row>
    <row r="8668" spans="7:8">
      <c r="G8668">
        <v>8663</v>
      </c>
      <c r="H8668">
        <f t="shared" ca="1" si="173"/>
        <v>9.0781595789632807E-3</v>
      </c>
    </row>
    <row r="8669" spans="7:8">
      <c r="G8669">
        <v>8664</v>
      </c>
      <c r="H8669">
        <f t="shared" ca="1" si="173"/>
        <v>4.2122121450950435E-2</v>
      </c>
    </row>
    <row r="8670" spans="7:8">
      <c r="G8670">
        <v>8665</v>
      </c>
      <c r="H8670">
        <f t="shared" ca="1" si="173"/>
        <v>4.7503471685415979E-2</v>
      </c>
    </row>
    <row r="8671" spans="7:8">
      <c r="G8671">
        <v>8666</v>
      </c>
      <c r="H8671">
        <f t="shared" ca="1" si="173"/>
        <v>2.3319053006547096E-2</v>
      </c>
    </row>
    <row r="8672" spans="7:8">
      <c r="G8672">
        <v>8667</v>
      </c>
      <c r="H8672">
        <f t="shared" ca="1" si="173"/>
        <v>4.7668066016366799E-3</v>
      </c>
    </row>
    <row r="8673" spans="7:8">
      <c r="G8673">
        <v>8668</v>
      </c>
      <c r="H8673">
        <f t="shared" ca="1" si="173"/>
        <v>2.1999165893817216E-2</v>
      </c>
    </row>
    <row r="8674" spans="7:8">
      <c r="G8674">
        <v>8669</v>
      </c>
      <c r="H8674">
        <f t="shared" ca="1" si="173"/>
        <v>8.2200504139312673E-3</v>
      </c>
    </row>
    <row r="8675" spans="7:8">
      <c r="G8675">
        <v>8670</v>
      </c>
      <c r="H8675">
        <f t="shared" ca="1" si="173"/>
        <v>-3.6224444759414961E-3</v>
      </c>
    </row>
    <row r="8676" spans="7:8">
      <c r="G8676">
        <v>8671</v>
      </c>
      <c r="H8676">
        <f t="shared" ca="1" si="173"/>
        <v>-3.8123174940434677E-2</v>
      </c>
    </row>
    <row r="8677" spans="7:8">
      <c r="G8677">
        <v>8672</v>
      </c>
      <c r="H8677">
        <f t="shared" ca="1" si="173"/>
        <v>-3.0130026984649373E-2</v>
      </c>
    </row>
    <row r="8678" spans="7:8">
      <c r="G8678">
        <v>8673</v>
      </c>
      <c r="H8678">
        <f t="shared" ca="1" si="173"/>
        <v>6.2073362466924902E-2</v>
      </c>
    </row>
    <row r="8679" spans="7:8">
      <c r="G8679">
        <v>8674</v>
      </c>
      <c r="H8679">
        <f t="shared" ca="1" si="173"/>
        <v>1.7711754992493912E-3</v>
      </c>
    </row>
    <row r="8680" spans="7:8">
      <c r="G8680">
        <v>8675</v>
      </c>
      <c r="H8680">
        <f t="shared" ca="1" si="173"/>
        <v>-1.6995780997506569E-3</v>
      </c>
    </row>
    <row r="8681" spans="7:8">
      <c r="G8681">
        <v>8676</v>
      </c>
      <c r="H8681">
        <f t="shared" ca="1" si="173"/>
        <v>6.7175617163374472E-3</v>
      </c>
    </row>
    <row r="8682" spans="7:8">
      <c r="G8682">
        <v>8677</v>
      </c>
      <c r="H8682">
        <f t="shared" ca="1" si="173"/>
        <v>-6.8146309709249397E-3</v>
      </c>
    </row>
    <row r="8683" spans="7:8">
      <c r="G8683">
        <v>8678</v>
      </c>
      <c r="H8683">
        <f t="shared" ca="1" si="173"/>
        <v>-1.8895022866160495E-2</v>
      </c>
    </row>
    <row r="8684" spans="7:8">
      <c r="G8684">
        <v>8679</v>
      </c>
      <c r="H8684">
        <f t="shared" ca="1" si="173"/>
        <v>4.5722563876797601E-3</v>
      </c>
    </row>
    <row r="8685" spans="7:8">
      <c r="G8685">
        <v>8680</v>
      </c>
      <c r="H8685">
        <f t="shared" ca="1" si="173"/>
        <v>-4.7271017433917293E-3</v>
      </c>
    </row>
    <row r="8686" spans="7:8">
      <c r="G8686">
        <v>8681</v>
      </c>
      <c r="H8686">
        <f t="shared" ca="1" si="173"/>
        <v>-1.0055142403376226E-2</v>
      </c>
    </row>
    <row r="8687" spans="7:8">
      <c r="G8687">
        <v>8682</v>
      </c>
      <c r="H8687">
        <f t="shared" ca="1" si="173"/>
        <v>4.5477324627650938E-2</v>
      </c>
    </row>
    <row r="8688" spans="7:8">
      <c r="G8688">
        <v>8683</v>
      </c>
      <c r="H8688">
        <f t="shared" ca="1" si="173"/>
        <v>1.4086702604903837E-2</v>
      </c>
    </row>
    <row r="8689" spans="7:8">
      <c r="G8689">
        <v>8684</v>
      </c>
      <c r="H8689">
        <f t="shared" ca="1" si="173"/>
        <v>-2.357032248519686E-2</v>
      </c>
    </row>
    <row r="8690" spans="7:8">
      <c r="G8690">
        <v>8685</v>
      </c>
      <c r="H8690">
        <f t="shared" ca="1" si="173"/>
        <v>-2.6726427056297877E-2</v>
      </c>
    </row>
    <row r="8691" spans="7:8">
      <c r="G8691">
        <v>8686</v>
      </c>
      <c r="H8691">
        <f t="shared" ca="1" si="173"/>
        <v>7.1618561769307264E-3</v>
      </c>
    </row>
    <row r="8692" spans="7:8">
      <c r="G8692">
        <v>8687</v>
      </c>
      <c r="H8692">
        <f t="shared" ca="1" si="173"/>
        <v>1.4726198851276752E-2</v>
      </c>
    </row>
    <row r="8693" spans="7:8">
      <c r="G8693">
        <v>8688</v>
      </c>
      <c r="H8693">
        <f t="shared" ca="1" si="173"/>
        <v>-6.6508997295968153E-3</v>
      </c>
    </row>
    <row r="8694" spans="7:8">
      <c r="G8694">
        <v>8689</v>
      </c>
      <c r="H8694">
        <f t="shared" ca="1" si="173"/>
        <v>-1.6898911778932608E-2</v>
      </c>
    </row>
    <row r="8695" spans="7:8">
      <c r="G8695">
        <v>8690</v>
      </c>
      <c r="H8695">
        <f t="shared" ca="1" si="173"/>
        <v>3.2801781704451437E-2</v>
      </c>
    </row>
    <row r="8696" spans="7:8">
      <c r="G8696">
        <v>8691</v>
      </c>
      <c r="H8696">
        <f t="shared" ca="1" si="173"/>
        <v>3.6933387365231288E-2</v>
      </c>
    </row>
    <row r="8697" spans="7:8">
      <c r="G8697">
        <v>8692</v>
      </c>
      <c r="H8697">
        <f t="shared" ca="1" si="173"/>
        <v>2.2074470386530515E-2</v>
      </c>
    </row>
    <row r="8698" spans="7:8">
      <c r="G8698">
        <v>8693</v>
      </c>
      <c r="H8698">
        <f t="shared" ca="1" si="173"/>
        <v>4.9030173710131741E-2</v>
      </c>
    </row>
    <row r="8699" spans="7:8">
      <c r="G8699">
        <v>8694</v>
      </c>
      <c r="H8699">
        <f t="shared" ca="1" si="173"/>
        <v>4.1388122540825925E-2</v>
      </c>
    </row>
    <row r="8700" spans="7:8">
      <c r="G8700">
        <v>8695</v>
      </c>
      <c r="H8700">
        <f t="shared" ca="1" si="173"/>
        <v>9.0080909668771025E-3</v>
      </c>
    </row>
    <row r="8701" spans="7:8">
      <c r="G8701">
        <v>8696</v>
      </c>
      <c r="H8701">
        <f t="shared" ca="1" si="173"/>
        <v>-5.8925416297644418E-4</v>
      </c>
    </row>
    <row r="8702" spans="7:8">
      <c r="G8702">
        <v>8697</v>
      </c>
      <c r="H8702">
        <f t="shared" ca="1" si="173"/>
        <v>1.5432419594462591E-2</v>
      </c>
    </row>
    <row r="8703" spans="7:8">
      <c r="G8703">
        <v>8698</v>
      </c>
      <c r="H8703">
        <f t="shared" ca="1" si="173"/>
        <v>2.879774934418821E-2</v>
      </c>
    </row>
    <row r="8704" spans="7:8">
      <c r="G8704">
        <v>8699</v>
      </c>
      <c r="H8704">
        <f t="shared" ca="1" si="173"/>
        <v>-1.9639032951864942E-2</v>
      </c>
    </row>
    <row r="8705" spans="7:8">
      <c r="G8705">
        <v>8700</v>
      </c>
      <c r="H8705">
        <f t="shared" ca="1" si="173"/>
        <v>-4.1148027975057393E-2</v>
      </c>
    </row>
    <row r="8706" spans="7:8">
      <c r="G8706">
        <v>8701</v>
      </c>
      <c r="H8706">
        <f t="shared" ca="1" si="173"/>
        <v>-1.149532435181063E-2</v>
      </c>
    </row>
    <row r="8707" spans="7:8">
      <c r="G8707">
        <v>8702</v>
      </c>
      <c r="H8707">
        <f t="shared" ca="1" si="173"/>
        <v>4.3721651950253175E-2</v>
      </c>
    </row>
    <row r="8708" spans="7:8">
      <c r="G8708">
        <v>8703</v>
      </c>
      <c r="H8708">
        <f t="shared" ca="1" si="173"/>
        <v>1.7237109204078015E-2</v>
      </c>
    </row>
    <row r="8709" spans="7:8">
      <c r="G8709">
        <v>8704</v>
      </c>
      <c r="H8709">
        <f t="shared" ca="1" si="173"/>
        <v>-1.7038856236395592E-2</v>
      </c>
    </row>
    <row r="8710" spans="7:8">
      <c r="G8710">
        <v>8705</v>
      </c>
      <c r="H8710">
        <f t="shared" ca="1" si="173"/>
        <v>5.7467083756025253E-3</v>
      </c>
    </row>
    <row r="8711" spans="7:8">
      <c r="G8711">
        <v>8706</v>
      </c>
      <c r="H8711">
        <f t="shared" ref="H8711:H8774" ca="1" si="174">NORMINV(RAND(),N$8,N$9)</f>
        <v>-4.599063966306164E-2</v>
      </c>
    </row>
    <row r="8712" spans="7:8">
      <c r="G8712">
        <v>8707</v>
      </c>
      <c r="H8712">
        <f t="shared" ca="1" si="174"/>
        <v>5.7852430618322966E-2</v>
      </c>
    </row>
    <row r="8713" spans="7:8">
      <c r="G8713">
        <v>8708</v>
      </c>
      <c r="H8713">
        <f t="shared" ca="1" si="174"/>
        <v>1.9443556288433607E-3</v>
      </c>
    </row>
    <row r="8714" spans="7:8">
      <c r="G8714">
        <v>8709</v>
      </c>
      <c r="H8714">
        <f t="shared" ca="1" si="174"/>
        <v>-6.5871074635973645E-3</v>
      </c>
    </row>
    <row r="8715" spans="7:8">
      <c r="G8715">
        <v>8710</v>
      </c>
      <c r="H8715">
        <f t="shared" ca="1" si="174"/>
        <v>-3.9367602170367246E-3</v>
      </c>
    </row>
    <row r="8716" spans="7:8">
      <c r="G8716">
        <v>8711</v>
      </c>
      <c r="H8716">
        <f t="shared" ca="1" si="174"/>
        <v>2.5771864913890798E-2</v>
      </c>
    </row>
    <row r="8717" spans="7:8">
      <c r="G8717">
        <v>8712</v>
      </c>
      <c r="H8717">
        <f t="shared" ca="1" si="174"/>
        <v>-3.4903485940420711E-4</v>
      </c>
    </row>
    <row r="8718" spans="7:8">
      <c r="G8718">
        <v>8713</v>
      </c>
      <c r="H8718">
        <f t="shared" ca="1" si="174"/>
        <v>1.1783168715359409E-2</v>
      </c>
    </row>
    <row r="8719" spans="7:8">
      <c r="G8719">
        <v>8714</v>
      </c>
      <c r="H8719">
        <f t="shared" ca="1" si="174"/>
        <v>-6.5716653070278699E-2</v>
      </c>
    </row>
    <row r="8720" spans="7:8">
      <c r="G8720">
        <v>8715</v>
      </c>
      <c r="H8720">
        <f t="shared" ca="1" si="174"/>
        <v>2.4335538817659864E-2</v>
      </c>
    </row>
    <row r="8721" spans="7:8">
      <c r="G8721">
        <v>8716</v>
      </c>
      <c r="H8721">
        <f t="shared" ca="1" si="174"/>
        <v>-1.9461929947024406E-2</v>
      </c>
    </row>
    <row r="8722" spans="7:8">
      <c r="G8722">
        <v>8717</v>
      </c>
      <c r="H8722">
        <f t="shared" ca="1" si="174"/>
        <v>-2.5437409660194893E-2</v>
      </c>
    </row>
    <row r="8723" spans="7:8">
      <c r="G8723">
        <v>8718</v>
      </c>
      <c r="H8723">
        <f t="shared" ca="1" si="174"/>
        <v>1.0909311087334271E-2</v>
      </c>
    </row>
    <row r="8724" spans="7:8">
      <c r="G8724">
        <v>8719</v>
      </c>
      <c r="H8724">
        <f t="shared" ca="1" si="174"/>
        <v>1.2276145172218848E-3</v>
      </c>
    </row>
    <row r="8725" spans="7:8">
      <c r="G8725">
        <v>8720</v>
      </c>
      <c r="H8725">
        <f t="shared" ca="1" si="174"/>
        <v>-4.8955968216737988E-3</v>
      </c>
    </row>
    <row r="8726" spans="7:8">
      <c r="G8726">
        <v>8721</v>
      </c>
      <c r="H8726">
        <f t="shared" ca="1" si="174"/>
        <v>3.7695078594947626E-2</v>
      </c>
    </row>
    <row r="8727" spans="7:8">
      <c r="G8727">
        <v>8722</v>
      </c>
      <c r="H8727">
        <f t="shared" ca="1" si="174"/>
        <v>3.973308719582512E-2</v>
      </c>
    </row>
    <row r="8728" spans="7:8">
      <c r="G8728">
        <v>8723</v>
      </c>
      <c r="H8728">
        <f t="shared" ca="1" si="174"/>
        <v>1.1371646857781428E-2</v>
      </c>
    </row>
    <row r="8729" spans="7:8">
      <c r="G8729">
        <v>8724</v>
      </c>
      <c r="H8729">
        <f t="shared" ca="1" si="174"/>
        <v>1.8525506859213937E-2</v>
      </c>
    </row>
    <row r="8730" spans="7:8">
      <c r="G8730">
        <v>8725</v>
      </c>
      <c r="H8730">
        <f t="shared" ca="1" si="174"/>
        <v>8.0484365153862467E-3</v>
      </c>
    </row>
    <row r="8731" spans="7:8">
      <c r="G8731">
        <v>8726</v>
      </c>
      <c r="H8731">
        <f t="shared" ca="1" si="174"/>
        <v>1.4566045174820196E-2</v>
      </c>
    </row>
    <row r="8732" spans="7:8">
      <c r="G8732">
        <v>8727</v>
      </c>
      <c r="H8732">
        <f t="shared" ca="1" si="174"/>
        <v>2.6611961767306069E-2</v>
      </c>
    </row>
    <row r="8733" spans="7:8">
      <c r="G8733">
        <v>8728</v>
      </c>
      <c r="H8733">
        <f t="shared" ca="1" si="174"/>
        <v>-1.3036361065924937E-2</v>
      </c>
    </row>
    <row r="8734" spans="7:8">
      <c r="G8734">
        <v>8729</v>
      </c>
      <c r="H8734">
        <f t="shared" ca="1" si="174"/>
        <v>-4.0870222900656672E-2</v>
      </c>
    </row>
    <row r="8735" spans="7:8">
      <c r="G8735">
        <v>8730</v>
      </c>
      <c r="H8735">
        <f t="shared" ca="1" si="174"/>
        <v>3.6165442422796311E-2</v>
      </c>
    </row>
    <row r="8736" spans="7:8">
      <c r="G8736">
        <v>8731</v>
      </c>
      <c r="H8736">
        <f t="shared" ca="1" si="174"/>
        <v>8.3183193537929578E-3</v>
      </c>
    </row>
    <row r="8737" spans="7:8">
      <c r="G8737">
        <v>8732</v>
      </c>
      <c r="H8737">
        <f t="shared" ca="1" si="174"/>
        <v>1.5558566086056481E-2</v>
      </c>
    </row>
    <row r="8738" spans="7:8">
      <c r="G8738">
        <v>8733</v>
      </c>
      <c r="H8738">
        <f t="shared" ca="1" si="174"/>
        <v>-2.8728242607583719E-3</v>
      </c>
    </row>
    <row r="8739" spans="7:8">
      <c r="G8739">
        <v>8734</v>
      </c>
      <c r="H8739">
        <f t="shared" ca="1" si="174"/>
        <v>6.9324226952204955E-3</v>
      </c>
    </row>
    <row r="8740" spans="7:8">
      <c r="G8740">
        <v>8735</v>
      </c>
      <c r="H8740">
        <f t="shared" ca="1" si="174"/>
        <v>-1.7759590214230896E-2</v>
      </c>
    </row>
    <row r="8741" spans="7:8">
      <c r="G8741">
        <v>8736</v>
      </c>
      <c r="H8741">
        <f t="shared" ca="1" si="174"/>
        <v>1.9015213319519091E-2</v>
      </c>
    </row>
    <row r="8742" spans="7:8">
      <c r="G8742">
        <v>8737</v>
      </c>
      <c r="H8742">
        <f t="shared" ca="1" si="174"/>
        <v>2.7385983100676376E-2</v>
      </c>
    </row>
    <row r="8743" spans="7:8">
      <c r="G8743">
        <v>8738</v>
      </c>
      <c r="H8743">
        <f t="shared" ca="1" si="174"/>
        <v>8.345096359593223E-4</v>
      </c>
    </row>
    <row r="8744" spans="7:8">
      <c r="G8744">
        <v>8739</v>
      </c>
      <c r="H8744">
        <f t="shared" ca="1" si="174"/>
        <v>3.6154335287279189E-2</v>
      </c>
    </row>
    <row r="8745" spans="7:8">
      <c r="G8745">
        <v>8740</v>
      </c>
      <c r="H8745">
        <f t="shared" ca="1" si="174"/>
        <v>-1.3083172048458828E-2</v>
      </c>
    </row>
    <row r="8746" spans="7:8">
      <c r="G8746">
        <v>8741</v>
      </c>
      <c r="H8746">
        <f t="shared" ca="1" si="174"/>
        <v>3.9705136978748903E-2</v>
      </c>
    </row>
    <row r="8747" spans="7:8">
      <c r="G8747">
        <v>8742</v>
      </c>
      <c r="H8747">
        <f t="shared" ca="1" si="174"/>
        <v>2.0580905218652711E-2</v>
      </c>
    </row>
    <row r="8748" spans="7:8">
      <c r="G8748">
        <v>8743</v>
      </c>
      <c r="H8748">
        <f t="shared" ca="1" si="174"/>
        <v>8.0094224503060602E-3</v>
      </c>
    </row>
    <row r="8749" spans="7:8">
      <c r="G8749">
        <v>8744</v>
      </c>
      <c r="H8749">
        <f t="shared" ca="1" si="174"/>
        <v>2.4332151265631319E-2</v>
      </c>
    </row>
    <row r="8750" spans="7:8">
      <c r="G8750">
        <v>8745</v>
      </c>
      <c r="H8750">
        <f t="shared" ca="1" si="174"/>
        <v>3.3445657455494333E-2</v>
      </c>
    </row>
    <row r="8751" spans="7:8">
      <c r="G8751">
        <v>8746</v>
      </c>
      <c r="H8751">
        <f t="shared" ca="1" si="174"/>
        <v>-2.5274279327694264E-3</v>
      </c>
    </row>
    <row r="8752" spans="7:8">
      <c r="G8752">
        <v>8747</v>
      </c>
      <c r="H8752">
        <f t="shared" ca="1" si="174"/>
        <v>7.828267565135558E-3</v>
      </c>
    </row>
    <row r="8753" spans="7:8">
      <c r="G8753">
        <v>8748</v>
      </c>
      <c r="H8753">
        <f t="shared" ca="1" si="174"/>
        <v>-3.278093618005179E-2</v>
      </c>
    </row>
    <row r="8754" spans="7:8">
      <c r="G8754">
        <v>8749</v>
      </c>
      <c r="H8754">
        <f t="shared" ca="1" si="174"/>
        <v>2.4684714215637185E-2</v>
      </c>
    </row>
    <row r="8755" spans="7:8">
      <c r="G8755">
        <v>8750</v>
      </c>
      <c r="H8755">
        <f t="shared" ca="1" si="174"/>
        <v>1.6600928402394452E-2</v>
      </c>
    </row>
    <row r="8756" spans="7:8">
      <c r="G8756">
        <v>8751</v>
      </c>
      <c r="H8756">
        <f t="shared" ca="1" si="174"/>
        <v>2.0767210780616628E-2</v>
      </c>
    </row>
    <row r="8757" spans="7:8">
      <c r="G8757">
        <v>8752</v>
      </c>
      <c r="H8757">
        <f t="shared" ca="1" si="174"/>
        <v>6.8569280663105699E-3</v>
      </c>
    </row>
    <row r="8758" spans="7:8">
      <c r="G8758">
        <v>8753</v>
      </c>
      <c r="H8758">
        <f t="shared" ca="1" si="174"/>
        <v>2.3689760123339607E-2</v>
      </c>
    </row>
    <row r="8759" spans="7:8">
      <c r="G8759">
        <v>8754</v>
      </c>
      <c r="H8759">
        <f t="shared" ca="1" si="174"/>
        <v>4.5223980263251794E-3</v>
      </c>
    </row>
    <row r="8760" spans="7:8">
      <c r="G8760">
        <v>8755</v>
      </c>
      <c r="H8760">
        <f t="shared" ca="1" si="174"/>
        <v>2.3223426702939274E-3</v>
      </c>
    </row>
    <row r="8761" spans="7:8">
      <c r="G8761">
        <v>8756</v>
      </c>
      <c r="H8761">
        <f t="shared" ca="1" si="174"/>
        <v>1.6478953796606535E-2</v>
      </c>
    </row>
    <row r="8762" spans="7:8">
      <c r="G8762">
        <v>8757</v>
      </c>
      <c r="H8762">
        <f t="shared" ca="1" si="174"/>
        <v>-2.8337566749592757E-2</v>
      </c>
    </row>
    <row r="8763" spans="7:8">
      <c r="G8763">
        <v>8758</v>
      </c>
      <c r="H8763">
        <f t="shared" ca="1" si="174"/>
        <v>7.8306173132220314E-3</v>
      </c>
    </row>
    <row r="8764" spans="7:8">
      <c r="G8764">
        <v>8759</v>
      </c>
      <c r="H8764">
        <f t="shared" ca="1" si="174"/>
        <v>1.8082154610978462E-2</v>
      </c>
    </row>
    <row r="8765" spans="7:8">
      <c r="G8765">
        <v>8760</v>
      </c>
      <c r="H8765">
        <f t="shared" ca="1" si="174"/>
        <v>-1.1450930925200558E-2</v>
      </c>
    </row>
    <row r="8766" spans="7:8">
      <c r="G8766">
        <v>8761</v>
      </c>
      <c r="H8766">
        <f t="shared" ca="1" si="174"/>
        <v>-4.088015519611754E-2</v>
      </c>
    </row>
    <row r="8767" spans="7:8">
      <c r="G8767">
        <v>8762</v>
      </c>
      <c r="H8767">
        <f t="shared" ca="1" si="174"/>
        <v>-1.5266131178535961E-2</v>
      </c>
    </row>
    <row r="8768" spans="7:8">
      <c r="G8768">
        <v>8763</v>
      </c>
      <c r="H8768">
        <f t="shared" ca="1" si="174"/>
        <v>7.0719789268818181E-2</v>
      </c>
    </row>
    <row r="8769" spans="7:8">
      <c r="G8769">
        <v>8764</v>
      </c>
      <c r="H8769">
        <f t="shared" ca="1" si="174"/>
        <v>1.7531645466730892E-2</v>
      </c>
    </row>
    <row r="8770" spans="7:8">
      <c r="G8770">
        <v>8765</v>
      </c>
      <c r="H8770">
        <f t="shared" ca="1" si="174"/>
        <v>3.7051856760419527E-2</v>
      </c>
    </row>
    <row r="8771" spans="7:8">
      <c r="G8771">
        <v>8766</v>
      </c>
      <c r="H8771">
        <f t="shared" ca="1" si="174"/>
        <v>-6.2455133516396534E-3</v>
      </c>
    </row>
    <row r="8772" spans="7:8">
      <c r="G8772">
        <v>8767</v>
      </c>
      <c r="H8772">
        <f t="shared" ca="1" si="174"/>
        <v>3.9082767103865218E-3</v>
      </c>
    </row>
    <row r="8773" spans="7:8">
      <c r="G8773">
        <v>8768</v>
      </c>
      <c r="H8773">
        <f t="shared" ca="1" si="174"/>
        <v>2.5269053823971299E-3</v>
      </c>
    </row>
    <row r="8774" spans="7:8">
      <c r="G8774">
        <v>8769</v>
      </c>
      <c r="H8774">
        <f t="shared" ca="1" si="174"/>
        <v>2.6224050359106126E-2</v>
      </c>
    </row>
    <row r="8775" spans="7:8">
      <c r="G8775">
        <v>8770</v>
      </c>
      <c r="H8775">
        <f t="shared" ref="H8775:H8838" ca="1" si="175">NORMINV(RAND(),N$8,N$9)</f>
        <v>-2.1545835066770033E-2</v>
      </c>
    </row>
    <row r="8776" spans="7:8">
      <c r="G8776">
        <v>8771</v>
      </c>
      <c r="H8776">
        <f t="shared" ca="1" si="175"/>
        <v>1.44497376756767E-4</v>
      </c>
    </row>
    <row r="8777" spans="7:8">
      <c r="G8777">
        <v>8772</v>
      </c>
      <c r="H8777">
        <f t="shared" ca="1" si="175"/>
        <v>1.2382732124928563E-2</v>
      </c>
    </row>
    <row r="8778" spans="7:8">
      <c r="G8778">
        <v>8773</v>
      </c>
      <c r="H8778">
        <f t="shared" ca="1" si="175"/>
        <v>5.1714321207991965E-2</v>
      </c>
    </row>
    <row r="8779" spans="7:8">
      <c r="G8779">
        <v>8774</v>
      </c>
      <c r="H8779">
        <f t="shared" ca="1" si="175"/>
        <v>-1.5941195185846184E-2</v>
      </c>
    </row>
    <row r="8780" spans="7:8">
      <c r="G8780">
        <v>8775</v>
      </c>
      <c r="H8780">
        <f t="shared" ca="1" si="175"/>
        <v>-2.8610409104780132E-2</v>
      </c>
    </row>
    <row r="8781" spans="7:8">
      <c r="G8781">
        <v>8776</v>
      </c>
      <c r="H8781">
        <f t="shared" ca="1" si="175"/>
        <v>1.1125445206805742E-2</v>
      </c>
    </row>
    <row r="8782" spans="7:8">
      <c r="G8782">
        <v>8777</v>
      </c>
      <c r="H8782">
        <f t="shared" ca="1" si="175"/>
        <v>-8.0843736246795426E-4</v>
      </c>
    </row>
    <row r="8783" spans="7:8">
      <c r="G8783">
        <v>8778</v>
      </c>
      <c r="H8783">
        <f t="shared" ca="1" si="175"/>
        <v>3.7480828010965687E-2</v>
      </c>
    </row>
    <row r="8784" spans="7:8">
      <c r="G8784">
        <v>8779</v>
      </c>
      <c r="H8784">
        <f t="shared" ca="1" si="175"/>
        <v>8.2399619575892775E-3</v>
      </c>
    </row>
    <row r="8785" spans="7:8">
      <c r="G8785">
        <v>8780</v>
      </c>
      <c r="H8785">
        <f t="shared" ca="1" si="175"/>
        <v>-1.0489016496598986E-2</v>
      </c>
    </row>
    <row r="8786" spans="7:8">
      <c r="G8786">
        <v>8781</v>
      </c>
      <c r="H8786">
        <f t="shared" ca="1" si="175"/>
        <v>9.7718014426259655E-3</v>
      </c>
    </row>
    <row r="8787" spans="7:8">
      <c r="G8787">
        <v>8782</v>
      </c>
      <c r="H8787">
        <f t="shared" ca="1" si="175"/>
        <v>4.4416602139036032E-2</v>
      </c>
    </row>
    <row r="8788" spans="7:8">
      <c r="G8788">
        <v>8783</v>
      </c>
      <c r="H8788">
        <f t="shared" ca="1" si="175"/>
        <v>-1.0246952452252154E-2</v>
      </c>
    </row>
    <row r="8789" spans="7:8">
      <c r="G8789">
        <v>8784</v>
      </c>
      <c r="H8789">
        <f t="shared" ca="1" si="175"/>
        <v>1.537697034023011E-2</v>
      </c>
    </row>
    <row r="8790" spans="7:8">
      <c r="G8790">
        <v>8785</v>
      </c>
      <c r="H8790">
        <f t="shared" ca="1" si="175"/>
        <v>-2.6943631704393206E-2</v>
      </c>
    </row>
    <row r="8791" spans="7:8">
      <c r="G8791">
        <v>8786</v>
      </c>
      <c r="H8791">
        <f t="shared" ca="1" si="175"/>
        <v>-1.5572920268721146E-3</v>
      </c>
    </row>
    <row r="8792" spans="7:8">
      <c r="G8792">
        <v>8787</v>
      </c>
      <c r="H8792">
        <f t="shared" ca="1" si="175"/>
        <v>-2.5405460316253372E-3</v>
      </c>
    </row>
    <row r="8793" spans="7:8">
      <c r="G8793">
        <v>8788</v>
      </c>
      <c r="H8793">
        <f t="shared" ca="1" si="175"/>
        <v>1.6445297354280665E-2</v>
      </c>
    </row>
    <row r="8794" spans="7:8">
      <c r="G8794">
        <v>8789</v>
      </c>
      <c r="H8794">
        <f t="shared" ca="1" si="175"/>
        <v>5.2467928615492756E-3</v>
      </c>
    </row>
    <row r="8795" spans="7:8">
      <c r="G8795">
        <v>8790</v>
      </c>
      <c r="H8795">
        <f t="shared" ca="1" si="175"/>
        <v>-3.6393310645829284E-2</v>
      </c>
    </row>
    <row r="8796" spans="7:8">
      <c r="G8796">
        <v>8791</v>
      </c>
      <c r="H8796">
        <f t="shared" ca="1" si="175"/>
        <v>-3.1784408534458811E-3</v>
      </c>
    </row>
    <row r="8797" spans="7:8">
      <c r="G8797">
        <v>8792</v>
      </c>
      <c r="H8797">
        <f t="shared" ca="1" si="175"/>
        <v>1.4712917234310507E-2</v>
      </c>
    </row>
    <row r="8798" spans="7:8">
      <c r="G8798">
        <v>8793</v>
      </c>
      <c r="H8798">
        <f t="shared" ca="1" si="175"/>
        <v>-5.1594001946321584E-2</v>
      </c>
    </row>
    <row r="8799" spans="7:8">
      <c r="G8799">
        <v>8794</v>
      </c>
      <c r="H8799">
        <f t="shared" ca="1" si="175"/>
        <v>3.6864315945550175E-2</v>
      </c>
    </row>
    <row r="8800" spans="7:8">
      <c r="G8800">
        <v>8795</v>
      </c>
      <c r="H8800">
        <f t="shared" ca="1" si="175"/>
        <v>-5.943849539513088E-3</v>
      </c>
    </row>
    <row r="8801" spans="7:8">
      <c r="G8801">
        <v>8796</v>
      </c>
      <c r="H8801">
        <f t="shared" ca="1" si="175"/>
        <v>-3.4312809210828896E-2</v>
      </c>
    </row>
    <row r="8802" spans="7:8">
      <c r="G8802">
        <v>8797</v>
      </c>
      <c r="H8802">
        <f t="shared" ca="1" si="175"/>
        <v>-2.037740478085864E-2</v>
      </c>
    </row>
    <row r="8803" spans="7:8">
      <c r="G8803">
        <v>8798</v>
      </c>
      <c r="H8803">
        <f t="shared" ca="1" si="175"/>
        <v>1.1945827317478579E-3</v>
      </c>
    </row>
    <row r="8804" spans="7:8">
      <c r="G8804">
        <v>8799</v>
      </c>
      <c r="H8804">
        <f t="shared" ca="1" si="175"/>
        <v>-5.9066484175811697E-3</v>
      </c>
    </row>
    <row r="8805" spans="7:8">
      <c r="G8805">
        <v>8800</v>
      </c>
      <c r="H8805">
        <f t="shared" ca="1" si="175"/>
        <v>2.9622443507826345E-2</v>
      </c>
    </row>
    <row r="8806" spans="7:8">
      <c r="G8806">
        <v>8801</v>
      </c>
      <c r="H8806">
        <f t="shared" ca="1" si="175"/>
        <v>1.2094954011546257E-3</v>
      </c>
    </row>
    <row r="8807" spans="7:8">
      <c r="G8807">
        <v>8802</v>
      </c>
      <c r="H8807">
        <f t="shared" ca="1" si="175"/>
        <v>1.6886921319023886E-2</v>
      </c>
    </row>
    <row r="8808" spans="7:8">
      <c r="G8808">
        <v>8803</v>
      </c>
      <c r="H8808">
        <f t="shared" ca="1" si="175"/>
        <v>-3.4377833196282105E-2</v>
      </c>
    </row>
    <row r="8809" spans="7:8">
      <c r="G8809">
        <v>8804</v>
      </c>
      <c r="H8809">
        <f t="shared" ca="1" si="175"/>
        <v>-8.5008547343329768E-3</v>
      </c>
    </row>
    <row r="8810" spans="7:8">
      <c r="G8810">
        <v>8805</v>
      </c>
      <c r="H8810">
        <f t="shared" ca="1" si="175"/>
        <v>7.7375101204908009E-3</v>
      </c>
    </row>
    <row r="8811" spans="7:8">
      <c r="G8811">
        <v>8806</v>
      </c>
      <c r="H8811">
        <f t="shared" ca="1" si="175"/>
        <v>-3.6030572249560718E-3</v>
      </c>
    </row>
    <row r="8812" spans="7:8">
      <c r="G8812">
        <v>8807</v>
      </c>
      <c r="H8812">
        <f t="shared" ca="1" si="175"/>
        <v>1.2206922152926741E-2</v>
      </c>
    </row>
    <row r="8813" spans="7:8">
      <c r="G8813">
        <v>8808</v>
      </c>
      <c r="H8813">
        <f t="shared" ca="1" si="175"/>
        <v>8.2778973241374077E-4</v>
      </c>
    </row>
    <row r="8814" spans="7:8">
      <c r="G8814">
        <v>8809</v>
      </c>
      <c r="H8814">
        <f t="shared" ca="1" si="175"/>
        <v>6.8272005437025277E-3</v>
      </c>
    </row>
    <row r="8815" spans="7:8">
      <c r="G8815">
        <v>8810</v>
      </c>
      <c r="H8815">
        <f t="shared" ca="1" si="175"/>
        <v>7.2817704334293566E-3</v>
      </c>
    </row>
    <row r="8816" spans="7:8">
      <c r="G8816">
        <v>8811</v>
      </c>
      <c r="H8816">
        <f t="shared" ca="1" si="175"/>
        <v>-2.1252824772972159E-2</v>
      </c>
    </row>
    <row r="8817" spans="7:8">
      <c r="G8817">
        <v>8812</v>
      </c>
      <c r="H8817">
        <f t="shared" ca="1" si="175"/>
        <v>-9.7437288010034772E-3</v>
      </c>
    </row>
    <row r="8818" spans="7:8">
      <c r="G8818">
        <v>8813</v>
      </c>
      <c r="H8818">
        <f t="shared" ca="1" si="175"/>
        <v>2.196326327749324E-2</v>
      </c>
    </row>
    <row r="8819" spans="7:8">
      <c r="G8819">
        <v>8814</v>
      </c>
      <c r="H8819">
        <f t="shared" ca="1" si="175"/>
        <v>-5.4626750522746561E-3</v>
      </c>
    </row>
    <row r="8820" spans="7:8">
      <c r="G8820">
        <v>8815</v>
      </c>
      <c r="H8820">
        <f t="shared" ca="1" si="175"/>
        <v>2.6535529960790227E-2</v>
      </c>
    </row>
    <row r="8821" spans="7:8">
      <c r="G8821">
        <v>8816</v>
      </c>
      <c r="H8821">
        <f t="shared" ca="1" si="175"/>
        <v>-3.4647975849500294E-2</v>
      </c>
    </row>
    <row r="8822" spans="7:8">
      <c r="G8822">
        <v>8817</v>
      </c>
      <c r="H8822">
        <f t="shared" ca="1" si="175"/>
        <v>1.2904082701133131E-2</v>
      </c>
    </row>
    <row r="8823" spans="7:8">
      <c r="G8823">
        <v>8818</v>
      </c>
      <c r="H8823">
        <f t="shared" ca="1" si="175"/>
        <v>6.5788405316715972E-3</v>
      </c>
    </row>
    <row r="8824" spans="7:8">
      <c r="G8824">
        <v>8819</v>
      </c>
      <c r="H8824">
        <f t="shared" ca="1" si="175"/>
        <v>-1.181313076806193E-2</v>
      </c>
    </row>
    <row r="8825" spans="7:8">
      <c r="G8825">
        <v>8820</v>
      </c>
      <c r="H8825">
        <f t="shared" ca="1" si="175"/>
        <v>2.6436633457615513E-2</v>
      </c>
    </row>
    <row r="8826" spans="7:8">
      <c r="G8826">
        <v>8821</v>
      </c>
      <c r="H8826">
        <f t="shared" ca="1" si="175"/>
        <v>3.7008224183972087E-3</v>
      </c>
    </row>
    <row r="8827" spans="7:8">
      <c r="G8827">
        <v>8822</v>
      </c>
      <c r="H8827">
        <f t="shared" ca="1" si="175"/>
        <v>-1.9399072483822728E-2</v>
      </c>
    </row>
    <row r="8828" spans="7:8">
      <c r="G8828">
        <v>8823</v>
      </c>
      <c r="H8828">
        <f t="shared" ca="1" si="175"/>
        <v>9.3638513372079624E-3</v>
      </c>
    </row>
    <row r="8829" spans="7:8">
      <c r="G8829">
        <v>8824</v>
      </c>
      <c r="H8829">
        <f t="shared" ca="1" si="175"/>
        <v>1.0166724215219925E-2</v>
      </c>
    </row>
    <row r="8830" spans="7:8">
      <c r="G8830">
        <v>8825</v>
      </c>
      <c r="H8830">
        <f t="shared" ca="1" si="175"/>
        <v>-1.5856147808210267E-2</v>
      </c>
    </row>
    <row r="8831" spans="7:8">
      <c r="G8831">
        <v>8826</v>
      </c>
      <c r="H8831">
        <f t="shared" ca="1" si="175"/>
        <v>2.2901029593949782E-2</v>
      </c>
    </row>
    <row r="8832" spans="7:8">
      <c r="G8832">
        <v>8827</v>
      </c>
      <c r="H8832">
        <f t="shared" ca="1" si="175"/>
        <v>5.7920373251701518E-4</v>
      </c>
    </row>
    <row r="8833" spans="7:8">
      <c r="G8833">
        <v>8828</v>
      </c>
      <c r="H8833">
        <f t="shared" ca="1" si="175"/>
        <v>5.4153272969600631E-2</v>
      </c>
    </row>
    <row r="8834" spans="7:8">
      <c r="G8834">
        <v>8829</v>
      </c>
      <c r="H8834">
        <f t="shared" ca="1" si="175"/>
        <v>1.4862793670223477E-2</v>
      </c>
    </row>
    <row r="8835" spans="7:8">
      <c r="G8835">
        <v>8830</v>
      </c>
      <c r="H8835">
        <f t="shared" ca="1" si="175"/>
        <v>-4.5690867322803379E-3</v>
      </c>
    </row>
    <row r="8836" spans="7:8">
      <c r="G8836">
        <v>8831</v>
      </c>
      <c r="H8836">
        <f t="shared" ca="1" si="175"/>
        <v>-2.6879390798035894E-2</v>
      </c>
    </row>
    <row r="8837" spans="7:8">
      <c r="G8837">
        <v>8832</v>
      </c>
      <c r="H8837">
        <f t="shared" ca="1" si="175"/>
        <v>-5.3035854013275003E-4</v>
      </c>
    </row>
    <row r="8838" spans="7:8">
      <c r="G8838">
        <v>8833</v>
      </c>
      <c r="H8838">
        <f t="shared" ca="1" si="175"/>
        <v>1.8657990487872651E-2</v>
      </c>
    </row>
    <row r="8839" spans="7:8">
      <c r="G8839">
        <v>8834</v>
      </c>
      <c r="H8839">
        <f t="shared" ref="H8839:H8902" ca="1" si="176">NORMINV(RAND(),N$8,N$9)</f>
        <v>-2.013590124750559E-2</v>
      </c>
    </row>
    <row r="8840" spans="7:8">
      <c r="G8840">
        <v>8835</v>
      </c>
      <c r="H8840">
        <f t="shared" ca="1" si="176"/>
        <v>-2.0571451375981233E-2</v>
      </c>
    </row>
    <row r="8841" spans="7:8">
      <c r="G8841">
        <v>8836</v>
      </c>
      <c r="H8841">
        <f t="shared" ca="1" si="176"/>
        <v>-6.9759466804952125E-3</v>
      </c>
    </row>
    <row r="8842" spans="7:8">
      <c r="G8842">
        <v>8837</v>
      </c>
      <c r="H8842">
        <f t="shared" ca="1" si="176"/>
        <v>2.9040532549055927E-2</v>
      </c>
    </row>
    <row r="8843" spans="7:8">
      <c r="G8843">
        <v>8838</v>
      </c>
      <c r="H8843">
        <f t="shared" ca="1" si="176"/>
        <v>-1.3747615450736963E-2</v>
      </c>
    </row>
    <row r="8844" spans="7:8">
      <c r="G8844">
        <v>8839</v>
      </c>
      <c r="H8844">
        <f t="shared" ca="1" si="176"/>
        <v>-7.3997213252197363E-3</v>
      </c>
    </row>
    <row r="8845" spans="7:8">
      <c r="G8845">
        <v>8840</v>
      </c>
      <c r="H8845">
        <f t="shared" ca="1" si="176"/>
        <v>8.5209452577750819E-5</v>
      </c>
    </row>
    <row r="8846" spans="7:8">
      <c r="G8846">
        <v>8841</v>
      </c>
      <c r="H8846">
        <f t="shared" ca="1" si="176"/>
        <v>2.6606299646292443E-2</v>
      </c>
    </row>
    <row r="8847" spans="7:8">
      <c r="G8847">
        <v>8842</v>
      </c>
      <c r="H8847">
        <f t="shared" ca="1" si="176"/>
        <v>-3.811195534242199E-2</v>
      </c>
    </row>
    <row r="8848" spans="7:8">
      <c r="G8848">
        <v>8843</v>
      </c>
      <c r="H8848">
        <f t="shared" ca="1" si="176"/>
        <v>-1.7257849476169481E-2</v>
      </c>
    </row>
    <row r="8849" spans="7:8">
      <c r="G8849">
        <v>8844</v>
      </c>
      <c r="H8849">
        <f t="shared" ca="1" si="176"/>
        <v>-1.8901996324952763E-2</v>
      </c>
    </row>
    <row r="8850" spans="7:8">
      <c r="G8850">
        <v>8845</v>
      </c>
      <c r="H8850">
        <f t="shared" ca="1" si="176"/>
        <v>-4.6626267468845468E-2</v>
      </c>
    </row>
    <row r="8851" spans="7:8">
      <c r="G8851">
        <v>8846</v>
      </c>
      <c r="H8851">
        <f t="shared" ca="1" si="176"/>
        <v>1.6552113083996223E-2</v>
      </c>
    </row>
    <row r="8852" spans="7:8">
      <c r="G8852">
        <v>8847</v>
      </c>
      <c r="H8852">
        <f t="shared" ca="1" si="176"/>
        <v>-2.9202768038518252E-2</v>
      </c>
    </row>
    <row r="8853" spans="7:8">
      <c r="G8853">
        <v>8848</v>
      </c>
      <c r="H8853">
        <f t="shared" ca="1" si="176"/>
        <v>-5.8287847553143372E-3</v>
      </c>
    </row>
    <row r="8854" spans="7:8">
      <c r="G8854">
        <v>8849</v>
      </c>
      <c r="H8854">
        <f t="shared" ca="1" si="176"/>
        <v>-5.5774841321400885E-4</v>
      </c>
    </row>
    <row r="8855" spans="7:8">
      <c r="G8855">
        <v>8850</v>
      </c>
      <c r="H8855">
        <f t="shared" ca="1" si="176"/>
        <v>-2.0630581625135588E-2</v>
      </c>
    </row>
    <row r="8856" spans="7:8">
      <c r="G8856">
        <v>8851</v>
      </c>
      <c r="H8856">
        <f t="shared" ca="1" si="176"/>
        <v>-1.5038922132766539E-2</v>
      </c>
    </row>
    <row r="8857" spans="7:8">
      <c r="G8857">
        <v>8852</v>
      </c>
      <c r="H8857">
        <f t="shared" ca="1" si="176"/>
        <v>4.6565764958374596E-3</v>
      </c>
    </row>
    <row r="8858" spans="7:8">
      <c r="G8858">
        <v>8853</v>
      </c>
      <c r="H8858">
        <f t="shared" ca="1" si="176"/>
        <v>2.1675706717027149E-2</v>
      </c>
    </row>
    <row r="8859" spans="7:8">
      <c r="G8859">
        <v>8854</v>
      </c>
      <c r="H8859">
        <f t="shared" ca="1" si="176"/>
        <v>-1.3957297192763638E-4</v>
      </c>
    </row>
    <row r="8860" spans="7:8">
      <c r="G8860">
        <v>8855</v>
      </c>
      <c r="H8860">
        <f t="shared" ca="1" si="176"/>
        <v>-1.1353295703961083E-2</v>
      </c>
    </row>
    <row r="8861" spans="7:8">
      <c r="G8861">
        <v>8856</v>
      </c>
      <c r="H8861">
        <f t="shared" ca="1" si="176"/>
        <v>2.1202832248295705E-2</v>
      </c>
    </row>
    <row r="8862" spans="7:8">
      <c r="G8862">
        <v>8857</v>
      </c>
      <c r="H8862">
        <f t="shared" ca="1" si="176"/>
        <v>-1.517650317555267E-4</v>
      </c>
    </row>
    <row r="8863" spans="7:8">
      <c r="G8863">
        <v>8858</v>
      </c>
      <c r="H8863">
        <f t="shared" ca="1" si="176"/>
        <v>-8.1542656949756508E-3</v>
      </c>
    </row>
    <row r="8864" spans="7:8">
      <c r="G8864">
        <v>8859</v>
      </c>
      <c r="H8864">
        <f t="shared" ca="1" si="176"/>
        <v>5.4664814538223751E-3</v>
      </c>
    </row>
    <row r="8865" spans="7:8">
      <c r="G8865">
        <v>8860</v>
      </c>
      <c r="H8865">
        <f t="shared" ca="1" si="176"/>
        <v>2.3320313785123694E-2</v>
      </c>
    </row>
    <row r="8866" spans="7:8">
      <c r="G8866">
        <v>8861</v>
      </c>
      <c r="H8866">
        <f t="shared" ca="1" si="176"/>
        <v>-1.4993108989407951E-2</v>
      </c>
    </row>
    <row r="8867" spans="7:8">
      <c r="G8867">
        <v>8862</v>
      </c>
      <c r="H8867">
        <f t="shared" ca="1" si="176"/>
        <v>-2.2249149095156778E-2</v>
      </c>
    </row>
    <row r="8868" spans="7:8">
      <c r="G8868">
        <v>8863</v>
      </c>
      <c r="H8868">
        <f t="shared" ca="1" si="176"/>
        <v>6.0186248410656465E-2</v>
      </c>
    </row>
    <row r="8869" spans="7:8">
      <c r="G8869">
        <v>8864</v>
      </c>
      <c r="H8869">
        <f t="shared" ca="1" si="176"/>
        <v>2.3238007710591367E-3</v>
      </c>
    </row>
    <row r="8870" spans="7:8">
      <c r="G8870">
        <v>8865</v>
      </c>
      <c r="H8870">
        <f t="shared" ca="1" si="176"/>
        <v>-7.8405092317008398E-3</v>
      </c>
    </row>
    <row r="8871" spans="7:8">
      <c r="G8871">
        <v>8866</v>
      </c>
      <c r="H8871">
        <f t="shared" ca="1" si="176"/>
        <v>3.1773137654573305E-2</v>
      </c>
    </row>
    <row r="8872" spans="7:8">
      <c r="G8872">
        <v>8867</v>
      </c>
      <c r="H8872">
        <f t="shared" ca="1" si="176"/>
        <v>8.2582624745800616E-3</v>
      </c>
    </row>
    <row r="8873" spans="7:8">
      <c r="G8873">
        <v>8868</v>
      </c>
      <c r="H8873">
        <f t="shared" ca="1" si="176"/>
        <v>-1.564618966289506E-2</v>
      </c>
    </row>
    <row r="8874" spans="7:8">
      <c r="G8874">
        <v>8869</v>
      </c>
      <c r="H8874">
        <f t="shared" ca="1" si="176"/>
        <v>2.0619099962519209E-2</v>
      </c>
    </row>
    <row r="8875" spans="7:8">
      <c r="G8875">
        <v>8870</v>
      </c>
      <c r="H8875">
        <f t="shared" ca="1" si="176"/>
        <v>-9.7351093034472522E-3</v>
      </c>
    </row>
    <row r="8876" spans="7:8">
      <c r="G8876">
        <v>8871</v>
      </c>
      <c r="H8876">
        <f t="shared" ca="1" si="176"/>
        <v>-3.2263764144742232E-2</v>
      </c>
    </row>
    <row r="8877" spans="7:8">
      <c r="G8877">
        <v>8872</v>
      </c>
      <c r="H8877">
        <f t="shared" ca="1" si="176"/>
        <v>-5.350727646206377E-3</v>
      </c>
    </row>
    <row r="8878" spans="7:8">
      <c r="G8878">
        <v>8873</v>
      </c>
      <c r="H8878">
        <f t="shared" ca="1" si="176"/>
        <v>2.9927837641247259E-2</v>
      </c>
    </row>
    <row r="8879" spans="7:8">
      <c r="G8879">
        <v>8874</v>
      </c>
      <c r="H8879">
        <f t="shared" ca="1" si="176"/>
        <v>-2.0516712269332334E-2</v>
      </c>
    </row>
    <row r="8880" spans="7:8">
      <c r="G8880">
        <v>8875</v>
      </c>
      <c r="H8880">
        <f t="shared" ca="1" si="176"/>
        <v>-1.8569625291693412E-2</v>
      </c>
    </row>
    <row r="8881" spans="7:8">
      <c r="G8881">
        <v>8876</v>
      </c>
      <c r="H8881">
        <f t="shared" ca="1" si="176"/>
        <v>1.5153160031173957E-3</v>
      </c>
    </row>
    <row r="8882" spans="7:8">
      <c r="G8882">
        <v>8877</v>
      </c>
      <c r="H8882">
        <f t="shared" ca="1" si="176"/>
        <v>1.9804961756191296E-2</v>
      </c>
    </row>
    <row r="8883" spans="7:8">
      <c r="G8883">
        <v>8878</v>
      </c>
      <c r="H8883">
        <f t="shared" ca="1" si="176"/>
        <v>-1.511066494895732E-2</v>
      </c>
    </row>
    <row r="8884" spans="7:8">
      <c r="G8884">
        <v>8879</v>
      </c>
      <c r="H8884">
        <f t="shared" ca="1" si="176"/>
        <v>-1.215509125258837E-2</v>
      </c>
    </row>
    <row r="8885" spans="7:8">
      <c r="G8885">
        <v>8880</v>
      </c>
      <c r="H8885">
        <f t="shared" ca="1" si="176"/>
        <v>1.033563277475049E-2</v>
      </c>
    </row>
    <row r="8886" spans="7:8">
      <c r="G8886">
        <v>8881</v>
      </c>
      <c r="H8886">
        <f t="shared" ca="1" si="176"/>
        <v>-3.4925535655876989E-3</v>
      </c>
    </row>
    <row r="8887" spans="7:8">
      <c r="G8887">
        <v>8882</v>
      </c>
      <c r="H8887">
        <f t="shared" ca="1" si="176"/>
        <v>-2.7349537447196565E-2</v>
      </c>
    </row>
    <row r="8888" spans="7:8">
      <c r="G8888">
        <v>8883</v>
      </c>
      <c r="H8888">
        <f t="shared" ca="1" si="176"/>
        <v>4.9115505773223737E-3</v>
      </c>
    </row>
    <row r="8889" spans="7:8">
      <c r="G8889">
        <v>8884</v>
      </c>
      <c r="H8889">
        <f t="shared" ca="1" si="176"/>
        <v>-2.4494355217907538E-2</v>
      </c>
    </row>
    <row r="8890" spans="7:8">
      <c r="G8890">
        <v>8885</v>
      </c>
      <c r="H8890">
        <f t="shared" ca="1" si="176"/>
        <v>2.1139208083224593E-2</v>
      </c>
    </row>
    <row r="8891" spans="7:8">
      <c r="G8891">
        <v>8886</v>
      </c>
      <c r="H8891">
        <f t="shared" ca="1" si="176"/>
        <v>-3.3895676641888001E-2</v>
      </c>
    </row>
    <row r="8892" spans="7:8">
      <c r="G8892">
        <v>8887</v>
      </c>
      <c r="H8892">
        <f t="shared" ca="1" si="176"/>
        <v>4.3377058458872721E-2</v>
      </c>
    </row>
    <row r="8893" spans="7:8">
      <c r="G8893">
        <v>8888</v>
      </c>
      <c r="H8893">
        <f t="shared" ca="1" si="176"/>
        <v>-5.6911124375172588E-2</v>
      </c>
    </row>
    <row r="8894" spans="7:8">
      <c r="G8894">
        <v>8889</v>
      </c>
      <c r="H8894">
        <f t="shared" ca="1" si="176"/>
        <v>1.064782669015376E-2</v>
      </c>
    </row>
    <row r="8895" spans="7:8">
      <c r="G8895">
        <v>8890</v>
      </c>
      <c r="H8895">
        <f t="shared" ca="1" si="176"/>
        <v>-9.9708015927485395E-4</v>
      </c>
    </row>
    <row r="8896" spans="7:8">
      <c r="G8896">
        <v>8891</v>
      </c>
      <c r="H8896">
        <f t="shared" ca="1" si="176"/>
        <v>-7.0950566135897131E-4</v>
      </c>
    </row>
    <row r="8897" spans="7:8">
      <c r="G8897">
        <v>8892</v>
      </c>
      <c r="H8897">
        <f t="shared" ca="1" si="176"/>
        <v>-3.8210903594202004E-2</v>
      </c>
    </row>
    <row r="8898" spans="7:8">
      <c r="G8898">
        <v>8893</v>
      </c>
      <c r="H8898">
        <f t="shared" ca="1" si="176"/>
        <v>1.2328583781112267E-2</v>
      </c>
    </row>
    <row r="8899" spans="7:8">
      <c r="G8899">
        <v>8894</v>
      </c>
      <c r="H8899">
        <f t="shared" ca="1" si="176"/>
        <v>1.6967834690556481E-2</v>
      </c>
    </row>
    <row r="8900" spans="7:8">
      <c r="G8900">
        <v>8895</v>
      </c>
      <c r="H8900">
        <f t="shared" ca="1" si="176"/>
        <v>1.8777129907481045E-2</v>
      </c>
    </row>
    <row r="8901" spans="7:8">
      <c r="G8901">
        <v>8896</v>
      </c>
      <c r="H8901">
        <f t="shared" ca="1" si="176"/>
        <v>3.9943149532630187E-2</v>
      </c>
    </row>
    <row r="8902" spans="7:8">
      <c r="G8902">
        <v>8897</v>
      </c>
      <c r="H8902">
        <f t="shared" ca="1" si="176"/>
        <v>-3.5654174755295207E-3</v>
      </c>
    </row>
    <row r="8903" spans="7:8">
      <c r="G8903">
        <v>8898</v>
      </c>
      <c r="H8903">
        <f t="shared" ref="H8903:H8966" ca="1" si="177">NORMINV(RAND(),N$8,N$9)</f>
        <v>-1.3651127430744054E-2</v>
      </c>
    </row>
    <row r="8904" spans="7:8">
      <c r="G8904">
        <v>8899</v>
      </c>
      <c r="H8904">
        <f t="shared" ca="1" si="177"/>
        <v>-1.544955740783807E-2</v>
      </c>
    </row>
    <row r="8905" spans="7:8">
      <c r="G8905">
        <v>8900</v>
      </c>
      <c r="H8905">
        <f t="shared" ca="1" si="177"/>
        <v>3.3008726266920412E-2</v>
      </c>
    </row>
    <row r="8906" spans="7:8">
      <c r="G8906">
        <v>8901</v>
      </c>
      <c r="H8906">
        <f t="shared" ca="1" si="177"/>
        <v>8.3893502317299983E-3</v>
      </c>
    </row>
    <row r="8907" spans="7:8">
      <c r="G8907">
        <v>8902</v>
      </c>
      <c r="H8907">
        <f t="shared" ca="1" si="177"/>
        <v>-4.5696779222824134E-2</v>
      </c>
    </row>
    <row r="8908" spans="7:8">
      <c r="G8908">
        <v>8903</v>
      </c>
      <c r="H8908">
        <f t="shared" ca="1" si="177"/>
        <v>4.0295148957724791E-2</v>
      </c>
    </row>
    <row r="8909" spans="7:8">
      <c r="G8909">
        <v>8904</v>
      </c>
      <c r="H8909">
        <f t="shared" ca="1" si="177"/>
        <v>1.936314068890832E-2</v>
      </c>
    </row>
    <row r="8910" spans="7:8">
      <c r="G8910">
        <v>8905</v>
      </c>
      <c r="H8910">
        <f t="shared" ca="1" si="177"/>
        <v>4.0494654323789299E-3</v>
      </c>
    </row>
    <row r="8911" spans="7:8">
      <c r="G8911">
        <v>8906</v>
      </c>
      <c r="H8911">
        <f t="shared" ca="1" si="177"/>
        <v>1.3767685200555394E-3</v>
      </c>
    </row>
    <row r="8912" spans="7:8">
      <c r="G8912">
        <v>8907</v>
      </c>
      <c r="H8912">
        <f t="shared" ca="1" si="177"/>
        <v>1.1138125803702289E-2</v>
      </c>
    </row>
    <row r="8913" spans="7:8">
      <c r="G8913">
        <v>8908</v>
      </c>
      <c r="H8913">
        <f t="shared" ca="1" si="177"/>
        <v>1.0376581501276105E-2</v>
      </c>
    </row>
    <row r="8914" spans="7:8">
      <c r="G8914">
        <v>8909</v>
      </c>
      <c r="H8914">
        <f t="shared" ca="1" si="177"/>
        <v>2.6613590407090128E-2</v>
      </c>
    </row>
    <row r="8915" spans="7:8">
      <c r="G8915">
        <v>8910</v>
      </c>
      <c r="H8915">
        <f t="shared" ca="1" si="177"/>
        <v>1.2769642072316596E-3</v>
      </c>
    </row>
    <row r="8916" spans="7:8">
      <c r="G8916">
        <v>8911</v>
      </c>
      <c r="H8916">
        <f t="shared" ca="1" si="177"/>
        <v>9.0273015163917798E-3</v>
      </c>
    </row>
    <row r="8917" spans="7:8">
      <c r="G8917">
        <v>8912</v>
      </c>
      <c r="H8917">
        <f t="shared" ca="1" si="177"/>
        <v>-1.0157470974422744E-2</v>
      </c>
    </row>
    <row r="8918" spans="7:8">
      <c r="G8918">
        <v>8913</v>
      </c>
      <c r="H8918">
        <f t="shared" ca="1" si="177"/>
        <v>7.9373314879772963E-3</v>
      </c>
    </row>
    <row r="8919" spans="7:8">
      <c r="G8919">
        <v>8914</v>
      </c>
      <c r="H8919">
        <f t="shared" ca="1" si="177"/>
        <v>1.0425399880293323E-2</v>
      </c>
    </row>
    <row r="8920" spans="7:8">
      <c r="G8920">
        <v>8915</v>
      </c>
      <c r="H8920">
        <f t="shared" ca="1" si="177"/>
        <v>1.3651276919450554E-2</v>
      </c>
    </row>
    <row r="8921" spans="7:8">
      <c r="G8921">
        <v>8916</v>
      </c>
      <c r="H8921">
        <f t="shared" ca="1" si="177"/>
        <v>1.796415980166615E-3</v>
      </c>
    </row>
    <row r="8922" spans="7:8">
      <c r="G8922">
        <v>8917</v>
      </c>
      <c r="H8922">
        <f t="shared" ca="1" si="177"/>
        <v>2.777997196025675E-2</v>
      </c>
    </row>
    <row r="8923" spans="7:8">
      <c r="G8923">
        <v>8918</v>
      </c>
      <c r="H8923">
        <f t="shared" ca="1" si="177"/>
        <v>-7.6578812171128659E-3</v>
      </c>
    </row>
    <row r="8924" spans="7:8">
      <c r="G8924">
        <v>8919</v>
      </c>
      <c r="H8924">
        <f t="shared" ca="1" si="177"/>
        <v>-7.8311372470165844E-3</v>
      </c>
    </row>
    <row r="8925" spans="7:8">
      <c r="G8925">
        <v>8920</v>
      </c>
      <c r="H8925">
        <f t="shared" ca="1" si="177"/>
        <v>2.9495093648218111E-2</v>
      </c>
    </row>
    <row r="8926" spans="7:8">
      <c r="G8926">
        <v>8921</v>
      </c>
      <c r="H8926">
        <f t="shared" ca="1" si="177"/>
        <v>-4.9923675791440358E-2</v>
      </c>
    </row>
    <row r="8927" spans="7:8">
      <c r="G8927">
        <v>8922</v>
      </c>
      <c r="H8927">
        <f t="shared" ca="1" si="177"/>
        <v>-1.0791773264475208E-2</v>
      </c>
    </row>
    <row r="8928" spans="7:8">
      <c r="G8928">
        <v>8923</v>
      </c>
      <c r="H8928">
        <f t="shared" ca="1" si="177"/>
        <v>4.5811226585676162E-3</v>
      </c>
    </row>
    <row r="8929" spans="7:8">
      <c r="G8929">
        <v>8924</v>
      </c>
      <c r="H8929">
        <f t="shared" ca="1" si="177"/>
        <v>-7.5553178737746887E-3</v>
      </c>
    </row>
    <row r="8930" spans="7:8">
      <c r="G8930">
        <v>8925</v>
      </c>
      <c r="H8930">
        <f t="shared" ca="1" si="177"/>
        <v>-3.5566474775618154E-2</v>
      </c>
    </row>
    <row r="8931" spans="7:8">
      <c r="G8931">
        <v>8926</v>
      </c>
      <c r="H8931">
        <f t="shared" ca="1" si="177"/>
        <v>-1.0155508414706969E-2</v>
      </c>
    </row>
    <row r="8932" spans="7:8">
      <c r="G8932">
        <v>8927</v>
      </c>
      <c r="H8932">
        <f t="shared" ca="1" si="177"/>
        <v>-2.8266255837704753E-2</v>
      </c>
    </row>
    <row r="8933" spans="7:8">
      <c r="G8933">
        <v>8928</v>
      </c>
      <c r="H8933">
        <f t="shared" ca="1" si="177"/>
        <v>-1.4036714927778133E-2</v>
      </c>
    </row>
    <row r="8934" spans="7:8">
      <c r="G8934">
        <v>8929</v>
      </c>
      <c r="H8934">
        <f t="shared" ca="1" si="177"/>
        <v>-4.223241992266602E-2</v>
      </c>
    </row>
    <row r="8935" spans="7:8">
      <c r="G8935">
        <v>8930</v>
      </c>
      <c r="H8935">
        <f t="shared" ca="1" si="177"/>
        <v>1.6394337593764657E-2</v>
      </c>
    </row>
    <row r="8936" spans="7:8">
      <c r="G8936">
        <v>8931</v>
      </c>
      <c r="H8936">
        <f t="shared" ca="1" si="177"/>
        <v>2.1780008206842526E-2</v>
      </c>
    </row>
    <row r="8937" spans="7:8">
      <c r="G8937">
        <v>8932</v>
      </c>
      <c r="H8937">
        <f t="shared" ca="1" si="177"/>
        <v>-8.0211259574922162E-3</v>
      </c>
    </row>
    <row r="8938" spans="7:8">
      <c r="G8938">
        <v>8933</v>
      </c>
      <c r="H8938">
        <f t="shared" ca="1" si="177"/>
        <v>4.4146351134897194E-3</v>
      </c>
    </row>
    <row r="8939" spans="7:8">
      <c r="G8939">
        <v>8934</v>
      </c>
      <c r="H8939">
        <f t="shared" ca="1" si="177"/>
        <v>-1.6518958331705517E-2</v>
      </c>
    </row>
    <row r="8940" spans="7:8">
      <c r="G8940">
        <v>8935</v>
      </c>
      <c r="H8940">
        <f t="shared" ca="1" si="177"/>
        <v>-3.115278325433477E-3</v>
      </c>
    </row>
    <row r="8941" spans="7:8">
      <c r="G8941">
        <v>8936</v>
      </c>
      <c r="H8941">
        <f t="shared" ca="1" si="177"/>
        <v>1.4279635831831259E-2</v>
      </c>
    </row>
    <row r="8942" spans="7:8">
      <c r="G8942">
        <v>8937</v>
      </c>
      <c r="H8942">
        <f t="shared" ca="1" si="177"/>
        <v>7.0840767109385727E-3</v>
      </c>
    </row>
    <row r="8943" spans="7:8">
      <c r="G8943">
        <v>8938</v>
      </c>
      <c r="H8943">
        <f t="shared" ca="1" si="177"/>
        <v>-6.2059583490971924E-2</v>
      </c>
    </row>
    <row r="8944" spans="7:8">
      <c r="G8944">
        <v>8939</v>
      </c>
      <c r="H8944">
        <f t="shared" ca="1" si="177"/>
        <v>9.0358681931189486E-4</v>
      </c>
    </row>
    <row r="8945" spans="7:8">
      <c r="G8945">
        <v>8940</v>
      </c>
      <c r="H8945">
        <f t="shared" ca="1" si="177"/>
        <v>5.6096718935675898E-3</v>
      </c>
    </row>
    <row r="8946" spans="7:8">
      <c r="G8946">
        <v>8941</v>
      </c>
      <c r="H8946">
        <f t="shared" ca="1" si="177"/>
        <v>-2.5448100600122325E-2</v>
      </c>
    </row>
    <row r="8947" spans="7:8">
      <c r="G8947">
        <v>8942</v>
      </c>
      <c r="H8947">
        <f t="shared" ca="1" si="177"/>
        <v>1.1116864700588988E-2</v>
      </c>
    </row>
    <row r="8948" spans="7:8">
      <c r="G8948">
        <v>8943</v>
      </c>
      <c r="H8948">
        <f t="shared" ca="1" si="177"/>
        <v>-2.9522584726404698E-2</v>
      </c>
    </row>
    <row r="8949" spans="7:8">
      <c r="G8949">
        <v>8944</v>
      </c>
      <c r="H8949">
        <f t="shared" ca="1" si="177"/>
        <v>-2.5750198586718644E-2</v>
      </c>
    </row>
    <row r="8950" spans="7:8">
      <c r="G8950">
        <v>8945</v>
      </c>
      <c r="H8950">
        <f t="shared" ca="1" si="177"/>
        <v>-1.13795770316025E-2</v>
      </c>
    </row>
    <row r="8951" spans="7:8">
      <c r="G8951">
        <v>8946</v>
      </c>
      <c r="H8951">
        <f t="shared" ca="1" si="177"/>
        <v>-2.0607223747966901E-2</v>
      </c>
    </row>
    <row r="8952" spans="7:8">
      <c r="G8952">
        <v>8947</v>
      </c>
      <c r="H8952">
        <f t="shared" ca="1" si="177"/>
        <v>6.7916554864349216E-3</v>
      </c>
    </row>
    <row r="8953" spans="7:8">
      <c r="G8953">
        <v>8948</v>
      </c>
      <c r="H8953">
        <f t="shared" ca="1" si="177"/>
        <v>3.7464941538349804E-2</v>
      </c>
    </row>
    <row r="8954" spans="7:8">
      <c r="G8954">
        <v>8949</v>
      </c>
      <c r="H8954">
        <f t="shared" ca="1" si="177"/>
        <v>7.1132952120075491E-3</v>
      </c>
    </row>
    <row r="8955" spans="7:8">
      <c r="G8955">
        <v>8950</v>
      </c>
      <c r="H8955">
        <f t="shared" ca="1" si="177"/>
        <v>-4.2956183307719734E-3</v>
      </c>
    </row>
    <row r="8956" spans="7:8">
      <c r="G8956">
        <v>8951</v>
      </c>
      <c r="H8956">
        <f t="shared" ca="1" si="177"/>
        <v>2.1567845872858325E-3</v>
      </c>
    </row>
    <row r="8957" spans="7:8">
      <c r="G8957">
        <v>8952</v>
      </c>
      <c r="H8957">
        <f t="shared" ca="1" si="177"/>
        <v>3.4046707123361233E-2</v>
      </c>
    </row>
    <row r="8958" spans="7:8">
      <c r="G8958">
        <v>8953</v>
      </c>
      <c r="H8958">
        <f t="shared" ca="1" si="177"/>
        <v>3.3654027472557069E-3</v>
      </c>
    </row>
    <row r="8959" spans="7:8">
      <c r="G8959">
        <v>8954</v>
      </c>
      <c r="H8959">
        <f t="shared" ca="1" si="177"/>
        <v>4.3720760546839654E-2</v>
      </c>
    </row>
    <row r="8960" spans="7:8">
      <c r="G8960">
        <v>8955</v>
      </c>
      <c r="H8960">
        <f t="shared" ca="1" si="177"/>
        <v>-6.2378770964165685E-3</v>
      </c>
    </row>
    <row r="8961" spans="7:8">
      <c r="G8961">
        <v>8956</v>
      </c>
      <c r="H8961">
        <f t="shared" ca="1" si="177"/>
        <v>-3.4326416325771811E-2</v>
      </c>
    </row>
    <row r="8962" spans="7:8">
      <c r="G8962">
        <v>8957</v>
      </c>
      <c r="H8962">
        <f t="shared" ca="1" si="177"/>
        <v>-2.7659877049757628E-2</v>
      </c>
    </row>
    <row r="8963" spans="7:8">
      <c r="G8963">
        <v>8958</v>
      </c>
      <c r="H8963">
        <f t="shared" ca="1" si="177"/>
        <v>-1.7977600565646772E-2</v>
      </c>
    </row>
    <row r="8964" spans="7:8">
      <c r="G8964">
        <v>8959</v>
      </c>
      <c r="H8964">
        <f t="shared" ca="1" si="177"/>
        <v>-8.050184032186691E-3</v>
      </c>
    </row>
    <row r="8965" spans="7:8">
      <c r="G8965">
        <v>8960</v>
      </c>
      <c r="H8965">
        <f t="shared" ca="1" si="177"/>
        <v>8.5457723002516622E-3</v>
      </c>
    </row>
    <row r="8966" spans="7:8">
      <c r="G8966">
        <v>8961</v>
      </c>
      <c r="H8966">
        <f t="shared" ca="1" si="177"/>
        <v>2.5394521980043463E-2</v>
      </c>
    </row>
    <row r="8967" spans="7:8">
      <c r="G8967">
        <v>8962</v>
      </c>
      <c r="H8967">
        <f t="shared" ref="H8967:H9030" ca="1" si="178">NORMINV(RAND(),N$8,N$9)</f>
        <v>3.5826195237586178E-2</v>
      </c>
    </row>
    <row r="8968" spans="7:8">
      <c r="G8968">
        <v>8963</v>
      </c>
      <c r="H8968">
        <f t="shared" ca="1" si="178"/>
        <v>-3.9803935248802519E-2</v>
      </c>
    </row>
    <row r="8969" spans="7:8">
      <c r="G8969">
        <v>8964</v>
      </c>
      <c r="H8969">
        <f t="shared" ca="1" si="178"/>
        <v>1.4337697215756255E-2</v>
      </c>
    </row>
    <row r="8970" spans="7:8">
      <c r="G8970">
        <v>8965</v>
      </c>
      <c r="H8970">
        <f t="shared" ca="1" si="178"/>
        <v>-3.1224430889224053E-2</v>
      </c>
    </row>
    <row r="8971" spans="7:8">
      <c r="G8971">
        <v>8966</v>
      </c>
      <c r="H8971">
        <f t="shared" ca="1" si="178"/>
        <v>2.3043214273151362E-2</v>
      </c>
    </row>
    <row r="8972" spans="7:8">
      <c r="G8972">
        <v>8967</v>
      </c>
      <c r="H8972">
        <f t="shared" ca="1" si="178"/>
        <v>-3.5937217619619894E-3</v>
      </c>
    </row>
    <row r="8973" spans="7:8">
      <c r="G8973">
        <v>8968</v>
      </c>
      <c r="H8973">
        <f t="shared" ca="1" si="178"/>
        <v>-1.9940195013505094E-2</v>
      </c>
    </row>
    <row r="8974" spans="7:8">
      <c r="G8974">
        <v>8969</v>
      </c>
      <c r="H8974">
        <f t="shared" ca="1" si="178"/>
        <v>1.393877123422386E-2</v>
      </c>
    </row>
    <row r="8975" spans="7:8">
      <c r="G8975">
        <v>8970</v>
      </c>
      <c r="H8975">
        <f t="shared" ca="1" si="178"/>
        <v>-1.6337071079608647E-3</v>
      </c>
    </row>
    <row r="8976" spans="7:8">
      <c r="G8976">
        <v>8971</v>
      </c>
      <c r="H8976">
        <f t="shared" ca="1" si="178"/>
        <v>-5.2404916640943044E-2</v>
      </c>
    </row>
    <row r="8977" spans="7:8">
      <c r="G8977">
        <v>8972</v>
      </c>
      <c r="H8977">
        <f t="shared" ca="1" si="178"/>
        <v>-1.7515382916550904E-2</v>
      </c>
    </row>
    <row r="8978" spans="7:8">
      <c r="G8978">
        <v>8973</v>
      </c>
      <c r="H8978">
        <f t="shared" ca="1" si="178"/>
        <v>1.5609993856203614E-2</v>
      </c>
    </row>
    <row r="8979" spans="7:8">
      <c r="G8979">
        <v>8974</v>
      </c>
      <c r="H8979">
        <f t="shared" ca="1" si="178"/>
        <v>1.0496868530939275E-2</v>
      </c>
    </row>
    <row r="8980" spans="7:8">
      <c r="G8980">
        <v>8975</v>
      </c>
      <c r="H8980">
        <f t="shared" ca="1" si="178"/>
        <v>4.7121039424482987E-3</v>
      </c>
    </row>
    <row r="8981" spans="7:8">
      <c r="G8981">
        <v>8976</v>
      </c>
      <c r="H8981">
        <f t="shared" ca="1" si="178"/>
        <v>-1.2978674535144766E-2</v>
      </c>
    </row>
    <row r="8982" spans="7:8">
      <c r="G8982">
        <v>8977</v>
      </c>
      <c r="H8982">
        <f t="shared" ca="1" si="178"/>
        <v>4.0629419601893993E-2</v>
      </c>
    </row>
    <row r="8983" spans="7:8">
      <c r="G8983">
        <v>8978</v>
      </c>
      <c r="H8983">
        <f t="shared" ca="1" si="178"/>
        <v>-7.3811600447684575E-3</v>
      </c>
    </row>
    <row r="8984" spans="7:8">
      <c r="G8984">
        <v>8979</v>
      </c>
      <c r="H8984">
        <f t="shared" ca="1" si="178"/>
        <v>-6.7300391882341284E-2</v>
      </c>
    </row>
    <row r="8985" spans="7:8">
      <c r="G8985">
        <v>8980</v>
      </c>
      <c r="H8985">
        <f t="shared" ca="1" si="178"/>
        <v>3.9250939214810654E-2</v>
      </c>
    </row>
    <row r="8986" spans="7:8">
      <c r="G8986">
        <v>8981</v>
      </c>
      <c r="H8986">
        <f t="shared" ca="1" si="178"/>
        <v>-3.0793236056507238E-2</v>
      </c>
    </row>
    <row r="8987" spans="7:8">
      <c r="G8987">
        <v>8982</v>
      </c>
      <c r="H8987">
        <f t="shared" ca="1" si="178"/>
        <v>-3.9816872646442538E-3</v>
      </c>
    </row>
    <row r="8988" spans="7:8">
      <c r="G8988">
        <v>8983</v>
      </c>
      <c r="H8988">
        <f t="shared" ca="1" si="178"/>
        <v>1.1349090708530941E-2</v>
      </c>
    </row>
    <row r="8989" spans="7:8">
      <c r="G8989">
        <v>8984</v>
      </c>
      <c r="H8989">
        <f t="shared" ca="1" si="178"/>
        <v>1.7068963641582079E-2</v>
      </c>
    </row>
    <row r="8990" spans="7:8">
      <c r="G8990">
        <v>8985</v>
      </c>
      <c r="H8990">
        <f t="shared" ca="1" si="178"/>
        <v>-2.2979828352910825E-3</v>
      </c>
    </row>
    <row r="8991" spans="7:8">
      <c r="G8991">
        <v>8986</v>
      </c>
      <c r="H8991">
        <f t="shared" ca="1" si="178"/>
        <v>1.473560854131933E-2</v>
      </c>
    </row>
    <row r="8992" spans="7:8">
      <c r="G8992">
        <v>8987</v>
      </c>
      <c r="H8992">
        <f t="shared" ca="1" si="178"/>
        <v>3.3381426170207118E-2</v>
      </c>
    </row>
    <row r="8993" spans="7:8">
      <c r="G8993">
        <v>8988</v>
      </c>
      <c r="H8993">
        <f t="shared" ca="1" si="178"/>
        <v>4.6594511359956655E-3</v>
      </c>
    </row>
    <row r="8994" spans="7:8">
      <c r="G8994">
        <v>8989</v>
      </c>
      <c r="H8994">
        <f t="shared" ca="1" si="178"/>
        <v>-4.4776029174976948E-3</v>
      </c>
    </row>
    <row r="8995" spans="7:8">
      <c r="G8995">
        <v>8990</v>
      </c>
      <c r="H8995">
        <f t="shared" ca="1" si="178"/>
        <v>-1.8556407485621554E-2</v>
      </c>
    </row>
    <row r="8996" spans="7:8">
      <c r="G8996">
        <v>8991</v>
      </c>
      <c r="H8996">
        <f t="shared" ca="1" si="178"/>
        <v>1.1557451968258877E-2</v>
      </c>
    </row>
    <row r="8997" spans="7:8">
      <c r="G8997">
        <v>8992</v>
      </c>
      <c r="H8997">
        <f t="shared" ca="1" si="178"/>
        <v>1.6446584349239391E-2</v>
      </c>
    </row>
    <row r="8998" spans="7:8">
      <c r="G8998">
        <v>8993</v>
      </c>
      <c r="H8998">
        <f t="shared" ca="1" si="178"/>
        <v>-1.0653156148417884E-2</v>
      </c>
    </row>
    <row r="8999" spans="7:8">
      <c r="G8999">
        <v>8994</v>
      </c>
      <c r="H8999">
        <f t="shared" ca="1" si="178"/>
        <v>-1.3130762610507576E-2</v>
      </c>
    </row>
    <row r="9000" spans="7:8">
      <c r="G9000">
        <v>8995</v>
      </c>
      <c r="H9000">
        <f t="shared" ca="1" si="178"/>
        <v>-1.5198050466895522E-2</v>
      </c>
    </row>
    <row r="9001" spans="7:8">
      <c r="G9001">
        <v>8996</v>
      </c>
      <c r="H9001">
        <f t="shared" ca="1" si="178"/>
        <v>2.1330309715189576E-2</v>
      </c>
    </row>
    <row r="9002" spans="7:8">
      <c r="G9002">
        <v>8997</v>
      </c>
      <c r="H9002">
        <f t="shared" ca="1" si="178"/>
        <v>-1.9256056221749415E-2</v>
      </c>
    </row>
    <row r="9003" spans="7:8">
      <c r="G9003">
        <v>8998</v>
      </c>
      <c r="H9003">
        <f t="shared" ca="1" si="178"/>
        <v>2.5968467970995588E-2</v>
      </c>
    </row>
    <row r="9004" spans="7:8">
      <c r="G9004">
        <v>8999</v>
      </c>
      <c r="H9004">
        <f t="shared" ca="1" si="178"/>
        <v>-1.6115104775891922E-2</v>
      </c>
    </row>
    <row r="9005" spans="7:8">
      <c r="G9005">
        <v>9000</v>
      </c>
      <c r="H9005">
        <f t="shared" ca="1" si="178"/>
        <v>3.1559875504455909E-3</v>
      </c>
    </row>
    <row r="9006" spans="7:8">
      <c r="G9006">
        <v>9001</v>
      </c>
      <c r="H9006">
        <f t="shared" ca="1" si="178"/>
        <v>3.0972462663304012E-2</v>
      </c>
    </row>
    <row r="9007" spans="7:8">
      <c r="G9007">
        <v>9002</v>
      </c>
      <c r="H9007">
        <f t="shared" ca="1" si="178"/>
        <v>1.6812344947209372E-3</v>
      </c>
    </row>
    <row r="9008" spans="7:8">
      <c r="G9008">
        <v>9003</v>
      </c>
      <c r="H9008">
        <f t="shared" ca="1" si="178"/>
        <v>1.9220521124149872E-2</v>
      </c>
    </row>
    <row r="9009" spans="7:8">
      <c r="G9009">
        <v>9004</v>
      </c>
      <c r="H9009">
        <f t="shared" ca="1" si="178"/>
        <v>-2.773359542503108E-2</v>
      </c>
    </row>
    <row r="9010" spans="7:8">
      <c r="G9010">
        <v>9005</v>
      </c>
      <c r="H9010">
        <f t="shared" ca="1" si="178"/>
        <v>-1.39489088834342E-2</v>
      </c>
    </row>
    <row r="9011" spans="7:8">
      <c r="G9011">
        <v>9006</v>
      </c>
      <c r="H9011">
        <f t="shared" ca="1" si="178"/>
        <v>3.1226338116424573E-3</v>
      </c>
    </row>
    <row r="9012" spans="7:8">
      <c r="G9012">
        <v>9007</v>
      </c>
      <c r="H9012">
        <f t="shared" ca="1" si="178"/>
        <v>-8.9069416055698944E-3</v>
      </c>
    </row>
    <row r="9013" spans="7:8">
      <c r="G9013">
        <v>9008</v>
      </c>
      <c r="H9013">
        <f t="shared" ca="1" si="178"/>
        <v>1.7267995425960355E-2</v>
      </c>
    </row>
    <row r="9014" spans="7:8">
      <c r="G9014">
        <v>9009</v>
      </c>
      <c r="H9014">
        <f t="shared" ca="1" si="178"/>
        <v>-1.4278698967984652E-2</v>
      </c>
    </row>
    <row r="9015" spans="7:8">
      <c r="G9015">
        <v>9010</v>
      </c>
      <c r="H9015">
        <f t="shared" ca="1" si="178"/>
        <v>1.4249216312724921E-2</v>
      </c>
    </row>
    <row r="9016" spans="7:8">
      <c r="G9016">
        <v>9011</v>
      </c>
      <c r="H9016">
        <f t="shared" ca="1" si="178"/>
        <v>-3.5734578210082964E-3</v>
      </c>
    </row>
    <row r="9017" spans="7:8">
      <c r="G9017">
        <v>9012</v>
      </c>
      <c r="H9017">
        <f t="shared" ca="1" si="178"/>
        <v>2.0590048535573061E-2</v>
      </c>
    </row>
    <row r="9018" spans="7:8">
      <c r="G9018">
        <v>9013</v>
      </c>
      <c r="H9018">
        <f t="shared" ca="1" si="178"/>
        <v>1.1215841581953949E-2</v>
      </c>
    </row>
    <row r="9019" spans="7:8">
      <c r="G9019">
        <v>9014</v>
      </c>
      <c r="H9019">
        <f t="shared" ca="1" si="178"/>
        <v>1.4965537585149884E-2</v>
      </c>
    </row>
    <row r="9020" spans="7:8">
      <c r="G9020">
        <v>9015</v>
      </c>
      <c r="H9020">
        <f t="shared" ca="1" si="178"/>
        <v>1.7130741692942014E-2</v>
      </c>
    </row>
    <row r="9021" spans="7:8">
      <c r="G9021">
        <v>9016</v>
      </c>
      <c r="H9021">
        <f t="shared" ca="1" si="178"/>
        <v>-1.4672126020201121E-2</v>
      </c>
    </row>
    <row r="9022" spans="7:8">
      <c r="G9022">
        <v>9017</v>
      </c>
      <c r="H9022">
        <f t="shared" ca="1" si="178"/>
        <v>-4.8568469145060404E-2</v>
      </c>
    </row>
    <row r="9023" spans="7:8">
      <c r="G9023">
        <v>9018</v>
      </c>
      <c r="H9023">
        <f t="shared" ca="1" si="178"/>
        <v>-8.5617065592409852E-4</v>
      </c>
    </row>
    <row r="9024" spans="7:8">
      <c r="G9024">
        <v>9019</v>
      </c>
      <c r="H9024">
        <f t="shared" ca="1" si="178"/>
        <v>3.8496569841630031E-2</v>
      </c>
    </row>
    <row r="9025" spans="7:8">
      <c r="G9025">
        <v>9020</v>
      </c>
      <c r="H9025">
        <f t="shared" ca="1" si="178"/>
        <v>6.729063704555084E-3</v>
      </c>
    </row>
    <row r="9026" spans="7:8">
      <c r="G9026">
        <v>9021</v>
      </c>
      <c r="H9026">
        <f t="shared" ca="1" si="178"/>
        <v>1.0787180945440419E-2</v>
      </c>
    </row>
    <row r="9027" spans="7:8">
      <c r="G9027">
        <v>9022</v>
      </c>
      <c r="H9027">
        <f t="shared" ca="1" si="178"/>
        <v>2.1153692294032533E-2</v>
      </c>
    </row>
    <row r="9028" spans="7:8">
      <c r="G9028">
        <v>9023</v>
      </c>
      <c r="H9028">
        <f t="shared" ca="1" si="178"/>
        <v>5.4087835169419236E-3</v>
      </c>
    </row>
    <row r="9029" spans="7:8">
      <c r="G9029">
        <v>9024</v>
      </c>
      <c r="H9029">
        <f t="shared" ca="1" si="178"/>
        <v>-6.4012801011890672E-3</v>
      </c>
    </row>
    <row r="9030" spans="7:8">
      <c r="G9030">
        <v>9025</v>
      </c>
      <c r="H9030">
        <f t="shared" ca="1" si="178"/>
        <v>6.4392211297345132E-3</v>
      </c>
    </row>
    <row r="9031" spans="7:8">
      <c r="G9031">
        <v>9026</v>
      </c>
      <c r="H9031">
        <f t="shared" ref="H9031:H9094" ca="1" si="179">NORMINV(RAND(),N$8,N$9)</f>
        <v>-4.2417780682094543E-2</v>
      </c>
    </row>
    <row r="9032" spans="7:8">
      <c r="G9032">
        <v>9027</v>
      </c>
      <c r="H9032">
        <f t="shared" ca="1" si="179"/>
        <v>2.8529240586313467E-2</v>
      </c>
    </row>
    <row r="9033" spans="7:8">
      <c r="G9033">
        <v>9028</v>
      </c>
      <c r="H9033">
        <f t="shared" ca="1" si="179"/>
        <v>1.8220205165375394E-2</v>
      </c>
    </row>
    <row r="9034" spans="7:8">
      <c r="G9034">
        <v>9029</v>
      </c>
      <c r="H9034">
        <f t="shared" ca="1" si="179"/>
        <v>-2.7846850169724022E-2</v>
      </c>
    </row>
    <row r="9035" spans="7:8">
      <c r="G9035">
        <v>9030</v>
      </c>
      <c r="H9035">
        <f t="shared" ca="1" si="179"/>
        <v>-1.3152327627693812E-2</v>
      </c>
    </row>
    <row r="9036" spans="7:8">
      <c r="G9036">
        <v>9031</v>
      </c>
      <c r="H9036">
        <f t="shared" ca="1" si="179"/>
        <v>-8.0614176238136982E-3</v>
      </c>
    </row>
    <row r="9037" spans="7:8">
      <c r="G9037">
        <v>9032</v>
      </c>
      <c r="H9037">
        <f t="shared" ca="1" si="179"/>
        <v>-3.5259102128517079E-2</v>
      </c>
    </row>
    <row r="9038" spans="7:8">
      <c r="G9038">
        <v>9033</v>
      </c>
      <c r="H9038">
        <f t="shared" ca="1" si="179"/>
        <v>2.1864551403797287E-2</v>
      </c>
    </row>
    <row r="9039" spans="7:8">
      <c r="G9039">
        <v>9034</v>
      </c>
      <c r="H9039">
        <f t="shared" ca="1" si="179"/>
        <v>-3.83166672768381E-2</v>
      </c>
    </row>
    <row r="9040" spans="7:8">
      <c r="G9040">
        <v>9035</v>
      </c>
      <c r="H9040">
        <f t="shared" ca="1" si="179"/>
        <v>-2.9848223514979497E-2</v>
      </c>
    </row>
    <row r="9041" spans="7:8">
      <c r="G9041">
        <v>9036</v>
      </c>
      <c r="H9041">
        <f t="shared" ca="1" si="179"/>
        <v>3.7788896974675815E-2</v>
      </c>
    </row>
    <row r="9042" spans="7:8">
      <c r="G9042">
        <v>9037</v>
      </c>
      <c r="H9042">
        <f t="shared" ca="1" si="179"/>
        <v>-4.0094017536469644E-3</v>
      </c>
    </row>
    <row r="9043" spans="7:8">
      <c r="G9043">
        <v>9038</v>
      </c>
      <c r="H9043">
        <f t="shared" ca="1" si="179"/>
        <v>-2.8742821882261288E-3</v>
      </c>
    </row>
    <row r="9044" spans="7:8">
      <c r="G9044">
        <v>9039</v>
      </c>
      <c r="H9044">
        <f t="shared" ca="1" si="179"/>
        <v>-2.6990192436981794E-2</v>
      </c>
    </row>
    <row r="9045" spans="7:8">
      <c r="G9045">
        <v>9040</v>
      </c>
      <c r="H9045">
        <f t="shared" ca="1" si="179"/>
        <v>1.4056513336827092E-2</v>
      </c>
    </row>
    <row r="9046" spans="7:8">
      <c r="G9046">
        <v>9041</v>
      </c>
      <c r="H9046">
        <f t="shared" ca="1" si="179"/>
        <v>5.7531792264315797E-2</v>
      </c>
    </row>
    <row r="9047" spans="7:8">
      <c r="G9047">
        <v>9042</v>
      </c>
      <c r="H9047">
        <f t="shared" ca="1" si="179"/>
        <v>-2.8074571399445799E-2</v>
      </c>
    </row>
    <row r="9048" spans="7:8">
      <c r="G9048">
        <v>9043</v>
      </c>
      <c r="H9048">
        <f t="shared" ca="1" si="179"/>
        <v>-3.8800936862239677E-2</v>
      </c>
    </row>
    <row r="9049" spans="7:8">
      <c r="G9049">
        <v>9044</v>
      </c>
      <c r="H9049">
        <f t="shared" ca="1" si="179"/>
        <v>7.4498547360940916E-3</v>
      </c>
    </row>
    <row r="9050" spans="7:8">
      <c r="G9050">
        <v>9045</v>
      </c>
      <c r="H9050">
        <f t="shared" ca="1" si="179"/>
        <v>-3.0344212935341916E-4</v>
      </c>
    </row>
    <row r="9051" spans="7:8">
      <c r="G9051">
        <v>9046</v>
      </c>
      <c r="H9051">
        <f t="shared" ca="1" si="179"/>
        <v>5.5842746001634191E-3</v>
      </c>
    </row>
    <row r="9052" spans="7:8">
      <c r="G9052">
        <v>9047</v>
      </c>
      <c r="H9052">
        <f t="shared" ca="1" si="179"/>
        <v>1.4144684948575799E-2</v>
      </c>
    </row>
    <row r="9053" spans="7:8">
      <c r="G9053">
        <v>9048</v>
      </c>
      <c r="H9053">
        <f t="shared" ca="1" si="179"/>
        <v>-2.9872420393605255E-3</v>
      </c>
    </row>
    <row r="9054" spans="7:8">
      <c r="G9054">
        <v>9049</v>
      </c>
      <c r="H9054">
        <f t="shared" ca="1" si="179"/>
        <v>9.6665278633308559E-3</v>
      </c>
    </row>
    <row r="9055" spans="7:8">
      <c r="G9055">
        <v>9050</v>
      </c>
      <c r="H9055">
        <f t="shared" ca="1" si="179"/>
        <v>1.8925683682845168E-2</v>
      </c>
    </row>
    <row r="9056" spans="7:8">
      <c r="G9056">
        <v>9051</v>
      </c>
      <c r="H9056">
        <f t="shared" ca="1" si="179"/>
        <v>2.6993264142581117E-2</v>
      </c>
    </row>
    <row r="9057" spans="7:8">
      <c r="G9057">
        <v>9052</v>
      </c>
      <c r="H9057">
        <f t="shared" ca="1" si="179"/>
        <v>-3.6916724655734465E-2</v>
      </c>
    </row>
    <row r="9058" spans="7:8">
      <c r="G9058">
        <v>9053</v>
      </c>
      <c r="H9058">
        <f t="shared" ca="1" si="179"/>
        <v>2.2633777584975178E-3</v>
      </c>
    </row>
    <row r="9059" spans="7:8">
      <c r="G9059">
        <v>9054</v>
      </c>
      <c r="H9059">
        <f t="shared" ca="1" si="179"/>
        <v>3.0212427233832263E-2</v>
      </c>
    </row>
    <row r="9060" spans="7:8">
      <c r="G9060">
        <v>9055</v>
      </c>
      <c r="H9060">
        <f t="shared" ca="1" si="179"/>
        <v>2.4343925132090535E-2</v>
      </c>
    </row>
    <row r="9061" spans="7:8">
      <c r="G9061">
        <v>9056</v>
      </c>
      <c r="H9061">
        <f t="shared" ca="1" si="179"/>
        <v>-5.9093968534234664E-4</v>
      </c>
    </row>
    <row r="9062" spans="7:8">
      <c r="G9062">
        <v>9057</v>
      </c>
      <c r="H9062">
        <f t="shared" ca="1" si="179"/>
        <v>-1.019696246085528E-2</v>
      </c>
    </row>
    <row r="9063" spans="7:8">
      <c r="G9063">
        <v>9058</v>
      </c>
      <c r="H9063">
        <f t="shared" ca="1" si="179"/>
        <v>-1.4985017414561204E-3</v>
      </c>
    </row>
    <row r="9064" spans="7:8">
      <c r="G9064">
        <v>9059</v>
      </c>
      <c r="H9064">
        <f t="shared" ca="1" si="179"/>
        <v>-2.6185817449638601E-2</v>
      </c>
    </row>
    <row r="9065" spans="7:8">
      <c r="G9065">
        <v>9060</v>
      </c>
      <c r="H9065">
        <f t="shared" ca="1" si="179"/>
        <v>8.8306536524770142E-3</v>
      </c>
    </row>
    <row r="9066" spans="7:8">
      <c r="G9066">
        <v>9061</v>
      </c>
      <c r="H9066">
        <f t="shared" ca="1" si="179"/>
        <v>4.1059480964741962E-2</v>
      </c>
    </row>
    <row r="9067" spans="7:8">
      <c r="G9067">
        <v>9062</v>
      </c>
      <c r="H9067">
        <f t="shared" ca="1" si="179"/>
        <v>5.22572578675164E-3</v>
      </c>
    </row>
    <row r="9068" spans="7:8">
      <c r="G9068">
        <v>9063</v>
      </c>
      <c r="H9068">
        <f t="shared" ca="1" si="179"/>
        <v>1.5348336259685085E-2</v>
      </c>
    </row>
    <row r="9069" spans="7:8">
      <c r="G9069">
        <v>9064</v>
      </c>
      <c r="H9069">
        <f t="shared" ca="1" si="179"/>
        <v>-1.7345389800033317E-2</v>
      </c>
    </row>
    <row r="9070" spans="7:8">
      <c r="G9070">
        <v>9065</v>
      </c>
      <c r="H9070">
        <f t="shared" ca="1" si="179"/>
        <v>1.3620607975137242E-2</v>
      </c>
    </row>
    <row r="9071" spans="7:8">
      <c r="G9071">
        <v>9066</v>
      </c>
      <c r="H9071">
        <f t="shared" ca="1" si="179"/>
        <v>-5.9178861439810266E-3</v>
      </c>
    </row>
    <row r="9072" spans="7:8">
      <c r="G9072">
        <v>9067</v>
      </c>
      <c r="H9072">
        <f t="shared" ca="1" si="179"/>
        <v>-1.4041615491884981E-2</v>
      </c>
    </row>
    <row r="9073" spans="7:8">
      <c r="G9073">
        <v>9068</v>
      </c>
      <c r="H9073">
        <f t="shared" ca="1" si="179"/>
        <v>-2.3805079316298553E-3</v>
      </c>
    </row>
    <row r="9074" spans="7:8">
      <c r="G9074">
        <v>9069</v>
      </c>
      <c r="H9074">
        <f t="shared" ca="1" si="179"/>
        <v>-1.5013948028870341E-2</v>
      </c>
    </row>
    <row r="9075" spans="7:8">
      <c r="G9075">
        <v>9070</v>
      </c>
      <c r="H9075">
        <f t="shared" ca="1" si="179"/>
        <v>2.5715500323943638E-2</v>
      </c>
    </row>
    <row r="9076" spans="7:8">
      <c r="G9076">
        <v>9071</v>
      </c>
      <c r="H9076">
        <f t="shared" ca="1" si="179"/>
        <v>3.7563842949471212E-3</v>
      </c>
    </row>
    <row r="9077" spans="7:8">
      <c r="G9077">
        <v>9072</v>
      </c>
      <c r="H9077">
        <f t="shared" ca="1" si="179"/>
        <v>3.135145295768864E-3</v>
      </c>
    </row>
    <row r="9078" spans="7:8">
      <c r="G9078">
        <v>9073</v>
      </c>
      <c r="H9078">
        <f t="shared" ca="1" si="179"/>
        <v>4.1034319908279868E-3</v>
      </c>
    </row>
    <row r="9079" spans="7:8">
      <c r="G9079">
        <v>9074</v>
      </c>
      <c r="H9079">
        <f t="shared" ca="1" si="179"/>
        <v>1.5137927522839371E-3</v>
      </c>
    </row>
    <row r="9080" spans="7:8">
      <c r="G9080">
        <v>9075</v>
      </c>
      <c r="H9080">
        <f t="shared" ca="1" si="179"/>
        <v>-2.3679140598869833E-2</v>
      </c>
    </row>
    <row r="9081" spans="7:8">
      <c r="G9081">
        <v>9076</v>
      </c>
      <c r="H9081">
        <f t="shared" ca="1" si="179"/>
        <v>5.1593549465974095E-2</v>
      </c>
    </row>
    <row r="9082" spans="7:8">
      <c r="G9082">
        <v>9077</v>
      </c>
      <c r="H9082">
        <f t="shared" ca="1" si="179"/>
        <v>-3.0687828053647297E-3</v>
      </c>
    </row>
    <row r="9083" spans="7:8">
      <c r="G9083">
        <v>9078</v>
      </c>
      <c r="H9083">
        <f t="shared" ca="1" si="179"/>
        <v>3.2072334733303016E-2</v>
      </c>
    </row>
    <row r="9084" spans="7:8">
      <c r="G9084">
        <v>9079</v>
      </c>
      <c r="H9084">
        <f t="shared" ca="1" si="179"/>
        <v>2.4743698307456447E-2</v>
      </c>
    </row>
    <row r="9085" spans="7:8">
      <c r="G9085">
        <v>9080</v>
      </c>
      <c r="H9085">
        <f t="shared" ca="1" si="179"/>
        <v>-3.4104980760073398E-3</v>
      </c>
    </row>
    <row r="9086" spans="7:8">
      <c r="G9086">
        <v>9081</v>
      </c>
      <c r="H9086">
        <f t="shared" ca="1" si="179"/>
        <v>2.8646849842718942E-3</v>
      </c>
    </row>
    <row r="9087" spans="7:8">
      <c r="G9087">
        <v>9082</v>
      </c>
      <c r="H9087">
        <f t="shared" ca="1" si="179"/>
        <v>1.8060649817468345E-2</v>
      </c>
    </row>
    <row r="9088" spans="7:8">
      <c r="G9088">
        <v>9083</v>
      </c>
      <c r="H9088">
        <f t="shared" ca="1" si="179"/>
        <v>2.1736157927112577E-2</v>
      </c>
    </row>
    <row r="9089" spans="7:8">
      <c r="G9089">
        <v>9084</v>
      </c>
      <c r="H9089">
        <f t="shared" ca="1" si="179"/>
        <v>-2.1412354823606494E-2</v>
      </c>
    </row>
    <row r="9090" spans="7:8">
      <c r="G9090">
        <v>9085</v>
      </c>
      <c r="H9090">
        <f t="shared" ca="1" si="179"/>
        <v>7.3397895735118806E-3</v>
      </c>
    </row>
    <row r="9091" spans="7:8">
      <c r="G9091">
        <v>9086</v>
      </c>
      <c r="H9091">
        <f t="shared" ca="1" si="179"/>
        <v>2.625016763530124E-2</v>
      </c>
    </row>
    <row r="9092" spans="7:8">
      <c r="G9092">
        <v>9087</v>
      </c>
      <c r="H9092">
        <f t="shared" ca="1" si="179"/>
        <v>9.1263066327784085E-3</v>
      </c>
    </row>
    <row r="9093" spans="7:8">
      <c r="G9093">
        <v>9088</v>
      </c>
      <c r="H9093">
        <f t="shared" ca="1" si="179"/>
        <v>9.1179851444586815E-3</v>
      </c>
    </row>
    <row r="9094" spans="7:8">
      <c r="G9094">
        <v>9089</v>
      </c>
      <c r="H9094">
        <f t="shared" ca="1" si="179"/>
        <v>-4.164916488626734E-3</v>
      </c>
    </row>
    <row r="9095" spans="7:8">
      <c r="G9095">
        <v>9090</v>
      </c>
      <c r="H9095">
        <f t="shared" ref="H9095:H9158" ca="1" si="180">NORMINV(RAND(),N$8,N$9)</f>
        <v>-7.5631236497881432E-3</v>
      </c>
    </row>
    <row r="9096" spans="7:8">
      <c r="G9096">
        <v>9091</v>
      </c>
      <c r="H9096">
        <f t="shared" ca="1" si="180"/>
        <v>1.1198265454415966E-2</v>
      </c>
    </row>
    <row r="9097" spans="7:8">
      <c r="G9097">
        <v>9092</v>
      </c>
      <c r="H9097">
        <f t="shared" ca="1" si="180"/>
        <v>-4.3017090515044244E-2</v>
      </c>
    </row>
    <row r="9098" spans="7:8">
      <c r="G9098">
        <v>9093</v>
      </c>
      <c r="H9098">
        <f t="shared" ca="1" si="180"/>
        <v>-9.8264096898660423E-3</v>
      </c>
    </row>
    <row r="9099" spans="7:8">
      <c r="G9099">
        <v>9094</v>
      </c>
      <c r="H9099">
        <f t="shared" ca="1" si="180"/>
        <v>-1.0375398190532383E-3</v>
      </c>
    </row>
    <row r="9100" spans="7:8">
      <c r="G9100">
        <v>9095</v>
      </c>
      <c r="H9100">
        <f t="shared" ca="1" si="180"/>
        <v>1.3592122379717941E-2</v>
      </c>
    </row>
    <row r="9101" spans="7:8">
      <c r="G9101">
        <v>9096</v>
      </c>
      <c r="H9101">
        <f t="shared" ca="1" si="180"/>
        <v>2.0121086691918796E-2</v>
      </c>
    </row>
    <row r="9102" spans="7:8">
      <c r="G9102">
        <v>9097</v>
      </c>
      <c r="H9102">
        <f t="shared" ca="1" si="180"/>
        <v>2.5964459526183904E-2</v>
      </c>
    </row>
    <row r="9103" spans="7:8">
      <c r="G9103">
        <v>9098</v>
      </c>
      <c r="H9103">
        <f t="shared" ca="1" si="180"/>
        <v>-3.7218471334694532E-2</v>
      </c>
    </row>
    <row r="9104" spans="7:8">
      <c r="G9104">
        <v>9099</v>
      </c>
      <c r="H9104">
        <f t="shared" ca="1" si="180"/>
        <v>4.0512834906638899E-3</v>
      </c>
    </row>
    <row r="9105" spans="7:8">
      <c r="G9105">
        <v>9100</v>
      </c>
      <c r="H9105">
        <f t="shared" ca="1" si="180"/>
        <v>-1.3151194082354788E-2</v>
      </c>
    </row>
    <row r="9106" spans="7:8">
      <c r="G9106">
        <v>9101</v>
      </c>
      <c r="H9106">
        <f t="shared" ca="1" si="180"/>
        <v>-2.6473911070613108E-2</v>
      </c>
    </row>
    <row r="9107" spans="7:8">
      <c r="G9107">
        <v>9102</v>
      </c>
      <c r="H9107">
        <f t="shared" ca="1" si="180"/>
        <v>1.365820932571498E-2</v>
      </c>
    </row>
    <row r="9108" spans="7:8">
      <c r="G9108">
        <v>9103</v>
      </c>
      <c r="H9108">
        <f t="shared" ca="1" si="180"/>
        <v>1.0036206754798903E-3</v>
      </c>
    </row>
    <row r="9109" spans="7:8">
      <c r="G9109">
        <v>9104</v>
      </c>
      <c r="H9109">
        <f t="shared" ca="1" si="180"/>
        <v>1.658527578008168E-2</v>
      </c>
    </row>
    <row r="9110" spans="7:8">
      <c r="G9110">
        <v>9105</v>
      </c>
      <c r="H9110">
        <f t="shared" ca="1" si="180"/>
        <v>-5.58400053647391E-3</v>
      </c>
    </row>
    <row r="9111" spans="7:8">
      <c r="G9111">
        <v>9106</v>
      </c>
      <c r="H9111">
        <f t="shared" ca="1" si="180"/>
        <v>2.4899825666599366E-2</v>
      </c>
    </row>
    <row r="9112" spans="7:8">
      <c r="G9112">
        <v>9107</v>
      </c>
      <c r="H9112">
        <f t="shared" ca="1" si="180"/>
        <v>1.3207713318235318E-2</v>
      </c>
    </row>
    <row r="9113" spans="7:8">
      <c r="G9113">
        <v>9108</v>
      </c>
      <c r="H9113">
        <f t="shared" ca="1" si="180"/>
        <v>-5.2100039083871751E-2</v>
      </c>
    </row>
    <row r="9114" spans="7:8">
      <c r="G9114">
        <v>9109</v>
      </c>
      <c r="H9114">
        <f t="shared" ca="1" si="180"/>
        <v>4.7416320763720885E-4</v>
      </c>
    </row>
    <row r="9115" spans="7:8">
      <c r="G9115">
        <v>9110</v>
      </c>
      <c r="H9115">
        <f t="shared" ca="1" si="180"/>
        <v>-4.6163366545690331E-3</v>
      </c>
    </row>
    <row r="9116" spans="7:8">
      <c r="G9116">
        <v>9111</v>
      </c>
      <c r="H9116">
        <f t="shared" ca="1" si="180"/>
        <v>-6.4265141992514273E-3</v>
      </c>
    </row>
    <row r="9117" spans="7:8">
      <c r="G9117">
        <v>9112</v>
      </c>
      <c r="H9117">
        <f t="shared" ca="1" si="180"/>
        <v>1.9861223695518387E-2</v>
      </c>
    </row>
    <row r="9118" spans="7:8">
      <c r="G9118">
        <v>9113</v>
      </c>
      <c r="H9118">
        <f t="shared" ca="1" si="180"/>
        <v>-1.9559067449777992E-2</v>
      </c>
    </row>
    <row r="9119" spans="7:8">
      <c r="G9119">
        <v>9114</v>
      </c>
      <c r="H9119">
        <f t="shared" ca="1" si="180"/>
        <v>3.219748556866122E-2</v>
      </c>
    </row>
    <row r="9120" spans="7:8">
      <c r="G9120">
        <v>9115</v>
      </c>
      <c r="H9120">
        <f t="shared" ca="1" si="180"/>
        <v>-2.2235387972039149E-2</v>
      </c>
    </row>
    <row r="9121" spans="7:8">
      <c r="G9121">
        <v>9116</v>
      </c>
      <c r="H9121">
        <f t="shared" ca="1" si="180"/>
        <v>-2.4726767734174843E-2</v>
      </c>
    </row>
    <row r="9122" spans="7:8">
      <c r="G9122">
        <v>9117</v>
      </c>
      <c r="H9122">
        <f t="shared" ca="1" si="180"/>
        <v>-2.4782312928720143E-2</v>
      </c>
    </row>
    <row r="9123" spans="7:8">
      <c r="G9123">
        <v>9118</v>
      </c>
      <c r="H9123">
        <f t="shared" ca="1" si="180"/>
        <v>9.209134011330852E-3</v>
      </c>
    </row>
    <row r="9124" spans="7:8">
      <c r="G9124">
        <v>9119</v>
      </c>
      <c r="H9124">
        <f t="shared" ca="1" si="180"/>
        <v>-3.1563951535752283E-2</v>
      </c>
    </row>
    <row r="9125" spans="7:8">
      <c r="G9125">
        <v>9120</v>
      </c>
      <c r="H9125">
        <f t="shared" ca="1" si="180"/>
        <v>1.2744988089584044E-2</v>
      </c>
    </row>
    <row r="9126" spans="7:8">
      <c r="G9126">
        <v>9121</v>
      </c>
      <c r="H9126">
        <f t="shared" ca="1" si="180"/>
        <v>9.2980002182235857E-3</v>
      </c>
    </row>
    <row r="9127" spans="7:8">
      <c r="G9127">
        <v>9122</v>
      </c>
      <c r="H9127">
        <f t="shared" ca="1" si="180"/>
        <v>-2.0281201606080013E-3</v>
      </c>
    </row>
    <row r="9128" spans="7:8">
      <c r="G9128">
        <v>9123</v>
      </c>
      <c r="H9128">
        <f t="shared" ca="1" si="180"/>
        <v>3.2549514389467564E-2</v>
      </c>
    </row>
    <row r="9129" spans="7:8">
      <c r="G9129">
        <v>9124</v>
      </c>
      <c r="H9129">
        <f t="shared" ca="1" si="180"/>
        <v>1.9068936394757093E-2</v>
      </c>
    </row>
    <row r="9130" spans="7:8">
      <c r="G9130">
        <v>9125</v>
      </c>
      <c r="H9130">
        <f t="shared" ca="1" si="180"/>
        <v>-9.5704335208805433E-3</v>
      </c>
    </row>
    <row r="9131" spans="7:8">
      <c r="G9131">
        <v>9126</v>
      </c>
      <c r="H9131">
        <f t="shared" ca="1" si="180"/>
        <v>5.9312582159692113E-3</v>
      </c>
    </row>
    <row r="9132" spans="7:8">
      <c r="G9132">
        <v>9127</v>
      </c>
      <c r="H9132">
        <f t="shared" ca="1" si="180"/>
        <v>-1.2123674794307642E-3</v>
      </c>
    </row>
    <row r="9133" spans="7:8">
      <c r="G9133">
        <v>9128</v>
      </c>
      <c r="H9133">
        <f t="shared" ca="1" si="180"/>
        <v>6.7021434378022422E-3</v>
      </c>
    </row>
    <row r="9134" spans="7:8">
      <c r="G9134">
        <v>9129</v>
      </c>
      <c r="H9134">
        <f t="shared" ca="1" si="180"/>
        <v>-3.6716342819707232E-2</v>
      </c>
    </row>
    <row r="9135" spans="7:8">
      <c r="G9135">
        <v>9130</v>
      </c>
      <c r="H9135">
        <f t="shared" ca="1" si="180"/>
        <v>2.7234672983175084E-2</v>
      </c>
    </row>
    <row r="9136" spans="7:8">
      <c r="G9136">
        <v>9131</v>
      </c>
      <c r="H9136">
        <f t="shared" ca="1" si="180"/>
        <v>-2.9066846986973765E-3</v>
      </c>
    </row>
    <row r="9137" spans="7:8">
      <c r="G9137">
        <v>9132</v>
      </c>
      <c r="H9137">
        <f t="shared" ca="1" si="180"/>
        <v>2.3785508016708867E-2</v>
      </c>
    </row>
    <row r="9138" spans="7:8">
      <c r="G9138">
        <v>9133</v>
      </c>
      <c r="H9138">
        <f t="shared" ca="1" si="180"/>
        <v>-3.7247032821099563E-2</v>
      </c>
    </row>
    <row r="9139" spans="7:8">
      <c r="G9139">
        <v>9134</v>
      </c>
      <c r="H9139">
        <f t="shared" ca="1" si="180"/>
        <v>-9.0977656290677066E-3</v>
      </c>
    </row>
    <row r="9140" spans="7:8">
      <c r="G9140">
        <v>9135</v>
      </c>
      <c r="H9140">
        <f t="shared" ca="1" si="180"/>
        <v>3.7276203985145114E-3</v>
      </c>
    </row>
    <row r="9141" spans="7:8">
      <c r="G9141">
        <v>9136</v>
      </c>
      <c r="H9141">
        <f t="shared" ca="1" si="180"/>
        <v>-2.3452581398008536E-2</v>
      </c>
    </row>
    <row r="9142" spans="7:8">
      <c r="G9142">
        <v>9137</v>
      </c>
      <c r="H9142">
        <f t="shared" ca="1" si="180"/>
        <v>2.362978183929883E-3</v>
      </c>
    </row>
    <row r="9143" spans="7:8">
      <c r="G9143">
        <v>9138</v>
      </c>
      <c r="H9143">
        <f t="shared" ca="1" si="180"/>
        <v>1.4626440584501162E-3</v>
      </c>
    </row>
    <row r="9144" spans="7:8">
      <c r="G9144">
        <v>9139</v>
      </c>
      <c r="H9144">
        <f t="shared" ca="1" si="180"/>
        <v>-5.3822216221331223E-3</v>
      </c>
    </row>
    <row r="9145" spans="7:8">
      <c r="G9145">
        <v>9140</v>
      </c>
      <c r="H9145">
        <f t="shared" ca="1" si="180"/>
        <v>1.73207495843807E-2</v>
      </c>
    </row>
    <row r="9146" spans="7:8">
      <c r="G9146">
        <v>9141</v>
      </c>
      <c r="H9146">
        <f t="shared" ca="1" si="180"/>
        <v>4.1425616082993513E-2</v>
      </c>
    </row>
    <row r="9147" spans="7:8">
      <c r="G9147">
        <v>9142</v>
      </c>
      <c r="H9147">
        <f t="shared" ca="1" si="180"/>
        <v>3.0165419158997932E-2</v>
      </c>
    </row>
    <row r="9148" spans="7:8">
      <c r="G9148">
        <v>9143</v>
      </c>
      <c r="H9148">
        <f t="shared" ca="1" si="180"/>
        <v>1.0606181451174685E-2</v>
      </c>
    </row>
    <row r="9149" spans="7:8">
      <c r="G9149">
        <v>9144</v>
      </c>
      <c r="H9149">
        <f t="shared" ca="1" si="180"/>
        <v>2.7494433204849771E-2</v>
      </c>
    </row>
    <row r="9150" spans="7:8">
      <c r="G9150">
        <v>9145</v>
      </c>
      <c r="H9150">
        <f t="shared" ca="1" si="180"/>
        <v>5.7318895828064502E-4</v>
      </c>
    </row>
    <row r="9151" spans="7:8">
      <c r="G9151">
        <v>9146</v>
      </c>
      <c r="H9151">
        <f t="shared" ca="1" si="180"/>
        <v>-4.506427505301394E-3</v>
      </c>
    </row>
    <row r="9152" spans="7:8">
      <c r="G9152">
        <v>9147</v>
      </c>
      <c r="H9152">
        <f t="shared" ca="1" si="180"/>
        <v>-2.1446280502348789E-2</v>
      </c>
    </row>
    <row r="9153" spans="7:8">
      <c r="G9153">
        <v>9148</v>
      </c>
      <c r="H9153">
        <f t="shared" ca="1" si="180"/>
        <v>-2.4331318702116671E-2</v>
      </c>
    </row>
    <row r="9154" spans="7:8">
      <c r="G9154">
        <v>9149</v>
      </c>
      <c r="H9154">
        <f t="shared" ca="1" si="180"/>
        <v>-1.0427544808047863E-2</v>
      </c>
    </row>
    <row r="9155" spans="7:8">
      <c r="G9155">
        <v>9150</v>
      </c>
      <c r="H9155">
        <f t="shared" ca="1" si="180"/>
        <v>1.1140796667228227E-2</v>
      </c>
    </row>
    <row r="9156" spans="7:8">
      <c r="G9156">
        <v>9151</v>
      </c>
      <c r="H9156">
        <f t="shared" ca="1" si="180"/>
        <v>4.0550886472220264E-2</v>
      </c>
    </row>
    <row r="9157" spans="7:8">
      <c r="G9157">
        <v>9152</v>
      </c>
      <c r="H9157">
        <f t="shared" ca="1" si="180"/>
        <v>-2.2924221950640644E-2</v>
      </c>
    </row>
    <row r="9158" spans="7:8">
      <c r="G9158">
        <v>9153</v>
      </c>
      <c r="H9158">
        <f t="shared" ca="1" si="180"/>
        <v>2.938853241334481E-3</v>
      </c>
    </row>
    <row r="9159" spans="7:8">
      <c r="G9159">
        <v>9154</v>
      </c>
      <c r="H9159">
        <f t="shared" ref="H9159:H9222" ca="1" si="181">NORMINV(RAND(),N$8,N$9)</f>
        <v>5.0591416874522739E-2</v>
      </c>
    </row>
    <row r="9160" spans="7:8">
      <c r="G9160">
        <v>9155</v>
      </c>
      <c r="H9160">
        <f t="shared" ca="1" si="181"/>
        <v>-1.5607933376381113E-2</v>
      </c>
    </row>
    <row r="9161" spans="7:8">
      <c r="G9161">
        <v>9156</v>
      </c>
      <c r="H9161">
        <f t="shared" ca="1" si="181"/>
        <v>6.4109436241965283E-3</v>
      </c>
    </row>
    <row r="9162" spans="7:8">
      <c r="G9162">
        <v>9157</v>
      </c>
      <c r="H9162">
        <f t="shared" ca="1" si="181"/>
        <v>1.975767813753769E-2</v>
      </c>
    </row>
    <row r="9163" spans="7:8">
      <c r="G9163">
        <v>9158</v>
      </c>
      <c r="H9163">
        <f t="shared" ca="1" si="181"/>
        <v>-4.896953033254439E-3</v>
      </c>
    </row>
    <row r="9164" spans="7:8">
      <c r="G9164">
        <v>9159</v>
      </c>
      <c r="H9164">
        <f t="shared" ca="1" si="181"/>
        <v>2.8323199519443738E-3</v>
      </c>
    </row>
    <row r="9165" spans="7:8">
      <c r="G9165">
        <v>9160</v>
      </c>
      <c r="H9165">
        <f t="shared" ca="1" si="181"/>
        <v>2.1323888962160323E-2</v>
      </c>
    </row>
    <row r="9166" spans="7:8">
      <c r="G9166">
        <v>9161</v>
      </c>
      <c r="H9166">
        <f t="shared" ca="1" si="181"/>
        <v>-1.7173639036422793E-2</v>
      </c>
    </row>
    <row r="9167" spans="7:8">
      <c r="G9167">
        <v>9162</v>
      </c>
      <c r="H9167">
        <f t="shared" ca="1" si="181"/>
        <v>1.4670884982680786E-2</v>
      </c>
    </row>
    <row r="9168" spans="7:8">
      <c r="G9168">
        <v>9163</v>
      </c>
      <c r="H9168">
        <f t="shared" ca="1" si="181"/>
        <v>-2.9432802262164808E-2</v>
      </c>
    </row>
    <row r="9169" spans="7:8">
      <c r="G9169">
        <v>9164</v>
      </c>
      <c r="H9169">
        <f t="shared" ca="1" si="181"/>
        <v>4.7013303203575538E-2</v>
      </c>
    </row>
    <row r="9170" spans="7:8">
      <c r="G9170">
        <v>9165</v>
      </c>
      <c r="H9170">
        <f t="shared" ca="1" si="181"/>
        <v>1.8262181258331955E-2</v>
      </c>
    </row>
    <row r="9171" spans="7:8">
      <c r="G9171">
        <v>9166</v>
      </c>
      <c r="H9171">
        <f t="shared" ca="1" si="181"/>
        <v>1.5943939236446822E-3</v>
      </c>
    </row>
    <row r="9172" spans="7:8">
      <c r="G9172">
        <v>9167</v>
      </c>
      <c r="H9172">
        <f t="shared" ca="1" si="181"/>
        <v>-3.1680146128144279E-2</v>
      </c>
    </row>
    <row r="9173" spans="7:8">
      <c r="G9173">
        <v>9168</v>
      </c>
      <c r="H9173">
        <f t="shared" ca="1" si="181"/>
        <v>-2.2898545865068294E-2</v>
      </c>
    </row>
    <row r="9174" spans="7:8">
      <c r="G9174">
        <v>9169</v>
      </c>
      <c r="H9174">
        <f t="shared" ca="1" si="181"/>
        <v>3.1835463488600592E-2</v>
      </c>
    </row>
    <row r="9175" spans="7:8">
      <c r="G9175">
        <v>9170</v>
      </c>
      <c r="H9175">
        <f t="shared" ca="1" si="181"/>
        <v>1.4723926334067126E-2</v>
      </c>
    </row>
    <row r="9176" spans="7:8">
      <c r="G9176">
        <v>9171</v>
      </c>
      <c r="H9176">
        <f t="shared" ca="1" si="181"/>
        <v>1.5689003877598893E-2</v>
      </c>
    </row>
    <row r="9177" spans="7:8">
      <c r="G9177">
        <v>9172</v>
      </c>
      <c r="H9177">
        <f t="shared" ca="1" si="181"/>
        <v>3.5567323565145643E-2</v>
      </c>
    </row>
    <row r="9178" spans="7:8">
      <c r="G9178">
        <v>9173</v>
      </c>
      <c r="H9178">
        <f t="shared" ca="1" si="181"/>
        <v>2.1543608582373999E-2</v>
      </c>
    </row>
    <row r="9179" spans="7:8">
      <c r="G9179">
        <v>9174</v>
      </c>
      <c r="H9179">
        <f t="shared" ca="1" si="181"/>
        <v>1.9644194850869458E-2</v>
      </c>
    </row>
    <row r="9180" spans="7:8">
      <c r="G9180">
        <v>9175</v>
      </c>
      <c r="H9180">
        <f t="shared" ca="1" si="181"/>
        <v>-3.1513610510312349E-3</v>
      </c>
    </row>
    <row r="9181" spans="7:8">
      <c r="G9181">
        <v>9176</v>
      </c>
      <c r="H9181">
        <f t="shared" ca="1" si="181"/>
        <v>1.4588385894043742E-2</v>
      </c>
    </row>
    <row r="9182" spans="7:8">
      <c r="G9182">
        <v>9177</v>
      </c>
      <c r="H9182">
        <f t="shared" ca="1" si="181"/>
        <v>-2.2655826584987927E-2</v>
      </c>
    </row>
    <row r="9183" spans="7:8">
      <c r="G9183">
        <v>9178</v>
      </c>
      <c r="H9183">
        <f t="shared" ca="1" si="181"/>
        <v>2.1045671138002282E-2</v>
      </c>
    </row>
    <row r="9184" spans="7:8">
      <c r="G9184">
        <v>9179</v>
      </c>
      <c r="H9184">
        <f t="shared" ca="1" si="181"/>
        <v>-1.093112064279321E-2</v>
      </c>
    </row>
    <row r="9185" spans="7:8">
      <c r="G9185">
        <v>9180</v>
      </c>
      <c r="H9185">
        <f t="shared" ca="1" si="181"/>
        <v>-1.8538834350445718E-2</v>
      </c>
    </row>
    <row r="9186" spans="7:8">
      <c r="G9186">
        <v>9181</v>
      </c>
      <c r="H9186">
        <f t="shared" ca="1" si="181"/>
        <v>1.3823862038214249E-2</v>
      </c>
    </row>
    <row r="9187" spans="7:8">
      <c r="G9187">
        <v>9182</v>
      </c>
      <c r="H9187">
        <f t="shared" ca="1" si="181"/>
        <v>6.0526837017517661E-2</v>
      </c>
    </row>
    <row r="9188" spans="7:8">
      <c r="G9188">
        <v>9183</v>
      </c>
      <c r="H9188">
        <f t="shared" ca="1" si="181"/>
        <v>3.9672072492279636E-2</v>
      </c>
    </row>
    <row r="9189" spans="7:8">
      <c r="G9189">
        <v>9184</v>
      </c>
      <c r="H9189">
        <f t="shared" ca="1" si="181"/>
        <v>-1.9374269205180487E-2</v>
      </c>
    </row>
    <row r="9190" spans="7:8">
      <c r="G9190">
        <v>9185</v>
      </c>
      <c r="H9190">
        <f t="shared" ca="1" si="181"/>
        <v>-3.8196955220793421E-3</v>
      </c>
    </row>
    <row r="9191" spans="7:8">
      <c r="G9191">
        <v>9186</v>
      </c>
      <c r="H9191">
        <f t="shared" ca="1" si="181"/>
        <v>9.0583207333651511E-4</v>
      </c>
    </row>
    <row r="9192" spans="7:8">
      <c r="G9192">
        <v>9187</v>
      </c>
      <c r="H9192">
        <f t="shared" ca="1" si="181"/>
        <v>1.9303436990979615E-3</v>
      </c>
    </row>
    <row r="9193" spans="7:8">
      <c r="G9193">
        <v>9188</v>
      </c>
      <c r="H9193">
        <f t="shared" ca="1" si="181"/>
        <v>-2.1943319361306276E-2</v>
      </c>
    </row>
    <row r="9194" spans="7:8">
      <c r="G9194">
        <v>9189</v>
      </c>
      <c r="H9194">
        <f t="shared" ca="1" si="181"/>
        <v>-1.3622462344563822E-2</v>
      </c>
    </row>
    <row r="9195" spans="7:8">
      <c r="G9195">
        <v>9190</v>
      </c>
      <c r="H9195">
        <f t="shared" ca="1" si="181"/>
        <v>-2.6152871763604355E-2</v>
      </c>
    </row>
    <row r="9196" spans="7:8">
      <c r="G9196">
        <v>9191</v>
      </c>
      <c r="H9196">
        <f t="shared" ca="1" si="181"/>
        <v>-3.6532149079319738E-2</v>
      </c>
    </row>
    <row r="9197" spans="7:8">
      <c r="G9197">
        <v>9192</v>
      </c>
      <c r="H9197">
        <f t="shared" ca="1" si="181"/>
        <v>8.1785028616408965E-3</v>
      </c>
    </row>
    <row r="9198" spans="7:8">
      <c r="G9198">
        <v>9193</v>
      </c>
      <c r="H9198">
        <f t="shared" ca="1" si="181"/>
        <v>4.9044611673057428E-3</v>
      </c>
    </row>
    <row r="9199" spans="7:8">
      <c r="G9199">
        <v>9194</v>
      </c>
      <c r="H9199">
        <f t="shared" ca="1" si="181"/>
        <v>1.5030856587099658E-2</v>
      </c>
    </row>
    <row r="9200" spans="7:8">
      <c r="G9200">
        <v>9195</v>
      </c>
      <c r="H9200">
        <f t="shared" ca="1" si="181"/>
        <v>9.4686802020242759E-3</v>
      </c>
    </row>
    <row r="9201" spans="7:8">
      <c r="G9201">
        <v>9196</v>
      </c>
      <c r="H9201">
        <f t="shared" ca="1" si="181"/>
        <v>-1.9258444095407105E-2</v>
      </c>
    </row>
    <row r="9202" spans="7:8">
      <c r="G9202">
        <v>9197</v>
      </c>
      <c r="H9202">
        <f t="shared" ca="1" si="181"/>
        <v>1.429255463077635E-2</v>
      </c>
    </row>
    <row r="9203" spans="7:8">
      <c r="G9203">
        <v>9198</v>
      </c>
      <c r="H9203">
        <f t="shared" ca="1" si="181"/>
        <v>-2.1969402062548611E-2</v>
      </c>
    </row>
    <row r="9204" spans="7:8">
      <c r="G9204">
        <v>9199</v>
      </c>
      <c r="H9204">
        <f t="shared" ca="1" si="181"/>
        <v>4.4951371633495198E-2</v>
      </c>
    </row>
    <row r="9205" spans="7:8">
      <c r="G9205">
        <v>9200</v>
      </c>
      <c r="H9205">
        <f t="shared" ca="1" si="181"/>
        <v>2.3095332573251779E-2</v>
      </c>
    </row>
    <row r="9206" spans="7:8">
      <c r="G9206">
        <v>9201</v>
      </c>
      <c r="H9206">
        <f t="shared" ca="1" si="181"/>
        <v>7.88560540693381E-3</v>
      </c>
    </row>
    <row r="9207" spans="7:8">
      <c r="G9207">
        <v>9202</v>
      </c>
      <c r="H9207">
        <f t="shared" ca="1" si="181"/>
        <v>-3.8700697101740782E-2</v>
      </c>
    </row>
    <row r="9208" spans="7:8">
      <c r="G9208">
        <v>9203</v>
      </c>
      <c r="H9208">
        <f t="shared" ca="1" si="181"/>
        <v>-2.4934065140017623E-4</v>
      </c>
    </row>
    <row r="9209" spans="7:8">
      <c r="G9209">
        <v>9204</v>
      </c>
      <c r="H9209">
        <f t="shared" ca="1" si="181"/>
        <v>2.6736226685549229E-3</v>
      </c>
    </row>
    <row r="9210" spans="7:8">
      <c r="G9210">
        <v>9205</v>
      </c>
      <c r="H9210">
        <f t="shared" ca="1" si="181"/>
        <v>-5.5111734808160777E-2</v>
      </c>
    </row>
    <row r="9211" spans="7:8">
      <c r="G9211">
        <v>9206</v>
      </c>
      <c r="H9211">
        <f t="shared" ca="1" si="181"/>
        <v>1.694199090847914E-2</v>
      </c>
    </row>
    <row r="9212" spans="7:8">
      <c r="G9212">
        <v>9207</v>
      </c>
      <c r="H9212">
        <f t="shared" ca="1" si="181"/>
        <v>3.0691694304191657E-3</v>
      </c>
    </row>
    <row r="9213" spans="7:8">
      <c r="G9213">
        <v>9208</v>
      </c>
      <c r="H9213">
        <f t="shared" ca="1" si="181"/>
        <v>-1.9108904442822747E-2</v>
      </c>
    </row>
    <row r="9214" spans="7:8">
      <c r="G9214">
        <v>9209</v>
      </c>
      <c r="H9214">
        <f t="shared" ca="1" si="181"/>
        <v>-3.6163890806465548E-3</v>
      </c>
    </row>
    <row r="9215" spans="7:8">
      <c r="G9215">
        <v>9210</v>
      </c>
      <c r="H9215">
        <f t="shared" ca="1" si="181"/>
        <v>-1.2704809953911786E-3</v>
      </c>
    </row>
    <row r="9216" spans="7:8">
      <c r="G9216">
        <v>9211</v>
      </c>
      <c r="H9216">
        <f t="shared" ca="1" si="181"/>
        <v>4.7733976429530861E-3</v>
      </c>
    </row>
    <row r="9217" spans="7:8">
      <c r="G9217">
        <v>9212</v>
      </c>
      <c r="H9217">
        <f t="shared" ca="1" si="181"/>
        <v>-1.2344587692270174E-2</v>
      </c>
    </row>
    <row r="9218" spans="7:8">
      <c r="G9218">
        <v>9213</v>
      </c>
      <c r="H9218">
        <f t="shared" ca="1" si="181"/>
        <v>1.6022291928187292E-2</v>
      </c>
    </row>
    <row r="9219" spans="7:8">
      <c r="G9219">
        <v>9214</v>
      </c>
      <c r="H9219">
        <f t="shared" ca="1" si="181"/>
        <v>4.6075675758340644E-2</v>
      </c>
    </row>
    <row r="9220" spans="7:8">
      <c r="G9220">
        <v>9215</v>
      </c>
      <c r="H9220">
        <f t="shared" ca="1" si="181"/>
        <v>4.6754052978680094E-3</v>
      </c>
    </row>
    <row r="9221" spans="7:8">
      <c r="G9221">
        <v>9216</v>
      </c>
      <c r="H9221">
        <f t="shared" ca="1" si="181"/>
        <v>-1.7468438585887185E-2</v>
      </c>
    </row>
    <row r="9222" spans="7:8">
      <c r="G9222">
        <v>9217</v>
      </c>
      <c r="H9222">
        <f t="shared" ca="1" si="181"/>
        <v>-1.8043379249463577E-2</v>
      </c>
    </row>
    <row r="9223" spans="7:8">
      <c r="G9223">
        <v>9218</v>
      </c>
      <c r="H9223">
        <f t="shared" ref="H9223:H9286" ca="1" si="182">NORMINV(RAND(),N$8,N$9)</f>
        <v>-1.1720600429588408E-2</v>
      </c>
    </row>
    <row r="9224" spans="7:8">
      <c r="G9224">
        <v>9219</v>
      </c>
      <c r="H9224">
        <f t="shared" ca="1" si="182"/>
        <v>-1.3300309583694698E-2</v>
      </c>
    </row>
    <row r="9225" spans="7:8">
      <c r="G9225">
        <v>9220</v>
      </c>
      <c r="H9225">
        <f t="shared" ca="1" si="182"/>
        <v>1.1750813220606367E-2</v>
      </c>
    </row>
    <row r="9226" spans="7:8">
      <c r="G9226">
        <v>9221</v>
      </c>
      <c r="H9226">
        <f t="shared" ca="1" si="182"/>
        <v>4.8623388493013231E-2</v>
      </c>
    </row>
    <row r="9227" spans="7:8">
      <c r="G9227">
        <v>9222</v>
      </c>
      <c r="H9227">
        <f t="shared" ca="1" si="182"/>
        <v>-1.2930563528910392E-2</v>
      </c>
    </row>
    <row r="9228" spans="7:8">
      <c r="G9228">
        <v>9223</v>
      </c>
      <c r="H9228">
        <f t="shared" ca="1" si="182"/>
        <v>1.3254046859809732E-2</v>
      </c>
    </row>
    <row r="9229" spans="7:8">
      <c r="G9229">
        <v>9224</v>
      </c>
      <c r="H9229">
        <f t="shared" ca="1" si="182"/>
        <v>1.2019758167570059E-2</v>
      </c>
    </row>
    <row r="9230" spans="7:8">
      <c r="G9230">
        <v>9225</v>
      </c>
      <c r="H9230">
        <f t="shared" ca="1" si="182"/>
        <v>-6.87072487905248E-3</v>
      </c>
    </row>
    <row r="9231" spans="7:8">
      <c r="G9231">
        <v>9226</v>
      </c>
      <c r="H9231">
        <f t="shared" ca="1" si="182"/>
        <v>-1.5493308210461078E-2</v>
      </c>
    </row>
    <row r="9232" spans="7:8">
      <c r="G9232">
        <v>9227</v>
      </c>
      <c r="H9232">
        <f t="shared" ca="1" si="182"/>
        <v>3.8810924066991312E-2</v>
      </c>
    </row>
    <row r="9233" spans="7:8">
      <c r="G9233">
        <v>9228</v>
      </c>
      <c r="H9233">
        <f t="shared" ca="1" si="182"/>
        <v>-3.8734310178338985E-3</v>
      </c>
    </row>
    <row r="9234" spans="7:8">
      <c r="G9234">
        <v>9229</v>
      </c>
      <c r="H9234">
        <f t="shared" ca="1" si="182"/>
        <v>7.1714157755210809E-3</v>
      </c>
    </row>
    <row r="9235" spans="7:8">
      <c r="G9235">
        <v>9230</v>
      </c>
      <c r="H9235">
        <f t="shared" ca="1" si="182"/>
        <v>-1.3078397178755612E-3</v>
      </c>
    </row>
    <row r="9236" spans="7:8">
      <c r="G9236">
        <v>9231</v>
      </c>
      <c r="H9236">
        <f t="shared" ca="1" si="182"/>
        <v>1.3261307876379998E-2</v>
      </c>
    </row>
    <row r="9237" spans="7:8">
      <c r="G9237">
        <v>9232</v>
      </c>
      <c r="H9237">
        <f t="shared" ca="1" si="182"/>
        <v>1.7883731953344924E-2</v>
      </c>
    </row>
    <row r="9238" spans="7:8">
      <c r="G9238">
        <v>9233</v>
      </c>
      <c r="H9238">
        <f t="shared" ca="1" si="182"/>
        <v>-1.2007545186857581E-2</v>
      </c>
    </row>
    <row r="9239" spans="7:8">
      <c r="G9239">
        <v>9234</v>
      </c>
      <c r="H9239">
        <f t="shared" ca="1" si="182"/>
        <v>2.2528168754750333E-2</v>
      </c>
    </row>
    <row r="9240" spans="7:8">
      <c r="G9240">
        <v>9235</v>
      </c>
      <c r="H9240">
        <f t="shared" ca="1" si="182"/>
        <v>2.2391904252027497E-2</v>
      </c>
    </row>
    <row r="9241" spans="7:8">
      <c r="G9241">
        <v>9236</v>
      </c>
      <c r="H9241">
        <f t="shared" ca="1" si="182"/>
        <v>1.5193096286485214E-2</v>
      </c>
    </row>
    <row r="9242" spans="7:8">
      <c r="G9242">
        <v>9237</v>
      </c>
      <c r="H9242">
        <f t="shared" ca="1" si="182"/>
        <v>2.2601757826153965E-2</v>
      </c>
    </row>
    <row r="9243" spans="7:8">
      <c r="G9243">
        <v>9238</v>
      </c>
      <c r="H9243">
        <f t="shared" ca="1" si="182"/>
        <v>-1.621161855265554E-2</v>
      </c>
    </row>
    <row r="9244" spans="7:8">
      <c r="G9244">
        <v>9239</v>
      </c>
      <c r="H9244">
        <f t="shared" ca="1" si="182"/>
        <v>2.5100140865593021E-2</v>
      </c>
    </row>
    <row r="9245" spans="7:8">
      <c r="G9245">
        <v>9240</v>
      </c>
      <c r="H9245">
        <f t="shared" ca="1" si="182"/>
        <v>1.0681801916846541E-2</v>
      </c>
    </row>
    <row r="9246" spans="7:8">
      <c r="G9246">
        <v>9241</v>
      </c>
      <c r="H9246">
        <f t="shared" ca="1" si="182"/>
        <v>4.6782006498915757E-2</v>
      </c>
    </row>
    <row r="9247" spans="7:8">
      <c r="G9247">
        <v>9242</v>
      </c>
      <c r="H9247">
        <f t="shared" ca="1" si="182"/>
        <v>1.0335672620359141E-2</v>
      </c>
    </row>
    <row r="9248" spans="7:8">
      <c r="G9248">
        <v>9243</v>
      </c>
      <c r="H9248">
        <f t="shared" ca="1" si="182"/>
        <v>3.9109994077614937E-2</v>
      </c>
    </row>
    <row r="9249" spans="7:8">
      <c r="G9249">
        <v>9244</v>
      </c>
      <c r="H9249">
        <f t="shared" ca="1" si="182"/>
        <v>-2.6996750938644343E-2</v>
      </c>
    </row>
    <row r="9250" spans="7:8">
      <c r="G9250">
        <v>9245</v>
      </c>
      <c r="H9250">
        <f t="shared" ca="1" si="182"/>
        <v>1.0396198481905507E-2</v>
      </c>
    </row>
    <row r="9251" spans="7:8">
      <c r="G9251">
        <v>9246</v>
      </c>
      <c r="H9251">
        <f t="shared" ca="1" si="182"/>
        <v>2.03910715539397E-2</v>
      </c>
    </row>
    <row r="9252" spans="7:8">
      <c r="G9252">
        <v>9247</v>
      </c>
      <c r="H9252">
        <f t="shared" ca="1" si="182"/>
        <v>2.1407656542242522E-3</v>
      </c>
    </row>
    <row r="9253" spans="7:8">
      <c r="G9253">
        <v>9248</v>
      </c>
      <c r="H9253">
        <f t="shared" ca="1" si="182"/>
        <v>-8.4921712062561452E-4</v>
      </c>
    </row>
    <row r="9254" spans="7:8">
      <c r="G9254">
        <v>9249</v>
      </c>
      <c r="H9254">
        <f t="shared" ca="1" si="182"/>
        <v>-2.1324749156667388E-2</v>
      </c>
    </row>
    <row r="9255" spans="7:8">
      <c r="G9255">
        <v>9250</v>
      </c>
      <c r="H9255">
        <f t="shared" ca="1" si="182"/>
        <v>9.6404148317339247E-3</v>
      </c>
    </row>
    <row r="9256" spans="7:8">
      <c r="G9256">
        <v>9251</v>
      </c>
      <c r="H9256">
        <f t="shared" ca="1" si="182"/>
        <v>-1.508507837721825E-2</v>
      </c>
    </row>
    <row r="9257" spans="7:8">
      <c r="G9257">
        <v>9252</v>
      </c>
      <c r="H9257">
        <f t="shared" ca="1" si="182"/>
        <v>-1.157852956379868E-2</v>
      </c>
    </row>
    <row r="9258" spans="7:8">
      <c r="G9258">
        <v>9253</v>
      </c>
      <c r="H9258">
        <f t="shared" ca="1" si="182"/>
        <v>-4.1264999438285609E-3</v>
      </c>
    </row>
    <row r="9259" spans="7:8">
      <c r="G9259">
        <v>9254</v>
      </c>
      <c r="H9259">
        <f t="shared" ca="1" si="182"/>
        <v>5.0678937771892307E-2</v>
      </c>
    </row>
    <row r="9260" spans="7:8">
      <c r="G9260">
        <v>9255</v>
      </c>
      <c r="H9260">
        <f t="shared" ca="1" si="182"/>
        <v>2.6577098096315754E-2</v>
      </c>
    </row>
    <row r="9261" spans="7:8">
      <c r="G9261">
        <v>9256</v>
      </c>
      <c r="H9261">
        <f t="shared" ca="1" si="182"/>
        <v>-1.0567857750644293E-2</v>
      </c>
    </row>
    <row r="9262" spans="7:8">
      <c r="G9262">
        <v>9257</v>
      </c>
      <c r="H9262">
        <f t="shared" ca="1" si="182"/>
        <v>-4.4404960523899213E-4</v>
      </c>
    </row>
    <row r="9263" spans="7:8">
      <c r="G9263">
        <v>9258</v>
      </c>
      <c r="H9263">
        <f t="shared" ca="1" si="182"/>
        <v>-1.9703847331560522E-2</v>
      </c>
    </row>
    <row r="9264" spans="7:8">
      <c r="G9264">
        <v>9259</v>
      </c>
      <c r="H9264">
        <f t="shared" ca="1" si="182"/>
        <v>-8.2327294769390432E-3</v>
      </c>
    </row>
    <row r="9265" spans="7:8">
      <c r="G9265">
        <v>9260</v>
      </c>
      <c r="H9265">
        <f t="shared" ca="1" si="182"/>
        <v>1.6788944451593137E-3</v>
      </c>
    </row>
    <row r="9266" spans="7:8">
      <c r="G9266">
        <v>9261</v>
      </c>
      <c r="H9266">
        <f t="shared" ca="1" si="182"/>
        <v>-1.9268538103706375E-2</v>
      </c>
    </row>
    <row r="9267" spans="7:8">
      <c r="G9267">
        <v>9262</v>
      </c>
      <c r="H9267">
        <f t="shared" ca="1" si="182"/>
        <v>1.0542164176637532E-2</v>
      </c>
    </row>
    <row r="9268" spans="7:8">
      <c r="G9268">
        <v>9263</v>
      </c>
      <c r="H9268">
        <f t="shared" ca="1" si="182"/>
        <v>-1.3719432509473248E-2</v>
      </c>
    </row>
    <row r="9269" spans="7:8">
      <c r="G9269">
        <v>9264</v>
      </c>
      <c r="H9269">
        <f t="shared" ca="1" si="182"/>
        <v>-6.6009871044265351E-3</v>
      </c>
    </row>
    <row r="9270" spans="7:8">
      <c r="G9270">
        <v>9265</v>
      </c>
      <c r="H9270">
        <f t="shared" ca="1" si="182"/>
        <v>3.0578257523870642E-3</v>
      </c>
    </row>
    <row r="9271" spans="7:8">
      <c r="G9271">
        <v>9266</v>
      </c>
      <c r="H9271">
        <f t="shared" ca="1" si="182"/>
        <v>-3.4055274334042707E-2</v>
      </c>
    </row>
    <row r="9272" spans="7:8">
      <c r="G9272">
        <v>9267</v>
      </c>
      <c r="H9272">
        <f t="shared" ca="1" si="182"/>
        <v>-5.848202403959093E-3</v>
      </c>
    </row>
    <row r="9273" spans="7:8">
      <c r="G9273">
        <v>9268</v>
      </c>
      <c r="H9273">
        <f t="shared" ca="1" si="182"/>
        <v>-1.944267521689615E-2</v>
      </c>
    </row>
    <row r="9274" spans="7:8">
      <c r="G9274">
        <v>9269</v>
      </c>
      <c r="H9274">
        <f t="shared" ca="1" si="182"/>
        <v>2.7257638300725476E-2</v>
      </c>
    </row>
    <row r="9275" spans="7:8">
      <c r="G9275">
        <v>9270</v>
      </c>
      <c r="H9275">
        <f t="shared" ca="1" si="182"/>
        <v>1.1591815749548234E-2</v>
      </c>
    </row>
    <row r="9276" spans="7:8">
      <c r="G9276">
        <v>9271</v>
      </c>
      <c r="H9276">
        <f t="shared" ca="1" si="182"/>
        <v>2.3542691617152733E-2</v>
      </c>
    </row>
    <row r="9277" spans="7:8">
      <c r="G9277">
        <v>9272</v>
      </c>
      <c r="H9277">
        <f t="shared" ca="1" si="182"/>
        <v>2.1054488909290816E-2</v>
      </c>
    </row>
    <row r="9278" spans="7:8">
      <c r="G9278">
        <v>9273</v>
      </c>
      <c r="H9278">
        <f t="shared" ca="1" si="182"/>
        <v>-1.0839387436022323E-2</v>
      </c>
    </row>
    <row r="9279" spans="7:8">
      <c r="G9279">
        <v>9274</v>
      </c>
      <c r="H9279">
        <f t="shared" ca="1" si="182"/>
        <v>-1.7248702212998991E-2</v>
      </c>
    </row>
    <row r="9280" spans="7:8">
      <c r="G9280">
        <v>9275</v>
      </c>
      <c r="H9280">
        <f t="shared" ca="1" si="182"/>
        <v>-1.2500828505145565E-2</v>
      </c>
    </row>
    <row r="9281" spans="7:8">
      <c r="G9281">
        <v>9276</v>
      </c>
      <c r="H9281">
        <f t="shared" ca="1" si="182"/>
        <v>2.8484833989264331E-2</v>
      </c>
    </row>
    <row r="9282" spans="7:8">
      <c r="G9282">
        <v>9277</v>
      </c>
      <c r="H9282">
        <f t="shared" ca="1" si="182"/>
        <v>2.4718735899725321E-2</v>
      </c>
    </row>
    <row r="9283" spans="7:8">
      <c r="G9283">
        <v>9278</v>
      </c>
      <c r="H9283">
        <f t="shared" ca="1" si="182"/>
        <v>4.1039739888985918E-3</v>
      </c>
    </row>
    <row r="9284" spans="7:8">
      <c r="G9284">
        <v>9279</v>
      </c>
      <c r="H9284">
        <f t="shared" ca="1" si="182"/>
        <v>-6.8491308268910697E-3</v>
      </c>
    </row>
    <row r="9285" spans="7:8">
      <c r="G9285">
        <v>9280</v>
      </c>
      <c r="H9285">
        <f t="shared" ca="1" si="182"/>
        <v>-3.2523993508176946E-2</v>
      </c>
    </row>
    <row r="9286" spans="7:8">
      <c r="G9286">
        <v>9281</v>
      </c>
      <c r="H9286">
        <f t="shared" ca="1" si="182"/>
        <v>7.7842160708135478E-3</v>
      </c>
    </row>
    <row r="9287" spans="7:8">
      <c r="G9287">
        <v>9282</v>
      </c>
      <c r="H9287">
        <f t="shared" ref="H9287:H9350" ca="1" si="183">NORMINV(RAND(),N$8,N$9)</f>
        <v>-2.9177211176842813E-2</v>
      </c>
    </row>
    <row r="9288" spans="7:8">
      <c r="G9288">
        <v>9283</v>
      </c>
      <c r="H9288">
        <f t="shared" ca="1" si="183"/>
        <v>9.5545279279731932E-3</v>
      </c>
    </row>
    <row r="9289" spans="7:8">
      <c r="G9289">
        <v>9284</v>
      </c>
      <c r="H9289">
        <f t="shared" ca="1" si="183"/>
        <v>2.1004610979294507E-2</v>
      </c>
    </row>
    <row r="9290" spans="7:8">
      <c r="G9290">
        <v>9285</v>
      </c>
      <c r="H9290">
        <f t="shared" ca="1" si="183"/>
        <v>-3.9886860383359533E-3</v>
      </c>
    </row>
    <row r="9291" spans="7:8">
      <c r="G9291">
        <v>9286</v>
      </c>
      <c r="H9291">
        <f t="shared" ca="1" si="183"/>
        <v>2.2107064963311825E-2</v>
      </c>
    </row>
    <row r="9292" spans="7:8">
      <c r="G9292">
        <v>9287</v>
      </c>
      <c r="H9292">
        <f t="shared" ca="1" si="183"/>
        <v>-2.1018399243306744E-4</v>
      </c>
    </row>
    <row r="9293" spans="7:8">
      <c r="G9293">
        <v>9288</v>
      </c>
      <c r="H9293">
        <f t="shared" ca="1" si="183"/>
        <v>-4.12177046880684E-3</v>
      </c>
    </row>
    <row r="9294" spans="7:8">
      <c r="G9294">
        <v>9289</v>
      </c>
      <c r="H9294">
        <f t="shared" ca="1" si="183"/>
        <v>-1.0703429278456427E-2</v>
      </c>
    </row>
    <row r="9295" spans="7:8">
      <c r="G9295">
        <v>9290</v>
      </c>
      <c r="H9295">
        <f t="shared" ca="1" si="183"/>
        <v>-1.1513848413160152E-2</v>
      </c>
    </row>
    <row r="9296" spans="7:8">
      <c r="G9296">
        <v>9291</v>
      </c>
      <c r="H9296">
        <f t="shared" ca="1" si="183"/>
        <v>-2.4091422713947108E-2</v>
      </c>
    </row>
    <row r="9297" spans="7:8">
      <c r="G9297">
        <v>9292</v>
      </c>
      <c r="H9297">
        <f t="shared" ca="1" si="183"/>
        <v>-1.9348936505091868E-2</v>
      </c>
    </row>
    <row r="9298" spans="7:8">
      <c r="G9298">
        <v>9293</v>
      </c>
      <c r="H9298">
        <f t="shared" ca="1" si="183"/>
        <v>8.709470954309113E-3</v>
      </c>
    </row>
    <row r="9299" spans="7:8">
      <c r="G9299">
        <v>9294</v>
      </c>
      <c r="H9299">
        <f t="shared" ca="1" si="183"/>
        <v>-1.7400699607126875E-2</v>
      </c>
    </row>
    <row r="9300" spans="7:8">
      <c r="G9300">
        <v>9295</v>
      </c>
      <c r="H9300">
        <f t="shared" ca="1" si="183"/>
        <v>-2.6969270669590959E-2</v>
      </c>
    </row>
    <row r="9301" spans="7:8">
      <c r="G9301">
        <v>9296</v>
      </c>
      <c r="H9301">
        <f t="shared" ca="1" si="183"/>
        <v>-1.3603900364260676E-2</v>
      </c>
    </row>
    <row r="9302" spans="7:8">
      <c r="G9302">
        <v>9297</v>
      </c>
      <c r="H9302">
        <f t="shared" ca="1" si="183"/>
        <v>-2.3470985836437704E-2</v>
      </c>
    </row>
    <row r="9303" spans="7:8">
      <c r="G9303">
        <v>9298</v>
      </c>
      <c r="H9303">
        <f t="shared" ca="1" si="183"/>
        <v>7.7533328416762369E-4</v>
      </c>
    </row>
    <row r="9304" spans="7:8">
      <c r="G9304">
        <v>9299</v>
      </c>
      <c r="H9304">
        <f t="shared" ca="1" si="183"/>
        <v>-1.2330379939700559E-2</v>
      </c>
    </row>
    <row r="9305" spans="7:8">
      <c r="G9305">
        <v>9300</v>
      </c>
      <c r="H9305">
        <f t="shared" ca="1" si="183"/>
        <v>1.0170259093157762E-2</v>
      </c>
    </row>
    <row r="9306" spans="7:8">
      <c r="G9306">
        <v>9301</v>
      </c>
      <c r="H9306">
        <f t="shared" ca="1" si="183"/>
        <v>2.0361413090596834E-2</v>
      </c>
    </row>
    <row r="9307" spans="7:8">
      <c r="G9307">
        <v>9302</v>
      </c>
      <c r="H9307">
        <f t="shared" ca="1" si="183"/>
        <v>-8.2441303773679361E-3</v>
      </c>
    </row>
    <row r="9308" spans="7:8">
      <c r="G9308">
        <v>9303</v>
      </c>
      <c r="H9308">
        <f t="shared" ca="1" si="183"/>
        <v>1.146875691191385E-2</v>
      </c>
    </row>
    <row r="9309" spans="7:8">
      <c r="G9309">
        <v>9304</v>
      </c>
      <c r="H9309">
        <f t="shared" ca="1" si="183"/>
        <v>2.1220217749238587E-2</v>
      </c>
    </row>
    <row r="9310" spans="7:8">
      <c r="G9310">
        <v>9305</v>
      </c>
      <c r="H9310">
        <f t="shared" ca="1" si="183"/>
        <v>-1.3684142079838651E-2</v>
      </c>
    </row>
    <row r="9311" spans="7:8">
      <c r="G9311">
        <v>9306</v>
      </c>
      <c r="H9311">
        <f t="shared" ca="1" si="183"/>
        <v>-1.8805552328555745E-2</v>
      </c>
    </row>
    <row r="9312" spans="7:8">
      <c r="G9312">
        <v>9307</v>
      </c>
      <c r="H9312">
        <f t="shared" ca="1" si="183"/>
        <v>2.0841353197423311E-3</v>
      </c>
    </row>
    <row r="9313" spans="7:8">
      <c r="G9313">
        <v>9308</v>
      </c>
      <c r="H9313">
        <f t="shared" ca="1" si="183"/>
        <v>-6.2488168547611142E-3</v>
      </c>
    </row>
    <row r="9314" spans="7:8">
      <c r="G9314">
        <v>9309</v>
      </c>
      <c r="H9314">
        <f t="shared" ca="1" si="183"/>
        <v>-2.6634258484543111E-2</v>
      </c>
    </row>
    <row r="9315" spans="7:8">
      <c r="G9315">
        <v>9310</v>
      </c>
      <c r="H9315">
        <f t="shared" ca="1" si="183"/>
        <v>2.3726964306637146E-2</v>
      </c>
    </row>
    <row r="9316" spans="7:8">
      <c r="G9316">
        <v>9311</v>
      </c>
      <c r="H9316">
        <f t="shared" ca="1" si="183"/>
        <v>-2.4898605825172875E-2</v>
      </c>
    </row>
    <row r="9317" spans="7:8">
      <c r="G9317">
        <v>9312</v>
      </c>
      <c r="H9317">
        <f t="shared" ca="1" si="183"/>
        <v>-7.3380640833603278E-4</v>
      </c>
    </row>
    <row r="9318" spans="7:8">
      <c r="G9318">
        <v>9313</v>
      </c>
      <c r="H9318">
        <f t="shared" ca="1" si="183"/>
        <v>2.9394195222092858E-3</v>
      </c>
    </row>
    <row r="9319" spans="7:8">
      <c r="G9319">
        <v>9314</v>
      </c>
      <c r="H9319">
        <f t="shared" ca="1" si="183"/>
        <v>-5.5241301922077024E-3</v>
      </c>
    </row>
    <row r="9320" spans="7:8">
      <c r="G9320">
        <v>9315</v>
      </c>
      <c r="H9320">
        <f t="shared" ca="1" si="183"/>
        <v>-1.9467466944238215E-2</v>
      </c>
    </row>
    <row r="9321" spans="7:8">
      <c r="G9321">
        <v>9316</v>
      </c>
      <c r="H9321">
        <f t="shared" ca="1" si="183"/>
        <v>1.1863030640757647E-2</v>
      </c>
    </row>
    <row r="9322" spans="7:8">
      <c r="G9322">
        <v>9317</v>
      </c>
      <c r="H9322">
        <f t="shared" ca="1" si="183"/>
        <v>-3.9914881623744555E-2</v>
      </c>
    </row>
    <row r="9323" spans="7:8">
      <c r="G9323">
        <v>9318</v>
      </c>
      <c r="H9323">
        <f t="shared" ca="1" si="183"/>
        <v>-1.4594105723173914E-2</v>
      </c>
    </row>
    <row r="9324" spans="7:8">
      <c r="G9324">
        <v>9319</v>
      </c>
      <c r="H9324">
        <f t="shared" ca="1" si="183"/>
        <v>1.0690245031375965E-2</v>
      </c>
    </row>
    <row r="9325" spans="7:8">
      <c r="G9325">
        <v>9320</v>
      </c>
      <c r="H9325">
        <f t="shared" ca="1" si="183"/>
        <v>-3.6266266459883297E-3</v>
      </c>
    </row>
    <row r="9326" spans="7:8">
      <c r="G9326">
        <v>9321</v>
      </c>
      <c r="H9326">
        <f t="shared" ca="1" si="183"/>
        <v>-3.590371216654184E-2</v>
      </c>
    </row>
    <row r="9327" spans="7:8">
      <c r="G9327">
        <v>9322</v>
      </c>
      <c r="H9327">
        <f t="shared" ca="1" si="183"/>
        <v>-1.0108682936609936E-2</v>
      </c>
    </row>
    <row r="9328" spans="7:8">
      <c r="G9328">
        <v>9323</v>
      </c>
      <c r="H9328">
        <f t="shared" ca="1" si="183"/>
        <v>-2.8426913081570993E-3</v>
      </c>
    </row>
    <row r="9329" spans="7:8">
      <c r="G9329">
        <v>9324</v>
      </c>
      <c r="H9329">
        <f t="shared" ca="1" si="183"/>
        <v>-1.7583538042431797E-2</v>
      </c>
    </row>
    <row r="9330" spans="7:8">
      <c r="G9330">
        <v>9325</v>
      </c>
      <c r="H9330">
        <f t="shared" ca="1" si="183"/>
        <v>-2.8604870339029947E-4</v>
      </c>
    </row>
    <row r="9331" spans="7:8">
      <c r="G9331">
        <v>9326</v>
      </c>
      <c r="H9331">
        <f t="shared" ca="1" si="183"/>
        <v>-2.975509462902421E-2</v>
      </c>
    </row>
    <row r="9332" spans="7:8">
      <c r="G9332">
        <v>9327</v>
      </c>
      <c r="H9332">
        <f t="shared" ca="1" si="183"/>
        <v>6.2221012304006382E-2</v>
      </c>
    </row>
    <row r="9333" spans="7:8">
      <c r="G9333">
        <v>9328</v>
      </c>
      <c r="H9333">
        <f t="shared" ca="1" si="183"/>
        <v>-6.1446720852097467E-3</v>
      </c>
    </row>
    <row r="9334" spans="7:8">
      <c r="G9334">
        <v>9329</v>
      </c>
      <c r="H9334">
        <f t="shared" ca="1" si="183"/>
        <v>-2.4505421998663374E-2</v>
      </c>
    </row>
    <row r="9335" spans="7:8">
      <c r="G9335">
        <v>9330</v>
      </c>
      <c r="H9335">
        <f t="shared" ca="1" si="183"/>
        <v>-1.580074842840095E-2</v>
      </c>
    </row>
    <row r="9336" spans="7:8">
      <c r="G9336">
        <v>9331</v>
      </c>
      <c r="H9336">
        <f t="shared" ca="1" si="183"/>
        <v>-2.0555876528733495E-2</v>
      </c>
    </row>
    <row r="9337" spans="7:8">
      <c r="G9337">
        <v>9332</v>
      </c>
      <c r="H9337">
        <f t="shared" ca="1" si="183"/>
        <v>3.8068444952154105E-2</v>
      </c>
    </row>
    <row r="9338" spans="7:8">
      <c r="G9338">
        <v>9333</v>
      </c>
      <c r="H9338">
        <f t="shared" ca="1" si="183"/>
        <v>2.1490383770953334E-2</v>
      </c>
    </row>
    <row r="9339" spans="7:8">
      <c r="G9339">
        <v>9334</v>
      </c>
      <c r="H9339">
        <f t="shared" ca="1" si="183"/>
        <v>6.5477848347317222E-3</v>
      </c>
    </row>
    <row r="9340" spans="7:8">
      <c r="G9340">
        <v>9335</v>
      </c>
      <c r="H9340">
        <f t="shared" ca="1" si="183"/>
        <v>2.2314115462310973E-2</v>
      </c>
    </row>
    <row r="9341" spans="7:8">
      <c r="G9341">
        <v>9336</v>
      </c>
      <c r="H9341">
        <f t="shared" ca="1" si="183"/>
        <v>1.0190109757542795E-2</v>
      </c>
    </row>
    <row r="9342" spans="7:8">
      <c r="G9342">
        <v>9337</v>
      </c>
      <c r="H9342">
        <f t="shared" ca="1" si="183"/>
        <v>1.1936231444862101E-3</v>
      </c>
    </row>
    <row r="9343" spans="7:8">
      <c r="G9343">
        <v>9338</v>
      </c>
      <c r="H9343">
        <f t="shared" ca="1" si="183"/>
        <v>-5.1977074718064457E-3</v>
      </c>
    </row>
    <row r="9344" spans="7:8">
      <c r="G9344">
        <v>9339</v>
      </c>
      <c r="H9344">
        <f t="shared" ca="1" si="183"/>
        <v>2.7736673311946215E-2</v>
      </c>
    </row>
    <row r="9345" spans="7:8">
      <c r="G9345">
        <v>9340</v>
      </c>
      <c r="H9345">
        <f t="shared" ca="1" si="183"/>
        <v>2.3489989025998984E-2</v>
      </c>
    </row>
    <row r="9346" spans="7:8">
      <c r="G9346">
        <v>9341</v>
      </c>
      <c r="H9346">
        <f t="shared" ca="1" si="183"/>
        <v>3.3963487619463502E-2</v>
      </c>
    </row>
    <row r="9347" spans="7:8">
      <c r="G9347">
        <v>9342</v>
      </c>
      <c r="H9347">
        <f t="shared" ca="1" si="183"/>
        <v>1.0647680866725405E-2</v>
      </c>
    </row>
    <row r="9348" spans="7:8">
      <c r="G9348">
        <v>9343</v>
      </c>
      <c r="H9348">
        <f t="shared" ca="1" si="183"/>
        <v>-1.0257262524481696E-2</v>
      </c>
    </row>
    <row r="9349" spans="7:8">
      <c r="G9349">
        <v>9344</v>
      </c>
      <c r="H9349">
        <f t="shared" ca="1" si="183"/>
        <v>2.7696373231717804E-2</v>
      </c>
    </row>
    <row r="9350" spans="7:8">
      <c r="G9350">
        <v>9345</v>
      </c>
      <c r="H9350">
        <f t="shared" ca="1" si="183"/>
        <v>-5.4745047700939815E-3</v>
      </c>
    </row>
    <row r="9351" spans="7:8">
      <c r="G9351">
        <v>9346</v>
      </c>
      <c r="H9351">
        <f t="shared" ref="H9351:H9414" ca="1" si="184">NORMINV(RAND(),N$8,N$9)</f>
        <v>-1.6583805177150288E-2</v>
      </c>
    </row>
    <row r="9352" spans="7:8">
      <c r="G9352">
        <v>9347</v>
      </c>
      <c r="H9352">
        <f t="shared" ca="1" si="184"/>
        <v>1.2147009000801652E-2</v>
      </c>
    </row>
    <row r="9353" spans="7:8">
      <c r="G9353">
        <v>9348</v>
      </c>
      <c r="H9353">
        <f t="shared" ca="1" si="184"/>
        <v>5.9904129728303125E-3</v>
      </c>
    </row>
    <row r="9354" spans="7:8">
      <c r="G9354">
        <v>9349</v>
      </c>
      <c r="H9354">
        <f t="shared" ca="1" si="184"/>
        <v>9.9184124858635141E-3</v>
      </c>
    </row>
    <row r="9355" spans="7:8">
      <c r="G9355">
        <v>9350</v>
      </c>
      <c r="H9355">
        <f t="shared" ca="1" si="184"/>
        <v>-2.6276966813804505E-2</v>
      </c>
    </row>
    <row r="9356" spans="7:8">
      <c r="G9356">
        <v>9351</v>
      </c>
      <c r="H9356">
        <f t="shared" ca="1" si="184"/>
        <v>-1.7960766883948102E-2</v>
      </c>
    </row>
    <row r="9357" spans="7:8">
      <c r="G9357">
        <v>9352</v>
      </c>
      <c r="H9357">
        <f t="shared" ca="1" si="184"/>
        <v>1.2355009782761604E-2</v>
      </c>
    </row>
    <row r="9358" spans="7:8">
      <c r="G9358">
        <v>9353</v>
      </c>
      <c r="H9358">
        <f t="shared" ca="1" si="184"/>
        <v>-1.4091773429959252E-2</v>
      </c>
    </row>
    <row r="9359" spans="7:8">
      <c r="G9359">
        <v>9354</v>
      </c>
      <c r="H9359">
        <f t="shared" ca="1" si="184"/>
        <v>9.9758682667532243E-3</v>
      </c>
    </row>
    <row r="9360" spans="7:8">
      <c r="G9360">
        <v>9355</v>
      </c>
      <c r="H9360">
        <f t="shared" ca="1" si="184"/>
        <v>-3.5171688074980778E-2</v>
      </c>
    </row>
    <row r="9361" spans="7:8">
      <c r="G9361">
        <v>9356</v>
      </c>
      <c r="H9361">
        <f t="shared" ca="1" si="184"/>
        <v>-2.2105089024040403E-2</v>
      </c>
    </row>
    <row r="9362" spans="7:8">
      <c r="G9362">
        <v>9357</v>
      </c>
      <c r="H9362">
        <f t="shared" ca="1" si="184"/>
        <v>7.1580597128532313E-4</v>
      </c>
    </row>
    <row r="9363" spans="7:8">
      <c r="G9363">
        <v>9358</v>
      </c>
      <c r="H9363">
        <f t="shared" ca="1" si="184"/>
        <v>-2.8585263572357958E-3</v>
      </c>
    </row>
    <row r="9364" spans="7:8">
      <c r="G9364">
        <v>9359</v>
      </c>
      <c r="H9364">
        <f t="shared" ca="1" si="184"/>
        <v>-3.9582060377994291E-2</v>
      </c>
    </row>
    <row r="9365" spans="7:8">
      <c r="G9365">
        <v>9360</v>
      </c>
      <c r="H9365">
        <f t="shared" ca="1" si="184"/>
        <v>7.3070690853206163E-3</v>
      </c>
    </row>
    <row r="9366" spans="7:8">
      <c r="G9366">
        <v>9361</v>
      </c>
      <c r="H9366">
        <f t="shared" ca="1" si="184"/>
        <v>3.3860126677666962E-2</v>
      </c>
    </row>
    <row r="9367" spans="7:8">
      <c r="G9367">
        <v>9362</v>
      </c>
      <c r="H9367">
        <f t="shared" ca="1" si="184"/>
        <v>1.8121009427593975E-2</v>
      </c>
    </row>
    <row r="9368" spans="7:8">
      <c r="G9368">
        <v>9363</v>
      </c>
      <c r="H9368">
        <f t="shared" ca="1" si="184"/>
        <v>3.1531531459429947E-2</v>
      </c>
    </row>
    <row r="9369" spans="7:8">
      <c r="G9369">
        <v>9364</v>
      </c>
      <c r="H9369">
        <f t="shared" ca="1" si="184"/>
        <v>1.3015706459312765E-2</v>
      </c>
    </row>
    <row r="9370" spans="7:8">
      <c r="G9370">
        <v>9365</v>
      </c>
      <c r="H9370">
        <f t="shared" ca="1" si="184"/>
        <v>1.6025611132687991E-2</v>
      </c>
    </row>
    <row r="9371" spans="7:8">
      <c r="G9371">
        <v>9366</v>
      </c>
      <c r="H9371">
        <f t="shared" ca="1" si="184"/>
        <v>-2.2480349540996244E-2</v>
      </c>
    </row>
    <row r="9372" spans="7:8">
      <c r="G9372">
        <v>9367</v>
      </c>
      <c r="H9372">
        <f t="shared" ca="1" si="184"/>
        <v>-7.5179844420194611E-3</v>
      </c>
    </row>
    <row r="9373" spans="7:8">
      <c r="G9373">
        <v>9368</v>
      </c>
      <c r="H9373">
        <f t="shared" ca="1" si="184"/>
        <v>1.2171115550362712E-2</v>
      </c>
    </row>
    <row r="9374" spans="7:8">
      <c r="G9374">
        <v>9369</v>
      </c>
      <c r="H9374">
        <f t="shared" ca="1" si="184"/>
        <v>1.7976958601331539E-3</v>
      </c>
    </row>
    <row r="9375" spans="7:8">
      <c r="G9375">
        <v>9370</v>
      </c>
      <c r="H9375">
        <f t="shared" ca="1" si="184"/>
        <v>3.6096170876827587E-2</v>
      </c>
    </row>
    <row r="9376" spans="7:8">
      <c r="G9376">
        <v>9371</v>
      </c>
      <c r="H9376">
        <f t="shared" ca="1" si="184"/>
        <v>3.5507665581847536E-2</v>
      </c>
    </row>
    <row r="9377" spans="7:8">
      <c r="G9377">
        <v>9372</v>
      </c>
      <c r="H9377">
        <f t="shared" ca="1" si="184"/>
        <v>-9.6673207625885445E-3</v>
      </c>
    </row>
    <row r="9378" spans="7:8">
      <c r="G9378">
        <v>9373</v>
      </c>
      <c r="H9378">
        <f t="shared" ca="1" si="184"/>
        <v>-2.9812349653004489E-2</v>
      </c>
    </row>
    <row r="9379" spans="7:8">
      <c r="G9379">
        <v>9374</v>
      </c>
      <c r="H9379">
        <f t="shared" ca="1" si="184"/>
        <v>8.5671671123687503E-3</v>
      </c>
    </row>
    <row r="9380" spans="7:8">
      <c r="G9380">
        <v>9375</v>
      </c>
      <c r="H9380">
        <f t="shared" ca="1" si="184"/>
        <v>-3.1510707881215468E-2</v>
      </c>
    </row>
    <row r="9381" spans="7:8">
      <c r="G9381">
        <v>9376</v>
      </c>
      <c r="H9381">
        <f t="shared" ca="1" si="184"/>
        <v>-2.6801331831877308E-2</v>
      </c>
    </row>
    <row r="9382" spans="7:8">
      <c r="G9382">
        <v>9377</v>
      </c>
      <c r="H9382">
        <f t="shared" ca="1" si="184"/>
        <v>3.1417904234019911E-2</v>
      </c>
    </row>
    <row r="9383" spans="7:8">
      <c r="G9383">
        <v>9378</v>
      </c>
      <c r="H9383">
        <f t="shared" ca="1" si="184"/>
        <v>4.8732330411351641E-3</v>
      </c>
    </row>
    <row r="9384" spans="7:8">
      <c r="G9384">
        <v>9379</v>
      </c>
      <c r="H9384">
        <f t="shared" ca="1" si="184"/>
        <v>-1.7567890349662371E-3</v>
      </c>
    </row>
    <row r="9385" spans="7:8">
      <c r="G9385">
        <v>9380</v>
      </c>
      <c r="H9385">
        <f t="shared" ca="1" si="184"/>
        <v>2.7316118780936907E-3</v>
      </c>
    </row>
    <row r="9386" spans="7:8">
      <c r="G9386">
        <v>9381</v>
      </c>
      <c r="H9386">
        <f t="shared" ca="1" si="184"/>
        <v>-5.8136310095716459E-2</v>
      </c>
    </row>
    <row r="9387" spans="7:8">
      <c r="G9387">
        <v>9382</v>
      </c>
      <c r="H9387">
        <f t="shared" ca="1" si="184"/>
        <v>4.6207827552455462E-3</v>
      </c>
    </row>
    <row r="9388" spans="7:8">
      <c r="G9388">
        <v>9383</v>
      </c>
      <c r="H9388">
        <f t="shared" ca="1" si="184"/>
        <v>-8.2637169116844215E-3</v>
      </c>
    </row>
    <row r="9389" spans="7:8">
      <c r="G9389">
        <v>9384</v>
      </c>
      <c r="H9389">
        <f t="shared" ca="1" si="184"/>
        <v>-1.0932665897213213E-2</v>
      </c>
    </row>
    <row r="9390" spans="7:8">
      <c r="G9390">
        <v>9385</v>
      </c>
      <c r="H9390">
        <f t="shared" ca="1" si="184"/>
        <v>-1.0365826530409409E-2</v>
      </c>
    </row>
    <row r="9391" spans="7:8">
      <c r="G9391">
        <v>9386</v>
      </c>
      <c r="H9391">
        <f t="shared" ca="1" si="184"/>
        <v>3.7019733789094044E-4</v>
      </c>
    </row>
    <row r="9392" spans="7:8">
      <c r="G9392">
        <v>9387</v>
      </c>
      <c r="H9392">
        <f t="shared" ca="1" si="184"/>
        <v>4.0890660483715979E-2</v>
      </c>
    </row>
    <row r="9393" spans="7:8">
      <c r="G9393">
        <v>9388</v>
      </c>
      <c r="H9393">
        <f t="shared" ca="1" si="184"/>
        <v>-1.3390361866102209E-2</v>
      </c>
    </row>
    <row r="9394" spans="7:8">
      <c r="G9394">
        <v>9389</v>
      </c>
      <c r="H9394">
        <f t="shared" ca="1" si="184"/>
        <v>3.1889901178050193E-3</v>
      </c>
    </row>
    <row r="9395" spans="7:8">
      <c r="G9395">
        <v>9390</v>
      </c>
      <c r="H9395">
        <f t="shared" ca="1" si="184"/>
        <v>-2.6979597159226171E-2</v>
      </c>
    </row>
    <row r="9396" spans="7:8">
      <c r="G9396">
        <v>9391</v>
      </c>
      <c r="H9396">
        <f t="shared" ca="1" si="184"/>
        <v>-1.8193854355355126E-2</v>
      </c>
    </row>
    <row r="9397" spans="7:8">
      <c r="G9397">
        <v>9392</v>
      </c>
      <c r="H9397">
        <f t="shared" ca="1" si="184"/>
        <v>3.5478074547110855E-2</v>
      </c>
    </row>
    <row r="9398" spans="7:8">
      <c r="G9398">
        <v>9393</v>
      </c>
      <c r="H9398">
        <f t="shared" ca="1" si="184"/>
        <v>-4.5895325153667583E-3</v>
      </c>
    </row>
    <row r="9399" spans="7:8">
      <c r="G9399">
        <v>9394</v>
      </c>
      <c r="H9399">
        <f t="shared" ca="1" si="184"/>
        <v>-2.6861078386027235E-2</v>
      </c>
    </row>
    <row r="9400" spans="7:8">
      <c r="G9400">
        <v>9395</v>
      </c>
      <c r="H9400">
        <f t="shared" ca="1" si="184"/>
        <v>7.5956921935161886E-3</v>
      </c>
    </row>
    <row r="9401" spans="7:8">
      <c r="G9401">
        <v>9396</v>
      </c>
      <c r="H9401">
        <f t="shared" ca="1" si="184"/>
        <v>2.1151145113524637E-2</v>
      </c>
    </row>
    <row r="9402" spans="7:8">
      <c r="G9402">
        <v>9397</v>
      </c>
      <c r="H9402">
        <f t="shared" ca="1" si="184"/>
        <v>1.542462152972736E-2</v>
      </c>
    </row>
    <row r="9403" spans="7:8">
      <c r="G9403">
        <v>9398</v>
      </c>
      <c r="H9403">
        <f t="shared" ca="1" si="184"/>
        <v>-3.6468516326329872E-2</v>
      </c>
    </row>
    <row r="9404" spans="7:8">
      <c r="G9404">
        <v>9399</v>
      </c>
      <c r="H9404">
        <f t="shared" ca="1" si="184"/>
        <v>-4.31289376369569E-3</v>
      </c>
    </row>
    <row r="9405" spans="7:8">
      <c r="G9405">
        <v>9400</v>
      </c>
      <c r="H9405">
        <f t="shared" ca="1" si="184"/>
        <v>2.3475475477274882E-2</v>
      </c>
    </row>
    <row r="9406" spans="7:8">
      <c r="G9406">
        <v>9401</v>
      </c>
      <c r="H9406">
        <f t="shared" ca="1" si="184"/>
        <v>-2.2672683837049311E-2</v>
      </c>
    </row>
    <row r="9407" spans="7:8">
      <c r="G9407">
        <v>9402</v>
      </c>
      <c r="H9407">
        <f t="shared" ca="1" si="184"/>
        <v>-2.9181986712297527E-3</v>
      </c>
    </row>
    <row r="9408" spans="7:8">
      <c r="G9408">
        <v>9403</v>
      </c>
      <c r="H9408">
        <f t="shared" ca="1" si="184"/>
        <v>-1.1636202609719025E-2</v>
      </c>
    </row>
    <row r="9409" spans="7:8">
      <c r="G9409">
        <v>9404</v>
      </c>
      <c r="H9409">
        <f t="shared" ca="1" si="184"/>
        <v>-7.9838489538321348E-3</v>
      </c>
    </row>
    <row r="9410" spans="7:8">
      <c r="G9410">
        <v>9405</v>
      </c>
      <c r="H9410">
        <f t="shared" ca="1" si="184"/>
        <v>3.0640605830017327E-2</v>
      </c>
    </row>
    <row r="9411" spans="7:8">
      <c r="G9411">
        <v>9406</v>
      </c>
      <c r="H9411">
        <f t="shared" ca="1" si="184"/>
        <v>1.4521418248239413E-2</v>
      </c>
    </row>
    <row r="9412" spans="7:8">
      <c r="G9412">
        <v>9407</v>
      </c>
      <c r="H9412">
        <f t="shared" ca="1" si="184"/>
        <v>3.4130696492825005E-2</v>
      </c>
    </row>
    <row r="9413" spans="7:8">
      <c r="G9413">
        <v>9408</v>
      </c>
      <c r="H9413">
        <f t="shared" ca="1" si="184"/>
        <v>4.2956900621606418E-2</v>
      </c>
    </row>
    <row r="9414" spans="7:8">
      <c r="G9414">
        <v>9409</v>
      </c>
      <c r="H9414">
        <f t="shared" ca="1" si="184"/>
        <v>-1.7430054566895288E-2</v>
      </c>
    </row>
    <row r="9415" spans="7:8">
      <c r="G9415">
        <v>9410</v>
      </c>
      <c r="H9415">
        <f t="shared" ref="H9415:H9478" ca="1" si="185">NORMINV(RAND(),N$8,N$9)</f>
        <v>-5.7545083918081391E-3</v>
      </c>
    </row>
    <row r="9416" spans="7:8">
      <c r="G9416">
        <v>9411</v>
      </c>
      <c r="H9416">
        <f t="shared" ca="1" si="185"/>
        <v>-2.2357574799685056E-3</v>
      </c>
    </row>
    <row r="9417" spans="7:8">
      <c r="G9417">
        <v>9412</v>
      </c>
      <c r="H9417">
        <f t="shared" ca="1" si="185"/>
        <v>2.3028019880923317E-2</v>
      </c>
    </row>
    <row r="9418" spans="7:8">
      <c r="G9418">
        <v>9413</v>
      </c>
      <c r="H9418">
        <f t="shared" ca="1" si="185"/>
        <v>-8.2350884997528916E-3</v>
      </c>
    </row>
    <row r="9419" spans="7:8">
      <c r="G9419">
        <v>9414</v>
      </c>
      <c r="H9419">
        <f t="shared" ca="1" si="185"/>
        <v>2.4597626760772848E-2</v>
      </c>
    </row>
    <row r="9420" spans="7:8">
      <c r="G9420">
        <v>9415</v>
      </c>
      <c r="H9420">
        <f t="shared" ca="1" si="185"/>
        <v>-2.9615225167061755E-2</v>
      </c>
    </row>
    <row r="9421" spans="7:8">
      <c r="G9421">
        <v>9416</v>
      </c>
      <c r="H9421">
        <f t="shared" ca="1" si="185"/>
        <v>-4.3179748807905892E-2</v>
      </c>
    </row>
    <row r="9422" spans="7:8">
      <c r="G9422">
        <v>9417</v>
      </c>
      <c r="H9422">
        <f t="shared" ca="1" si="185"/>
        <v>1.3579407278858435E-2</v>
      </c>
    </row>
    <row r="9423" spans="7:8">
      <c r="G9423">
        <v>9418</v>
      </c>
      <c r="H9423">
        <f t="shared" ca="1" si="185"/>
        <v>-1.6804264558805598E-2</v>
      </c>
    </row>
    <row r="9424" spans="7:8">
      <c r="G9424">
        <v>9419</v>
      </c>
      <c r="H9424">
        <f t="shared" ca="1" si="185"/>
        <v>-4.0578208039672214E-2</v>
      </c>
    </row>
    <row r="9425" spans="7:8">
      <c r="G9425">
        <v>9420</v>
      </c>
      <c r="H9425">
        <f t="shared" ca="1" si="185"/>
        <v>-1.4525055490513241E-2</v>
      </c>
    </row>
    <row r="9426" spans="7:8">
      <c r="G9426">
        <v>9421</v>
      </c>
      <c r="H9426">
        <f t="shared" ca="1" si="185"/>
        <v>8.886625021412466E-3</v>
      </c>
    </row>
    <row r="9427" spans="7:8">
      <c r="G9427">
        <v>9422</v>
      </c>
      <c r="H9427">
        <f t="shared" ca="1" si="185"/>
        <v>3.0298808620157203E-2</v>
      </c>
    </row>
    <row r="9428" spans="7:8">
      <c r="G9428">
        <v>9423</v>
      </c>
      <c r="H9428">
        <f t="shared" ca="1" si="185"/>
        <v>7.8497946917825828E-2</v>
      </c>
    </row>
    <row r="9429" spans="7:8">
      <c r="G9429">
        <v>9424</v>
      </c>
      <c r="H9429">
        <f t="shared" ca="1" si="185"/>
        <v>-2.5255253395503021E-2</v>
      </c>
    </row>
    <row r="9430" spans="7:8">
      <c r="G9430">
        <v>9425</v>
      </c>
      <c r="H9430">
        <f t="shared" ca="1" si="185"/>
        <v>1.4533826568345306E-2</v>
      </c>
    </row>
    <row r="9431" spans="7:8">
      <c r="G9431">
        <v>9426</v>
      </c>
      <c r="H9431">
        <f t="shared" ca="1" si="185"/>
        <v>-3.0675138506836043E-2</v>
      </c>
    </row>
    <row r="9432" spans="7:8">
      <c r="G9432">
        <v>9427</v>
      </c>
      <c r="H9432">
        <f t="shared" ca="1" si="185"/>
        <v>-7.4013178297502088E-3</v>
      </c>
    </row>
    <row r="9433" spans="7:8">
      <c r="G9433">
        <v>9428</v>
      </c>
      <c r="H9433">
        <f t="shared" ca="1" si="185"/>
        <v>8.0185529271388067E-3</v>
      </c>
    </row>
    <row r="9434" spans="7:8">
      <c r="G9434">
        <v>9429</v>
      </c>
      <c r="H9434">
        <f t="shared" ca="1" si="185"/>
        <v>2.170596306470993E-2</v>
      </c>
    </row>
    <row r="9435" spans="7:8">
      <c r="G9435">
        <v>9430</v>
      </c>
      <c r="H9435">
        <f t="shared" ca="1" si="185"/>
        <v>1.0126701450142266E-2</v>
      </c>
    </row>
    <row r="9436" spans="7:8">
      <c r="G9436">
        <v>9431</v>
      </c>
      <c r="H9436">
        <f t="shared" ca="1" si="185"/>
        <v>4.2614170215201077E-3</v>
      </c>
    </row>
    <row r="9437" spans="7:8">
      <c r="G9437">
        <v>9432</v>
      </c>
      <c r="H9437">
        <f t="shared" ca="1" si="185"/>
        <v>2.2602615754040028E-2</v>
      </c>
    </row>
    <row r="9438" spans="7:8">
      <c r="G9438">
        <v>9433</v>
      </c>
      <c r="H9438">
        <f t="shared" ca="1" si="185"/>
        <v>-3.0584181717910303E-2</v>
      </c>
    </row>
    <row r="9439" spans="7:8">
      <c r="G9439">
        <v>9434</v>
      </c>
      <c r="H9439">
        <f t="shared" ca="1" si="185"/>
        <v>1.1901972882173949E-3</v>
      </c>
    </row>
    <row r="9440" spans="7:8">
      <c r="G9440">
        <v>9435</v>
      </c>
      <c r="H9440">
        <f t="shared" ca="1" si="185"/>
        <v>-3.6554246486537489E-2</v>
      </c>
    </row>
    <row r="9441" spans="7:8">
      <c r="G9441">
        <v>9436</v>
      </c>
      <c r="H9441">
        <f t="shared" ca="1" si="185"/>
        <v>7.3150729340022589E-3</v>
      </c>
    </row>
    <row r="9442" spans="7:8">
      <c r="G9442">
        <v>9437</v>
      </c>
      <c r="H9442">
        <f t="shared" ca="1" si="185"/>
        <v>3.4758311259660502E-2</v>
      </c>
    </row>
    <row r="9443" spans="7:8">
      <c r="G9443">
        <v>9438</v>
      </c>
      <c r="H9443">
        <f t="shared" ca="1" si="185"/>
        <v>1.1478688803100313E-2</v>
      </c>
    </row>
    <row r="9444" spans="7:8">
      <c r="G9444">
        <v>9439</v>
      </c>
      <c r="H9444">
        <f t="shared" ca="1" si="185"/>
        <v>-9.0829614624276748E-3</v>
      </c>
    </row>
    <row r="9445" spans="7:8">
      <c r="G9445">
        <v>9440</v>
      </c>
      <c r="H9445">
        <f t="shared" ca="1" si="185"/>
        <v>-1.4030194679680445E-2</v>
      </c>
    </row>
    <row r="9446" spans="7:8">
      <c r="G9446">
        <v>9441</v>
      </c>
      <c r="H9446">
        <f t="shared" ca="1" si="185"/>
        <v>9.1185060603452255E-3</v>
      </c>
    </row>
    <row r="9447" spans="7:8">
      <c r="G9447">
        <v>9442</v>
      </c>
      <c r="H9447">
        <f t="shared" ca="1" si="185"/>
        <v>-1.5510707169117855E-2</v>
      </c>
    </row>
    <row r="9448" spans="7:8">
      <c r="G9448">
        <v>9443</v>
      </c>
      <c r="H9448">
        <f t="shared" ca="1" si="185"/>
        <v>1.3715760677384413E-2</v>
      </c>
    </row>
    <row r="9449" spans="7:8">
      <c r="G9449">
        <v>9444</v>
      </c>
      <c r="H9449">
        <f t="shared" ca="1" si="185"/>
        <v>3.4979808345803214E-2</v>
      </c>
    </row>
    <row r="9450" spans="7:8">
      <c r="G9450">
        <v>9445</v>
      </c>
      <c r="H9450">
        <f t="shared" ca="1" si="185"/>
        <v>-4.8711110898044616E-3</v>
      </c>
    </row>
    <row r="9451" spans="7:8">
      <c r="G9451">
        <v>9446</v>
      </c>
      <c r="H9451">
        <f t="shared" ca="1" si="185"/>
        <v>-5.7361293845952961E-3</v>
      </c>
    </row>
    <row r="9452" spans="7:8">
      <c r="G9452">
        <v>9447</v>
      </c>
      <c r="H9452">
        <f t="shared" ca="1" si="185"/>
        <v>-3.9482300099702439E-2</v>
      </c>
    </row>
    <row r="9453" spans="7:8">
      <c r="G9453">
        <v>9448</v>
      </c>
      <c r="H9453">
        <f t="shared" ca="1" si="185"/>
        <v>-9.1534230086105089E-3</v>
      </c>
    </row>
    <row r="9454" spans="7:8">
      <c r="G9454">
        <v>9449</v>
      </c>
      <c r="H9454">
        <f t="shared" ca="1" si="185"/>
        <v>2.841526600675813E-2</v>
      </c>
    </row>
    <row r="9455" spans="7:8">
      <c r="G9455">
        <v>9450</v>
      </c>
      <c r="H9455">
        <f t="shared" ca="1" si="185"/>
        <v>3.5815870726379449E-3</v>
      </c>
    </row>
    <row r="9456" spans="7:8">
      <c r="G9456">
        <v>9451</v>
      </c>
      <c r="H9456">
        <f t="shared" ca="1" si="185"/>
        <v>2.4369245578647544E-2</v>
      </c>
    </row>
    <row r="9457" spans="7:8">
      <c r="G9457">
        <v>9452</v>
      </c>
      <c r="H9457">
        <f t="shared" ca="1" si="185"/>
        <v>3.7709013329112001E-2</v>
      </c>
    </row>
    <row r="9458" spans="7:8">
      <c r="G9458">
        <v>9453</v>
      </c>
      <c r="H9458">
        <f t="shared" ca="1" si="185"/>
        <v>7.3969334785963575E-3</v>
      </c>
    </row>
    <row r="9459" spans="7:8">
      <c r="G9459">
        <v>9454</v>
      </c>
      <c r="H9459">
        <f t="shared" ca="1" si="185"/>
        <v>-1.8918722061908665E-2</v>
      </c>
    </row>
    <row r="9460" spans="7:8">
      <c r="G9460">
        <v>9455</v>
      </c>
      <c r="H9460">
        <f t="shared" ca="1" si="185"/>
        <v>1.4662147730212685E-3</v>
      </c>
    </row>
    <row r="9461" spans="7:8">
      <c r="G9461">
        <v>9456</v>
      </c>
      <c r="H9461">
        <f t="shared" ca="1" si="185"/>
        <v>-2.5654016076839831E-2</v>
      </c>
    </row>
    <row r="9462" spans="7:8">
      <c r="G9462">
        <v>9457</v>
      </c>
      <c r="H9462">
        <f t="shared" ca="1" si="185"/>
        <v>1.6303841788212859E-2</v>
      </c>
    </row>
    <row r="9463" spans="7:8">
      <c r="G9463">
        <v>9458</v>
      </c>
      <c r="H9463">
        <f t="shared" ca="1" si="185"/>
        <v>2.3761189843261189E-2</v>
      </c>
    </row>
    <row r="9464" spans="7:8">
      <c r="G9464">
        <v>9459</v>
      </c>
      <c r="H9464">
        <f t="shared" ca="1" si="185"/>
        <v>-2.1920100249641656E-2</v>
      </c>
    </row>
    <row r="9465" spans="7:8">
      <c r="G9465">
        <v>9460</v>
      </c>
      <c r="H9465">
        <f t="shared" ca="1" si="185"/>
        <v>-1.7198643686580205E-2</v>
      </c>
    </row>
    <row r="9466" spans="7:8">
      <c r="G9466">
        <v>9461</v>
      </c>
      <c r="H9466">
        <f t="shared" ca="1" si="185"/>
        <v>1.7558353603712756E-2</v>
      </c>
    </row>
    <row r="9467" spans="7:8">
      <c r="G9467">
        <v>9462</v>
      </c>
      <c r="H9467">
        <f t="shared" ca="1" si="185"/>
        <v>2.703670750551038E-2</v>
      </c>
    </row>
    <row r="9468" spans="7:8">
      <c r="G9468">
        <v>9463</v>
      </c>
      <c r="H9468">
        <f t="shared" ca="1" si="185"/>
        <v>-9.0482623291351129E-3</v>
      </c>
    </row>
    <row r="9469" spans="7:8">
      <c r="G9469">
        <v>9464</v>
      </c>
      <c r="H9469">
        <f t="shared" ca="1" si="185"/>
        <v>-1.1346548949925985E-2</v>
      </c>
    </row>
    <row r="9470" spans="7:8">
      <c r="G9470">
        <v>9465</v>
      </c>
      <c r="H9470">
        <f t="shared" ca="1" si="185"/>
        <v>2.4040560767502658E-3</v>
      </c>
    </row>
    <row r="9471" spans="7:8">
      <c r="G9471">
        <v>9466</v>
      </c>
      <c r="H9471">
        <f t="shared" ca="1" si="185"/>
        <v>6.1777906032912571E-3</v>
      </c>
    </row>
    <row r="9472" spans="7:8">
      <c r="G9472">
        <v>9467</v>
      </c>
      <c r="H9472">
        <f t="shared" ca="1" si="185"/>
        <v>-1.2539903415383141E-2</v>
      </c>
    </row>
    <row r="9473" spans="7:8">
      <c r="G9473">
        <v>9468</v>
      </c>
      <c r="H9473">
        <f t="shared" ca="1" si="185"/>
        <v>8.9484034307493882E-3</v>
      </c>
    </row>
    <row r="9474" spans="7:8">
      <c r="G9474">
        <v>9469</v>
      </c>
      <c r="H9474">
        <f t="shared" ca="1" si="185"/>
        <v>-1.8339208071216039E-2</v>
      </c>
    </row>
    <row r="9475" spans="7:8">
      <c r="G9475">
        <v>9470</v>
      </c>
      <c r="H9475">
        <f t="shared" ca="1" si="185"/>
        <v>2.3901838143182485E-2</v>
      </c>
    </row>
    <row r="9476" spans="7:8">
      <c r="G9476">
        <v>9471</v>
      </c>
      <c r="H9476">
        <f t="shared" ca="1" si="185"/>
        <v>-1.4132159833962576E-2</v>
      </c>
    </row>
    <row r="9477" spans="7:8">
      <c r="G9477">
        <v>9472</v>
      </c>
      <c r="H9477">
        <f t="shared" ca="1" si="185"/>
        <v>-2.9757233456546118E-2</v>
      </c>
    </row>
    <row r="9478" spans="7:8">
      <c r="G9478">
        <v>9473</v>
      </c>
      <c r="H9478">
        <f t="shared" ca="1" si="185"/>
        <v>7.3852269404228689E-4</v>
      </c>
    </row>
    <row r="9479" spans="7:8">
      <c r="G9479">
        <v>9474</v>
      </c>
      <c r="H9479">
        <f t="shared" ref="H9479:H9542" ca="1" si="186">NORMINV(RAND(),N$8,N$9)</f>
        <v>2.895347528382549E-2</v>
      </c>
    </row>
    <row r="9480" spans="7:8">
      <c r="G9480">
        <v>9475</v>
      </c>
      <c r="H9480">
        <f t="shared" ca="1" si="186"/>
        <v>-6.0488174730663714E-3</v>
      </c>
    </row>
    <row r="9481" spans="7:8">
      <c r="G9481">
        <v>9476</v>
      </c>
      <c r="H9481">
        <f t="shared" ca="1" si="186"/>
        <v>-8.7004603709840214E-3</v>
      </c>
    </row>
    <row r="9482" spans="7:8">
      <c r="G9482">
        <v>9477</v>
      </c>
      <c r="H9482">
        <f t="shared" ca="1" si="186"/>
        <v>9.0567336337728215E-3</v>
      </c>
    </row>
    <row r="9483" spans="7:8">
      <c r="G9483">
        <v>9478</v>
      </c>
      <c r="H9483">
        <f t="shared" ca="1" si="186"/>
        <v>3.3005476929495126E-2</v>
      </c>
    </row>
    <row r="9484" spans="7:8">
      <c r="G9484">
        <v>9479</v>
      </c>
      <c r="H9484">
        <f t="shared" ca="1" si="186"/>
        <v>-2.9295451810485307E-2</v>
      </c>
    </row>
    <row r="9485" spans="7:8">
      <c r="G9485">
        <v>9480</v>
      </c>
      <c r="H9485">
        <f t="shared" ca="1" si="186"/>
        <v>8.1039119429787525E-3</v>
      </c>
    </row>
    <row r="9486" spans="7:8">
      <c r="G9486">
        <v>9481</v>
      </c>
      <c r="H9486">
        <f t="shared" ca="1" si="186"/>
        <v>-2.7587348890415399E-2</v>
      </c>
    </row>
    <row r="9487" spans="7:8">
      <c r="G9487">
        <v>9482</v>
      </c>
      <c r="H9487">
        <f t="shared" ca="1" si="186"/>
        <v>-2.6217579385377356E-2</v>
      </c>
    </row>
    <row r="9488" spans="7:8">
      <c r="G9488">
        <v>9483</v>
      </c>
      <c r="H9488">
        <f t="shared" ca="1" si="186"/>
        <v>3.4264072840134274E-2</v>
      </c>
    </row>
    <row r="9489" spans="7:8">
      <c r="G9489">
        <v>9484</v>
      </c>
      <c r="H9489">
        <f t="shared" ca="1" si="186"/>
        <v>-1.3910707155713901E-2</v>
      </c>
    </row>
    <row r="9490" spans="7:8">
      <c r="G9490">
        <v>9485</v>
      </c>
      <c r="H9490">
        <f t="shared" ca="1" si="186"/>
        <v>-1.7916617204946143E-2</v>
      </c>
    </row>
    <row r="9491" spans="7:8">
      <c r="G9491">
        <v>9486</v>
      </c>
      <c r="H9491">
        <f t="shared" ca="1" si="186"/>
        <v>-1.3012316345523771E-2</v>
      </c>
    </row>
    <row r="9492" spans="7:8">
      <c r="G9492">
        <v>9487</v>
      </c>
      <c r="H9492">
        <f t="shared" ca="1" si="186"/>
        <v>1.5048796458860364E-2</v>
      </c>
    </row>
    <row r="9493" spans="7:8">
      <c r="G9493">
        <v>9488</v>
      </c>
      <c r="H9493">
        <f t="shared" ca="1" si="186"/>
        <v>3.2064664165211858E-2</v>
      </c>
    </row>
    <row r="9494" spans="7:8">
      <c r="G9494">
        <v>9489</v>
      </c>
      <c r="H9494">
        <f t="shared" ca="1" si="186"/>
        <v>6.120465461414812E-4</v>
      </c>
    </row>
    <row r="9495" spans="7:8">
      <c r="G9495">
        <v>9490</v>
      </c>
      <c r="H9495">
        <f t="shared" ca="1" si="186"/>
        <v>-6.3252993867983004E-3</v>
      </c>
    </row>
    <row r="9496" spans="7:8">
      <c r="G9496">
        <v>9491</v>
      </c>
      <c r="H9496">
        <f t="shared" ca="1" si="186"/>
        <v>3.2186809619170947E-2</v>
      </c>
    </row>
    <row r="9497" spans="7:8">
      <c r="G9497">
        <v>9492</v>
      </c>
      <c r="H9497">
        <f t="shared" ca="1" si="186"/>
        <v>2.1356764951974909E-2</v>
      </c>
    </row>
    <row r="9498" spans="7:8">
      <c r="G9498">
        <v>9493</v>
      </c>
      <c r="H9498">
        <f t="shared" ca="1" si="186"/>
        <v>-4.419385663344514E-2</v>
      </c>
    </row>
    <row r="9499" spans="7:8">
      <c r="G9499">
        <v>9494</v>
      </c>
      <c r="H9499">
        <f t="shared" ca="1" si="186"/>
        <v>-1.7315589704085713E-2</v>
      </c>
    </row>
    <row r="9500" spans="7:8">
      <c r="G9500">
        <v>9495</v>
      </c>
      <c r="H9500">
        <f t="shared" ca="1" si="186"/>
        <v>-1.3208729568759795E-2</v>
      </c>
    </row>
    <row r="9501" spans="7:8">
      <c r="G9501">
        <v>9496</v>
      </c>
      <c r="H9501">
        <f t="shared" ca="1" si="186"/>
        <v>-2.2945248345231123E-2</v>
      </c>
    </row>
    <row r="9502" spans="7:8">
      <c r="G9502">
        <v>9497</v>
      </c>
      <c r="H9502">
        <f t="shared" ca="1" si="186"/>
        <v>-1.0936104267147907E-2</v>
      </c>
    </row>
    <row r="9503" spans="7:8">
      <c r="G9503">
        <v>9498</v>
      </c>
      <c r="H9503">
        <f t="shared" ca="1" si="186"/>
        <v>-2.4776428714619412E-2</v>
      </c>
    </row>
    <row r="9504" spans="7:8">
      <c r="G9504">
        <v>9499</v>
      </c>
      <c r="H9504">
        <f t="shared" ca="1" si="186"/>
        <v>2.1435922381497538E-2</v>
      </c>
    </row>
    <row r="9505" spans="7:8">
      <c r="G9505">
        <v>9500</v>
      </c>
      <c r="H9505">
        <f t="shared" ca="1" si="186"/>
        <v>4.006069052319991E-2</v>
      </c>
    </row>
    <row r="9506" spans="7:8">
      <c r="G9506">
        <v>9501</v>
      </c>
      <c r="H9506">
        <f t="shared" ca="1" si="186"/>
        <v>-2.7547376501761815E-2</v>
      </c>
    </row>
    <row r="9507" spans="7:8">
      <c r="G9507">
        <v>9502</v>
      </c>
      <c r="H9507">
        <f t="shared" ca="1" si="186"/>
        <v>-7.1245944903517312E-3</v>
      </c>
    </row>
    <row r="9508" spans="7:8">
      <c r="G9508">
        <v>9503</v>
      </c>
      <c r="H9508">
        <f t="shared" ca="1" si="186"/>
        <v>-3.314458379566939E-2</v>
      </c>
    </row>
    <row r="9509" spans="7:8">
      <c r="G9509">
        <v>9504</v>
      </c>
      <c r="H9509">
        <f t="shared" ca="1" si="186"/>
        <v>-9.0873929199765963E-3</v>
      </c>
    </row>
    <row r="9510" spans="7:8">
      <c r="G9510">
        <v>9505</v>
      </c>
      <c r="H9510">
        <f t="shared" ca="1" si="186"/>
        <v>-1.2615267522568854E-2</v>
      </c>
    </row>
    <row r="9511" spans="7:8">
      <c r="G9511">
        <v>9506</v>
      </c>
      <c r="H9511">
        <f t="shared" ca="1" si="186"/>
        <v>-2.2863406375794117E-2</v>
      </c>
    </row>
    <row r="9512" spans="7:8">
      <c r="G9512">
        <v>9507</v>
      </c>
      <c r="H9512">
        <f t="shared" ca="1" si="186"/>
        <v>-5.1578198160532485E-3</v>
      </c>
    </row>
    <row r="9513" spans="7:8">
      <c r="G9513">
        <v>9508</v>
      </c>
      <c r="H9513">
        <f t="shared" ca="1" si="186"/>
        <v>8.0197978278720135E-5</v>
      </c>
    </row>
    <row r="9514" spans="7:8">
      <c r="G9514">
        <v>9509</v>
      </c>
      <c r="H9514">
        <f t="shared" ca="1" si="186"/>
        <v>-3.8490717612618193E-2</v>
      </c>
    </row>
    <row r="9515" spans="7:8">
      <c r="G9515">
        <v>9510</v>
      </c>
      <c r="H9515">
        <f t="shared" ca="1" si="186"/>
        <v>-2.7952520174582092E-3</v>
      </c>
    </row>
    <row r="9516" spans="7:8">
      <c r="G9516">
        <v>9511</v>
      </c>
      <c r="H9516">
        <f t="shared" ca="1" si="186"/>
        <v>-3.6829832625280921E-3</v>
      </c>
    </row>
    <row r="9517" spans="7:8">
      <c r="G9517">
        <v>9512</v>
      </c>
      <c r="H9517">
        <f t="shared" ca="1" si="186"/>
        <v>1.5821996714349952E-2</v>
      </c>
    </row>
    <row r="9518" spans="7:8">
      <c r="G9518">
        <v>9513</v>
      </c>
      <c r="H9518">
        <f t="shared" ca="1" si="186"/>
        <v>-1.3290082521167878E-2</v>
      </c>
    </row>
    <row r="9519" spans="7:8">
      <c r="G9519">
        <v>9514</v>
      </c>
      <c r="H9519">
        <f t="shared" ca="1" si="186"/>
        <v>2.0466407970675862E-2</v>
      </c>
    </row>
    <row r="9520" spans="7:8">
      <c r="G9520">
        <v>9515</v>
      </c>
      <c r="H9520">
        <f t="shared" ca="1" si="186"/>
        <v>-6.2744166300267778E-3</v>
      </c>
    </row>
    <row r="9521" spans="7:8">
      <c r="G9521">
        <v>9516</v>
      </c>
      <c r="H9521">
        <f t="shared" ca="1" si="186"/>
        <v>8.9796830407228318E-3</v>
      </c>
    </row>
    <row r="9522" spans="7:8">
      <c r="G9522">
        <v>9517</v>
      </c>
      <c r="H9522">
        <f t="shared" ca="1" si="186"/>
        <v>2.2058326479705473E-2</v>
      </c>
    </row>
    <row r="9523" spans="7:8">
      <c r="G9523">
        <v>9518</v>
      </c>
      <c r="H9523">
        <f t="shared" ca="1" si="186"/>
        <v>-1.2570001354037677E-2</v>
      </c>
    </row>
    <row r="9524" spans="7:8">
      <c r="G9524">
        <v>9519</v>
      </c>
      <c r="H9524">
        <f t="shared" ca="1" si="186"/>
        <v>-4.33191998908473E-3</v>
      </c>
    </row>
    <row r="9525" spans="7:8">
      <c r="G9525">
        <v>9520</v>
      </c>
      <c r="H9525">
        <f t="shared" ca="1" si="186"/>
        <v>-2.93068596963435E-3</v>
      </c>
    </row>
    <row r="9526" spans="7:8">
      <c r="G9526">
        <v>9521</v>
      </c>
      <c r="H9526">
        <f t="shared" ca="1" si="186"/>
        <v>-1.0379802337135948E-2</v>
      </c>
    </row>
    <row r="9527" spans="7:8">
      <c r="G9527">
        <v>9522</v>
      </c>
      <c r="H9527">
        <f t="shared" ca="1" si="186"/>
        <v>-1.1025790489464697E-2</v>
      </c>
    </row>
    <row r="9528" spans="7:8">
      <c r="G9528">
        <v>9523</v>
      </c>
      <c r="H9528">
        <f t="shared" ca="1" si="186"/>
        <v>-2.4962550216681423E-3</v>
      </c>
    </row>
    <row r="9529" spans="7:8">
      <c r="G9529">
        <v>9524</v>
      </c>
      <c r="H9529">
        <f t="shared" ca="1" si="186"/>
        <v>-3.186158192407295E-2</v>
      </c>
    </row>
    <row r="9530" spans="7:8">
      <c r="G9530">
        <v>9525</v>
      </c>
      <c r="H9530">
        <f t="shared" ca="1" si="186"/>
        <v>-1.6222319521106276E-3</v>
      </c>
    </row>
    <row r="9531" spans="7:8">
      <c r="G9531">
        <v>9526</v>
      </c>
      <c r="H9531">
        <f t="shared" ca="1" si="186"/>
        <v>9.3259678197986112E-2</v>
      </c>
    </row>
    <row r="9532" spans="7:8">
      <c r="G9532">
        <v>9527</v>
      </c>
      <c r="H9532">
        <f t="shared" ca="1" si="186"/>
        <v>1.0603027345889825E-2</v>
      </c>
    </row>
    <row r="9533" spans="7:8">
      <c r="G9533">
        <v>9528</v>
      </c>
      <c r="H9533">
        <f t="shared" ca="1" si="186"/>
        <v>2.1809034394092638E-3</v>
      </c>
    </row>
    <row r="9534" spans="7:8">
      <c r="G9534">
        <v>9529</v>
      </c>
      <c r="H9534">
        <f t="shared" ca="1" si="186"/>
        <v>6.3828789660455862E-3</v>
      </c>
    </row>
    <row r="9535" spans="7:8">
      <c r="G9535">
        <v>9530</v>
      </c>
      <c r="H9535">
        <f t="shared" ca="1" si="186"/>
        <v>1.0580806918304824E-2</v>
      </c>
    </row>
    <row r="9536" spans="7:8">
      <c r="G9536">
        <v>9531</v>
      </c>
      <c r="H9536">
        <f t="shared" ca="1" si="186"/>
        <v>-7.8158444564329303E-3</v>
      </c>
    </row>
    <row r="9537" spans="7:8">
      <c r="G9537">
        <v>9532</v>
      </c>
      <c r="H9537">
        <f t="shared" ca="1" si="186"/>
        <v>-1.2439233914793412E-2</v>
      </c>
    </row>
    <row r="9538" spans="7:8">
      <c r="G9538">
        <v>9533</v>
      </c>
      <c r="H9538">
        <f t="shared" ca="1" si="186"/>
        <v>2.9632888265883634E-2</v>
      </c>
    </row>
    <row r="9539" spans="7:8">
      <c r="G9539">
        <v>9534</v>
      </c>
      <c r="H9539">
        <f t="shared" ca="1" si="186"/>
        <v>-4.4776194767592842E-2</v>
      </c>
    </row>
    <row r="9540" spans="7:8">
      <c r="G9540">
        <v>9535</v>
      </c>
      <c r="H9540">
        <f t="shared" ca="1" si="186"/>
        <v>-8.7395229840096598E-3</v>
      </c>
    </row>
    <row r="9541" spans="7:8">
      <c r="G9541">
        <v>9536</v>
      </c>
      <c r="H9541">
        <f t="shared" ca="1" si="186"/>
        <v>1.1604127332156244E-2</v>
      </c>
    </row>
    <row r="9542" spans="7:8">
      <c r="G9542">
        <v>9537</v>
      </c>
      <c r="H9542">
        <f t="shared" ca="1" si="186"/>
        <v>3.1530236599166109E-2</v>
      </c>
    </row>
    <row r="9543" spans="7:8">
      <c r="G9543">
        <v>9538</v>
      </c>
      <c r="H9543">
        <f t="shared" ref="H9543:H9606" ca="1" si="187">NORMINV(RAND(),N$8,N$9)</f>
        <v>-1.5172102929626475E-2</v>
      </c>
    </row>
    <row r="9544" spans="7:8">
      <c r="G9544">
        <v>9539</v>
      </c>
      <c r="H9544">
        <f t="shared" ca="1" si="187"/>
        <v>1.1519564701357492E-2</v>
      </c>
    </row>
    <row r="9545" spans="7:8">
      <c r="G9545">
        <v>9540</v>
      </c>
      <c r="H9545">
        <f t="shared" ca="1" si="187"/>
        <v>-2.8486177183350211E-2</v>
      </c>
    </row>
    <row r="9546" spans="7:8">
      <c r="G9546">
        <v>9541</v>
      </c>
      <c r="H9546">
        <f t="shared" ca="1" si="187"/>
        <v>7.55989146829961E-3</v>
      </c>
    </row>
    <row r="9547" spans="7:8">
      <c r="G9547">
        <v>9542</v>
      </c>
      <c r="H9547">
        <f t="shared" ca="1" si="187"/>
        <v>-5.0561777203541651E-2</v>
      </c>
    </row>
    <row r="9548" spans="7:8">
      <c r="G9548">
        <v>9543</v>
      </c>
      <c r="H9548">
        <f t="shared" ca="1" si="187"/>
        <v>1.250962447006472E-2</v>
      </c>
    </row>
    <row r="9549" spans="7:8">
      <c r="G9549">
        <v>9544</v>
      </c>
      <c r="H9549">
        <f t="shared" ca="1" si="187"/>
        <v>-7.7947814195275123E-3</v>
      </c>
    </row>
    <row r="9550" spans="7:8">
      <c r="G9550">
        <v>9545</v>
      </c>
      <c r="H9550">
        <f t="shared" ca="1" si="187"/>
        <v>-1.0935590482214963E-2</v>
      </c>
    </row>
    <row r="9551" spans="7:8">
      <c r="G9551">
        <v>9546</v>
      </c>
      <c r="H9551">
        <f t="shared" ca="1" si="187"/>
        <v>-7.9619576140600181E-4</v>
      </c>
    </row>
    <row r="9552" spans="7:8">
      <c r="G9552">
        <v>9547</v>
      </c>
      <c r="H9552">
        <f t="shared" ca="1" si="187"/>
        <v>2.8635220155388684E-2</v>
      </c>
    </row>
    <row r="9553" spans="7:8">
      <c r="G9553">
        <v>9548</v>
      </c>
      <c r="H9553">
        <f t="shared" ca="1" si="187"/>
        <v>5.0225850248966267E-2</v>
      </c>
    </row>
    <row r="9554" spans="7:8">
      <c r="G9554">
        <v>9549</v>
      </c>
      <c r="H9554">
        <f t="shared" ca="1" si="187"/>
        <v>-3.6045421310217547E-2</v>
      </c>
    </row>
    <row r="9555" spans="7:8">
      <c r="G9555">
        <v>9550</v>
      </c>
      <c r="H9555">
        <f t="shared" ca="1" si="187"/>
        <v>1.6492455691488155E-2</v>
      </c>
    </row>
    <row r="9556" spans="7:8">
      <c r="G9556">
        <v>9551</v>
      </c>
      <c r="H9556">
        <f t="shared" ca="1" si="187"/>
        <v>-1.4381413219934254E-2</v>
      </c>
    </row>
    <row r="9557" spans="7:8">
      <c r="G9557">
        <v>9552</v>
      </c>
      <c r="H9557">
        <f t="shared" ca="1" si="187"/>
        <v>-1.3418824883256757E-3</v>
      </c>
    </row>
    <row r="9558" spans="7:8">
      <c r="G9558">
        <v>9553</v>
      </c>
      <c r="H9558">
        <f t="shared" ca="1" si="187"/>
        <v>1.7463499592307623E-2</v>
      </c>
    </row>
    <row r="9559" spans="7:8">
      <c r="G9559">
        <v>9554</v>
      </c>
      <c r="H9559">
        <f t="shared" ca="1" si="187"/>
        <v>3.9303119165498286E-2</v>
      </c>
    </row>
    <row r="9560" spans="7:8">
      <c r="G9560">
        <v>9555</v>
      </c>
      <c r="H9560">
        <f t="shared" ca="1" si="187"/>
        <v>2.1110798721840133E-2</v>
      </c>
    </row>
    <row r="9561" spans="7:8">
      <c r="G9561">
        <v>9556</v>
      </c>
      <c r="H9561">
        <f t="shared" ca="1" si="187"/>
        <v>1.0270504228373037E-2</v>
      </c>
    </row>
    <row r="9562" spans="7:8">
      <c r="G9562">
        <v>9557</v>
      </c>
      <c r="H9562">
        <f t="shared" ca="1" si="187"/>
        <v>-1.2375487353936484E-2</v>
      </c>
    </row>
    <row r="9563" spans="7:8">
      <c r="G9563">
        <v>9558</v>
      </c>
      <c r="H9563">
        <f t="shared" ca="1" si="187"/>
        <v>3.4194143543920096E-3</v>
      </c>
    </row>
    <row r="9564" spans="7:8">
      <c r="G9564">
        <v>9559</v>
      </c>
      <c r="H9564">
        <f t="shared" ca="1" si="187"/>
        <v>1.5835499661884536E-2</v>
      </c>
    </row>
    <row r="9565" spans="7:8">
      <c r="G9565">
        <v>9560</v>
      </c>
      <c r="H9565">
        <f t="shared" ca="1" si="187"/>
        <v>-9.8439845489542918E-3</v>
      </c>
    </row>
    <row r="9566" spans="7:8">
      <c r="G9566">
        <v>9561</v>
      </c>
      <c r="H9566">
        <f t="shared" ca="1" si="187"/>
        <v>-1.4242349109785305E-2</v>
      </c>
    </row>
    <row r="9567" spans="7:8">
      <c r="G9567">
        <v>9562</v>
      </c>
      <c r="H9567">
        <f t="shared" ca="1" si="187"/>
        <v>-2.7534964260726422E-2</v>
      </c>
    </row>
    <row r="9568" spans="7:8">
      <c r="G9568">
        <v>9563</v>
      </c>
      <c r="H9568">
        <f t="shared" ca="1" si="187"/>
        <v>-6.6717215220775256E-3</v>
      </c>
    </row>
    <row r="9569" spans="7:8">
      <c r="G9569">
        <v>9564</v>
      </c>
      <c r="H9569">
        <f t="shared" ca="1" si="187"/>
        <v>-9.8787136156194746E-3</v>
      </c>
    </row>
    <row r="9570" spans="7:8">
      <c r="G9570">
        <v>9565</v>
      </c>
      <c r="H9570">
        <f t="shared" ca="1" si="187"/>
        <v>-6.9486207811691909E-3</v>
      </c>
    </row>
    <row r="9571" spans="7:8">
      <c r="G9571">
        <v>9566</v>
      </c>
      <c r="H9571">
        <f t="shared" ca="1" si="187"/>
        <v>1.2966326550976201E-2</v>
      </c>
    </row>
    <row r="9572" spans="7:8">
      <c r="G9572">
        <v>9567</v>
      </c>
      <c r="H9572">
        <f t="shared" ca="1" si="187"/>
        <v>1.0769918507803183E-2</v>
      </c>
    </row>
    <row r="9573" spans="7:8">
      <c r="G9573">
        <v>9568</v>
      </c>
      <c r="H9573">
        <f t="shared" ca="1" si="187"/>
        <v>3.2984245382522478E-3</v>
      </c>
    </row>
    <row r="9574" spans="7:8">
      <c r="G9574">
        <v>9569</v>
      </c>
      <c r="H9574">
        <f t="shared" ca="1" si="187"/>
        <v>-1.3658285156379834E-2</v>
      </c>
    </row>
    <row r="9575" spans="7:8">
      <c r="G9575">
        <v>9570</v>
      </c>
      <c r="H9575">
        <f t="shared" ca="1" si="187"/>
        <v>-6.3669647668945797E-2</v>
      </c>
    </row>
    <row r="9576" spans="7:8">
      <c r="G9576">
        <v>9571</v>
      </c>
      <c r="H9576">
        <f t="shared" ca="1" si="187"/>
        <v>-1.6774992648298324E-2</v>
      </c>
    </row>
    <row r="9577" spans="7:8">
      <c r="G9577">
        <v>9572</v>
      </c>
      <c r="H9577">
        <f t="shared" ca="1" si="187"/>
        <v>2.1124582997441434E-2</v>
      </c>
    </row>
    <row r="9578" spans="7:8">
      <c r="G9578">
        <v>9573</v>
      </c>
      <c r="H9578">
        <f t="shared" ca="1" si="187"/>
        <v>-4.144796669917611E-3</v>
      </c>
    </row>
    <row r="9579" spans="7:8">
      <c r="G9579">
        <v>9574</v>
      </c>
      <c r="H9579">
        <f t="shared" ca="1" si="187"/>
        <v>-2.9159582298184706E-2</v>
      </c>
    </row>
    <row r="9580" spans="7:8">
      <c r="G9580">
        <v>9575</v>
      </c>
      <c r="H9580">
        <f t="shared" ca="1" si="187"/>
        <v>-2.9264782017899536E-2</v>
      </c>
    </row>
    <row r="9581" spans="7:8">
      <c r="G9581">
        <v>9576</v>
      </c>
      <c r="H9581">
        <f t="shared" ca="1" si="187"/>
        <v>6.7867521220452065E-3</v>
      </c>
    </row>
    <row r="9582" spans="7:8">
      <c r="G9582">
        <v>9577</v>
      </c>
      <c r="H9582">
        <f t="shared" ca="1" si="187"/>
        <v>2.0964907968867536E-2</v>
      </c>
    </row>
    <row r="9583" spans="7:8">
      <c r="G9583">
        <v>9578</v>
      </c>
      <c r="H9583">
        <f t="shared" ca="1" si="187"/>
        <v>-1.1178101034087267E-2</v>
      </c>
    </row>
    <row r="9584" spans="7:8">
      <c r="G9584">
        <v>9579</v>
      </c>
      <c r="H9584">
        <f t="shared" ca="1" si="187"/>
        <v>-1.1856714347852189E-2</v>
      </c>
    </row>
    <row r="9585" spans="7:8">
      <c r="G9585">
        <v>9580</v>
      </c>
      <c r="H9585">
        <f t="shared" ca="1" si="187"/>
        <v>5.2946954192874263E-4</v>
      </c>
    </row>
    <row r="9586" spans="7:8">
      <c r="G9586">
        <v>9581</v>
      </c>
      <c r="H9586">
        <f t="shared" ca="1" si="187"/>
        <v>-1.5083227085300238E-2</v>
      </c>
    </row>
    <row r="9587" spans="7:8">
      <c r="G9587">
        <v>9582</v>
      </c>
      <c r="H9587">
        <f t="shared" ca="1" si="187"/>
        <v>2.6752880142360096E-2</v>
      </c>
    </row>
    <row r="9588" spans="7:8">
      <c r="G9588">
        <v>9583</v>
      </c>
      <c r="H9588">
        <f t="shared" ca="1" si="187"/>
        <v>1.314345954389738E-2</v>
      </c>
    </row>
    <row r="9589" spans="7:8">
      <c r="G9589">
        <v>9584</v>
      </c>
      <c r="H9589">
        <f t="shared" ca="1" si="187"/>
        <v>1.711200824216734E-2</v>
      </c>
    </row>
    <row r="9590" spans="7:8">
      <c r="G9590">
        <v>9585</v>
      </c>
      <c r="H9590">
        <f t="shared" ca="1" si="187"/>
        <v>-1.9225880042950817E-3</v>
      </c>
    </row>
    <row r="9591" spans="7:8">
      <c r="G9591">
        <v>9586</v>
      </c>
      <c r="H9591">
        <f t="shared" ca="1" si="187"/>
        <v>6.8535073360184084E-3</v>
      </c>
    </row>
    <row r="9592" spans="7:8">
      <c r="G9592">
        <v>9587</v>
      </c>
      <c r="H9592">
        <f t="shared" ca="1" si="187"/>
        <v>2.5280105923077742E-3</v>
      </c>
    </row>
    <row r="9593" spans="7:8">
      <c r="G9593">
        <v>9588</v>
      </c>
      <c r="H9593">
        <f t="shared" ca="1" si="187"/>
        <v>3.312989103434992E-2</v>
      </c>
    </row>
    <row r="9594" spans="7:8">
      <c r="G9594">
        <v>9589</v>
      </c>
      <c r="H9594">
        <f t="shared" ca="1" si="187"/>
        <v>-1.7408484464393054E-2</v>
      </c>
    </row>
    <row r="9595" spans="7:8">
      <c r="G9595">
        <v>9590</v>
      </c>
      <c r="H9595">
        <f t="shared" ca="1" si="187"/>
        <v>-1.5425037648883587E-2</v>
      </c>
    </row>
    <row r="9596" spans="7:8">
      <c r="G9596">
        <v>9591</v>
      </c>
      <c r="H9596">
        <f t="shared" ca="1" si="187"/>
        <v>-5.3206975218615593E-3</v>
      </c>
    </row>
    <row r="9597" spans="7:8">
      <c r="G9597">
        <v>9592</v>
      </c>
      <c r="H9597">
        <f t="shared" ca="1" si="187"/>
        <v>1.0682113389128315E-2</v>
      </c>
    </row>
    <row r="9598" spans="7:8">
      <c r="G9598">
        <v>9593</v>
      </c>
      <c r="H9598">
        <f t="shared" ca="1" si="187"/>
        <v>5.2246471369938822E-3</v>
      </c>
    </row>
    <row r="9599" spans="7:8">
      <c r="G9599">
        <v>9594</v>
      </c>
      <c r="H9599">
        <f t="shared" ca="1" si="187"/>
        <v>1.0322533595556141E-2</v>
      </c>
    </row>
    <row r="9600" spans="7:8">
      <c r="G9600">
        <v>9595</v>
      </c>
      <c r="H9600">
        <f t="shared" ca="1" si="187"/>
        <v>4.9554696143588962E-2</v>
      </c>
    </row>
    <row r="9601" spans="7:8">
      <c r="G9601">
        <v>9596</v>
      </c>
      <c r="H9601">
        <f t="shared" ca="1" si="187"/>
        <v>7.5563447812233122E-3</v>
      </c>
    </row>
    <row r="9602" spans="7:8">
      <c r="G9602">
        <v>9597</v>
      </c>
      <c r="H9602">
        <f t="shared" ca="1" si="187"/>
        <v>7.2319271365285202E-3</v>
      </c>
    </row>
    <row r="9603" spans="7:8">
      <c r="G9603">
        <v>9598</v>
      </c>
      <c r="H9603">
        <f t="shared" ca="1" si="187"/>
        <v>-6.5042488586780581E-3</v>
      </c>
    </row>
    <row r="9604" spans="7:8">
      <c r="G9604">
        <v>9599</v>
      </c>
      <c r="H9604">
        <f t="shared" ca="1" si="187"/>
        <v>6.7640584773004673E-3</v>
      </c>
    </row>
    <row r="9605" spans="7:8">
      <c r="G9605">
        <v>9600</v>
      </c>
      <c r="H9605">
        <f t="shared" ca="1" si="187"/>
        <v>1.3183015691139267E-2</v>
      </c>
    </row>
    <row r="9606" spans="7:8">
      <c r="G9606">
        <v>9601</v>
      </c>
      <c r="H9606">
        <f t="shared" ca="1" si="187"/>
        <v>1.0556916013404138E-2</v>
      </c>
    </row>
    <row r="9607" spans="7:8">
      <c r="G9607">
        <v>9602</v>
      </c>
      <c r="H9607">
        <f t="shared" ref="H9607:H9670" ca="1" si="188">NORMINV(RAND(),N$8,N$9)</f>
        <v>6.6599719364088799E-3</v>
      </c>
    </row>
    <row r="9608" spans="7:8">
      <c r="G9608">
        <v>9603</v>
      </c>
      <c r="H9608">
        <f t="shared" ca="1" si="188"/>
        <v>2.2339337343257198E-2</v>
      </c>
    </row>
    <row r="9609" spans="7:8">
      <c r="G9609">
        <v>9604</v>
      </c>
      <c r="H9609">
        <f t="shared" ca="1" si="188"/>
        <v>1.8354837091290342E-2</v>
      </c>
    </row>
    <row r="9610" spans="7:8">
      <c r="G9610">
        <v>9605</v>
      </c>
      <c r="H9610">
        <f t="shared" ca="1" si="188"/>
        <v>1.9627199119386381E-2</v>
      </c>
    </row>
    <row r="9611" spans="7:8">
      <c r="G9611">
        <v>9606</v>
      </c>
      <c r="H9611">
        <f t="shared" ca="1" si="188"/>
        <v>-2.150566173613476E-2</v>
      </c>
    </row>
    <row r="9612" spans="7:8">
      <c r="G9612">
        <v>9607</v>
      </c>
      <c r="H9612">
        <f t="shared" ca="1" si="188"/>
        <v>-3.0119334448443676E-2</v>
      </c>
    </row>
    <row r="9613" spans="7:8">
      <c r="G9613">
        <v>9608</v>
      </c>
      <c r="H9613">
        <f t="shared" ca="1" si="188"/>
        <v>1.480415136153578E-2</v>
      </c>
    </row>
    <row r="9614" spans="7:8">
      <c r="G9614">
        <v>9609</v>
      </c>
      <c r="H9614">
        <f t="shared" ca="1" si="188"/>
        <v>1.3903157153869229E-2</v>
      </c>
    </row>
    <row r="9615" spans="7:8">
      <c r="G9615">
        <v>9610</v>
      </c>
      <c r="H9615">
        <f t="shared" ca="1" si="188"/>
        <v>6.6221590707502944E-3</v>
      </c>
    </row>
    <row r="9616" spans="7:8">
      <c r="G9616">
        <v>9611</v>
      </c>
      <c r="H9616">
        <f t="shared" ca="1" si="188"/>
        <v>1.0546817852330241E-2</v>
      </c>
    </row>
    <row r="9617" spans="7:8">
      <c r="G9617">
        <v>9612</v>
      </c>
      <c r="H9617">
        <f t="shared" ca="1" si="188"/>
        <v>-4.8535017790663632E-3</v>
      </c>
    </row>
    <row r="9618" spans="7:8">
      <c r="G9618">
        <v>9613</v>
      </c>
      <c r="H9618">
        <f t="shared" ca="1" si="188"/>
        <v>1.2382768229445458E-2</v>
      </c>
    </row>
    <row r="9619" spans="7:8">
      <c r="G9619">
        <v>9614</v>
      </c>
      <c r="H9619">
        <f t="shared" ca="1" si="188"/>
        <v>-3.7098295997026506E-2</v>
      </c>
    </row>
    <row r="9620" spans="7:8">
      <c r="G9620">
        <v>9615</v>
      </c>
      <c r="H9620">
        <f t="shared" ca="1" si="188"/>
        <v>-4.0911453321293197E-3</v>
      </c>
    </row>
    <row r="9621" spans="7:8">
      <c r="G9621">
        <v>9616</v>
      </c>
      <c r="H9621">
        <f t="shared" ca="1" si="188"/>
        <v>-1.1080882062455116E-2</v>
      </c>
    </row>
    <row r="9622" spans="7:8">
      <c r="G9622">
        <v>9617</v>
      </c>
      <c r="H9622">
        <f t="shared" ca="1" si="188"/>
        <v>3.6876271085334325E-2</v>
      </c>
    </row>
    <row r="9623" spans="7:8">
      <c r="G9623">
        <v>9618</v>
      </c>
      <c r="H9623">
        <f t="shared" ca="1" si="188"/>
        <v>-1.4330995505815373E-2</v>
      </c>
    </row>
    <row r="9624" spans="7:8">
      <c r="G9624">
        <v>9619</v>
      </c>
      <c r="H9624">
        <f t="shared" ca="1" si="188"/>
        <v>4.0516533306970817E-2</v>
      </c>
    </row>
    <row r="9625" spans="7:8">
      <c r="G9625">
        <v>9620</v>
      </c>
      <c r="H9625">
        <f t="shared" ca="1" si="188"/>
        <v>4.3927410879652054E-4</v>
      </c>
    </row>
    <row r="9626" spans="7:8">
      <c r="G9626">
        <v>9621</v>
      </c>
      <c r="H9626">
        <f t="shared" ca="1" si="188"/>
        <v>2.228604907040312E-2</v>
      </c>
    </row>
    <row r="9627" spans="7:8">
      <c r="G9627">
        <v>9622</v>
      </c>
      <c r="H9627">
        <f t="shared" ca="1" si="188"/>
        <v>-6.8240295860771127E-3</v>
      </c>
    </row>
    <row r="9628" spans="7:8">
      <c r="G9628">
        <v>9623</v>
      </c>
      <c r="H9628">
        <f t="shared" ca="1" si="188"/>
        <v>7.4429459189115513E-3</v>
      </c>
    </row>
    <row r="9629" spans="7:8">
      <c r="G9629">
        <v>9624</v>
      </c>
      <c r="H9629">
        <f t="shared" ca="1" si="188"/>
        <v>1.7273202393442922E-2</v>
      </c>
    </row>
    <row r="9630" spans="7:8">
      <c r="G9630">
        <v>9625</v>
      </c>
      <c r="H9630">
        <f t="shared" ca="1" si="188"/>
        <v>2.1362064515798172E-2</v>
      </c>
    </row>
    <row r="9631" spans="7:8">
      <c r="G9631">
        <v>9626</v>
      </c>
      <c r="H9631">
        <f t="shared" ca="1" si="188"/>
        <v>2.8194839601899033E-2</v>
      </c>
    </row>
    <row r="9632" spans="7:8">
      <c r="G9632">
        <v>9627</v>
      </c>
      <c r="H9632">
        <f t="shared" ca="1" si="188"/>
        <v>-2.741021818265043E-2</v>
      </c>
    </row>
    <row r="9633" spans="7:8">
      <c r="G9633">
        <v>9628</v>
      </c>
      <c r="H9633">
        <f t="shared" ca="1" si="188"/>
        <v>2.2250581816785298E-2</v>
      </c>
    </row>
    <row r="9634" spans="7:8">
      <c r="G9634">
        <v>9629</v>
      </c>
      <c r="H9634">
        <f t="shared" ca="1" si="188"/>
        <v>1.2738518564038952E-2</v>
      </c>
    </row>
    <row r="9635" spans="7:8">
      <c r="G9635">
        <v>9630</v>
      </c>
      <c r="H9635">
        <f t="shared" ca="1" si="188"/>
        <v>6.2034030858852144E-3</v>
      </c>
    </row>
    <row r="9636" spans="7:8">
      <c r="G9636">
        <v>9631</v>
      </c>
      <c r="H9636">
        <f t="shared" ca="1" si="188"/>
        <v>3.0845925239868276E-3</v>
      </c>
    </row>
    <row r="9637" spans="7:8">
      <c r="G9637">
        <v>9632</v>
      </c>
      <c r="H9637">
        <f t="shared" ca="1" si="188"/>
        <v>-1.1101587548960049E-2</v>
      </c>
    </row>
    <row r="9638" spans="7:8">
      <c r="G9638">
        <v>9633</v>
      </c>
      <c r="H9638">
        <f t="shared" ca="1" si="188"/>
        <v>3.806901156317527E-2</v>
      </c>
    </row>
    <row r="9639" spans="7:8">
      <c r="G9639">
        <v>9634</v>
      </c>
      <c r="H9639">
        <f t="shared" ca="1" si="188"/>
        <v>-5.2035458450624501E-3</v>
      </c>
    </row>
    <row r="9640" spans="7:8">
      <c r="G9640">
        <v>9635</v>
      </c>
      <c r="H9640">
        <f t="shared" ca="1" si="188"/>
        <v>-2.0213204752253026E-2</v>
      </c>
    </row>
    <row r="9641" spans="7:8">
      <c r="G9641">
        <v>9636</v>
      </c>
      <c r="H9641">
        <f t="shared" ca="1" si="188"/>
        <v>1.266766644135227E-2</v>
      </c>
    </row>
    <row r="9642" spans="7:8">
      <c r="G9642">
        <v>9637</v>
      </c>
      <c r="H9642">
        <f t="shared" ca="1" si="188"/>
        <v>5.027009406169021E-2</v>
      </c>
    </row>
    <row r="9643" spans="7:8">
      <c r="G9643">
        <v>9638</v>
      </c>
      <c r="H9643">
        <f t="shared" ca="1" si="188"/>
        <v>-3.1041574751397218E-2</v>
      </c>
    </row>
    <row r="9644" spans="7:8">
      <c r="G9644">
        <v>9639</v>
      </c>
      <c r="H9644">
        <f t="shared" ca="1" si="188"/>
        <v>-2.8374692356196267E-3</v>
      </c>
    </row>
    <row r="9645" spans="7:8">
      <c r="G9645">
        <v>9640</v>
      </c>
      <c r="H9645">
        <f t="shared" ca="1" si="188"/>
        <v>-4.931680997930594E-3</v>
      </c>
    </row>
    <row r="9646" spans="7:8">
      <c r="G9646">
        <v>9641</v>
      </c>
      <c r="H9646">
        <f t="shared" ca="1" si="188"/>
        <v>-2.4444422487491825E-3</v>
      </c>
    </row>
    <row r="9647" spans="7:8">
      <c r="G9647">
        <v>9642</v>
      </c>
      <c r="H9647">
        <f t="shared" ca="1" si="188"/>
        <v>9.2478849079441899E-3</v>
      </c>
    </row>
    <row r="9648" spans="7:8">
      <c r="G9648">
        <v>9643</v>
      </c>
      <c r="H9648">
        <f t="shared" ca="1" si="188"/>
        <v>-6.8509125373739863E-3</v>
      </c>
    </row>
    <row r="9649" spans="7:8">
      <c r="G9649">
        <v>9644</v>
      </c>
      <c r="H9649">
        <f t="shared" ca="1" si="188"/>
        <v>-2.0130842064313495E-2</v>
      </c>
    </row>
    <row r="9650" spans="7:8">
      <c r="G9650">
        <v>9645</v>
      </c>
      <c r="H9650">
        <f t="shared" ca="1" si="188"/>
        <v>5.5108421046366676E-4</v>
      </c>
    </row>
    <row r="9651" spans="7:8">
      <c r="G9651">
        <v>9646</v>
      </c>
      <c r="H9651">
        <f t="shared" ca="1" si="188"/>
        <v>-4.5284542020082403E-3</v>
      </c>
    </row>
    <row r="9652" spans="7:8">
      <c r="G9652">
        <v>9647</v>
      </c>
      <c r="H9652">
        <f t="shared" ca="1" si="188"/>
        <v>1.4659992160672595E-2</v>
      </c>
    </row>
    <row r="9653" spans="7:8">
      <c r="G9653">
        <v>9648</v>
      </c>
      <c r="H9653">
        <f t="shared" ca="1" si="188"/>
        <v>-1.4669779751915258E-2</v>
      </c>
    </row>
    <row r="9654" spans="7:8">
      <c r="G9654">
        <v>9649</v>
      </c>
      <c r="H9654">
        <f t="shared" ca="1" si="188"/>
        <v>-1.2420825174290119E-2</v>
      </c>
    </row>
    <row r="9655" spans="7:8">
      <c r="G9655">
        <v>9650</v>
      </c>
      <c r="H9655">
        <f t="shared" ca="1" si="188"/>
        <v>-2.9284916141311661E-3</v>
      </c>
    </row>
    <row r="9656" spans="7:8">
      <c r="G9656">
        <v>9651</v>
      </c>
      <c r="H9656">
        <f t="shared" ca="1" si="188"/>
        <v>2.7178976426427311E-3</v>
      </c>
    </row>
    <row r="9657" spans="7:8">
      <c r="G9657">
        <v>9652</v>
      </c>
      <c r="H9657">
        <f t="shared" ca="1" si="188"/>
        <v>2.9965309812002044E-2</v>
      </c>
    </row>
    <row r="9658" spans="7:8">
      <c r="G9658">
        <v>9653</v>
      </c>
      <c r="H9658">
        <f t="shared" ca="1" si="188"/>
        <v>-5.3882545792982217E-3</v>
      </c>
    </row>
    <row r="9659" spans="7:8">
      <c r="G9659">
        <v>9654</v>
      </c>
      <c r="H9659">
        <f t="shared" ca="1" si="188"/>
        <v>5.8663515180595151E-3</v>
      </c>
    </row>
    <row r="9660" spans="7:8">
      <c r="G9660">
        <v>9655</v>
      </c>
      <c r="H9660">
        <f t="shared" ca="1" si="188"/>
        <v>-4.2410458474046019E-3</v>
      </c>
    </row>
    <row r="9661" spans="7:8">
      <c r="G9661">
        <v>9656</v>
      </c>
      <c r="H9661">
        <f t="shared" ca="1" si="188"/>
        <v>1.4683236690657252E-2</v>
      </c>
    </row>
    <row r="9662" spans="7:8">
      <c r="G9662">
        <v>9657</v>
      </c>
      <c r="H9662">
        <f t="shared" ca="1" si="188"/>
        <v>2.9317562738528494E-2</v>
      </c>
    </row>
    <row r="9663" spans="7:8">
      <c r="G9663">
        <v>9658</v>
      </c>
      <c r="H9663">
        <f t="shared" ca="1" si="188"/>
        <v>-2.0087256346311869E-2</v>
      </c>
    </row>
    <row r="9664" spans="7:8">
      <c r="G9664">
        <v>9659</v>
      </c>
      <c r="H9664">
        <f t="shared" ca="1" si="188"/>
        <v>-6.7877654337834444E-3</v>
      </c>
    </row>
    <row r="9665" spans="7:8">
      <c r="G9665">
        <v>9660</v>
      </c>
      <c r="H9665">
        <f t="shared" ca="1" si="188"/>
        <v>3.5647913605696149E-2</v>
      </c>
    </row>
    <row r="9666" spans="7:8">
      <c r="G9666">
        <v>9661</v>
      </c>
      <c r="H9666">
        <f t="shared" ca="1" si="188"/>
        <v>3.1762498743365682E-2</v>
      </c>
    </row>
    <row r="9667" spans="7:8">
      <c r="G9667">
        <v>9662</v>
      </c>
      <c r="H9667">
        <f t="shared" ca="1" si="188"/>
        <v>-1.3658821486227437E-2</v>
      </c>
    </row>
    <row r="9668" spans="7:8">
      <c r="G9668">
        <v>9663</v>
      </c>
      <c r="H9668">
        <f t="shared" ca="1" si="188"/>
        <v>1.3263030201435036E-2</v>
      </c>
    </row>
    <row r="9669" spans="7:8">
      <c r="G9669">
        <v>9664</v>
      </c>
      <c r="H9669">
        <f t="shared" ca="1" si="188"/>
        <v>2.1309573793283437E-2</v>
      </c>
    </row>
    <row r="9670" spans="7:8">
      <c r="G9670">
        <v>9665</v>
      </c>
      <c r="H9670">
        <f t="shared" ca="1" si="188"/>
        <v>-2.245145984567052E-2</v>
      </c>
    </row>
    <row r="9671" spans="7:8">
      <c r="G9671">
        <v>9666</v>
      </c>
      <c r="H9671">
        <f t="shared" ref="H9671:H9734" ca="1" si="189">NORMINV(RAND(),N$8,N$9)</f>
        <v>2.2783833062595252E-2</v>
      </c>
    </row>
    <row r="9672" spans="7:8">
      <c r="G9672">
        <v>9667</v>
      </c>
      <c r="H9672">
        <f t="shared" ca="1" si="189"/>
        <v>1.8725320662273309E-2</v>
      </c>
    </row>
    <row r="9673" spans="7:8">
      <c r="G9673">
        <v>9668</v>
      </c>
      <c r="H9673">
        <f t="shared" ca="1" si="189"/>
        <v>1.4067924230264203E-2</v>
      </c>
    </row>
    <row r="9674" spans="7:8">
      <c r="G9674">
        <v>9669</v>
      </c>
      <c r="H9674">
        <f t="shared" ca="1" si="189"/>
        <v>-3.9146800623646207E-3</v>
      </c>
    </row>
    <row r="9675" spans="7:8">
      <c r="G9675">
        <v>9670</v>
      </c>
      <c r="H9675">
        <f t="shared" ca="1" si="189"/>
        <v>-2.5225726202844155E-2</v>
      </c>
    </row>
    <row r="9676" spans="7:8">
      <c r="G9676">
        <v>9671</v>
      </c>
      <c r="H9676">
        <f t="shared" ca="1" si="189"/>
        <v>-2.4660262440278493E-2</v>
      </c>
    </row>
    <row r="9677" spans="7:8">
      <c r="G9677">
        <v>9672</v>
      </c>
      <c r="H9677">
        <f t="shared" ca="1" si="189"/>
        <v>2.5872213002417184E-3</v>
      </c>
    </row>
    <row r="9678" spans="7:8">
      <c r="G9678">
        <v>9673</v>
      </c>
      <c r="H9678">
        <f t="shared" ca="1" si="189"/>
        <v>4.095535797637976E-2</v>
      </c>
    </row>
    <row r="9679" spans="7:8">
      <c r="G9679">
        <v>9674</v>
      </c>
      <c r="H9679">
        <f t="shared" ca="1" si="189"/>
        <v>-1.1963363719489478E-2</v>
      </c>
    </row>
    <row r="9680" spans="7:8">
      <c r="G9680">
        <v>9675</v>
      </c>
      <c r="H9680">
        <f t="shared" ca="1" si="189"/>
        <v>2.989958249730822E-2</v>
      </c>
    </row>
    <row r="9681" spans="7:8">
      <c r="G9681">
        <v>9676</v>
      </c>
      <c r="H9681">
        <f t="shared" ca="1" si="189"/>
        <v>-3.0946618632177569E-2</v>
      </c>
    </row>
    <row r="9682" spans="7:8">
      <c r="G9682">
        <v>9677</v>
      </c>
      <c r="H9682">
        <f t="shared" ca="1" si="189"/>
        <v>-2.6202903376950852E-2</v>
      </c>
    </row>
    <row r="9683" spans="7:8">
      <c r="G9683">
        <v>9678</v>
      </c>
      <c r="H9683">
        <f t="shared" ca="1" si="189"/>
        <v>2.0326854491747016E-2</v>
      </c>
    </row>
    <row r="9684" spans="7:8">
      <c r="G9684">
        <v>9679</v>
      </c>
      <c r="H9684">
        <f t="shared" ca="1" si="189"/>
        <v>2.0299351234152749E-2</v>
      </c>
    </row>
    <row r="9685" spans="7:8">
      <c r="G9685">
        <v>9680</v>
      </c>
      <c r="H9685">
        <f t="shared" ca="1" si="189"/>
        <v>-5.470748207459868E-3</v>
      </c>
    </row>
    <row r="9686" spans="7:8">
      <c r="G9686">
        <v>9681</v>
      </c>
      <c r="H9686">
        <f t="shared" ca="1" si="189"/>
        <v>-8.4703644731063572E-3</v>
      </c>
    </row>
    <row r="9687" spans="7:8">
      <c r="G9687">
        <v>9682</v>
      </c>
      <c r="H9687">
        <f t="shared" ca="1" si="189"/>
        <v>-4.8542338852671646E-2</v>
      </c>
    </row>
    <row r="9688" spans="7:8">
      <c r="G9688">
        <v>9683</v>
      </c>
      <c r="H9688">
        <f t="shared" ca="1" si="189"/>
        <v>2.0652684228268443E-2</v>
      </c>
    </row>
    <row r="9689" spans="7:8">
      <c r="G9689">
        <v>9684</v>
      </c>
      <c r="H9689">
        <f t="shared" ca="1" si="189"/>
        <v>8.9044595479140351E-4</v>
      </c>
    </row>
    <row r="9690" spans="7:8">
      <c r="G9690">
        <v>9685</v>
      </c>
      <c r="H9690">
        <f t="shared" ca="1" si="189"/>
        <v>-1.8172851238403259E-2</v>
      </c>
    </row>
    <row r="9691" spans="7:8">
      <c r="G9691">
        <v>9686</v>
      </c>
      <c r="H9691">
        <f t="shared" ca="1" si="189"/>
        <v>2.3195593262794443E-2</v>
      </c>
    </row>
    <row r="9692" spans="7:8">
      <c r="G9692">
        <v>9687</v>
      </c>
      <c r="H9692">
        <f t="shared" ca="1" si="189"/>
        <v>5.6320711626024443E-3</v>
      </c>
    </row>
    <row r="9693" spans="7:8">
      <c r="G9693">
        <v>9688</v>
      </c>
      <c r="H9693">
        <f t="shared" ca="1" si="189"/>
        <v>3.7027686800596565E-2</v>
      </c>
    </row>
    <row r="9694" spans="7:8">
      <c r="G9694">
        <v>9689</v>
      </c>
      <c r="H9694">
        <f t="shared" ca="1" si="189"/>
        <v>1.0041195666211407E-2</v>
      </c>
    </row>
    <row r="9695" spans="7:8">
      <c r="G9695">
        <v>9690</v>
      </c>
      <c r="H9695">
        <f t="shared" ca="1" si="189"/>
        <v>3.1340429877241137E-2</v>
      </c>
    </row>
    <row r="9696" spans="7:8">
      <c r="G9696">
        <v>9691</v>
      </c>
      <c r="H9696">
        <f t="shared" ca="1" si="189"/>
        <v>-2.3257457791121858E-2</v>
      </c>
    </row>
    <row r="9697" spans="7:8">
      <c r="G9697">
        <v>9692</v>
      </c>
      <c r="H9697">
        <f t="shared" ca="1" si="189"/>
        <v>-1.6630044291041854E-2</v>
      </c>
    </row>
    <row r="9698" spans="7:8">
      <c r="G9698">
        <v>9693</v>
      </c>
      <c r="H9698">
        <f t="shared" ca="1" si="189"/>
        <v>-1.1501231203874874E-2</v>
      </c>
    </row>
    <row r="9699" spans="7:8">
      <c r="G9699">
        <v>9694</v>
      </c>
      <c r="H9699">
        <f t="shared" ca="1" si="189"/>
        <v>-1.4871693602081586E-2</v>
      </c>
    </row>
    <row r="9700" spans="7:8">
      <c r="G9700">
        <v>9695</v>
      </c>
      <c r="H9700">
        <f t="shared" ca="1" si="189"/>
        <v>7.2789283424069158E-3</v>
      </c>
    </row>
    <row r="9701" spans="7:8">
      <c r="G9701">
        <v>9696</v>
      </c>
      <c r="H9701">
        <f t="shared" ca="1" si="189"/>
        <v>1.115346126469398E-3</v>
      </c>
    </row>
    <row r="9702" spans="7:8">
      <c r="G9702">
        <v>9697</v>
      </c>
      <c r="H9702">
        <f t="shared" ca="1" si="189"/>
        <v>-2.249454028436914E-4</v>
      </c>
    </row>
    <row r="9703" spans="7:8">
      <c r="G9703">
        <v>9698</v>
      </c>
      <c r="H9703">
        <f t="shared" ca="1" si="189"/>
        <v>1.0282925818029488E-2</v>
      </c>
    </row>
    <row r="9704" spans="7:8">
      <c r="G9704">
        <v>9699</v>
      </c>
      <c r="H9704">
        <f t="shared" ca="1" si="189"/>
        <v>3.0869440026065609E-2</v>
      </c>
    </row>
    <row r="9705" spans="7:8">
      <c r="G9705">
        <v>9700</v>
      </c>
      <c r="H9705">
        <f t="shared" ca="1" si="189"/>
        <v>1.5261077712060219E-2</v>
      </c>
    </row>
    <row r="9706" spans="7:8">
      <c r="G9706">
        <v>9701</v>
      </c>
      <c r="H9706">
        <f t="shared" ca="1" si="189"/>
        <v>-6.33770694271764E-2</v>
      </c>
    </row>
    <row r="9707" spans="7:8">
      <c r="G9707">
        <v>9702</v>
      </c>
      <c r="H9707">
        <f t="shared" ca="1" si="189"/>
        <v>-1.5998208621266406E-2</v>
      </c>
    </row>
    <row r="9708" spans="7:8">
      <c r="G9708">
        <v>9703</v>
      </c>
      <c r="H9708">
        <f t="shared" ca="1" si="189"/>
        <v>1.5777306388371368E-2</v>
      </c>
    </row>
    <row r="9709" spans="7:8">
      <c r="G9709">
        <v>9704</v>
      </c>
      <c r="H9709">
        <f t="shared" ca="1" si="189"/>
        <v>3.9528881498813208E-2</v>
      </c>
    </row>
    <row r="9710" spans="7:8">
      <c r="G9710">
        <v>9705</v>
      </c>
      <c r="H9710">
        <f t="shared" ca="1" si="189"/>
        <v>-1.7505068022484284E-2</v>
      </c>
    </row>
    <row r="9711" spans="7:8">
      <c r="G9711">
        <v>9706</v>
      </c>
      <c r="H9711">
        <f t="shared" ca="1" si="189"/>
        <v>-1.5090742162832576E-2</v>
      </c>
    </row>
    <row r="9712" spans="7:8">
      <c r="G9712">
        <v>9707</v>
      </c>
      <c r="H9712">
        <f t="shared" ca="1" si="189"/>
        <v>-1.5726516309227639E-2</v>
      </c>
    </row>
    <row r="9713" spans="7:8">
      <c r="G9713">
        <v>9708</v>
      </c>
      <c r="H9713">
        <f t="shared" ca="1" si="189"/>
        <v>2.5300011930090887E-2</v>
      </c>
    </row>
    <row r="9714" spans="7:8">
      <c r="G9714">
        <v>9709</v>
      </c>
      <c r="H9714">
        <f t="shared" ca="1" si="189"/>
        <v>2.7980582535926987E-2</v>
      </c>
    </row>
    <row r="9715" spans="7:8">
      <c r="G9715">
        <v>9710</v>
      </c>
      <c r="H9715">
        <f t="shared" ca="1" si="189"/>
        <v>1.001837974842499E-2</v>
      </c>
    </row>
    <row r="9716" spans="7:8">
      <c r="G9716">
        <v>9711</v>
      </c>
      <c r="H9716">
        <f t="shared" ca="1" si="189"/>
        <v>-2.1775338614156953E-2</v>
      </c>
    </row>
    <row r="9717" spans="7:8">
      <c r="G9717">
        <v>9712</v>
      </c>
      <c r="H9717">
        <f t="shared" ca="1" si="189"/>
        <v>2.8760021606323249E-2</v>
      </c>
    </row>
    <row r="9718" spans="7:8">
      <c r="G9718">
        <v>9713</v>
      </c>
      <c r="H9718">
        <f t="shared" ca="1" si="189"/>
        <v>-2.5414899789014678E-3</v>
      </c>
    </row>
    <row r="9719" spans="7:8">
      <c r="G9719">
        <v>9714</v>
      </c>
      <c r="H9719">
        <f t="shared" ca="1" si="189"/>
        <v>-7.0670228428972564E-3</v>
      </c>
    </row>
    <row r="9720" spans="7:8">
      <c r="G9720">
        <v>9715</v>
      </c>
      <c r="H9720">
        <f t="shared" ca="1" si="189"/>
        <v>8.456955294346891E-3</v>
      </c>
    </row>
    <row r="9721" spans="7:8">
      <c r="G9721">
        <v>9716</v>
      </c>
      <c r="H9721">
        <f t="shared" ca="1" si="189"/>
        <v>-2.9621214459599953E-3</v>
      </c>
    </row>
    <row r="9722" spans="7:8">
      <c r="G9722">
        <v>9717</v>
      </c>
      <c r="H9722">
        <f t="shared" ca="1" si="189"/>
        <v>-3.1133662494701939E-2</v>
      </c>
    </row>
    <row r="9723" spans="7:8">
      <c r="G9723">
        <v>9718</v>
      </c>
      <c r="H9723">
        <f t="shared" ca="1" si="189"/>
        <v>-5.1171764652175468E-2</v>
      </c>
    </row>
    <row r="9724" spans="7:8">
      <c r="G9724">
        <v>9719</v>
      </c>
      <c r="H9724">
        <f t="shared" ca="1" si="189"/>
        <v>-1.0472708216115961E-2</v>
      </c>
    </row>
    <row r="9725" spans="7:8">
      <c r="G9725">
        <v>9720</v>
      </c>
      <c r="H9725">
        <f t="shared" ca="1" si="189"/>
        <v>2.4640816717494969E-2</v>
      </c>
    </row>
    <row r="9726" spans="7:8">
      <c r="G9726">
        <v>9721</v>
      </c>
      <c r="H9726">
        <f t="shared" ca="1" si="189"/>
        <v>-2.0675775064410217E-2</v>
      </c>
    </row>
    <row r="9727" spans="7:8">
      <c r="G9727">
        <v>9722</v>
      </c>
      <c r="H9727">
        <f t="shared" ca="1" si="189"/>
        <v>1.0181613935755379E-2</v>
      </c>
    </row>
    <row r="9728" spans="7:8">
      <c r="G9728">
        <v>9723</v>
      </c>
      <c r="H9728">
        <f t="shared" ca="1" si="189"/>
        <v>7.2091587254181407E-3</v>
      </c>
    </row>
    <row r="9729" spans="7:8">
      <c r="G9729">
        <v>9724</v>
      </c>
      <c r="H9729">
        <f t="shared" ca="1" si="189"/>
        <v>-1.5112392367466686E-2</v>
      </c>
    </row>
    <row r="9730" spans="7:8">
      <c r="G9730">
        <v>9725</v>
      </c>
      <c r="H9730">
        <f t="shared" ca="1" si="189"/>
        <v>-2.6813414252527456E-3</v>
      </c>
    </row>
    <row r="9731" spans="7:8">
      <c r="G9731">
        <v>9726</v>
      </c>
      <c r="H9731">
        <f t="shared" ca="1" si="189"/>
        <v>4.3047263376720822E-3</v>
      </c>
    </row>
    <row r="9732" spans="7:8">
      <c r="G9732">
        <v>9727</v>
      </c>
      <c r="H9732">
        <f t="shared" ca="1" si="189"/>
        <v>1.2252993211247764E-2</v>
      </c>
    </row>
    <row r="9733" spans="7:8">
      <c r="G9733">
        <v>9728</v>
      </c>
      <c r="H9733">
        <f t="shared" ca="1" si="189"/>
        <v>1.9831878155997042E-2</v>
      </c>
    </row>
    <row r="9734" spans="7:8">
      <c r="G9734">
        <v>9729</v>
      </c>
      <c r="H9734">
        <f t="shared" ca="1" si="189"/>
        <v>9.9788000879602757E-3</v>
      </c>
    </row>
    <row r="9735" spans="7:8">
      <c r="G9735">
        <v>9730</v>
      </c>
      <c r="H9735">
        <f t="shared" ref="H9735:H9798" ca="1" si="190">NORMINV(RAND(),N$8,N$9)</f>
        <v>1.0841363271925497E-2</v>
      </c>
    </row>
    <row r="9736" spans="7:8">
      <c r="G9736">
        <v>9731</v>
      </c>
      <c r="H9736">
        <f t="shared" ca="1" si="190"/>
        <v>-1.8459030730823202E-2</v>
      </c>
    </row>
    <row r="9737" spans="7:8">
      <c r="G9737">
        <v>9732</v>
      </c>
      <c r="H9737">
        <f t="shared" ca="1" si="190"/>
        <v>-7.0536030535408734E-3</v>
      </c>
    </row>
    <row r="9738" spans="7:8">
      <c r="G9738">
        <v>9733</v>
      </c>
      <c r="H9738">
        <f t="shared" ca="1" si="190"/>
        <v>-1.6731501816752294E-2</v>
      </c>
    </row>
    <row r="9739" spans="7:8">
      <c r="G9739">
        <v>9734</v>
      </c>
      <c r="H9739">
        <f t="shared" ca="1" si="190"/>
        <v>-3.6042102124997236E-3</v>
      </c>
    </row>
    <row r="9740" spans="7:8">
      <c r="G9740">
        <v>9735</v>
      </c>
      <c r="H9740">
        <f t="shared" ca="1" si="190"/>
        <v>-1.6769098893950653E-2</v>
      </c>
    </row>
    <row r="9741" spans="7:8">
      <c r="G9741">
        <v>9736</v>
      </c>
      <c r="H9741">
        <f t="shared" ca="1" si="190"/>
        <v>-1.2715128858712961E-3</v>
      </c>
    </row>
    <row r="9742" spans="7:8">
      <c r="G9742">
        <v>9737</v>
      </c>
      <c r="H9742">
        <f t="shared" ca="1" si="190"/>
        <v>1.1947732319389261E-2</v>
      </c>
    </row>
    <row r="9743" spans="7:8">
      <c r="G9743">
        <v>9738</v>
      </c>
      <c r="H9743">
        <f t="shared" ca="1" si="190"/>
        <v>-2.7200439884025759E-2</v>
      </c>
    </row>
    <row r="9744" spans="7:8">
      <c r="G9744">
        <v>9739</v>
      </c>
      <c r="H9744">
        <f t="shared" ca="1" si="190"/>
        <v>2.9530255498199883E-4</v>
      </c>
    </row>
    <row r="9745" spans="7:8">
      <c r="G9745">
        <v>9740</v>
      </c>
      <c r="H9745">
        <f t="shared" ca="1" si="190"/>
        <v>3.3710347034606188E-2</v>
      </c>
    </row>
    <row r="9746" spans="7:8">
      <c r="G9746">
        <v>9741</v>
      </c>
      <c r="H9746">
        <f t="shared" ca="1" si="190"/>
        <v>1.9551528360905374E-2</v>
      </c>
    </row>
    <row r="9747" spans="7:8">
      <c r="G9747">
        <v>9742</v>
      </c>
      <c r="H9747">
        <f t="shared" ca="1" si="190"/>
        <v>9.3058715958033566E-3</v>
      </c>
    </row>
    <row r="9748" spans="7:8">
      <c r="G9748">
        <v>9743</v>
      </c>
      <c r="H9748">
        <f t="shared" ca="1" si="190"/>
        <v>2.1159853616369288E-2</v>
      </c>
    </row>
    <row r="9749" spans="7:8">
      <c r="G9749">
        <v>9744</v>
      </c>
      <c r="H9749">
        <f t="shared" ca="1" si="190"/>
        <v>-3.6985598597833076E-3</v>
      </c>
    </row>
    <row r="9750" spans="7:8">
      <c r="G9750">
        <v>9745</v>
      </c>
      <c r="H9750">
        <f t="shared" ca="1" si="190"/>
        <v>-3.4891857841289814E-2</v>
      </c>
    </row>
    <row r="9751" spans="7:8">
      <c r="G9751">
        <v>9746</v>
      </c>
      <c r="H9751">
        <f t="shared" ca="1" si="190"/>
        <v>6.0607353789493817E-3</v>
      </c>
    </row>
    <row r="9752" spans="7:8">
      <c r="G9752">
        <v>9747</v>
      </c>
      <c r="H9752">
        <f t="shared" ca="1" si="190"/>
        <v>3.2380832580792933E-2</v>
      </c>
    </row>
    <row r="9753" spans="7:8">
      <c r="G9753">
        <v>9748</v>
      </c>
      <c r="H9753">
        <f t="shared" ca="1" si="190"/>
        <v>-2.5417352513222691E-2</v>
      </c>
    </row>
    <row r="9754" spans="7:8">
      <c r="G9754">
        <v>9749</v>
      </c>
      <c r="H9754">
        <f t="shared" ca="1" si="190"/>
        <v>2.8855862232176562E-2</v>
      </c>
    </row>
    <row r="9755" spans="7:8">
      <c r="G9755">
        <v>9750</v>
      </c>
      <c r="H9755">
        <f t="shared" ca="1" si="190"/>
        <v>1.0740256751668552E-2</v>
      </c>
    </row>
    <row r="9756" spans="7:8">
      <c r="G9756">
        <v>9751</v>
      </c>
      <c r="H9756">
        <f t="shared" ca="1" si="190"/>
        <v>-1.6443287263067527E-2</v>
      </c>
    </row>
    <row r="9757" spans="7:8">
      <c r="G9757">
        <v>9752</v>
      </c>
      <c r="H9757">
        <f t="shared" ca="1" si="190"/>
        <v>1.4787580484987333E-2</v>
      </c>
    </row>
    <row r="9758" spans="7:8">
      <c r="G9758">
        <v>9753</v>
      </c>
      <c r="H9758">
        <f t="shared" ca="1" si="190"/>
        <v>1.0606706634227765E-2</v>
      </c>
    </row>
    <row r="9759" spans="7:8">
      <c r="G9759">
        <v>9754</v>
      </c>
      <c r="H9759">
        <f t="shared" ca="1" si="190"/>
        <v>4.0746250272542389E-2</v>
      </c>
    </row>
    <row r="9760" spans="7:8">
      <c r="G9760">
        <v>9755</v>
      </c>
      <c r="H9760">
        <f t="shared" ca="1" si="190"/>
        <v>4.7802733575152611E-3</v>
      </c>
    </row>
    <row r="9761" spans="7:8">
      <c r="G9761">
        <v>9756</v>
      </c>
      <c r="H9761">
        <f t="shared" ca="1" si="190"/>
        <v>-2.2008887158203681E-2</v>
      </c>
    </row>
    <row r="9762" spans="7:8">
      <c r="G9762">
        <v>9757</v>
      </c>
      <c r="H9762">
        <f t="shared" ca="1" si="190"/>
        <v>1.5822169204914166E-3</v>
      </c>
    </row>
    <row r="9763" spans="7:8">
      <c r="G9763">
        <v>9758</v>
      </c>
      <c r="H9763">
        <f t="shared" ca="1" si="190"/>
        <v>6.8039227427322364E-3</v>
      </c>
    </row>
    <row r="9764" spans="7:8">
      <c r="G9764">
        <v>9759</v>
      </c>
      <c r="H9764">
        <f t="shared" ca="1" si="190"/>
        <v>1.435764969664579E-2</v>
      </c>
    </row>
    <row r="9765" spans="7:8">
      <c r="G9765">
        <v>9760</v>
      </c>
      <c r="H9765">
        <f t="shared" ca="1" si="190"/>
        <v>-1.9834997590656479E-2</v>
      </c>
    </row>
    <row r="9766" spans="7:8">
      <c r="G9766">
        <v>9761</v>
      </c>
      <c r="H9766">
        <f t="shared" ca="1" si="190"/>
        <v>-1.8550873712331484E-2</v>
      </c>
    </row>
    <row r="9767" spans="7:8">
      <c r="G9767">
        <v>9762</v>
      </c>
      <c r="H9767">
        <f t="shared" ca="1" si="190"/>
        <v>1.6140239252947237E-3</v>
      </c>
    </row>
    <row r="9768" spans="7:8">
      <c r="G9768">
        <v>9763</v>
      </c>
      <c r="H9768">
        <f t="shared" ca="1" si="190"/>
        <v>-4.2372799325587095E-2</v>
      </c>
    </row>
    <row r="9769" spans="7:8">
      <c r="G9769">
        <v>9764</v>
      </c>
      <c r="H9769">
        <f t="shared" ca="1" si="190"/>
        <v>1.3014472664352334E-2</v>
      </c>
    </row>
    <row r="9770" spans="7:8">
      <c r="G9770">
        <v>9765</v>
      </c>
      <c r="H9770">
        <f t="shared" ca="1" si="190"/>
        <v>-3.9497894849507567E-2</v>
      </c>
    </row>
    <row r="9771" spans="7:8">
      <c r="G9771">
        <v>9766</v>
      </c>
      <c r="H9771">
        <f t="shared" ca="1" si="190"/>
        <v>6.4268364741386537E-5</v>
      </c>
    </row>
    <row r="9772" spans="7:8">
      <c r="G9772">
        <v>9767</v>
      </c>
      <c r="H9772">
        <f t="shared" ca="1" si="190"/>
        <v>3.629326774131178E-3</v>
      </c>
    </row>
    <row r="9773" spans="7:8">
      <c r="G9773">
        <v>9768</v>
      </c>
      <c r="H9773">
        <f t="shared" ca="1" si="190"/>
        <v>1.5629012173645936E-4</v>
      </c>
    </row>
    <row r="9774" spans="7:8">
      <c r="G9774">
        <v>9769</v>
      </c>
      <c r="H9774">
        <f t="shared" ca="1" si="190"/>
        <v>-1.0033994166585923E-3</v>
      </c>
    </row>
    <row r="9775" spans="7:8">
      <c r="G9775">
        <v>9770</v>
      </c>
      <c r="H9775">
        <f t="shared" ca="1" si="190"/>
        <v>8.4744949372582493E-3</v>
      </c>
    </row>
    <row r="9776" spans="7:8">
      <c r="G9776">
        <v>9771</v>
      </c>
      <c r="H9776">
        <f t="shared" ca="1" si="190"/>
        <v>3.5167342619035705E-3</v>
      </c>
    </row>
    <row r="9777" spans="7:8">
      <c r="G9777">
        <v>9772</v>
      </c>
      <c r="H9777">
        <f t="shared" ca="1" si="190"/>
        <v>2.0492900228476139E-2</v>
      </c>
    </row>
    <row r="9778" spans="7:8">
      <c r="G9778">
        <v>9773</v>
      </c>
      <c r="H9778">
        <f t="shared" ca="1" si="190"/>
        <v>3.5247306996254973E-2</v>
      </c>
    </row>
    <row r="9779" spans="7:8">
      <c r="G9779">
        <v>9774</v>
      </c>
      <c r="H9779">
        <f t="shared" ca="1" si="190"/>
        <v>4.1240690449338313E-2</v>
      </c>
    </row>
    <row r="9780" spans="7:8">
      <c r="G9780">
        <v>9775</v>
      </c>
      <c r="H9780">
        <f t="shared" ca="1" si="190"/>
        <v>-1.0062811074722715E-2</v>
      </c>
    </row>
    <row r="9781" spans="7:8">
      <c r="G9781">
        <v>9776</v>
      </c>
      <c r="H9781">
        <f t="shared" ca="1" si="190"/>
        <v>8.3615778599821083E-3</v>
      </c>
    </row>
    <row r="9782" spans="7:8">
      <c r="G9782">
        <v>9777</v>
      </c>
      <c r="H9782">
        <f t="shared" ca="1" si="190"/>
        <v>1.7621987080410243E-2</v>
      </c>
    </row>
    <row r="9783" spans="7:8">
      <c r="G9783">
        <v>9778</v>
      </c>
      <c r="H9783">
        <f t="shared" ca="1" si="190"/>
        <v>-2.8754704053588605E-2</v>
      </c>
    </row>
    <row r="9784" spans="7:8">
      <c r="G9784">
        <v>9779</v>
      </c>
      <c r="H9784">
        <f t="shared" ca="1" si="190"/>
        <v>-2.5461140547693396E-3</v>
      </c>
    </row>
    <row r="9785" spans="7:8">
      <c r="G9785">
        <v>9780</v>
      </c>
      <c r="H9785">
        <f t="shared" ca="1" si="190"/>
        <v>-2.9890585326792032E-2</v>
      </c>
    </row>
    <row r="9786" spans="7:8">
      <c r="G9786">
        <v>9781</v>
      </c>
      <c r="H9786">
        <f t="shared" ca="1" si="190"/>
        <v>-1.7766292573341207E-2</v>
      </c>
    </row>
    <row r="9787" spans="7:8">
      <c r="G9787">
        <v>9782</v>
      </c>
      <c r="H9787">
        <f t="shared" ca="1" si="190"/>
        <v>1.4719843227183168E-2</v>
      </c>
    </row>
    <row r="9788" spans="7:8">
      <c r="G9788">
        <v>9783</v>
      </c>
      <c r="H9788">
        <f t="shared" ca="1" si="190"/>
        <v>-3.541828167089843E-2</v>
      </c>
    </row>
    <row r="9789" spans="7:8">
      <c r="G9789">
        <v>9784</v>
      </c>
      <c r="H9789">
        <f t="shared" ca="1" si="190"/>
        <v>-2.1005171847641547E-2</v>
      </c>
    </row>
    <row r="9790" spans="7:8">
      <c r="G9790">
        <v>9785</v>
      </c>
      <c r="H9790">
        <f t="shared" ca="1" si="190"/>
        <v>9.9158778736711181E-3</v>
      </c>
    </row>
    <row r="9791" spans="7:8">
      <c r="G9791">
        <v>9786</v>
      </c>
      <c r="H9791">
        <f t="shared" ca="1" si="190"/>
        <v>3.9275283362445415E-2</v>
      </c>
    </row>
    <row r="9792" spans="7:8">
      <c r="G9792">
        <v>9787</v>
      </c>
      <c r="H9792">
        <f t="shared" ca="1" si="190"/>
        <v>2.2943233788638284E-2</v>
      </c>
    </row>
    <row r="9793" spans="7:8">
      <c r="G9793">
        <v>9788</v>
      </c>
      <c r="H9793">
        <f t="shared" ca="1" si="190"/>
        <v>4.0968890846531339E-2</v>
      </c>
    </row>
    <row r="9794" spans="7:8">
      <c r="G9794">
        <v>9789</v>
      </c>
      <c r="H9794">
        <f t="shared" ca="1" si="190"/>
        <v>2.0522679870628672E-3</v>
      </c>
    </row>
    <row r="9795" spans="7:8">
      <c r="G9795">
        <v>9790</v>
      </c>
      <c r="H9795">
        <f t="shared" ca="1" si="190"/>
        <v>-1.1964194932809192E-2</v>
      </c>
    </row>
    <row r="9796" spans="7:8">
      <c r="G9796">
        <v>9791</v>
      </c>
      <c r="H9796">
        <f t="shared" ca="1" si="190"/>
        <v>-3.8384503273571303E-3</v>
      </c>
    </row>
    <row r="9797" spans="7:8">
      <c r="G9797">
        <v>9792</v>
      </c>
      <c r="H9797">
        <f t="shared" ca="1" si="190"/>
        <v>1.2454503171143087E-3</v>
      </c>
    </row>
    <row r="9798" spans="7:8">
      <c r="G9798">
        <v>9793</v>
      </c>
      <c r="H9798">
        <f t="shared" ca="1" si="190"/>
        <v>-1.876644975202299E-2</v>
      </c>
    </row>
    <row r="9799" spans="7:8">
      <c r="G9799">
        <v>9794</v>
      </c>
      <c r="H9799">
        <f t="shared" ref="H9799:H9862" ca="1" si="191">NORMINV(RAND(),N$8,N$9)</f>
        <v>1.3854391286929552E-2</v>
      </c>
    </row>
    <row r="9800" spans="7:8">
      <c r="G9800">
        <v>9795</v>
      </c>
      <c r="H9800">
        <f t="shared" ca="1" si="191"/>
        <v>3.1104294564967872E-2</v>
      </c>
    </row>
    <row r="9801" spans="7:8">
      <c r="G9801">
        <v>9796</v>
      </c>
      <c r="H9801">
        <f t="shared" ca="1" si="191"/>
        <v>8.962274697470473E-3</v>
      </c>
    </row>
    <row r="9802" spans="7:8">
      <c r="G9802">
        <v>9797</v>
      </c>
      <c r="H9802">
        <f t="shared" ca="1" si="191"/>
        <v>2.3084454426467046E-2</v>
      </c>
    </row>
    <row r="9803" spans="7:8">
      <c r="G9803">
        <v>9798</v>
      </c>
      <c r="H9803">
        <f t="shared" ca="1" si="191"/>
        <v>2.526496789731783E-3</v>
      </c>
    </row>
    <row r="9804" spans="7:8">
      <c r="G9804">
        <v>9799</v>
      </c>
      <c r="H9804">
        <f t="shared" ca="1" si="191"/>
        <v>1.458945229366272E-2</v>
      </c>
    </row>
    <row r="9805" spans="7:8">
      <c r="G9805">
        <v>9800</v>
      </c>
      <c r="H9805">
        <f t="shared" ca="1" si="191"/>
        <v>1.4858759486203937E-2</v>
      </c>
    </row>
    <row r="9806" spans="7:8">
      <c r="G9806">
        <v>9801</v>
      </c>
      <c r="H9806">
        <f t="shared" ca="1" si="191"/>
        <v>1.0659160288660994E-2</v>
      </c>
    </row>
    <row r="9807" spans="7:8">
      <c r="G9807">
        <v>9802</v>
      </c>
      <c r="H9807">
        <f t="shared" ca="1" si="191"/>
        <v>-1.468078525735476E-3</v>
      </c>
    </row>
    <row r="9808" spans="7:8">
      <c r="G9808">
        <v>9803</v>
      </c>
      <c r="H9808">
        <f t="shared" ca="1" si="191"/>
        <v>-2.5344256020494966E-2</v>
      </c>
    </row>
    <row r="9809" spans="7:8">
      <c r="G9809">
        <v>9804</v>
      </c>
      <c r="H9809">
        <f t="shared" ca="1" si="191"/>
        <v>1.5466506253915204E-2</v>
      </c>
    </row>
    <row r="9810" spans="7:8">
      <c r="G9810">
        <v>9805</v>
      </c>
      <c r="H9810">
        <f t="shared" ca="1" si="191"/>
        <v>1.436691114386076E-2</v>
      </c>
    </row>
    <row r="9811" spans="7:8">
      <c r="G9811">
        <v>9806</v>
      </c>
      <c r="H9811">
        <f t="shared" ca="1" si="191"/>
        <v>3.1209592877295095E-2</v>
      </c>
    </row>
    <row r="9812" spans="7:8">
      <c r="G9812">
        <v>9807</v>
      </c>
      <c r="H9812">
        <f t="shared" ca="1" si="191"/>
        <v>1.458817758983515E-2</v>
      </c>
    </row>
    <row r="9813" spans="7:8">
      <c r="G9813">
        <v>9808</v>
      </c>
      <c r="H9813">
        <f t="shared" ca="1" si="191"/>
        <v>-1.9707458739794844E-2</v>
      </c>
    </row>
    <row r="9814" spans="7:8">
      <c r="G9814">
        <v>9809</v>
      </c>
      <c r="H9814">
        <f t="shared" ca="1" si="191"/>
        <v>-5.4010500918427588E-4</v>
      </c>
    </row>
    <row r="9815" spans="7:8">
      <c r="G9815">
        <v>9810</v>
      </c>
      <c r="H9815">
        <f t="shared" ca="1" si="191"/>
        <v>2.8934605073260154E-2</v>
      </c>
    </row>
    <row r="9816" spans="7:8">
      <c r="G9816">
        <v>9811</v>
      </c>
      <c r="H9816">
        <f t="shared" ca="1" si="191"/>
        <v>2.9322943965015707E-2</v>
      </c>
    </row>
    <row r="9817" spans="7:8">
      <c r="G9817">
        <v>9812</v>
      </c>
      <c r="H9817">
        <f t="shared" ca="1" si="191"/>
        <v>-1.1743324968622525E-2</v>
      </c>
    </row>
    <row r="9818" spans="7:8">
      <c r="G9818">
        <v>9813</v>
      </c>
      <c r="H9818">
        <f t="shared" ca="1" si="191"/>
        <v>-4.2943962381977634E-3</v>
      </c>
    </row>
    <row r="9819" spans="7:8">
      <c r="G9819">
        <v>9814</v>
      </c>
      <c r="H9819">
        <f t="shared" ca="1" si="191"/>
        <v>-2.2392343111644463E-2</v>
      </c>
    </row>
    <row r="9820" spans="7:8">
      <c r="G9820">
        <v>9815</v>
      </c>
      <c r="H9820">
        <f t="shared" ca="1" si="191"/>
        <v>-5.0453493007186927E-2</v>
      </c>
    </row>
    <row r="9821" spans="7:8">
      <c r="G9821">
        <v>9816</v>
      </c>
      <c r="H9821">
        <f t="shared" ca="1" si="191"/>
        <v>-1.6643916929782E-2</v>
      </c>
    </row>
    <row r="9822" spans="7:8">
      <c r="G9822">
        <v>9817</v>
      </c>
      <c r="H9822">
        <f t="shared" ca="1" si="191"/>
        <v>1.4209624527265595E-2</v>
      </c>
    </row>
    <row r="9823" spans="7:8">
      <c r="G9823">
        <v>9818</v>
      </c>
      <c r="H9823">
        <f t="shared" ca="1" si="191"/>
        <v>2.5274129399684993E-2</v>
      </c>
    </row>
    <row r="9824" spans="7:8">
      <c r="G9824">
        <v>9819</v>
      </c>
      <c r="H9824">
        <f t="shared" ca="1" si="191"/>
        <v>-2.4265084921120627E-2</v>
      </c>
    </row>
    <row r="9825" spans="7:8">
      <c r="G9825">
        <v>9820</v>
      </c>
      <c r="H9825">
        <f t="shared" ca="1" si="191"/>
        <v>-2.6763727291137251E-2</v>
      </c>
    </row>
    <row r="9826" spans="7:8">
      <c r="G9826">
        <v>9821</v>
      </c>
      <c r="H9826">
        <f t="shared" ca="1" si="191"/>
        <v>-2.001435711370389E-2</v>
      </c>
    </row>
    <row r="9827" spans="7:8">
      <c r="G9827">
        <v>9822</v>
      </c>
      <c r="H9827">
        <f t="shared" ca="1" si="191"/>
        <v>-4.757064243758873E-4</v>
      </c>
    </row>
    <row r="9828" spans="7:8">
      <c r="G9828">
        <v>9823</v>
      </c>
      <c r="H9828">
        <f t="shared" ca="1" si="191"/>
        <v>-7.2372296939355908E-3</v>
      </c>
    </row>
    <row r="9829" spans="7:8">
      <c r="G9829">
        <v>9824</v>
      </c>
      <c r="H9829">
        <f t="shared" ca="1" si="191"/>
        <v>1.1016270374133974E-2</v>
      </c>
    </row>
    <row r="9830" spans="7:8">
      <c r="G9830">
        <v>9825</v>
      </c>
      <c r="H9830">
        <f t="shared" ca="1" si="191"/>
        <v>-6.0171519621222778E-3</v>
      </c>
    </row>
    <row r="9831" spans="7:8">
      <c r="G9831">
        <v>9826</v>
      </c>
      <c r="H9831">
        <f t="shared" ca="1" si="191"/>
        <v>2.5758913167449491E-3</v>
      </c>
    </row>
    <row r="9832" spans="7:8">
      <c r="G9832">
        <v>9827</v>
      </c>
      <c r="H9832">
        <f t="shared" ca="1" si="191"/>
        <v>1.0998705355782443E-2</v>
      </c>
    </row>
    <row r="9833" spans="7:8">
      <c r="G9833">
        <v>9828</v>
      </c>
      <c r="H9833">
        <f t="shared" ca="1" si="191"/>
        <v>1.6163349913471889E-2</v>
      </c>
    </row>
    <row r="9834" spans="7:8">
      <c r="G9834">
        <v>9829</v>
      </c>
      <c r="H9834">
        <f t="shared" ca="1" si="191"/>
        <v>-8.6527010555248144E-3</v>
      </c>
    </row>
    <row r="9835" spans="7:8">
      <c r="G9835">
        <v>9830</v>
      </c>
      <c r="H9835">
        <f t="shared" ca="1" si="191"/>
        <v>2.8922241342916363E-2</v>
      </c>
    </row>
    <row r="9836" spans="7:8">
      <c r="G9836">
        <v>9831</v>
      </c>
      <c r="H9836">
        <f t="shared" ca="1" si="191"/>
        <v>-5.7747067975089722E-3</v>
      </c>
    </row>
    <row r="9837" spans="7:8">
      <c r="G9837">
        <v>9832</v>
      </c>
      <c r="H9837">
        <f t="shared" ca="1" si="191"/>
        <v>4.6379076085033104E-3</v>
      </c>
    </row>
    <row r="9838" spans="7:8">
      <c r="G9838">
        <v>9833</v>
      </c>
      <c r="H9838">
        <f t="shared" ca="1" si="191"/>
        <v>8.686996423596988E-3</v>
      </c>
    </row>
    <row r="9839" spans="7:8">
      <c r="G9839">
        <v>9834</v>
      </c>
      <c r="H9839">
        <f t="shared" ca="1" si="191"/>
        <v>1.7224149217147731E-2</v>
      </c>
    </row>
    <row r="9840" spans="7:8">
      <c r="G9840">
        <v>9835</v>
      </c>
      <c r="H9840">
        <f t="shared" ca="1" si="191"/>
        <v>3.3507945919953444E-2</v>
      </c>
    </row>
    <row r="9841" spans="7:8">
      <c r="G9841">
        <v>9836</v>
      </c>
      <c r="H9841">
        <f t="shared" ca="1" si="191"/>
        <v>2.2975843512419301E-2</v>
      </c>
    </row>
    <row r="9842" spans="7:8">
      <c r="G9842">
        <v>9837</v>
      </c>
      <c r="H9842">
        <f t="shared" ca="1" si="191"/>
        <v>-3.9598866315631649E-2</v>
      </c>
    </row>
    <row r="9843" spans="7:8">
      <c r="G9843">
        <v>9838</v>
      </c>
      <c r="H9843">
        <f t="shared" ca="1" si="191"/>
        <v>5.0041392671095648E-2</v>
      </c>
    </row>
    <row r="9844" spans="7:8">
      <c r="G9844">
        <v>9839</v>
      </c>
      <c r="H9844">
        <f t="shared" ca="1" si="191"/>
        <v>-1.5127448159958276E-2</v>
      </c>
    </row>
    <row r="9845" spans="7:8">
      <c r="G9845">
        <v>9840</v>
      </c>
      <c r="H9845">
        <f t="shared" ca="1" si="191"/>
        <v>2.506061829057853E-2</v>
      </c>
    </row>
    <row r="9846" spans="7:8">
      <c r="G9846">
        <v>9841</v>
      </c>
      <c r="H9846">
        <f t="shared" ca="1" si="191"/>
        <v>-1.5224589437141332E-2</v>
      </c>
    </row>
    <row r="9847" spans="7:8">
      <c r="G9847">
        <v>9842</v>
      </c>
      <c r="H9847">
        <f t="shared" ca="1" si="191"/>
        <v>-1.3708379457253938E-2</v>
      </c>
    </row>
    <row r="9848" spans="7:8">
      <c r="G9848">
        <v>9843</v>
      </c>
      <c r="H9848">
        <f t="shared" ca="1" si="191"/>
        <v>1.817104711348495E-2</v>
      </c>
    </row>
    <row r="9849" spans="7:8">
      <c r="G9849">
        <v>9844</v>
      </c>
      <c r="H9849">
        <f t="shared" ca="1" si="191"/>
        <v>-3.1944331528715487E-3</v>
      </c>
    </row>
    <row r="9850" spans="7:8">
      <c r="G9850">
        <v>9845</v>
      </c>
      <c r="H9850">
        <f t="shared" ca="1" si="191"/>
        <v>1.1406601332758136E-2</v>
      </c>
    </row>
    <row r="9851" spans="7:8">
      <c r="G9851">
        <v>9846</v>
      </c>
      <c r="H9851">
        <f t="shared" ca="1" si="191"/>
        <v>2.7619361732675367E-2</v>
      </c>
    </row>
    <row r="9852" spans="7:8">
      <c r="G9852">
        <v>9847</v>
      </c>
      <c r="H9852">
        <f t="shared" ca="1" si="191"/>
        <v>1.8970842370369341E-2</v>
      </c>
    </row>
    <row r="9853" spans="7:8">
      <c r="G9853">
        <v>9848</v>
      </c>
      <c r="H9853">
        <f t="shared" ca="1" si="191"/>
        <v>-5.8557583980104959E-2</v>
      </c>
    </row>
    <row r="9854" spans="7:8">
      <c r="G9854">
        <v>9849</v>
      </c>
      <c r="H9854">
        <f t="shared" ca="1" si="191"/>
        <v>7.740614369703005E-3</v>
      </c>
    </row>
    <row r="9855" spans="7:8">
      <c r="G9855">
        <v>9850</v>
      </c>
      <c r="H9855">
        <f t="shared" ca="1" si="191"/>
        <v>2.2680169978193207E-2</v>
      </c>
    </row>
    <row r="9856" spans="7:8">
      <c r="G9856">
        <v>9851</v>
      </c>
      <c r="H9856">
        <f t="shared" ca="1" si="191"/>
        <v>1.2507622827490357E-2</v>
      </c>
    </row>
    <row r="9857" spans="7:8">
      <c r="G9857">
        <v>9852</v>
      </c>
      <c r="H9857">
        <f t="shared" ca="1" si="191"/>
        <v>1.3045932656395939E-2</v>
      </c>
    </row>
    <row r="9858" spans="7:8">
      <c r="G9858">
        <v>9853</v>
      </c>
      <c r="H9858">
        <f t="shared" ca="1" si="191"/>
        <v>1.9759828048782735E-2</v>
      </c>
    </row>
    <row r="9859" spans="7:8">
      <c r="G9859">
        <v>9854</v>
      </c>
      <c r="H9859">
        <f t="shared" ca="1" si="191"/>
        <v>3.9251722172330722E-2</v>
      </c>
    </row>
    <row r="9860" spans="7:8">
      <c r="G9860">
        <v>9855</v>
      </c>
      <c r="H9860">
        <f t="shared" ca="1" si="191"/>
        <v>3.3987707122482669E-2</v>
      </c>
    </row>
    <row r="9861" spans="7:8">
      <c r="G9861">
        <v>9856</v>
      </c>
      <c r="H9861">
        <f t="shared" ca="1" si="191"/>
        <v>2.8083274106206573E-2</v>
      </c>
    </row>
    <row r="9862" spans="7:8">
      <c r="G9862">
        <v>9857</v>
      </c>
      <c r="H9862">
        <f t="shared" ca="1" si="191"/>
        <v>-8.8811381447599265E-3</v>
      </c>
    </row>
    <row r="9863" spans="7:8">
      <c r="G9863">
        <v>9858</v>
      </c>
      <c r="H9863">
        <f t="shared" ref="H9863:H9926" ca="1" si="192">NORMINV(RAND(),N$8,N$9)</f>
        <v>1.8904250996814361E-2</v>
      </c>
    </row>
    <row r="9864" spans="7:8">
      <c r="G9864">
        <v>9859</v>
      </c>
      <c r="H9864">
        <f t="shared" ca="1" si="192"/>
        <v>-2.3439805953551305E-3</v>
      </c>
    </row>
    <row r="9865" spans="7:8">
      <c r="G9865">
        <v>9860</v>
      </c>
      <c r="H9865">
        <f t="shared" ca="1" si="192"/>
        <v>2.7228347265550439E-2</v>
      </c>
    </row>
    <row r="9866" spans="7:8">
      <c r="G9866">
        <v>9861</v>
      </c>
      <c r="H9866">
        <f t="shared" ca="1" si="192"/>
        <v>6.6794950094042418E-2</v>
      </c>
    </row>
    <row r="9867" spans="7:8">
      <c r="G9867">
        <v>9862</v>
      </c>
      <c r="H9867">
        <f t="shared" ca="1" si="192"/>
        <v>-4.7489230861791519E-3</v>
      </c>
    </row>
    <row r="9868" spans="7:8">
      <c r="G9868">
        <v>9863</v>
      </c>
      <c r="H9868">
        <f t="shared" ca="1" si="192"/>
        <v>4.0287205535381759E-2</v>
      </c>
    </row>
    <row r="9869" spans="7:8">
      <c r="G9869">
        <v>9864</v>
      </c>
      <c r="H9869">
        <f t="shared" ca="1" si="192"/>
        <v>4.5333297237791061E-3</v>
      </c>
    </row>
    <row r="9870" spans="7:8">
      <c r="G9870">
        <v>9865</v>
      </c>
      <c r="H9870">
        <f t="shared" ca="1" si="192"/>
        <v>-3.4953028860902562E-2</v>
      </c>
    </row>
    <row r="9871" spans="7:8">
      <c r="G9871">
        <v>9866</v>
      </c>
      <c r="H9871">
        <f t="shared" ca="1" si="192"/>
        <v>1.065100090648927E-3</v>
      </c>
    </row>
    <row r="9872" spans="7:8">
      <c r="G9872">
        <v>9867</v>
      </c>
      <c r="H9872">
        <f t="shared" ca="1" si="192"/>
        <v>-7.7734622804298357E-3</v>
      </c>
    </row>
    <row r="9873" spans="7:8">
      <c r="G9873">
        <v>9868</v>
      </c>
      <c r="H9873">
        <f t="shared" ca="1" si="192"/>
        <v>-2.2999431991571114E-2</v>
      </c>
    </row>
    <row r="9874" spans="7:8">
      <c r="G9874">
        <v>9869</v>
      </c>
      <c r="H9874">
        <f t="shared" ca="1" si="192"/>
        <v>1.6085675399899472E-2</v>
      </c>
    </row>
    <row r="9875" spans="7:8">
      <c r="G9875">
        <v>9870</v>
      </c>
      <c r="H9875">
        <f t="shared" ca="1" si="192"/>
        <v>-3.7865289384887965E-2</v>
      </c>
    </row>
    <row r="9876" spans="7:8">
      <c r="G9876">
        <v>9871</v>
      </c>
      <c r="H9876">
        <f t="shared" ca="1" si="192"/>
        <v>-3.0232221899816385E-2</v>
      </c>
    </row>
    <row r="9877" spans="7:8">
      <c r="G9877">
        <v>9872</v>
      </c>
      <c r="H9877">
        <f t="shared" ca="1" si="192"/>
        <v>-3.5273370666391253E-2</v>
      </c>
    </row>
    <row r="9878" spans="7:8">
      <c r="G9878">
        <v>9873</v>
      </c>
      <c r="H9878">
        <f t="shared" ca="1" si="192"/>
        <v>-1.418690398349038E-2</v>
      </c>
    </row>
    <row r="9879" spans="7:8">
      <c r="G9879">
        <v>9874</v>
      </c>
      <c r="H9879">
        <f t="shared" ca="1" si="192"/>
        <v>-2.4829364733642063E-2</v>
      </c>
    </row>
    <row r="9880" spans="7:8">
      <c r="G9880">
        <v>9875</v>
      </c>
      <c r="H9880">
        <f t="shared" ca="1" si="192"/>
        <v>2.8641467921103718E-2</v>
      </c>
    </row>
    <row r="9881" spans="7:8">
      <c r="G9881">
        <v>9876</v>
      </c>
      <c r="H9881">
        <f t="shared" ca="1" si="192"/>
        <v>1.643587520983587E-2</v>
      </c>
    </row>
    <row r="9882" spans="7:8">
      <c r="G9882">
        <v>9877</v>
      </c>
      <c r="H9882">
        <f t="shared" ca="1" si="192"/>
        <v>1.389708831030103E-2</v>
      </c>
    </row>
    <row r="9883" spans="7:8">
      <c r="G9883">
        <v>9878</v>
      </c>
      <c r="H9883">
        <f t="shared" ca="1" si="192"/>
        <v>-1.5583473259998761E-2</v>
      </c>
    </row>
    <row r="9884" spans="7:8">
      <c r="G9884">
        <v>9879</v>
      </c>
      <c r="H9884">
        <f t="shared" ca="1" si="192"/>
        <v>-2.0944903002191262E-2</v>
      </c>
    </row>
    <row r="9885" spans="7:8">
      <c r="G9885">
        <v>9880</v>
      </c>
      <c r="H9885">
        <f t="shared" ca="1" si="192"/>
        <v>-2.0001796452608366E-2</v>
      </c>
    </row>
    <row r="9886" spans="7:8">
      <c r="G9886">
        <v>9881</v>
      </c>
      <c r="H9886">
        <f t="shared" ca="1" si="192"/>
        <v>1.9654137719614189E-3</v>
      </c>
    </row>
    <row r="9887" spans="7:8">
      <c r="G9887">
        <v>9882</v>
      </c>
      <c r="H9887">
        <f t="shared" ca="1" si="192"/>
        <v>2.4252933094360486E-2</v>
      </c>
    </row>
    <row r="9888" spans="7:8">
      <c r="G9888">
        <v>9883</v>
      </c>
      <c r="H9888">
        <f t="shared" ca="1" si="192"/>
        <v>-1.4715269181571145E-2</v>
      </c>
    </row>
    <row r="9889" spans="7:8">
      <c r="G9889">
        <v>9884</v>
      </c>
      <c r="H9889">
        <f t="shared" ca="1" si="192"/>
        <v>1.2938883897532057E-2</v>
      </c>
    </row>
    <row r="9890" spans="7:8">
      <c r="G9890">
        <v>9885</v>
      </c>
      <c r="H9890">
        <f t="shared" ca="1" si="192"/>
        <v>-7.9925447431294771E-3</v>
      </c>
    </row>
    <row r="9891" spans="7:8">
      <c r="G9891">
        <v>9886</v>
      </c>
      <c r="H9891">
        <f t="shared" ca="1" si="192"/>
        <v>8.7354310222793607E-3</v>
      </c>
    </row>
    <row r="9892" spans="7:8">
      <c r="G9892">
        <v>9887</v>
      </c>
      <c r="H9892">
        <f t="shared" ca="1" si="192"/>
        <v>6.1578213465493196E-3</v>
      </c>
    </row>
    <row r="9893" spans="7:8">
      <c r="G9893">
        <v>9888</v>
      </c>
      <c r="H9893">
        <f t="shared" ca="1" si="192"/>
        <v>-1.8701953776981649E-2</v>
      </c>
    </row>
    <row r="9894" spans="7:8">
      <c r="G9894">
        <v>9889</v>
      </c>
      <c r="H9894">
        <f t="shared" ca="1" si="192"/>
        <v>2.8192192017713526E-2</v>
      </c>
    </row>
    <row r="9895" spans="7:8">
      <c r="G9895">
        <v>9890</v>
      </c>
      <c r="H9895">
        <f t="shared" ca="1" si="192"/>
        <v>-3.4121432393687139E-2</v>
      </c>
    </row>
    <row r="9896" spans="7:8">
      <c r="G9896">
        <v>9891</v>
      </c>
      <c r="H9896">
        <f t="shared" ca="1" si="192"/>
        <v>-1.510192398738275E-2</v>
      </c>
    </row>
    <row r="9897" spans="7:8">
      <c r="G9897">
        <v>9892</v>
      </c>
      <c r="H9897">
        <f t="shared" ca="1" si="192"/>
        <v>-6.2345344635923493E-3</v>
      </c>
    </row>
    <row r="9898" spans="7:8">
      <c r="G9898">
        <v>9893</v>
      </c>
      <c r="H9898">
        <f t="shared" ca="1" si="192"/>
        <v>6.9750762115925275E-3</v>
      </c>
    </row>
    <row r="9899" spans="7:8">
      <c r="G9899">
        <v>9894</v>
      </c>
      <c r="H9899">
        <f t="shared" ca="1" si="192"/>
        <v>-1.5923601533486216E-2</v>
      </c>
    </row>
    <row r="9900" spans="7:8">
      <c r="G9900">
        <v>9895</v>
      </c>
      <c r="H9900">
        <f t="shared" ca="1" si="192"/>
        <v>-2.333208130941291E-2</v>
      </c>
    </row>
    <row r="9901" spans="7:8">
      <c r="G9901">
        <v>9896</v>
      </c>
      <c r="H9901">
        <f t="shared" ca="1" si="192"/>
        <v>-1.5443070797780246E-2</v>
      </c>
    </row>
    <row r="9902" spans="7:8">
      <c r="G9902">
        <v>9897</v>
      </c>
      <c r="H9902">
        <f t="shared" ca="1" si="192"/>
        <v>3.8878218182222257E-2</v>
      </c>
    </row>
    <row r="9903" spans="7:8">
      <c r="G9903">
        <v>9898</v>
      </c>
      <c r="H9903">
        <f t="shared" ca="1" si="192"/>
        <v>-2.5929669999134118E-2</v>
      </c>
    </row>
    <row r="9904" spans="7:8">
      <c r="G9904">
        <v>9899</v>
      </c>
      <c r="H9904">
        <f t="shared" ca="1" si="192"/>
        <v>1.2959606491079297E-2</v>
      </c>
    </row>
    <row r="9905" spans="7:8">
      <c r="G9905">
        <v>9900</v>
      </c>
      <c r="H9905">
        <f t="shared" ca="1" si="192"/>
        <v>2.2679599954492754E-2</v>
      </c>
    </row>
    <row r="9906" spans="7:8">
      <c r="G9906">
        <v>9901</v>
      </c>
      <c r="H9906">
        <f t="shared" ca="1" si="192"/>
        <v>-1.6596071799351571E-2</v>
      </c>
    </row>
    <row r="9907" spans="7:8">
      <c r="G9907">
        <v>9902</v>
      </c>
      <c r="H9907">
        <f t="shared" ca="1" si="192"/>
        <v>1.6477970887501275E-2</v>
      </c>
    </row>
    <row r="9908" spans="7:8">
      <c r="G9908">
        <v>9903</v>
      </c>
      <c r="H9908">
        <f t="shared" ca="1" si="192"/>
        <v>3.9279462062890444E-2</v>
      </c>
    </row>
    <row r="9909" spans="7:8">
      <c r="G9909">
        <v>9904</v>
      </c>
      <c r="H9909">
        <f t="shared" ca="1" si="192"/>
        <v>4.4169447309580584E-2</v>
      </c>
    </row>
    <row r="9910" spans="7:8">
      <c r="G9910">
        <v>9905</v>
      </c>
      <c r="H9910">
        <f t="shared" ca="1" si="192"/>
        <v>2.6774163634315597E-2</v>
      </c>
    </row>
    <row r="9911" spans="7:8">
      <c r="G9911">
        <v>9906</v>
      </c>
      <c r="H9911">
        <f t="shared" ca="1" si="192"/>
        <v>-5.747778976585286E-3</v>
      </c>
    </row>
    <row r="9912" spans="7:8">
      <c r="G9912">
        <v>9907</v>
      </c>
      <c r="H9912">
        <f t="shared" ca="1" si="192"/>
        <v>1.1487216052232064E-2</v>
      </c>
    </row>
    <row r="9913" spans="7:8">
      <c r="G9913">
        <v>9908</v>
      </c>
      <c r="H9913">
        <f t="shared" ca="1" si="192"/>
        <v>-1.0726692609494859E-2</v>
      </c>
    </row>
    <row r="9914" spans="7:8">
      <c r="G9914">
        <v>9909</v>
      </c>
      <c r="H9914">
        <f t="shared" ca="1" si="192"/>
        <v>2.3318931408744204E-3</v>
      </c>
    </row>
    <row r="9915" spans="7:8">
      <c r="G9915">
        <v>9910</v>
      </c>
      <c r="H9915">
        <f t="shared" ca="1" si="192"/>
        <v>-3.8039767327259368E-2</v>
      </c>
    </row>
    <row r="9916" spans="7:8">
      <c r="G9916">
        <v>9911</v>
      </c>
      <c r="H9916">
        <f t="shared" ca="1" si="192"/>
        <v>7.5733137497035691E-3</v>
      </c>
    </row>
    <row r="9917" spans="7:8">
      <c r="G9917">
        <v>9912</v>
      </c>
      <c r="H9917">
        <f t="shared" ca="1" si="192"/>
        <v>-2.0903128188860462E-2</v>
      </c>
    </row>
    <row r="9918" spans="7:8">
      <c r="G9918">
        <v>9913</v>
      </c>
      <c r="H9918">
        <f t="shared" ca="1" si="192"/>
        <v>-2.8042006762373103E-2</v>
      </c>
    </row>
    <row r="9919" spans="7:8">
      <c r="G9919">
        <v>9914</v>
      </c>
      <c r="H9919">
        <f t="shared" ca="1" si="192"/>
        <v>-1.0384119814070829E-2</v>
      </c>
    </row>
    <row r="9920" spans="7:8">
      <c r="G9920">
        <v>9915</v>
      </c>
      <c r="H9920">
        <f t="shared" ca="1" si="192"/>
        <v>-9.4078088136295129E-3</v>
      </c>
    </row>
    <row r="9921" spans="7:8">
      <c r="G9921">
        <v>9916</v>
      </c>
      <c r="H9921">
        <f t="shared" ca="1" si="192"/>
        <v>-1.0240814422694779E-2</v>
      </c>
    </row>
    <row r="9922" spans="7:8">
      <c r="G9922">
        <v>9917</v>
      </c>
      <c r="H9922">
        <f t="shared" ca="1" si="192"/>
        <v>2.7410612156534352E-2</v>
      </c>
    </row>
    <row r="9923" spans="7:8">
      <c r="G9923">
        <v>9918</v>
      </c>
      <c r="H9923">
        <f t="shared" ca="1" si="192"/>
        <v>1.437000669853244E-2</v>
      </c>
    </row>
    <row r="9924" spans="7:8">
      <c r="G9924">
        <v>9919</v>
      </c>
      <c r="H9924">
        <f t="shared" ca="1" si="192"/>
        <v>2.1427675785568832E-2</v>
      </c>
    </row>
    <row r="9925" spans="7:8">
      <c r="G9925">
        <v>9920</v>
      </c>
      <c r="H9925">
        <f t="shared" ca="1" si="192"/>
        <v>-2.5520740480473918E-2</v>
      </c>
    </row>
    <row r="9926" spans="7:8">
      <c r="G9926">
        <v>9921</v>
      </c>
      <c r="H9926">
        <f t="shared" ca="1" si="192"/>
        <v>-5.4051104240233948E-3</v>
      </c>
    </row>
    <row r="9927" spans="7:8">
      <c r="G9927">
        <v>9922</v>
      </c>
      <c r="H9927">
        <f t="shared" ref="H9927:H9990" ca="1" si="193">NORMINV(RAND(),N$8,N$9)</f>
        <v>-1.6777770195794219E-2</v>
      </c>
    </row>
    <row r="9928" spans="7:8">
      <c r="G9928">
        <v>9923</v>
      </c>
      <c r="H9928">
        <f t="shared" ca="1" si="193"/>
        <v>-7.1990783291518805E-3</v>
      </c>
    </row>
    <row r="9929" spans="7:8">
      <c r="G9929">
        <v>9924</v>
      </c>
      <c r="H9929">
        <f t="shared" ca="1" si="193"/>
        <v>-1.1358444361334393E-2</v>
      </c>
    </row>
    <row r="9930" spans="7:8">
      <c r="G9930">
        <v>9925</v>
      </c>
      <c r="H9930">
        <f t="shared" ca="1" si="193"/>
        <v>3.738421563769581E-3</v>
      </c>
    </row>
    <row r="9931" spans="7:8">
      <c r="G9931">
        <v>9926</v>
      </c>
      <c r="H9931">
        <f t="shared" ca="1" si="193"/>
        <v>1.7243812782625795E-2</v>
      </c>
    </row>
    <row r="9932" spans="7:8">
      <c r="G9932">
        <v>9927</v>
      </c>
      <c r="H9932">
        <f t="shared" ca="1" si="193"/>
        <v>-2.7820605746468448E-2</v>
      </c>
    </row>
    <row r="9933" spans="7:8">
      <c r="G9933">
        <v>9928</v>
      </c>
      <c r="H9933">
        <f t="shared" ca="1" si="193"/>
        <v>1.0911878323821124E-2</v>
      </c>
    </row>
    <row r="9934" spans="7:8">
      <c r="G9934">
        <v>9929</v>
      </c>
      <c r="H9934">
        <f t="shared" ca="1" si="193"/>
        <v>2.1174291863418834E-2</v>
      </c>
    </row>
    <row r="9935" spans="7:8">
      <c r="G9935">
        <v>9930</v>
      </c>
      <c r="H9935">
        <f t="shared" ca="1" si="193"/>
        <v>3.8555683156646786E-2</v>
      </c>
    </row>
    <row r="9936" spans="7:8">
      <c r="G9936">
        <v>9931</v>
      </c>
      <c r="H9936">
        <f t="shared" ca="1" si="193"/>
        <v>2.2286608761720339E-2</v>
      </c>
    </row>
    <row r="9937" spans="7:8">
      <c r="G9937">
        <v>9932</v>
      </c>
      <c r="H9937">
        <f t="shared" ca="1" si="193"/>
        <v>1.1372354866762E-2</v>
      </c>
    </row>
    <row r="9938" spans="7:8">
      <c r="G9938">
        <v>9933</v>
      </c>
      <c r="H9938">
        <f t="shared" ca="1" si="193"/>
        <v>-1.5519768146771895E-2</v>
      </c>
    </row>
    <row r="9939" spans="7:8">
      <c r="G9939">
        <v>9934</v>
      </c>
      <c r="H9939">
        <f t="shared" ca="1" si="193"/>
        <v>2.3248907585136938E-2</v>
      </c>
    </row>
    <row r="9940" spans="7:8">
      <c r="G9940">
        <v>9935</v>
      </c>
      <c r="H9940">
        <f t="shared" ca="1" si="193"/>
        <v>-2.1222923146583094E-2</v>
      </c>
    </row>
    <row r="9941" spans="7:8">
      <c r="G9941">
        <v>9936</v>
      </c>
      <c r="H9941">
        <f t="shared" ca="1" si="193"/>
        <v>1.468129876855798E-2</v>
      </c>
    </row>
    <row r="9942" spans="7:8">
      <c r="G9942">
        <v>9937</v>
      </c>
      <c r="H9942">
        <f t="shared" ca="1" si="193"/>
        <v>5.8565729483321801E-3</v>
      </c>
    </row>
    <row r="9943" spans="7:8">
      <c r="G9943">
        <v>9938</v>
      </c>
      <c r="H9943">
        <f t="shared" ca="1" si="193"/>
        <v>4.4060149008804526E-2</v>
      </c>
    </row>
    <row r="9944" spans="7:8">
      <c r="G9944">
        <v>9939</v>
      </c>
      <c r="H9944">
        <f t="shared" ca="1" si="193"/>
        <v>-3.0334839498379743E-2</v>
      </c>
    </row>
    <row r="9945" spans="7:8">
      <c r="G9945">
        <v>9940</v>
      </c>
      <c r="H9945">
        <f t="shared" ca="1" si="193"/>
        <v>1.1461395625070503E-2</v>
      </c>
    </row>
    <row r="9946" spans="7:8">
      <c r="G9946">
        <v>9941</v>
      </c>
      <c r="H9946">
        <f t="shared" ca="1" si="193"/>
        <v>-3.0239633442776206E-2</v>
      </c>
    </row>
    <row r="9947" spans="7:8">
      <c r="G9947">
        <v>9942</v>
      </c>
      <c r="H9947">
        <f t="shared" ca="1" si="193"/>
        <v>-6.1940671452498054E-3</v>
      </c>
    </row>
    <row r="9948" spans="7:8">
      <c r="G9948">
        <v>9943</v>
      </c>
      <c r="H9948">
        <f t="shared" ca="1" si="193"/>
        <v>7.5969497300648727E-3</v>
      </c>
    </row>
    <row r="9949" spans="7:8">
      <c r="G9949">
        <v>9944</v>
      </c>
      <c r="H9949">
        <f t="shared" ca="1" si="193"/>
        <v>2.868887787579092E-2</v>
      </c>
    </row>
    <row r="9950" spans="7:8">
      <c r="G9950">
        <v>9945</v>
      </c>
      <c r="H9950">
        <f t="shared" ca="1" si="193"/>
        <v>-1.8325007089633239E-2</v>
      </c>
    </row>
    <row r="9951" spans="7:8">
      <c r="G9951">
        <v>9946</v>
      </c>
      <c r="H9951">
        <f t="shared" ca="1" si="193"/>
        <v>3.7322887218603711E-2</v>
      </c>
    </row>
    <row r="9952" spans="7:8">
      <c r="G9952">
        <v>9947</v>
      </c>
      <c r="H9952">
        <f t="shared" ca="1" si="193"/>
        <v>9.669896465484001E-3</v>
      </c>
    </row>
    <row r="9953" spans="7:8">
      <c r="G9953">
        <v>9948</v>
      </c>
      <c r="H9953">
        <f t="shared" ca="1" si="193"/>
        <v>3.324214764856108E-2</v>
      </c>
    </row>
    <row r="9954" spans="7:8">
      <c r="G9954">
        <v>9949</v>
      </c>
      <c r="H9954">
        <f t="shared" ca="1" si="193"/>
        <v>-5.6626496442285087E-3</v>
      </c>
    </row>
    <row r="9955" spans="7:8">
      <c r="G9955">
        <v>9950</v>
      </c>
      <c r="H9955">
        <f t="shared" ca="1" si="193"/>
        <v>-5.880917809343209E-4</v>
      </c>
    </row>
    <row r="9956" spans="7:8">
      <c r="G9956">
        <v>9951</v>
      </c>
      <c r="H9956">
        <f t="shared" ca="1" si="193"/>
        <v>3.1577004974915633E-2</v>
      </c>
    </row>
    <row r="9957" spans="7:8">
      <c r="G9957">
        <v>9952</v>
      </c>
      <c r="H9957">
        <f t="shared" ca="1" si="193"/>
        <v>5.2657239256888371E-3</v>
      </c>
    </row>
    <row r="9958" spans="7:8">
      <c r="G9958">
        <v>9953</v>
      </c>
      <c r="H9958">
        <f t="shared" ca="1" si="193"/>
        <v>2.6962075703284395E-2</v>
      </c>
    </row>
    <row r="9959" spans="7:8">
      <c r="G9959">
        <v>9954</v>
      </c>
      <c r="H9959">
        <f t="shared" ca="1" si="193"/>
        <v>8.8687797760096752E-3</v>
      </c>
    </row>
    <row r="9960" spans="7:8">
      <c r="G9960">
        <v>9955</v>
      </c>
      <c r="H9960">
        <f t="shared" ca="1" si="193"/>
        <v>1.345074870035249E-2</v>
      </c>
    </row>
    <row r="9961" spans="7:8">
      <c r="G9961">
        <v>9956</v>
      </c>
      <c r="H9961">
        <f t="shared" ca="1" si="193"/>
        <v>-1.8628384410934572E-2</v>
      </c>
    </row>
    <row r="9962" spans="7:8">
      <c r="G9962">
        <v>9957</v>
      </c>
      <c r="H9962">
        <f t="shared" ca="1" si="193"/>
        <v>3.3170728828640188E-3</v>
      </c>
    </row>
    <row r="9963" spans="7:8">
      <c r="G9963">
        <v>9958</v>
      </c>
      <c r="H9963">
        <f t="shared" ca="1" si="193"/>
        <v>3.5714585054902756E-2</v>
      </c>
    </row>
    <row r="9964" spans="7:8">
      <c r="G9964">
        <v>9959</v>
      </c>
      <c r="H9964">
        <f t="shared" ca="1" si="193"/>
        <v>-1.8191129718333664E-2</v>
      </c>
    </row>
    <row r="9965" spans="7:8">
      <c r="G9965">
        <v>9960</v>
      </c>
      <c r="H9965">
        <f t="shared" ca="1" si="193"/>
        <v>9.2011642632658841E-4</v>
      </c>
    </row>
    <row r="9966" spans="7:8">
      <c r="G9966">
        <v>9961</v>
      </c>
      <c r="H9966">
        <f t="shared" ca="1" si="193"/>
        <v>9.2785370148176869E-3</v>
      </c>
    </row>
    <row r="9967" spans="7:8">
      <c r="G9967">
        <v>9962</v>
      </c>
      <c r="H9967">
        <f t="shared" ca="1" si="193"/>
        <v>-1.3899814511314461E-2</v>
      </c>
    </row>
    <row r="9968" spans="7:8">
      <c r="G9968">
        <v>9963</v>
      </c>
      <c r="H9968">
        <f t="shared" ca="1" si="193"/>
        <v>-1.4035941603961703E-2</v>
      </c>
    </row>
    <row r="9969" spans="7:8">
      <c r="G9969">
        <v>9964</v>
      </c>
      <c r="H9969">
        <f t="shared" ca="1" si="193"/>
        <v>-1.430034567471648E-2</v>
      </c>
    </row>
    <row r="9970" spans="7:8">
      <c r="G9970">
        <v>9965</v>
      </c>
      <c r="H9970">
        <f t="shared" ca="1" si="193"/>
        <v>1.6502421038466525E-2</v>
      </c>
    </row>
    <row r="9971" spans="7:8">
      <c r="G9971">
        <v>9966</v>
      </c>
      <c r="H9971">
        <f t="shared" ca="1" si="193"/>
        <v>-5.0011929676729849E-3</v>
      </c>
    </row>
    <row r="9972" spans="7:8">
      <c r="G9972">
        <v>9967</v>
      </c>
      <c r="H9972">
        <f t="shared" ca="1" si="193"/>
        <v>3.8259184453094522E-2</v>
      </c>
    </row>
    <row r="9973" spans="7:8">
      <c r="G9973">
        <v>9968</v>
      </c>
      <c r="H9973">
        <f t="shared" ca="1" si="193"/>
        <v>-1.7584979596786073E-2</v>
      </c>
    </row>
    <row r="9974" spans="7:8">
      <c r="G9974">
        <v>9969</v>
      </c>
      <c r="H9974">
        <f t="shared" ca="1" si="193"/>
        <v>-3.0002592193339086E-3</v>
      </c>
    </row>
    <row r="9975" spans="7:8">
      <c r="G9975">
        <v>9970</v>
      </c>
      <c r="H9975">
        <f t="shared" ca="1" si="193"/>
        <v>-6.7559553316369116E-3</v>
      </c>
    </row>
    <row r="9976" spans="7:8">
      <c r="G9976">
        <v>9971</v>
      </c>
      <c r="H9976">
        <f t="shared" ca="1" si="193"/>
        <v>5.5550428060667671E-2</v>
      </c>
    </row>
    <row r="9977" spans="7:8">
      <c r="G9977">
        <v>9972</v>
      </c>
      <c r="H9977">
        <f t="shared" ca="1" si="193"/>
        <v>-2.7162404236849756E-2</v>
      </c>
    </row>
    <row r="9978" spans="7:8">
      <c r="G9978">
        <v>9973</v>
      </c>
      <c r="H9978">
        <f t="shared" ca="1" si="193"/>
        <v>1.1391056188341759E-2</v>
      </c>
    </row>
    <row r="9979" spans="7:8">
      <c r="G9979">
        <v>9974</v>
      </c>
      <c r="H9979">
        <f t="shared" ca="1" si="193"/>
        <v>4.9825616837565083E-2</v>
      </c>
    </row>
    <row r="9980" spans="7:8">
      <c r="G9980">
        <v>9975</v>
      </c>
      <c r="H9980">
        <f t="shared" ca="1" si="193"/>
        <v>3.8196402612282958E-2</v>
      </c>
    </row>
    <row r="9981" spans="7:8">
      <c r="G9981">
        <v>9976</v>
      </c>
      <c r="H9981">
        <f t="shared" ca="1" si="193"/>
        <v>-6.1610012809926932E-4</v>
      </c>
    </row>
    <row r="9982" spans="7:8">
      <c r="G9982">
        <v>9977</v>
      </c>
      <c r="H9982">
        <f t="shared" ca="1" si="193"/>
        <v>2.8245449565613701E-3</v>
      </c>
    </row>
    <row r="9983" spans="7:8">
      <c r="G9983">
        <v>9978</v>
      </c>
      <c r="H9983">
        <f t="shared" ca="1" si="193"/>
        <v>7.7820272774384372E-3</v>
      </c>
    </row>
    <row r="9984" spans="7:8">
      <c r="G9984">
        <v>9979</v>
      </c>
      <c r="H9984">
        <f t="shared" ca="1" si="193"/>
        <v>2.5001255628232695E-2</v>
      </c>
    </row>
    <row r="9985" spans="7:8">
      <c r="G9985">
        <v>9980</v>
      </c>
      <c r="H9985">
        <f t="shared" ca="1" si="193"/>
        <v>3.2925136267345036E-2</v>
      </c>
    </row>
    <row r="9986" spans="7:8">
      <c r="G9986">
        <v>9981</v>
      </c>
      <c r="H9986">
        <f t="shared" ca="1" si="193"/>
        <v>4.1893735397320025E-2</v>
      </c>
    </row>
    <row r="9987" spans="7:8">
      <c r="G9987">
        <v>9982</v>
      </c>
      <c r="H9987">
        <f t="shared" ca="1" si="193"/>
        <v>7.9105256026736539E-3</v>
      </c>
    </row>
    <row r="9988" spans="7:8">
      <c r="G9988">
        <v>9983</v>
      </c>
      <c r="H9988">
        <f t="shared" ca="1" si="193"/>
        <v>2.1564574853205749E-2</v>
      </c>
    </row>
    <row r="9989" spans="7:8">
      <c r="G9989">
        <v>9984</v>
      </c>
      <c r="H9989">
        <f t="shared" ca="1" si="193"/>
        <v>-1.4979450594500026E-2</v>
      </c>
    </row>
    <row r="9990" spans="7:8">
      <c r="G9990">
        <v>9985</v>
      </c>
      <c r="H9990">
        <f t="shared" ca="1" si="193"/>
        <v>5.4337601993195298E-3</v>
      </c>
    </row>
    <row r="9991" spans="7:8">
      <c r="G9991">
        <v>9986</v>
      </c>
      <c r="H9991">
        <f t="shared" ref="H9991:H10005" ca="1" si="194">NORMINV(RAND(),N$8,N$9)</f>
        <v>4.5467205084523919E-2</v>
      </c>
    </row>
    <row r="9992" spans="7:8">
      <c r="G9992">
        <v>9987</v>
      </c>
      <c r="H9992">
        <f t="shared" ca="1" si="194"/>
        <v>8.964974428191632E-3</v>
      </c>
    </row>
    <row r="9993" spans="7:8">
      <c r="G9993">
        <v>9988</v>
      </c>
      <c r="H9993">
        <f t="shared" ca="1" si="194"/>
        <v>-1.0237794638977046E-2</v>
      </c>
    </row>
    <row r="9994" spans="7:8">
      <c r="G9994">
        <v>9989</v>
      </c>
      <c r="H9994">
        <f t="shared" ca="1" si="194"/>
        <v>1.5303879808916268E-2</v>
      </c>
    </row>
    <row r="9995" spans="7:8">
      <c r="G9995">
        <v>9990</v>
      </c>
      <c r="H9995">
        <f t="shared" ca="1" si="194"/>
        <v>-2.7243547971754656E-2</v>
      </c>
    </row>
    <row r="9996" spans="7:8">
      <c r="G9996">
        <v>9991</v>
      </c>
      <c r="H9996">
        <f t="shared" ca="1" si="194"/>
        <v>-1.5662775625312066E-2</v>
      </c>
    </row>
    <row r="9997" spans="7:8">
      <c r="G9997">
        <v>9992</v>
      </c>
      <c r="H9997">
        <f t="shared" ca="1" si="194"/>
        <v>2.8115973851220574E-3</v>
      </c>
    </row>
    <row r="9998" spans="7:8">
      <c r="G9998">
        <v>9993</v>
      </c>
      <c r="H9998">
        <f t="shared" ca="1" si="194"/>
        <v>-1.8255053665902299E-2</v>
      </c>
    </row>
    <row r="9999" spans="7:8">
      <c r="G9999">
        <v>9994</v>
      </c>
      <c r="H9999">
        <f t="shared" ca="1" si="194"/>
        <v>3.7646581822736565E-2</v>
      </c>
    </row>
    <row r="10000" spans="7:8">
      <c r="G10000">
        <v>9995</v>
      </c>
      <c r="H10000">
        <f t="shared" ca="1" si="194"/>
        <v>4.6904977865364204E-2</v>
      </c>
    </row>
    <row r="10001" spans="7:8">
      <c r="G10001">
        <v>9996</v>
      </c>
      <c r="H10001">
        <f t="shared" ca="1" si="194"/>
        <v>1.7937228838395533E-2</v>
      </c>
    </row>
    <row r="10002" spans="7:8">
      <c r="G10002">
        <v>9997</v>
      </c>
      <c r="H10002">
        <f t="shared" ca="1" si="194"/>
        <v>8.7963444743803763E-3</v>
      </c>
    </row>
    <row r="10003" spans="7:8">
      <c r="G10003">
        <v>9998</v>
      </c>
      <c r="H10003">
        <f t="shared" ca="1" si="194"/>
        <v>-2.2630020385630409E-3</v>
      </c>
    </row>
    <row r="10004" spans="7:8">
      <c r="G10004">
        <v>9999</v>
      </c>
      <c r="H10004">
        <f t="shared" ca="1" si="194"/>
        <v>-1.6665103716333885E-2</v>
      </c>
    </row>
    <row r="10005" spans="7:8">
      <c r="G10005">
        <v>10000</v>
      </c>
      <c r="H10005">
        <f t="shared" ca="1" si="194"/>
        <v>-2.3027854392106008E-2</v>
      </c>
    </row>
  </sheetData>
  <autoFilter ref="B5:E5">
    <sortState ref="B4:E2146">
      <sortCondition descending="1" ref="E3"/>
    </sortState>
  </autoFilter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"/>
  <sheetViews>
    <sheetView showGridLines="0" workbookViewId="0"/>
  </sheetViews>
  <sheetFormatPr defaultRowHeight="1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94"/>
  <sheetViews>
    <sheetView showGridLines="0" zoomScale="120" zoomScaleNormal="120" zoomScalePageLayoutView="120" workbookViewId="0">
      <pane xSplit="1" ySplit="1" topLeftCell="B14" activePane="bottomRight" state="frozen"/>
      <selection activeCell="C4" sqref="C4"/>
      <selection pane="topRight" activeCell="C4" sqref="C4"/>
      <selection pane="bottomLeft" activeCell="C4" sqref="C4"/>
      <selection pane="bottomRight" activeCell="K27" sqref="K27"/>
    </sheetView>
  </sheetViews>
  <sheetFormatPr defaultColWidth="8.85546875" defaultRowHeight="15"/>
  <cols>
    <col min="1" max="1" width="27.7109375" style="2" customWidth="1"/>
    <col min="2" max="11" width="13.42578125" style="2" customWidth="1"/>
    <col min="12" max="16384" width="8.85546875" style="2"/>
  </cols>
  <sheetData>
    <row r="1" spans="1:11" s="1" customFormat="1">
      <c r="A1" s="1" t="s">
        <v>0</v>
      </c>
      <c r="B1" s="1" t="s">
        <v>1</v>
      </c>
      <c r="E1" s="321" t="str">
        <f>IF(B2&lt;&gt;B3, "A NEW VERSION OF THE WORKSHEET IS AVAILABLE", "")</f>
        <v/>
      </c>
      <c r="F1" s="321"/>
      <c r="G1" s="321"/>
      <c r="H1" s="321"/>
      <c r="I1" s="321"/>
      <c r="J1" s="321"/>
      <c r="K1" s="321"/>
    </row>
    <row r="2" spans="1:11">
      <c r="A2" s="1" t="s">
        <v>2</v>
      </c>
      <c r="B2" s="2">
        <v>2.1</v>
      </c>
      <c r="E2" s="322" t="s">
        <v>3</v>
      </c>
      <c r="F2" s="322"/>
      <c r="G2" s="322"/>
      <c r="H2" s="322"/>
      <c r="I2" s="322"/>
      <c r="J2" s="322"/>
      <c r="K2" s="322"/>
    </row>
    <row r="3" spans="1:11">
      <c r="A3" s="1" t="s">
        <v>4</v>
      </c>
      <c r="B3" s="2">
        <v>2.1</v>
      </c>
    </row>
    <row r="4" spans="1:11">
      <c r="A4" s="1"/>
    </row>
    <row r="5" spans="1:11">
      <c r="A5" s="1" t="s">
        <v>5</v>
      </c>
    </row>
    <row r="6" spans="1:11">
      <c r="A6" s="2" t="s">
        <v>6</v>
      </c>
      <c r="B6" s="2">
        <f>IF(B9&gt;0, B9/B8, 0)</f>
        <v>338.26431364031282</v>
      </c>
    </row>
    <row r="7" spans="1:11">
      <c r="A7" s="2" t="s">
        <v>7</v>
      </c>
      <c r="B7">
        <v>2</v>
      </c>
    </row>
    <row r="8" spans="1:11">
      <c r="A8" s="2" t="s">
        <v>8</v>
      </c>
      <c r="B8">
        <v>460.4</v>
      </c>
    </row>
    <row r="9" spans="1:11">
      <c r="A9" s="2" t="s">
        <v>9</v>
      </c>
      <c r="B9">
        <v>155736.89000000001</v>
      </c>
    </row>
    <row r="15" spans="1:11">
      <c r="A15" s="1" t="s">
        <v>10</v>
      </c>
    </row>
    <row r="16" spans="1:11" s="5" customFormat="1">
      <c r="A16" s="3" t="s">
        <v>11</v>
      </c>
      <c r="B16" s="4">
        <v>42369</v>
      </c>
      <c r="C16" s="4">
        <v>42735</v>
      </c>
      <c r="D16" s="4">
        <v>43100</v>
      </c>
      <c r="E16" s="4">
        <v>43465</v>
      </c>
      <c r="F16" s="4">
        <v>43830</v>
      </c>
      <c r="G16" s="4">
        <v>44196</v>
      </c>
      <c r="H16" s="4">
        <v>44561</v>
      </c>
      <c r="I16" s="4">
        <v>44926</v>
      </c>
      <c r="J16" s="4">
        <v>45291</v>
      </c>
      <c r="K16" s="4">
        <v>45657</v>
      </c>
    </row>
    <row r="17" spans="1:11" s="6" customFormat="1">
      <c r="A17" s="6" t="s">
        <v>12</v>
      </c>
      <c r="B17">
        <v>3394.14</v>
      </c>
      <c r="C17">
        <v>3861.18</v>
      </c>
      <c r="D17">
        <v>4003.54</v>
      </c>
      <c r="E17">
        <v>5105.26</v>
      </c>
      <c r="F17">
        <v>7129.58</v>
      </c>
      <c r="G17">
        <v>6450.14</v>
      </c>
      <c r="H17">
        <v>8823.23</v>
      </c>
      <c r="I17">
        <v>13173.14</v>
      </c>
      <c r="J17">
        <v>16042.58</v>
      </c>
      <c r="K17">
        <v>20007.650000000001</v>
      </c>
    </row>
    <row r="18" spans="1:11" s="6" customFormat="1">
      <c r="A18" s="2" t="s">
        <v>13</v>
      </c>
      <c r="B18">
        <v>1745.46</v>
      </c>
      <c r="C18">
        <v>1769.74</v>
      </c>
      <c r="D18">
        <v>1883.28</v>
      </c>
      <c r="E18">
        <v>2306.5</v>
      </c>
      <c r="F18">
        <v>3363.29</v>
      </c>
      <c r="G18">
        <v>2781.1</v>
      </c>
      <c r="H18">
        <v>4134.38</v>
      </c>
      <c r="I18">
        <v>6605.66</v>
      </c>
      <c r="J18">
        <v>7489.16</v>
      </c>
      <c r="K18">
        <v>8979.66</v>
      </c>
    </row>
    <row r="19" spans="1:11" s="6" customFormat="1">
      <c r="A19" s="2" t="s">
        <v>14</v>
      </c>
      <c r="B19">
        <v>28.99</v>
      </c>
      <c r="C19">
        <v>31.86</v>
      </c>
      <c r="D19">
        <v>73.22</v>
      </c>
      <c r="E19">
        <v>62.4</v>
      </c>
      <c r="F19">
        <v>143.86000000000001</v>
      </c>
      <c r="G19">
        <v>17.16</v>
      </c>
      <c r="H19">
        <v>99.72</v>
      </c>
      <c r="I19">
        <v>344.51</v>
      </c>
      <c r="J19">
        <v>84.27</v>
      </c>
      <c r="K19">
        <v>74.94</v>
      </c>
    </row>
    <row r="20" spans="1:11" s="6" customFormat="1">
      <c r="A20" s="2" t="s">
        <v>15</v>
      </c>
      <c r="B20">
        <v>131.15</v>
      </c>
      <c r="C20">
        <v>156.22</v>
      </c>
      <c r="D20">
        <v>160.04</v>
      </c>
      <c r="E20">
        <v>194.8</v>
      </c>
      <c r="F20">
        <v>279.06</v>
      </c>
      <c r="G20">
        <v>267</v>
      </c>
      <c r="H20">
        <v>329.93</v>
      </c>
      <c r="I20">
        <v>479.22</v>
      </c>
      <c r="J20">
        <v>550.29</v>
      </c>
      <c r="K20">
        <v>629.51</v>
      </c>
    </row>
    <row r="21" spans="1:11" s="6" customFormat="1">
      <c r="A21" s="2" t="s">
        <v>16</v>
      </c>
      <c r="B21">
        <v>131.77000000000001</v>
      </c>
      <c r="C21">
        <v>154.66</v>
      </c>
      <c r="D21">
        <v>154.49</v>
      </c>
      <c r="E21">
        <v>191.58</v>
      </c>
      <c r="F21">
        <v>245.4</v>
      </c>
      <c r="G21">
        <v>264.33</v>
      </c>
      <c r="H21">
        <v>328.35</v>
      </c>
      <c r="I21">
        <v>472.05</v>
      </c>
      <c r="J21">
        <v>537.15</v>
      </c>
      <c r="K21">
        <v>680.53</v>
      </c>
    </row>
    <row r="22" spans="1:11" s="6" customFormat="1">
      <c r="A22" s="2" t="s">
        <v>17</v>
      </c>
      <c r="B22">
        <v>323.89999999999998</v>
      </c>
      <c r="C22">
        <v>421.45</v>
      </c>
      <c r="D22">
        <v>463.18</v>
      </c>
      <c r="E22">
        <v>583.27</v>
      </c>
      <c r="F22">
        <v>811.58</v>
      </c>
      <c r="G22">
        <v>890.1</v>
      </c>
      <c r="H22">
        <v>1015.43</v>
      </c>
      <c r="I22">
        <v>1235.2</v>
      </c>
      <c r="J22">
        <v>1447.18</v>
      </c>
      <c r="K22">
        <v>1885.88</v>
      </c>
    </row>
    <row r="23" spans="1:11" s="6" customFormat="1">
      <c r="A23" s="2" t="s">
        <v>18</v>
      </c>
      <c r="B23">
        <v>425.55</v>
      </c>
      <c r="C23">
        <v>542.99</v>
      </c>
      <c r="D23">
        <v>525.91999999999996</v>
      </c>
      <c r="E23">
        <v>1692.78</v>
      </c>
      <c r="F23">
        <v>2369.9899999999998</v>
      </c>
      <c r="G23">
        <v>2091.63</v>
      </c>
      <c r="H23">
        <v>1358.89</v>
      </c>
      <c r="I23">
        <v>1777.38</v>
      </c>
      <c r="J23">
        <v>2253.8200000000002</v>
      </c>
      <c r="K23">
        <v>2920.33</v>
      </c>
    </row>
    <row r="24" spans="1:11" s="6" customFormat="1">
      <c r="A24" s="2" t="s">
        <v>19</v>
      </c>
      <c r="B24">
        <v>22.83</v>
      </c>
      <c r="C24">
        <v>38.47</v>
      </c>
      <c r="D24">
        <v>51.52</v>
      </c>
      <c r="E24">
        <v>-837.07</v>
      </c>
      <c r="F24">
        <v>-1258.2</v>
      </c>
      <c r="G24">
        <v>-1041.82</v>
      </c>
      <c r="H24">
        <v>62.02</v>
      </c>
      <c r="I24">
        <v>85.14</v>
      </c>
      <c r="J24">
        <v>132.51</v>
      </c>
      <c r="K24">
        <v>171.74</v>
      </c>
    </row>
    <row r="25" spans="1:11" s="6" customFormat="1">
      <c r="A25" s="6" t="s">
        <v>20</v>
      </c>
      <c r="B25">
        <v>35.700000000000003</v>
      </c>
      <c r="C25">
        <v>26.77</v>
      </c>
      <c r="D25">
        <v>13.86</v>
      </c>
      <c r="E25">
        <v>5.87</v>
      </c>
      <c r="F25">
        <v>46.89</v>
      </c>
      <c r="G25">
        <v>-30.01</v>
      </c>
      <c r="H25">
        <v>50.89</v>
      </c>
      <c r="I25">
        <v>-18.079999999999998</v>
      </c>
      <c r="J25">
        <v>-4.87</v>
      </c>
      <c r="K25">
        <v>48.4</v>
      </c>
    </row>
    <row r="26" spans="1:11" s="6" customFormat="1">
      <c r="A26" s="6" t="s">
        <v>21</v>
      </c>
      <c r="B26">
        <v>317.41000000000003</v>
      </c>
      <c r="C26">
        <v>322.20999999999998</v>
      </c>
      <c r="D26">
        <v>346.64</v>
      </c>
      <c r="E26">
        <v>385.07</v>
      </c>
      <c r="F26">
        <v>488.63</v>
      </c>
      <c r="G26">
        <v>528.70000000000005</v>
      </c>
      <c r="H26">
        <v>531.26</v>
      </c>
      <c r="I26">
        <v>617.19000000000005</v>
      </c>
      <c r="J26">
        <v>680.91</v>
      </c>
      <c r="K26">
        <v>947.39</v>
      </c>
    </row>
    <row r="27" spans="1:11" s="6" customFormat="1">
      <c r="A27" s="6" t="s">
        <v>22</v>
      </c>
      <c r="B27">
        <v>170.15</v>
      </c>
      <c r="C27">
        <v>434.74</v>
      </c>
      <c r="D27">
        <v>214.59</v>
      </c>
      <c r="E27">
        <v>222.8</v>
      </c>
      <c r="F27">
        <v>324.31</v>
      </c>
      <c r="G27">
        <v>293.74</v>
      </c>
      <c r="H27">
        <v>206.97</v>
      </c>
      <c r="I27">
        <v>204.09</v>
      </c>
      <c r="J27">
        <v>291.60000000000002</v>
      </c>
      <c r="K27">
        <v>482.86</v>
      </c>
    </row>
    <row r="28" spans="1:11" s="6" customFormat="1">
      <c r="A28" s="6" t="s">
        <v>23</v>
      </c>
      <c r="B28">
        <v>190.61</v>
      </c>
      <c r="C28">
        <v>79.33</v>
      </c>
      <c r="D28">
        <v>290.95999999999998</v>
      </c>
      <c r="E28">
        <v>433.8</v>
      </c>
      <c r="F28">
        <v>696.27</v>
      </c>
      <c r="G28">
        <v>362.51</v>
      </c>
      <c r="H28">
        <v>1006.61</v>
      </c>
      <c r="I28">
        <v>2023.64</v>
      </c>
      <c r="J28">
        <v>2739.36</v>
      </c>
      <c r="K28">
        <v>3433.09</v>
      </c>
    </row>
    <row r="29" spans="1:11" s="6" customFormat="1">
      <c r="A29" s="6" t="s">
        <v>24</v>
      </c>
      <c r="B29">
        <v>78.849999999999994</v>
      </c>
      <c r="C29">
        <v>31.3</v>
      </c>
      <c r="D29">
        <v>76.900000000000006</v>
      </c>
      <c r="E29">
        <v>133.93</v>
      </c>
      <c r="F29">
        <v>224.07</v>
      </c>
      <c r="G29">
        <v>5.23</v>
      </c>
      <c r="H29">
        <v>260.55</v>
      </c>
      <c r="I29">
        <v>473.53</v>
      </c>
      <c r="J29">
        <v>637.54999999999995</v>
      </c>
      <c r="K29">
        <v>798.8</v>
      </c>
    </row>
    <row r="30" spans="1:11" s="6" customFormat="1">
      <c r="A30" s="6" t="s">
        <v>25</v>
      </c>
      <c r="B30">
        <v>113.04</v>
      </c>
      <c r="C30">
        <v>42.38</v>
      </c>
      <c r="D30">
        <v>210.15</v>
      </c>
      <c r="E30">
        <v>292.83999999999997</v>
      </c>
      <c r="F30">
        <v>468.98</v>
      </c>
      <c r="G30">
        <v>329</v>
      </c>
      <c r="H30">
        <v>694.05</v>
      </c>
      <c r="I30">
        <v>1497.43</v>
      </c>
      <c r="J30">
        <v>2055.92</v>
      </c>
      <c r="K30">
        <v>2594.63</v>
      </c>
    </row>
    <row r="31" spans="1:11" s="6" customFormat="1">
      <c r="A31" s="6" t="s">
        <v>26</v>
      </c>
      <c r="D31">
        <v>45.65</v>
      </c>
      <c r="E31">
        <v>45.66</v>
      </c>
      <c r="F31">
        <v>72.17</v>
      </c>
      <c r="G31">
        <v>72.17</v>
      </c>
      <c r="H31">
        <v>108.26</v>
      </c>
      <c r="I31">
        <v>227.34</v>
      </c>
      <c r="J31">
        <v>324.8</v>
      </c>
      <c r="K31">
        <v>338.15</v>
      </c>
    </row>
    <row r="32" spans="1:11" s="6" customFormat="1"/>
    <row r="33" spans="1:11">
      <c r="A33" s="6" t="s">
        <v>65</v>
      </c>
      <c r="B33" s="2">
        <f>B17-(SUM(B18,B20:B22)-1*B19)-(SUM(B23:B24))</f>
        <v>642.46999999999946</v>
      </c>
      <c r="C33" s="2">
        <f t="shared" ref="C33:K33" si="0">C17-(SUM(C18,C20:C22)-1*C19)-(SUM(C23:C24))</f>
        <v>809.51000000000022</v>
      </c>
      <c r="D33" s="2">
        <f t="shared" si="0"/>
        <v>838.33</v>
      </c>
      <c r="E33" s="2">
        <f t="shared" si="0"/>
        <v>1035.8000000000002</v>
      </c>
      <c r="F33" s="2">
        <f t="shared" si="0"/>
        <v>1462.32</v>
      </c>
      <c r="G33" s="2">
        <f t="shared" si="0"/>
        <v>1214.9600000000003</v>
      </c>
      <c r="H33" s="2">
        <f t="shared" si="0"/>
        <v>1693.9499999999987</v>
      </c>
      <c r="I33" s="2">
        <f t="shared" si="0"/>
        <v>2862.9999999999982</v>
      </c>
      <c r="J33" s="2">
        <f>J17-(SUM(J18,J20:J22)-1*J19)-(SUM(J23:J24))</f>
        <v>3716.74</v>
      </c>
      <c r="K33" s="2">
        <f t="shared" si="0"/>
        <v>4814.9400000000005</v>
      </c>
    </row>
    <row r="34" spans="1:11">
      <c r="A34" s="6"/>
    </row>
    <row r="35" spans="1:11">
      <c r="A35" s="6"/>
    </row>
    <row r="36" spans="1:11">
      <c r="A36" s="6"/>
    </row>
    <row r="37" spans="1:11">
      <c r="A37" s="6"/>
    </row>
    <row r="38" spans="1:11">
      <c r="A38" s="6"/>
    </row>
    <row r="39" spans="1:11">
      <c r="A39" s="6"/>
    </row>
    <row r="40" spans="1:11">
      <c r="A40" s="1" t="s">
        <v>27</v>
      </c>
    </row>
    <row r="41" spans="1:11" s="5" customFormat="1">
      <c r="A41" s="3" t="s">
        <v>11</v>
      </c>
      <c r="B41" s="4">
        <v>44926</v>
      </c>
      <c r="C41" s="4">
        <v>45016</v>
      </c>
      <c r="D41" s="4">
        <v>45107</v>
      </c>
      <c r="E41" s="4">
        <v>45199</v>
      </c>
      <c r="F41" s="4">
        <v>45291</v>
      </c>
      <c r="G41" s="4">
        <v>45382</v>
      </c>
      <c r="H41" s="4">
        <v>45473</v>
      </c>
      <c r="I41" s="4">
        <v>45565</v>
      </c>
      <c r="J41" s="4">
        <v>45657</v>
      </c>
      <c r="K41" s="4">
        <v>45747</v>
      </c>
    </row>
    <row r="42" spans="1:11" s="6" customFormat="1">
      <c r="A42" s="6" t="s">
        <v>12</v>
      </c>
      <c r="B42">
        <v>2214.2399999999998</v>
      </c>
      <c r="C42">
        <v>3892.98</v>
      </c>
      <c r="D42">
        <v>5611.4</v>
      </c>
      <c r="E42">
        <v>3870.52</v>
      </c>
      <c r="F42">
        <v>2667.69</v>
      </c>
      <c r="G42">
        <v>4317.3100000000004</v>
      </c>
      <c r="H42">
        <v>7196.86</v>
      </c>
      <c r="I42">
        <v>4804.68</v>
      </c>
      <c r="J42">
        <v>3688.79</v>
      </c>
      <c r="K42">
        <v>5566.94</v>
      </c>
    </row>
    <row r="43" spans="1:11" s="6" customFormat="1">
      <c r="A43" s="6" t="s">
        <v>28</v>
      </c>
      <c r="B43">
        <v>1906.75</v>
      </c>
      <c r="C43">
        <v>3094.97</v>
      </c>
      <c r="D43">
        <v>4100.62</v>
      </c>
      <c r="E43">
        <v>2988.8</v>
      </c>
      <c r="F43">
        <v>2249.4</v>
      </c>
      <c r="G43">
        <v>3328.7</v>
      </c>
      <c r="H43">
        <v>5206.18</v>
      </c>
      <c r="I43">
        <v>3653.65</v>
      </c>
      <c r="J43">
        <v>3109.5</v>
      </c>
      <c r="K43">
        <v>4303.5600000000004</v>
      </c>
    </row>
    <row r="44" spans="1:11" s="6" customFormat="1">
      <c r="A44" s="6" t="s">
        <v>20</v>
      </c>
      <c r="B44">
        <v>9.25</v>
      </c>
      <c r="C44">
        <v>10.14</v>
      </c>
      <c r="D44">
        <v>41.6</v>
      </c>
      <c r="E44">
        <v>18.510000000000002</v>
      </c>
      <c r="F44">
        <v>9.32</v>
      </c>
      <c r="G44">
        <v>8.35</v>
      </c>
      <c r="H44">
        <v>44.03</v>
      </c>
      <c r="I44">
        <v>24.25</v>
      </c>
      <c r="J44">
        <v>44.64</v>
      </c>
      <c r="K44">
        <v>28.06</v>
      </c>
    </row>
    <row r="45" spans="1:11" s="6" customFormat="1">
      <c r="A45" s="6" t="s">
        <v>21</v>
      </c>
      <c r="B45">
        <v>179.66</v>
      </c>
      <c r="C45">
        <v>172.2</v>
      </c>
      <c r="D45">
        <v>171.93</v>
      </c>
      <c r="E45">
        <v>170.81</v>
      </c>
      <c r="F45">
        <v>165.97</v>
      </c>
      <c r="G45">
        <v>187.52</v>
      </c>
      <c r="H45">
        <v>242.48</v>
      </c>
      <c r="I45">
        <v>256.61</v>
      </c>
      <c r="J45">
        <v>260.77999999999997</v>
      </c>
      <c r="K45">
        <v>272.51</v>
      </c>
    </row>
    <row r="46" spans="1:11" s="6" customFormat="1">
      <c r="A46" s="6" t="s">
        <v>22</v>
      </c>
      <c r="B46">
        <v>47.48</v>
      </c>
      <c r="C46">
        <v>62.57</v>
      </c>
      <c r="D46">
        <v>69.37</v>
      </c>
      <c r="E46">
        <v>62.5</v>
      </c>
      <c r="F46">
        <v>73.66</v>
      </c>
      <c r="G46">
        <v>93.69</v>
      </c>
      <c r="H46">
        <v>129.16</v>
      </c>
      <c r="I46">
        <v>118.54</v>
      </c>
      <c r="J46">
        <v>109.01</v>
      </c>
      <c r="K46">
        <v>41.12</v>
      </c>
    </row>
    <row r="47" spans="1:11" s="6" customFormat="1">
      <c r="A47" s="6" t="s">
        <v>23</v>
      </c>
      <c r="B47">
        <v>89.6</v>
      </c>
      <c r="C47">
        <v>573.38</v>
      </c>
      <c r="D47">
        <v>1311.08</v>
      </c>
      <c r="E47">
        <v>666.92</v>
      </c>
      <c r="F47">
        <v>187.98</v>
      </c>
      <c r="G47">
        <v>715.75</v>
      </c>
      <c r="H47">
        <v>1663.07</v>
      </c>
      <c r="I47">
        <v>800.13</v>
      </c>
      <c r="J47">
        <v>254.14</v>
      </c>
      <c r="K47">
        <v>977.81</v>
      </c>
    </row>
    <row r="48" spans="1:11" s="6" customFormat="1">
      <c r="A48" s="6" t="s">
        <v>24</v>
      </c>
      <c r="B48">
        <v>8.08</v>
      </c>
      <c r="C48">
        <v>134.80000000000001</v>
      </c>
      <c r="D48">
        <v>305.66000000000003</v>
      </c>
      <c r="E48">
        <v>152.86000000000001</v>
      </c>
      <c r="F48">
        <v>44.22</v>
      </c>
      <c r="G48">
        <v>167.77</v>
      </c>
      <c r="H48">
        <v>401.24</v>
      </c>
      <c r="I48">
        <v>171.3</v>
      </c>
      <c r="J48">
        <v>58.5</v>
      </c>
      <c r="K48">
        <v>246.45</v>
      </c>
    </row>
    <row r="49" spans="1:11" s="6" customFormat="1">
      <c r="A49" s="6" t="s">
        <v>25</v>
      </c>
      <c r="B49">
        <v>74.75</v>
      </c>
      <c r="C49">
        <v>429.07</v>
      </c>
      <c r="D49">
        <v>993.81</v>
      </c>
      <c r="E49">
        <v>501.07</v>
      </c>
      <c r="F49">
        <v>131.97</v>
      </c>
      <c r="G49">
        <v>537.27</v>
      </c>
      <c r="H49">
        <v>1252.5999999999999</v>
      </c>
      <c r="I49">
        <v>619.61</v>
      </c>
      <c r="J49">
        <v>185.15</v>
      </c>
      <c r="K49">
        <v>726.49</v>
      </c>
    </row>
    <row r="50" spans="1:11">
      <c r="A50" s="6" t="s">
        <v>29</v>
      </c>
      <c r="B50">
        <v>307.49</v>
      </c>
      <c r="C50">
        <v>798.01</v>
      </c>
      <c r="D50">
        <v>1510.78</v>
      </c>
      <c r="E50">
        <v>881.72</v>
      </c>
      <c r="F50">
        <v>418.29</v>
      </c>
      <c r="G50">
        <v>988.61</v>
      </c>
      <c r="H50">
        <v>1990.68</v>
      </c>
      <c r="I50">
        <v>1151.03</v>
      </c>
      <c r="J50">
        <v>579.29</v>
      </c>
      <c r="K50">
        <v>1263.3800000000001</v>
      </c>
    </row>
    <row r="51" spans="1:11">
      <c r="A51" s="6"/>
    </row>
    <row r="52" spans="1:11">
      <c r="A52" s="6"/>
    </row>
    <row r="53" spans="1:11">
      <c r="A53" s="6"/>
    </row>
    <row r="54" spans="1:11">
      <c r="A54" s="6"/>
    </row>
    <row r="55" spans="1:11">
      <c r="A55" s="1" t="s">
        <v>30</v>
      </c>
    </row>
    <row r="56" spans="1:11" s="5" customFormat="1">
      <c r="A56" s="3" t="s">
        <v>11</v>
      </c>
      <c r="B56" s="4">
        <v>42369</v>
      </c>
      <c r="C56" s="4">
        <v>42735</v>
      </c>
      <c r="D56" s="4">
        <v>43100</v>
      </c>
      <c r="E56" s="4">
        <v>43465</v>
      </c>
      <c r="F56" s="4">
        <v>43830</v>
      </c>
      <c r="G56" s="4">
        <v>44196</v>
      </c>
      <c r="H56" s="4">
        <v>44561</v>
      </c>
      <c r="I56" s="4">
        <v>44926</v>
      </c>
      <c r="J56" s="4">
        <v>45291</v>
      </c>
      <c r="K56" s="4">
        <v>45657</v>
      </c>
    </row>
    <row r="57" spans="1:11">
      <c r="A57" s="6" t="s">
        <v>31</v>
      </c>
      <c r="B57">
        <v>133.77000000000001</v>
      </c>
      <c r="C57">
        <v>182.31</v>
      </c>
      <c r="D57">
        <v>182.59</v>
      </c>
      <c r="E57">
        <v>182.64</v>
      </c>
      <c r="F57">
        <v>288.69</v>
      </c>
      <c r="G57">
        <v>288.69</v>
      </c>
      <c r="H57">
        <v>433.03</v>
      </c>
      <c r="I57">
        <v>649.54999999999995</v>
      </c>
      <c r="J57">
        <v>649.61</v>
      </c>
      <c r="K57">
        <v>676.3</v>
      </c>
    </row>
    <row r="58" spans="1:11">
      <c r="A58" s="6" t="s">
        <v>32</v>
      </c>
      <c r="B58">
        <v>90.51</v>
      </c>
      <c r="C58">
        <v>1511.28</v>
      </c>
      <c r="D58">
        <v>1586.84</v>
      </c>
      <c r="E58">
        <v>1815.86</v>
      </c>
      <c r="F58">
        <v>3039.73</v>
      </c>
      <c r="G58">
        <v>3235.31</v>
      </c>
      <c r="H58">
        <v>3646.88</v>
      </c>
      <c r="I58">
        <v>4452.83</v>
      </c>
      <c r="J58">
        <v>6286.89</v>
      </c>
      <c r="K58">
        <v>15933.53</v>
      </c>
    </row>
    <row r="59" spans="1:11">
      <c r="A59" s="6" t="s">
        <v>33</v>
      </c>
      <c r="B59">
        <v>2527.35</v>
      </c>
      <c r="C59">
        <v>2215.4</v>
      </c>
      <c r="D59">
        <v>2653.7</v>
      </c>
      <c r="E59">
        <v>2807.87</v>
      </c>
      <c r="F59">
        <v>3417.18</v>
      </c>
      <c r="G59">
        <v>3216.13</v>
      </c>
      <c r="H59">
        <v>3386.76</v>
      </c>
      <c r="I59">
        <v>3883.81</v>
      </c>
      <c r="J59">
        <v>5431.31</v>
      </c>
      <c r="K59">
        <v>2826.25</v>
      </c>
    </row>
    <row r="60" spans="1:11">
      <c r="A60" s="6" t="s">
        <v>34</v>
      </c>
      <c r="B60">
        <v>1679.62</v>
      </c>
      <c r="C60">
        <v>915.43</v>
      </c>
      <c r="D60">
        <v>852.48</v>
      </c>
      <c r="E60">
        <v>1191.6400000000001</v>
      </c>
      <c r="F60">
        <v>1629.98</v>
      </c>
      <c r="G60">
        <v>1707.24</v>
      </c>
      <c r="H60">
        <v>2112.81</v>
      </c>
      <c r="I60">
        <v>2632.05</v>
      </c>
      <c r="J60">
        <v>2819.37</v>
      </c>
      <c r="K60">
        <v>3688.21</v>
      </c>
    </row>
    <row r="61" spans="1:11" s="1" customFormat="1">
      <c r="A61" s="1" t="s">
        <v>35</v>
      </c>
      <c r="B61">
        <v>4431.25</v>
      </c>
      <c r="C61">
        <v>4824.42</v>
      </c>
      <c r="D61">
        <v>5275.61</v>
      </c>
      <c r="E61">
        <v>5998.01</v>
      </c>
      <c r="F61">
        <v>8375.58</v>
      </c>
      <c r="G61">
        <v>8447.3700000000008</v>
      </c>
      <c r="H61">
        <v>9579.48</v>
      </c>
      <c r="I61">
        <v>11618.24</v>
      </c>
      <c r="J61">
        <v>15187.18</v>
      </c>
      <c r="K61">
        <v>23124.29</v>
      </c>
    </row>
    <row r="62" spans="1:11">
      <c r="A62" s="6" t="s">
        <v>36</v>
      </c>
      <c r="B62">
        <v>3495.57</v>
      </c>
      <c r="C62">
        <v>3715.5</v>
      </c>
      <c r="D62">
        <v>3980.52</v>
      </c>
      <c r="E62">
        <v>4386.97</v>
      </c>
      <c r="F62">
        <v>6479.04</v>
      </c>
      <c r="G62">
        <v>6408.62</v>
      </c>
      <c r="H62">
        <v>6310.78</v>
      </c>
      <c r="I62">
        <v>6932.22</v>
      </c>
      <c r="J62">
        <v>8409.17</v>
      </c>
      <c r="K62">
        <v>13401.74</v>
      </c>
    </row>
    <row r="63" spans="1:11">
      <c r="A63" s="6" t="s">
        <v>37</v>
      </c>
      <c r="B63">
        <v>37.909999999999997</v>
      </c>
      <c r="C63">
        <v>95.58</v>
      </c>
      <c r="D63">
        <v>145.44</v>
      </c>
      <c r="E63">
        <v>352.36</v>
      </c>
      <c r="F63">
        <v>63.82</v>
      </c>
      <c r="G63">
        <v>66.819999999999993</v>
      </c>
      <c r="H63">
        <v>496.61</v>
      </c>
      <c r="I63">
        <v>606.63</v>
      </c>
      <c r="J63">
        <v>1922.22</v>
      </c>
      <c r="K63">
        <v>1166.71</v>
      </c>
    </row>
    <row r="64" spans="1:11">
      <c r="A64" s="6" t="s">
        <v>38</v>
      </c>
      <c r="B64">
        <v>3.27</v>
      </c>
      <c r="C64">
        <v>6.87</v>
      </c>
      <c r="D64">
        <v>8.23</v>
      </c>
      <c r="E64">
        <v>11.24</v>
      </c>
      <c r="I64">
        <v>0.01</v>
      </c>
      <c r="J64">
        <v>21.08</v>
      </c>
      <c r="K64">
        <v>59.5</v>
      </c>
    </row>
    <row r="65" spans="1:11">
      <c r="A65" s="6" t="s">
        <v>39</v>
      </c>
      <c r="B65">
        <v>894.5</v>
      </c>
      <c r="C65">
        <v>1006.47</v>
      </c>
      <c r="D65">
        <v>1141.42</v>
      </c>
      <c r="E65">
        <v>1247.44</v>
      </c>
      <c r="F65">
        <v>1832.72</v>
      </c>
      <c r="G65">
        <v>1971.93</v>
      </c>
      <c r="H65">
        <v>2772.09</v>
      </c>
      <c r="I65">
        <v>4079.38</v>
      </c>
      <c r="J65">
        <v>4834.71</v>
      </c>
      <c r="K65">
        <v>8496.34</v>
      </c>
    </row>
    <row r="66" spans="1:11" s="1" customFormat="1">
      <c r="A66" s="1" t="s">
        <v>35</v>
      </c>
      <c r="B66">
        <v>4431.25</v>
      </c>
      <c r="C66">
        <v>4824.42</v>
      </c>
      <c r="D66">
        <v>5275.61</v>
      </c>
      <c r="E66">
        <v>5998.01</v>
      </c>
      <c r="F66">
        <v>8375.58</v>
      </c>
      <c r="G66">
        <v>8447.3700000000008</v>
      </c>
      <c r="H66">
        <v>9579.48</v>
      </c>
      <c r="I66">
        <v>11618.24</v>
      </c>
      <c r="J66">
        <v>15187.18</v>
      </c>
      <c r="K66">
        <v>23124.29</v>
      </c>
    </row>
    <row r="67" spans="1:11" s="6" customFormat="1">
      <c r="A67" s="6" t="s">
        <v>40</v>
      </c>
      <c r="B67">
        <v>97.91</v>
      </c>
      <c r="C67">
        <v>131.35</v>
      </c>
      <c r="D67">
        <v>150.25</v>
      </c>
      <c r="E67">
        <v>128.03</v>
      </c>
      <c r="F67">
        <v>172.56</v>
      </c>
      <c r="G67">
        <v>241.8</v>
      </c>
      <c r="H67">
        <v>221.25</v>
      </c>
      <c r="I67">
        <v>299.33999999999997</v>
      </c>
      <c r="J67">
        <v>359.39</v>
      </c>
      <c r="K67">
        <v>845.84</v>
      </c>
    </row>
    <row r="68" spans="1:11">
      <c r="A68" s="6" t="s">
        <v>41</v>
      </c>
      <c r="B68">
        <v>424.66</v>
      </c>
      <c r="C68">
        <v>489.93</v>
      </c>
      <c r="D68">
        <v>438.89</v>
      </c>
      <c r="E68">
        <v>578.4</v>
      </c>
      <c r="F68">
        <v>881.51</v>
      </c>
      <c r="G68">
        <v>928.8</v>
      </c>
      <c r="H68">
        <v>1448.09</v>
      </c>
      <c r="I68">
        <v>1993.89</v>
      </c>
      <c r="J68">
        <v>2150.5300000000002</v>
      </c>
      <c r="K68">
        <v>2791.23</v>
      </c>
    </row>
    <row r="69" spans="1:11">
      <c r="A69" s="2" t="s">
        <v>42</v>
      </c>
      <c r="B69">
        <v>58.07</v>
      </c>
      <c r="C69">
        <v>65.7</v>
      </c>
      <c r="D69">
        <v>94.46</v>
      </c>
      <c r="E69">
        <v>93.48</v>
      </c>
      <c r="F69">
        <v>171.08</v>
      </c>
      <c r="G69">
        <v>190.05</v>
      </c>
      <c r="H69">
        <v>336.62</v>
      </c>
      <c r="I69">
        <v>285.27</v>
      </c>
      <c r="J69">
        <v>459.86</v>
      </c>
      <c r="K69">
        <v>2450.0500000000002</v>
      </c>
    </row>
    <row r="70" spans="1:11">
      <c r="A70" s="2" t="s">
        <v>43</v>
      </c>
      <c r="B70">
        <v>133766165</v>
      </c>
      <c r="C70">
        <v>182312525</v>
      </c>
      <c r="D70">
        <v>182586940</v>
      </c>
      <c r="E70">
        <v>182641940</v>
      </c>
      <c r="F70">
        <v>288688720</v>
      </c>
      <c r="G70">
        <v>288688720</v>
      </c>
      <c r="H70">
        <v>433033080</v>
      </c>
      <c r="I70">
        <v>649549620</v>
      </c>
      <c r="J70">
        <v>1299214976</v>
      </c>
      <c r="K70">
        <v>3381510017</v>
      </c>
    </row>
    <row r="71" spans="1:11">
      <c r="A71" s="2" t="s">
        <v>44</v>
      </c>
      <c r="F71">
        <v>91327613</v>
      </c>
    </row>
    <row r="72" spans="1:11">
      <c r="A72" s="2" t="s">
        <v>45</v>
      </c>
      <c r="B72">
        <v>10</v>
      </c>
      <c r="C72">
        <v>10</v>
      </c>
      <c r="D72">
        <v>10</v>
      </c>
      <c r="E72">
        <v>10</v>
      </c>
      <c r="F72">
        <v>10</v>
      </c>
      <c r="G72">
        <v>10</v>
      </c>
      <c r="H72">
        <v>10</v>
      </c>
      <c r="I72">
        <v>10</v>
      </c>
      <c r="J72">
        <v>5</v>
      </c>
      <c r="K72">
        <v>2</v>
      </c>
    </row>
    <row r="73" spans="1:11">
      <c r="B73"/>
      <c r="C73"/>
      <c r="D73"/>
      <c r="E73"/>
      <c r="F73"/>
      <c r="G73"/>
      <c r="H73"/>
      <c r="I73"/>
      <c r="J73"/>
      <c r="K73"/>
    </row>
    <row r="74" spans="1:11">
      <c r="A74" s="2" t="s">
        <v>39</v>
      </c>
      <c r="B74" s="2">
        <f>B65-SUM(B67:B69)</f>
        <v>313.8599999999999</v>
      </c>
      <c r="C74" s="2">
        <f t="shared" ref="C74:K74" si="1">C65-SUM(C67:C69)</f>
        <v>319.49</v>
      </c>
      <c r="D74" s="2">
        <f t="shared" si="1"/>
        <v>457.82000000000005</v>
      </c>
      <c r="E74" s="2">
        <f t="shared" si="1"/>
        <v>447.53000000000009</v>
      </c>
      <c r="F74" s="2">
        <f t="shared" si="1"/>
        <v>607.57000000000016</v>
      </c>
      <c r="G74" s="2">
        <f t="shared" si="1"/>
        <v>611.2800000000002</v>
      </c>
      <c r="H74" s="2">
        <f t="shared" si="1"/>
        <v>766.13000000000011</v>
      </c>
      <c r="I74" s="2">
        <f t="shared" si="1"/>
        <v>1500.88</v>
      </c>
      <c r="J74" s="2">
        <f t="shared" si="1"/>
        <v>1864.9299999999998</v>
      </c>
      <c r="K74" s="2">
        <f t="shared" si="1"/>
        <v>2409.2199999999993</v>
      </c>
    </row>
    <row r="75" spans="1:11">
      <c r="A75" s="6" t="s">
        <v>118</v>
      </c>
      <c r="B75" s="2">
        <f>SUM(B62:B65)</f>
        <v>4431.25</v>
      </c>
      <c r="C75" s="2">
        <f t="shared" ref="C75:K75" si="2">SUM(C62:C65)</f>
        <v>4824.42</v>
      </c>
      <c r="D75" s="2">
        <f t="shared" si="2"/>
        <v>5275.61</v>
      </c>
      <c r="E75" s="2">
        <f t="shared" si="2"/>
        <v>5998.01</v>
      </c>
      <c r="F75" s="2">
        <f t="shared" si="2"/>
        <v>8375.58</v>
      </c>
      <c r="G75" s="2">
        <f t="shared" si="2"/>
        <v>8447.369999999999</v>
      </c>
      <c r="H75" s="2">
        <f t="shared" si="2"/>
        <v>9579.48</v>
      </c>
      <c r="I75" s="2">
        <f t="shared" si="2"/>
        <v>11618.240000000002</v>
      </c>
      <c r="J75" s="2">
        <f t="shared" si="2"/>
        <v>15187.18</v>
      </c>
      <c r="K75" s="2">
        <f t="shared" si="2"/>
        <v>23124.29</v>
      </c>
    </row>
    <row r="76" spans="1:11">
      <c r="A76" s="6"/>
    </row>
    <row r="77" spans="1:11">
      <c r="A77" s="6"/>
    </row>
    <row r="78" spans="1:11">
      <c r="A78" s="6"/>
    </row>
    <row r="79" spans="1:11">
      <c r="A79" s="6"/>
    </row>
    <row r="80" spans="1:11">
      <c r="A80" s="6"/>
    </row>
    <row r="81" spans="1:11">
      <c r="A81" s="1" t="s">
        <v>46</v>
      </c>
    </row>
    <row r="82" spans="1:11" s="5" customFormat="1">
      <c r="A82" s="3" t="s">
        <v>11</v>
      </c>
      <c r="B82" s="4">
        <v>42369</v>
      </c>
      <c r="C82" s="4">
        <v>42735</v>
      </c>
      <c r="D82" s="4">
        <v>43100</v>
      </c>
      <c r="E82" s="4">
        <v>43465</v>
      </c>
      <c r="F82" s="4">
        <v>43830</v>
      </c>
      <c r="G82" s="4">
        <v>44196</v>
      </c>
      <c r="H82" s="4">
        <v>44561</v>
      </c>
      <c r="I82" s="4">
        <v>44926</v>
      </c>
      <c r="J82" s="4">
        <v>45291</v>
      </c>
      <c r="K82" s="4">
        <v>45657</v>
      </c>
    </row>
    <row r="83" spans="1:11" s="1" customFormat="1">
      <c r="A83" s="6" t="s">
        <v>47</v>
      </c>
      <c r="B83">
        <v>554.79</v>
      </c>
      <c r="C83">
        <v>825.78</v>
      </c>
      <c r="D83">
        <v>619.76</v>
      </c>
      <c r="E83">
        <v>999.78</v>
      </c>
      <c r="F83">
        <v>1307.5999999999999</v>
      </c>
      <c r="G83">
        <v>1011.99</v>
      </c>
      <c r="H83">
        <v>1231.42</v>
      </c>
      <c r="I83">
        <v>1790.03</v>
      </c>
      <c r="J83">
        <v>2390.7800000000002</v>
      </c>
      <c r="K83">
        <v>3381.1</v>
      </c>
    </row>
    <row r="84" spans="1:11" s="6" customFormat="1">
      <c r="A84" s="6" t="s">
        <v>48</v>
      </c>
      <c r="B84">
        <v>-299.67</v>
      </c>
      <c r="C84">
        <v>-1047.8</v>
      </c>
      <c r="D84">
        <v>-745.95</v>
      </c>
      <c r="E84">
        <v>-937.4</v>
      </c>
      <c r="F84">
        <v>-2319.9</v>
      </c>
      <c r="G84">
        <v>-471.68</v>
      </c>
      <c r="H84">
        <v>-1007.55</v>
      </c>
      <c r="I84">
        <v>-1768.51</v>
      </c>
      <c r="J84">
        <v>-3287.8</v>
      </c>
      <c r="K84">
        <v>-4310.5600000000004</v>
      </c>
    </row>
    <row r="85" spans="1:11" s="6" customFormat="1">
      <c r="A85" s="6" t="s">
        <v>49</v>
      </c>
      <c r="B85">
        <v>-236</v>
      </c>
      <c r="C85">
        <v>230.23</v>
      </c>
      <c r="D85">
        <v>158.63</v>
      </c>
      <c r="E85">
        <v>-84.39</v>
      </c>
      <c r="F85">
        <v>1107.3399999999999</v>
      </c>
      <c r="G85">
        <v>-573.72</v>
      </c>
      <c r="H85">
        <v>-177.68</v>
      </c>
      <c r="I85">
        <v>-17.940000000000001</v>
      </c>
      <c r="J85">
        <v>984.9</v>
      </c>
      <c r="K85">
        <v>2953.54</v>
      </c>
    </row>
    <row r="86" spans="1:11" s="1" customFormat="1">
      <c r="A86" s="6" t="s">
        <v>50</v>
      </c>
      <c r="B86">
        <v>19.12</v>
      </c>
      <c r="C86">
        <v>8.2100000000000009</v>
      </c>
      <c r="D86">
        <v>32.450000000000003</v>
      </c>
      <c r="E86">
        <v>-22.01</v>
      </c>
      <c r="F86">
        <v>95.03</v>
      </c>
      <c r="G86">
        <v>-33.409999999999997</v>
      </c>
      <c r="H86">
        <v>46.19</v>
      </c>
      <c r="I86">
        <v>3.58</v>
      </c>
      <c r="J86">
        <v>87.88</v>
      </c>
      <c r="K86">
        <v>2024.07</v>
      </c>
    </row>
    <row r="87" spans="1:11">
      <c r="A87" s="6"/>
    </row>
    <row r="88" spans="1:11">
      <c r="A88" s="6"/>
    </row>
    <row r="89" spans="1:11">
      <c r="A89" s="6"/>
    </row>
    <row r="90" spans="1:11">
      <c r="A90" s="6"/>
    </row>
    <row r="91" spans="1:11" s="1" customFormat="1">
      <c r="A91" s="1" t="s">
        <v>51</v>
      </c>
      <c r="C91">
        <v>22.55</v>
      </c>
      <c r="D91">
        <v>38.71</v>
      </c>
      <c r="E91">
        <v>46.49</v>
      </c>
      <c r="F91">
        <v>62.99</v>
      </c>
      <c r="G91">
        <v>81.430000000000007</v>
      </c>
      <c r="H91">
        <v>118.44</v>
      </c>
      <c r="I91">
        <v>264.51</v>
      </c>
      <c r="J91">
        <v>494.76</v>
      </c>
      <c r="K91">
        <v>638.5</v>
      </c>
    </row>
    <row r="93" spans="1:11" s="1" customFormat="1">
      <c r="A93" s="1" t="s">
        <v>52</v>
      </c>
    </row>
    <row r="94" spans="1:11">
      <c r="A94" s="2" t="s">
        <v>53</v>
      </c>
      <c r="B94" s="7">
        <v>225.72</v>
      </c>
      <c r="C94" s="7">
        <v>307.67</v>
      </c>
      <c r="D94" s="7">
        <v>308.14999999999998</v>
      </c>
      <c r="E94" s="7">
        <v>308.20999999999998</v>
      </c>
      <c r="F94" s="7">
        <v>324.77</v>
      </c>
      <c r="G94" s="7">
        <v>324.77</v>
      </c>
      <c r="H94" s="7">
        <v>324.77999999999997</v>
      </c>
      <c r="I94" s="7">
        <v>324.77999999999997</v>
      </c>
      <c r="J94" s="7">
        <v>324.8</v>
      </c>
      <c r="K94" s="7">
        <v>338.15</v>
      </c>
    </row>
  </sheetData>
  <mergeCells count="2">
    <mergeCell ref="E1:K1"/>
    <mergeCell ref="E2:K2"/>
  </mergeCells>
  <conditionalFormatting sqref="E1:K1">
    <cfRule type="cellIs" dxfId="0" priority="1" operator="notEqual">
      <formula>""</formula>
    </cfRule>
  </conditionalFormatting>
  <hyperlinks>
    <hyperlink ref="E1:K1" r:id="rId1" display="https://www.screener.in/excel/"/>
  </hyperlink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34"/>
  <sheetViews>
    <sheetView showGridLines="0" workbookViewId="0">
      <selection activeCell="J13" sqref="J13:J14"/>
    </sheetView>
  </sheetViews>
  <sheetFormatPr defaultRowHeight="15"/>
  <cols>
    <col min="2" max="2" width="28.42578125" customWidth="1"/>
  </cols>
  <sheetData>
    <row r="2" spans="2:14">
      <c r="C2" s="11">
        <v>41609</v>
      </c>
      <c r="D2" s="11">
        <v>41974</v>
      </c>
      <c r="E2" s="11">
        <v>42339</v>
      </c>
      <c r="F2" s="11">
        <v>42705</v>
      </c>
      <c r="G2" s="11">
        <v>43070</v>
      </c>
      <c r="H2" s="11">
        <v>43435</v>
      </c>
      <c r="I2" s="11">
        <v>43800</v>
      </c>
      <c r="J2" s="11">
        <v>44166</v>
      </c>
      <c r="K2" s="11">
        <v>44531</v>
      </c>
      <c r="L2" s="11">
        <v>44896</v>
      </c>
      <c r="M2" s="11">
        <v>45261</v>
      </c>
      <c r="N2" s="11">
        <v>45627</v>
      </c>
    </row>
    <row r="3" spans="2:14">
      <c r="B3" t="s">
        <v>119</v>
      </c>
      <c r="C3">
        <v>297</v>
      </c>
      <c r="D3">
        <v>431</v>
      </c>
      <c r="E3">
        <v>555</v>
      </c>
      <c r="F3">
        <v>826</v>
      </c>
      <c r="G3">
        <v>620</v>
      </c>
      <c r="H3" s="41">
        <v>1000</v>
      </c>
      <c r="I3" s="41">
        <v>1308</v>
      </c>
      <c r="J3" s="41">
        <v>1012</v>
      </c>
      <c r="K3" s="41">
        <v>1231</v>
      </c>
      <c r="L3" s="41">
        <v>1790</v>
      </c>
      <c r="M3" s="41">
        <v>2391</v>
      </c>
      <c r="N3" s="41">
        <v>3381</v>
      </c>
    </row>
    <row r="4" spans="2:14">
      <c r="B4" t="s">
        <v>86</v>
      </c>
      <c r="C4">
        <v>313</v>
      </c>
      <c r="D4">
        <v>397</v>
      </c>
      <c r="E4">
        <v>645</v>
      </c>
      <c r="F4">
        <v>820</v>
      </c>
      <c r="G4">
        <v>873</v>
      </c>
      <c r="H4" s="41">
        <v>1123</v>
      </c>
      <c r="I4" s="41">
        <v>1513</v>
      </c>
      <c r="J4" s="41">
        <v>1200</v>
      </c>
      <c r="K4" s="41">
        <v>1624</v>
      </c>
      <c r="L4" s="41">
        <v>2749</v>
      </c>
      <c r="M4" s="41">
        <v>3732</v>
      </c>
      <c r="N4" s="41">
        <v>4778</v>
      </c>
    </row>
    <row r="5" spans="2:14">
      <c r="B5" t="s">
        <v>40</v>
      </c>
      <c r="C5">
        <v>21</v>
      </c>
      <c r="D5">
        <v>-38</v>
      </c>
      <c r="E5">
        <v>0</v>
      </c>
      <c r="F5">
        <v>7</v>
      </c>
      <c r="G5">
        <v>-34</v>
      </c>
      <c r="H5">
        <v>-13</v>
      </c>
      <c r="I5">
        <v>-32</v>
      </c>
      <c r="J5">
        <v>-76</v>
      </c>
      <c r="K5">
        <v>15</v>
      </c>
      <c r="L5">
        <v>-123</v>
      </c>
      <c r="M5">
        <v>-73</v>
      </c>
      <c r="N5">
        <v>-133</v>
      </c>
    </row>
    <row r="6" spans="2:14">
      <c r="B6" t="s">
        <v>41</v>
      </c>
      <c r="C6">
        <v>-16</v>
      </c>
      <c r="D6">
        <v>-43</v>
      </c>
      <c r="E6">
        <v>-135</v>
      </c>
      <c r="F6">
        <v>-39</v>
      </c>
      <c r="G6">
        <v>45</v>
      </c>
      <c r="H6">
        <v>-151</v>
      </c>
      <c r="I6">
        <v>-185</v>
      </c>
      <c r="J6">
        <v>-47</v>
      </c>
      <c r="K6">
        <v>-519</v>
      </c>
      <c r="L6">
        <v>-557</v>
      </c>
      <c r="M6">
        <v>-160</v>
      </c>
      <c r="N6">
        <v>-479</v>
      </c>
    </row>
    <row r="7" spans="2:14">
      <c r="B7" t="s">
        <v>87</v>
      </c>
      <c r="C7">
        <v>-49</v>
      </c>
      <c r="D7">
        <v>86</v>
      </c>
      <c r="E7">
        <v>149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2:14">
      <c r="B8" t="s">
        <v>88</v>
      </c>
      <c r="C8">
        <v>32</v>
      </c>
      <c r="D8">
        <v>39</v>
      </c>
      <c r="E8">
        <v>-56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2:14">
      <c r="B9" t="s">
        <v>89</v>
      </c>
      <c r="C9">
        <v>0</v>
      </c>
      <c r="D9">
        <v>0</v>
      </c>
      <c r="E9">
        <v>0</v>
      </c>
      <c r="F9">
        <v>95</v>
      </c>
      <c r="G9">
        <v>-207</v>
      </c>
      <c r="H9">
        <v>114</v>
      </c>
      <c r="I9">
        <v>132</v>
      </c>
      <c r="J9">
        <v>12</v>
      </c>
      <c r="K9">
        <v>236</v>
      </c>
      <c r="L9">
        <v>95</v>
      </c>
      <c r="M9">
        <v>-440</v>
      </c>
      <c r="N9">
        <v>-57</v>
      </c>
    </row>
    <row r="10" spans="2:14">
      <c r="B10" t="s">
        <v>90</v>
      </c>
      <c r="C10">
        <v>-12</v>
      </c>
      <c r="D10">
        <v>44</v>
      </c>
      <c r="E10">
        <v>-42</v>
      </c>
      <c r="F10">
        <v>64</v>
      </c>
      <c r="G10">
        <v>-197</v>
      </c>
      <c r="H10">
        <v>-50</v>
      </c>
      <c r="I10">
        <v>-85</v>
      </c>
      <c r="J10">
        <v>-111</v>
      </c>
      <c r="K10">
        <v>-269</v>
      </c>
      <c r="L10">
        <v>-585</v>
      </c>
      <c r="M10">
        <v>-673</v>
      </c>
      <c r="N10">
        <v>-669</v>
      </c>
    </row>
    <row r="11" spans="2:14">
      <c r="B11" t="s">
        <v>91</v>
      </c>
      <c r="C11">
        <v>-4</v>
      </c>
      <c r="D11">
        <v>-11</v>
      </c>
      <c r="E11">
        <v>-48</v>
      </c>
      <c r="F11">
        <v>-58</v>
      </c>
      <c r="G11">
        <v>-57</v>
      </c>
      <c r="H11">
        <v>-73</v>
      </c>
      <c r="I11">
        <v>-120</v>
      </c>
      <c r="J11">
        <v>-78</v>
      </c>
      <c r="K11">
        <v>-124</v>
      </c>
      <c r="L11">
        <v>-373</v>
      </c>
      <c r="M11">
        <v>-668</v>
      </c>
      <c r="N11">
        <v>-728</v>
      </c>
    </row>
    <row r="12" spans="2:14">
      <c r="B12" t="s">
        <v>120</v>
      </c>
      <c r="C12">
        <v>-574</v>
      </c>
      <c r="D12">
        <v>-500</v>
      </c>
      <c r="E12">
        <v>-300</v>
      </c>
      <c r="F12" s="41">
        <v>-1048</v>
      </c>
      <c r="G12">
        <v>-746</v>
      </c>
      <c r="H12">
        <v>-937</v>
      </c>
      <c r="I12" s="41">
        <v>-2320</v>
      </c>
      <c r="J12">
        <v>-472</v>
      </c>
      <c r="K12" s="41">
        <v>-1008</v>
      </c>
      <c r="L12" s="41">
        <v>-1769</v>
      </c>
      <c r="M12" s="41">
        <v>-3288</v>
      </c>
      <c r="N12" s="41">
        <v>-4311</v>
      </c>
    </row>
    <row r="13" spans="2:14">
      <c r="B13" t="s">
        <v>94</v>
      </c>
      <c r="C13">
        <v>-578</v>
      </c>
      <c r="D13">
        <v>-220</v>
      </c>
      <c r="E13">
        <v>-269</v>
      </c>
      <c r="F13">
        <v>-792</v>
      </c>
      <c r="G13">
        <v>-533</v>
      </c>
      <c r="H13">
        <v>-859</v>
      </c>
      <c r="I13">
        <v>-754</v>
      </c>
      <c r="J13">
        <v>-560</v>
      </c>
      <c r="K13">
        <v>-835</v>
      </c>
      <c r="L13" s="41">
        <v>-1801</v>
      </c>
      <c r="M13" s="41">
        <v>-3264</v>
      </c>
      <c r="N13" s="41">
        <v>-3779</v>
      </c>
    </row>
    <row r="14" spans="2:14">
      <c r="B14" t="s">
        <v>95</v>
      </c>
      <c r="C14">
        <v>0</v>
      </c>
      <c r="D14">
        <v>0</v>
      </c>
      <c r="E14">
        <v>4</v>
      </c>
      <c r="F14">
        <v>12</v>
      </c>
      <c r="G14">
        <v>17</v>
      </c>
      <c r="H14">
        <v>50</v>
      </c>
      <c r="I14">
        <v>21</v>
      </c>
      <c r="J14">
        <v>24</v>
      </c>
      <c r="K14">
        <v>19</v>
      </c>
      <c r="L14">
        <v>51</v>
      </c>
      <c r="M14">
        <v>70</v>
      </c>
      <c r="N14">
        <v>39</v>
      </c>
    </row>
    <row r="15" spans="2:14">
      <c r="B15" t="s">
        <v>96</v>
      </c>
      <c r="C15">
        <v>0</v>
      </c>
      <c r="D15">
        <v>-302</v>
      </c>
      <c r="E15">
        <v>-550</v>
      </c>
      <c r="F15">
        <v>-35</v>
      </c>
      <c r="G15">
        <v>-35</v>
      </c>
      <c r="H15">
        <v>0</v>
      </c>
      <c r="I15">
        <v>-73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2:14">
      <c r="B16" t="s">
        <v>97</v>
      </c>
      <c r="C16">
        <v>0</v>
      </c>
      <c r="D16">
        <v>8</v>
      </c>
      <c r="E16">
        <v>512</v>
      </c>
      <c r="F16">
        <v>35</v>
      </c>
      <c r="G16">
        <v>35</v>
      </c>
      <c r="H16">
        <v>0</v>
      </c>
      <c r="I16">
        <v>73</v>
      </c>
      <c r="J16">
        <v>0</v>
      </c>
      <c r="K16">
        <v>0</v>
      </c>
      <c r="L16">
        <v>0</v>
      </c>
      <c r="M16">
        <v>0</v>
      </c>
      <c r="N16">
        <v>2</v>
      </c>
    </row>
    <row r="17" spans="2:14">
      <c r="B17" t="s">
        <v>98</v>
      </c>
      <c r="C17">
        <v>4</v>
      </c>
      <c r="D17">
        <v>12</v>
      </c>
      <c r="E17">
        <v>6</v>
      </c>
      <c r="F17">
        <v>8</v>
      </c>
      <c r="G17">
        <v>5</v>
      </c>
      <c r="H17">
        <v>6</v>
      </c>
      <c r="I17">
        <v>5</v>
      </c>
      <c r="J17">
        <v>9</v>
      </c>
      <c r="K17">
        <v>13</v>
      </c>
      <c r="L17">
        <v>23</v>
      </c>
      <c r="M17">
        <v>22</v>
      </c>
      <c r="N17">
        <v>28</v>
      </c>
    </row>
    <row r="18" spans="2:14">
      <c r="B18" t="s">
        <v>99</v>
      </c>
      <c r="C18">
        <v>0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2:14"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-22</v>
      </c>
      <c r="N19">
        <v>-40</v>
      </c>
    </row>
    <row r="20" spans="2:14">
      <c r="B20" t="s">
        <v>101</v>
      </c>
      <c r="C20">
        <v>0</v>
      </c>
      <c r="D20">
        <v>0</v>
      </c>
      <c r="E20">
        <v>0</v>
      </c>
      <c r="F20">
        <v>-276</v>
      </c>
      <c r="G20">
        <v>-212</v>
      </c>
      <c r="H20">
        <v>0</v>
      </c>
      <c r="I20">
        <v>-8</v>
      </c>
      <c r="J20">
        <v>0</v>
      </c>
      <c r="K20">
        <v>0</v>
      </c>
      <c r="L20">
        <v>0</v>
      </c>
      <c r="M20">
        <v>-10</v>
      </c>
      <c r="N20">
        <v>-200</v>
      </c>
    </row>
    <row r="21" spans="2:14">
      <c r="B21" t="s">
        <v>102</v>
      </c>
      <c r="C21">
        <v>0</v>
      </c>
      <c r="D21">
        <v>0</v>
      </c>
      <c r="E21">
        <v>-4</v>
      </c>
      <c r="F21">
        <v>0</v>
      </c>
      <c r="G21">
        <v>-23</v>
      </c>
      <c r="H21">
        <v>-134</v>
      </c>
      <c r="I21" s="41">
        <v>-1583</v>
      </c>
      <c r="J21">
        <v>55</v>
      </c>
      <c r="K21">
        <v>-205</v>
      </c>
      <c r="L21">
        <v>-42</v>
      </c>
      <c r="M21">
        <v>-85</v>
      </c>
      <c r="N21">
        <v>-361</v>
      </c>
    </row>
    <row r="22" spans="2:14">
      <c r="B22" t="s">
        <v>121</v>
      </c>
      <c r="C22">
        <v>274</v>
      </c>
      <c r="D22">
        <v>58</v>
      </c>
      <c r="E22">
        <v>-236</v>
      </c>
      <c r="F22">
        <v>230</v>
      </c>
      <c r="G22">
        <v>159</v>
      </c>
      <c r="H22">
        <v>-84</v>
      </c>
      <c r="I22" s="41">
        <v>1107</v>
      </c>
      <c r="J22">
        <v>-574</v>
      </c>
      <c r="K22">
        <v>-178</v>
      </c>
      <c r="L22">
        <v>-18</v>
      </c>
      <c r="M22">
        <v>985</v>
      </c>
      <c r="N22" s="41">
        <v>2954</v>
      </c>
    </row>
    <row r="23" spans="2:14">
      <c r="B23" t="s">
        <v>105</v>
      </c>
      <c r="C23">
        <v>40</v>
      </c>
      <c r="D23">
        <v>240</v>
      </c>
      <c r="E23">
        <v>0</v>
      </c>
      <c r="F23">
        <v>701</v>
      </c>
      <c r="G23">
        <v>4</v>
      </c>
      <c r="H23">
        <v>1</v>
      </c>
      <c r="I23">
        <v>900</v>
      </c>
      <c r="J23">
        <v>0</v>
      </c>
      <c r="K23">
        <v>0</v>
      </c>
      <c r="L23">
        <v>0</v>
      </c>
      <c r="M23">
        <v>4</v>
      </c>
      <c r="N23" s="41">
        <v>7512</v>
      </c>
    </row>
    <row r="24" spans="2:14">
      <c r="B24" t="s">
        <v>122</v>
      </c>
      <c r="C24">
        <v>0</v>
      </c>
      <c r="D24">
        <v>0</v>
      </c>
      <c r="E24">
        <v>320</v>
      </c>
      <c r="F24">
        <v>180</v>
      </c>
      <c r="G24">
        <v>300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2:14">
      <c r="B25" t="s">
        <v>106</v>
      </c>
      <c r="C25">
        <v>0</v>
      </c>
      <c r="D25">
        <v>0</v>
      </c>
      <c r="E25">
        <v>0</v>
      </c>
      <c r="F25">
        <v>-500</v>
      </c>
      <c r="G25">
        <v>0</v>
      </c>
      <c r="H25">
        <v>-300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2:14">
      <c r="B26" t="s">
        <v>107</v>
      </c>
      <c r="C26">
        <v>396</v>
      </c>
      <c r="D26">
        <v>171</v>
      </c>
      <c r="E26">
        <v>332</v>
      </c>
      <c r="F26">
        <v>0</v>
      </c>
      <c r="G26">
        <v>0</v>
      </c>
      <c r="H26" s="41">
        <v>1400</v>
      </c>
      <c r="I26" s="41">
        <v>1958</v>
      </c>
      <c r="J26" s="41">
        <v>1020</v>
      </c>
      <c r="K26">
        <v>855</v>
      </c>
      <c r="L26" s="41">
        <v>1478</v>
      </c>
      <c r="M26" s="41">
        <v>2783</v>
      </c>
      <c r="N26" s="41">
        <v>1957</v>
      </c>
    </row>
    <row r="27" spans="2:14">
      <c r="B27" t="s">
        <v>108</v>
      </c>
      <c r="C27">
        <v>-1</v>
      </c>
      <c r="D27">
        <v>-87</v>
      </c>
      <c r="E27">
        <v>-997</v>
      </c>
      <c r="F27">
        <v>71</v>
      </c>
      <c r="G27">
        <v>-57</v>
      </c>
      <c r="H27">
        <v>-644</v>
      </c>
      <c r="I27" s="41">
        <v>-1310</v>
      </c>
      <c r="J27" s="41">
        <v>-1233</v>
      </c>
      <c r="K27">
        <v>-726</v>
      </c>
      <c r="L27" s="41">
        <v>-1138</v>
      </c>
      <c r="M27" s="41">
        <v>-1277</v>
      </c>
      <c r="N27" s="41">
        <v>-5508</v>
      </c>
    </row>
    <row r="28" spans="2:14">
      <c r="B28" t="s">
        <v>109</v>
      </c>
      <c r="C28">
        <v>-161</v>
      </c>
      <c r="D28">
        <v>-186</v>
      </c>
      <c r="E28">
        <v>-141</v>
      </c>
      <c r="F28">
        <v>-219</v>
      </c>
      <c r="G28">
        <v>-156</v>
      </c>
      <c r="H28">
        <v>-189</v>
      </c>
      <c r="I28">
        <v>-303</v>
      </c>
      <c r="J28">
        <v>-277</v>
      </c>
      <c r="K28">
        <v>-179</v>
      </c>
      <c r="L28">
        <v>-172</v>
      </c>
      <c r="M28">
        <v>-269</v>
      </c>
      <c r="N28">
        <v>-465</v>
      </c>
    </row>
    <row r="29" spans="2:14">
      <c r="B29" t="s">
        <v>110</v>
      </c>
      <c r="C29">
        <v>0</v>
      </c>
      <c r="D29">
        <v>0</v>
      </c>
      <c r="E29">
        <v>0</v>
      </c>
      <c r="F29">
        <v>0</v>
      </c>
      <c r="G29">
        <v>-46</v>
      </c>
      <c r="H29">
        <v>-46</v>
      </c>
      <c r="I29">
        <v>-69</v>
      </c>
      <c r="J29">
        <v>-72</v>
      </c>
      <c r="K29">
        <v>-108</v>
      </c>
      <c r="L29">
        <v>-162</v>
      </c>
      <c r="M29">
        <v>-227</v>
      </c>
      <c r="N29">
        <v>-325</v>
      </c>
    </row>
    <row r="30" spans="2:14">
      <c r="B30" t="s">
        <v>111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-11</v>
      </c>
      <c r="K30">
        <v>-19</v>
      </c>
      <c r="L30">
        <v>-23</v>
      </c>
      <c r="M30">
        <v>-30</v>
      </c>
      <c r="N30">
        <v>-156</v>
      </c>
    </row>
    <row r="31" spans="2:14">
      <c r="B31" t="s">
        <v>123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2:14">
      <c r="B32" t="s">
        <v>124</v>
      </c>
      <c r="C32">
        <v>0</v>
      </c>
      <c r="D32">
        <v>0</v>
      </c>
      <c r="E32">
        <v>0</v>
      </c>
      <c r="F32">
        <v>-21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2:14">
      <c r="B33" t="s">
        <v>112</v>
      </c>
      <c r="C33">
        <v>0</v>
      </c>
      <c r="D33">
        <v>-80</v>
      </c>
      <c r="E33">
        <v>250</v>
      </c>
      <c r="F33">
        <v>17</v>
      </c>
      <c r="G33">
        <v>113</v>
      </c>
      <c r="H33">
        <v>-308</v>
      </c>
      <c r="I33">
        <v>-69</v>
      </c>
      <c r="J33">
        <v>0</v>
      </c>
      <c r="K33">
        <v>0</v>
      </c>
      <c r="L33">
        <v>0</v>
      </c>
      <c r="M33">
        <v>0</v>
      </c>
      <c r="N33">
        <v>-61</v>
      </c>
    </row>
    <row r="34" spans="2:14">
      <c r="B34" t="s">
        <v>50</v>
      </c>
      <c r="C34">
        <v>-2</v>
      </c>
      <c r="D34">
        <v>-11</v>
      </c>
      <c r="E34">
        <v>19</v>
      </c>
      <c r="F34">
        <v>8</v>
      </c>
      <c r="G34">
        <v>32</v>
      </c>
      <c r="H34">
        <v>-22</v>
      </c>
      <c r="I34">
        <v>95</v>
      </c>
      <c r="J34">
        <v>-33</v>
      </c>
      <c r="K34">
        <v>46</v>
      </c>
      <c r="L34">
        <v>4</v>
      </c>
      <c r="M34">
        <v>88</v>
      </c>
      <c r="N34" s="41">
        <v>2024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"/>
  <sheetViews>
    <sheetView showGridLines="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P11" sqref="P11"/>
    </sheetView>
  </sheetViews>
  <sheetFormatPr defaultRowHeight="15"/>
  <cols>
    <col min="2" max="2" width="24.85546875" customWidth="1"/>
    <col min="12" max="14" width="10.42578125" customWidth="1"/>
  </cols>
  <sheetData>
    <row r="1" spans="1:14">
      <c r="A1" s="82"/>
    </row>
    <row r="2" spans="1:14" s="86" customFormat="1">
      <c r="A2" s="83"/>
      <c r="B2" s="84" t="s">
        <v>159</v>
      </c>
      <c r="C2" s="85">
        <v>41609</v>
      </c>
      <c r="D2" s="85">
        <v>41974</v>
      </c>
      <c r="E2" s="85">
        <v>42339</v>
      </c>
      <c r="F2" s="85">
        <v>42705</v>
      </c>
      <c r="G2" s="85">
        <v>43070</v>
      </c>
      <c r="H2" s="85">
        <v>43435</v>
      </c>
      <c r="I2" s="85">
        <v>43800</v>
      </c>
      <c r="J2" s="85">
        <v>44166</v>
      </c>
      <c r="K2" s="85">
        <v>44531</v>
      </c>
      <c r="L2" s="85">
        <v>44896</v>
      </c>
      <c r="M2" s="85">
        <v>45261</v>
      </c>
      <c r="N2" s="85">
        <v>45627</v>
      </c>
    </row>
    <row r="3" spans="1:14">
      <c r="A3" s="82"/>
      <c r="B3" s="73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</row>
    <row r="4" spans="1:14">
      <c r="A4" s="82"/>
      <c r="B4" s="30" t="s">
        <v>125</v>
      </c>
      <c r="C4" s="75">
        <v>134</v>
      </c>
      <c r="D4" s="75">
        <v>134</v>
      </c>
      <c r="E4" s="75">
        <v>134</v>
      </c>
      <c r="F4" s="75">
        <v>182</v>
      </c>
      <c r="G4" s="75">
        <v>183</v>
      </c>
      <c r="H4" s="75">
        <v>183</v>
      </c>
      <c r="I4" s="75">
        <v>289</v>
      </c>
      <c r="J4" s="75">
        <v>289</v>
      </c>
      <c r="K4" s="75">
        <v>433</v>
      </c>
      <c r="L4" s="75">
        <v>650</v>
      </c>
      <c r="M4" s="75">
        <v>650</v>
      </c>
      <c r="N4" s="75">
        <v>676</v>
      </c>
    </row>
    <row r="5" spans="1:14">
      <c r="A5" s="82"/>
      <c r="B5" s="30" t="s">
        <v>32</v>
      </c>
      <c r="C5" s="75">
        <v>82</v>
      </c>
      <c r="D5" s="75">
        <v>9</v>
      </c>
      <c r="E5" s="75">
        <v>91</v>
      </c>
      <c r="F5" s="75">
        <v>1511</v>
      </c>
      <c r="G5" s="75">
        <v>1587</v>
      </c>
      <c r="H5" s="75">
        <v>1816</v>
      </c>
      <c r="I5" s="75">
        <v>3040</v>
      </c>
      <c r="J5" s="75">
        <v>3235</v>
      </c>
      <c r="K5" s="75">
        <v>3647</v>
      </c>
      <c r="L5" s="75">
        <v>4453</v>
      </c>
      <c r="M5" s="75">
        <v>6287</v>
      </c>
      <c r="N5" s="75">
        <v>15934</v>
      </c>
    </row>
    <row r="6" spans="1:14">
      <c r="A6" s="82"/>
      <c r="B6" s="30" t="s">
        <v>126</v>
      </c>
      <c r="C6" s="75"/>
      <c r="D6" s="75"/>
      <c r="E6" s="75"/>
      <c r="F6" s="75"/>
      <c r="G6" s="75"/>
      <c r="H6" s="75"/>
      <c r="I6" s="75"/>
      <c r="J6" s="75"/>
      <c r="K6" s="75"/>
      <c r="L6" s="75"/>
      <c r="M6" s="75"/>
      <c r="N6" s="75"/>
    </row>
    <row r="7" spans="1:14">
      <c r="A7" s="82"/>
      <c r="B7" t="s">
        <v>127</v>
      </c>
      <c r="C7" s="75"/>
      <c r="D7" s="75">
        <v>1623</v>
      </c>
      <c r="E7" s="75">
        <v>1580</v>
      </c>
      <c r="F7" s="75">
        <v>1218</v>
      </c>
      <c r="G7" s="75">
        <v>1691</v>
      </c>
      <c r="H7" s="75">
        <v>1980</v>
      </c>
      <c r="I7" s="75">
        <v>2355</v>
      </c>
      <c r="J7" s="75">
        <v>1980</v>
      </c>
      <c r="K7" s="75">
        <v>1813</v>
      </c>
      <c r="L7" s="75">
        <v>1727</v>
      </c>
      <c r="M7" s="75">
        <v>3189</v>
      </c>
      <c r="N7" s="75">
        <v>841</v>
      </c>
    </row>
    <row r="8" spans="1:14">
      <c r="A8" s="82"/>
      <c r="B8" t="s">
        <v>128</v>
      </c>
      <c r="C8" s="75"/>
      <c r="D8" s="75">
        <v>509</v>
      </c>
      <c r="E8" s="75">
        <v>252</v>
      </c>
      <c r="F8" s="75">
        <v>411</v>
      </c>
      <c r="G8" s="75">
        <v>353</v>
      </c>
      <c r="H8" s="75">
        <v>378</v>
      </c>
      <c r="I8" s="75">
        <v>467</v>
      </c>
      <c r="J8" s="75">
        <v>714</v>
      </c>
      <c r="K8" s="75">
        <v>1529</v>
      </c>
      <c r="L8" s="75">
        <v>1968</v>
      </c>
      <c r="M8" s="75">
        <v>2005</v>
      </c>
      <c r="N8" s="75">
        <v>1524</v>
      </c>
    </row>
    <row r="9" spans="1:14">
      <c r="A9" s="82"/>
      <c r="B9" t="s">
        <v>129</v>
      </c>
      <c r="C9" s="75"/>
      <c r="D9" s="75">
        <v>0</v>
      </c>
      <c r="E9" s="75">
        <v>0</v>
      </c>
      <c r="F9" s="75">
        <v>0</v>
      </c>
      <c r="G9" s="75">
        <v>0</v>
      </c>
      <c r="H9" s="75">
        <v>0</v>
      </c>
      <c r="I9" s="75">
        <v>0</v>
      </c>
      <c r="J9" s="75">
        <v>0</v>
      </c>
      <c r="K9" s="75">
        <v>45</v>
      </c>
      <c r="L9" s="75">
        <v>189</v>
      </c>
      <c r="M9" s="75">
        <v>237</v>
      </c>
      <c r="N9" s="75">
        <v>462</v>
      </c>
    </row>
    <row r="10" spans="1:14">
      <c r="A10" s="82"/>
      <c r="B10" t="s">
        <v>130</v>
      </c>
      <c r="C10" s="75">
        <v>0</v>
      </c>
      <c r="D10" s="75">
        <v>200</v>
      </c>
      <c r="E10" s="75">
        <v>450</v>
      </c>
      <c r="F10" s="75">
        <v>0</v>
      </c>
      <c r="G10" s="75">
        <v>0</v>
      </c>
      <c r="H10" s="75">
        <v>0</v>
      </c>
      <c r="I10" s="75">
        <v>0</v>
      </c>
      <c r="J10" s="75">
        <v>0</v>
      </c>
      <c r="K10" s="75">
        <v>0</v>
      </c>
      <c r="L10" s="75">
        <v>0</v>
      </c>
      <c r="M10" s="75">
        <v>0</v>
      </c>
      <c r="N10" s="75">
        <v>0</v>
      </c>
    </row>
    <row r="11" spans="1:14">
      <c r="A11" s="82"/>
      <c r="B11" t="s">
        <v>131</v>
      </c>
      <c r="C11" s="75">
        <v>2332</v>
      </c>
      <c r="D11" s="75">
        <v>484</v>
      </c>
      <c r="E11" s="75">
        <v>695</v>
      </c>
      <c r="F11" s="75">
        <v>586</v>
      </c>
      <c r="G11" s="75">
        <v>609</v>
      </c>
      <c r="H11" s="75">
        <v>450</v>
      </c>
      <c r="I11" s="75">
        <v>595</v>
      </c>
      <c r="J11" s="75">
        <v>523</v>
      </c>
      <c r="K11" s="75">
        <v>0</v>
      </c>
      <c r="L11" s="75">
        <v>0</v>
      </c>
      <c r="M11" s="75">
        <v>0</v>
      </c>
      <c r="N11" s="75">
        <v>0</v>
      </c>
    </row>
    <row r="12" spans="1:14">
      <c r="A12" s="82"/>
      <c r="B12" s="30" t="s">
        <v>132</v>
      </c>
      <c r="C12" s="75">
        <f>SUM(C13:C16)</f>
        <v>438</v>
      </c>
      <c r="D12" s="75">
        <f t="shared" ref="D12:E12" si="0">SUM(D13:D16)</f>
        <v>534</v>
      </c>
      <c r="E12" s="75">
        <f t="shared" si="0"/>
        <v>1681</v>
      </c>
      <c r="F12" s="75">
        <f>SUM(F13:F16)</f>
        <v>916</v>
      </c>
      <c r="G12" s="75">
        <f t="shared" ref="G12" si="1">SUM(G13:G16)</f>
        <v>853</v>
      </c>
      <c r="H12" s="75">
        <f>SUM(H13:H16)</f>
        <v>1193</v>
      </c>
      <c r="I12" s="75">
        <f t="shared" ref="I12" si="2">SUM(I13:I16)</f>
        <v>1631</v>
      </c>
      <c r="J12" s="75">
        <f t="shared" ref="J12" si="3">SUM(J13:J16)</f>
        <v>1707</v>
      </c>
      <c r="K12" s="75">
        <f>SUM(K13:K16)</f>
        <v>2113</v>
      </c>
      <c r="L12" s="75">
        <f t="shared" ref="L12" si="4">SUM(L13:L16)</f>
        <v>2631</v>
      </c>
      <c r="M12" s="75">
        <f>SUM(M13:M16)</f>
        <v>2818</v>
      </c>
      <c r="N12" s="75">
        <f t="shared" ref="N12" si="5">SUM(N13:N16)</f>
        <v>3687</v>
      </c>
    </row>
    <row r="13" spans="1:14">
      <c r="A13" s="82"/>
      <c r="B13" t="s">
        <v>133</v>
      </c>
      <c r="C13" s="75">
        <v>0</v>
      </c>
      <c r="D13" s="75">
        <v>0</v>
      </c>
      <c r="E13" s="75">
        <v>0</v>
      </c>
      <c r="F13" s="75">
        <v>-13</v>
      </c>
      <c r="G13" s="75">
        <v>-1</v>
      </c>
      <c r="H13" s="75">
        <v>8</v>
      </c>
      <c r="I13" s="75">
        <v>31</v>
      </c>
      <c r="J13" s="75">
        <v>65</v>
      </c>
      <c r="K13" s="75">
        <v>117</v>
      </c>
      <c r="L13" s="75">
        <v>113</v>
      </c>
      <c r="M13" s="75">
        <v>148</v>
      </c>
      <c r="N13" s="75">
        <v>130</v>
      </c>
    </row>
    <row r="14" spans="1:14">
      <c r="A14" s="82"/>
      <c r="B14" t="s">
        <v>134</v>
      </c>
      <c r="C14" s="75">
        <v>139</v>
      </c>
      <c r="D14" s="75">
        <v>181</v>
      </c>
      <c r="E14" s="75">
        <v>185</v>
      </c>
      <c r="F14" s="75">
        <v>275</v>
      </c>
      <c r="G14" s="75">
        <v>191</v>
      </c>
      <c r="H14" s="75">
        <v>317</v>
      </c>
      <c r="I14" s="75">
        <v>478</v>
      </c>
      <c r="J14" s="75">
        <v>511</v>
      </c>
      <c r="K14" s="75">
        <v>712</v>
      </c>
      <c r="L14" s="75">
        <v>824</v>
      </c>
      <c r="M14" s="75">
        <v>758</v>
      </c>
      <c r="N14" s="75">
        <v>1560</v>
      </c>
    </row>
    <row r="15" spans="1:14">
      <c r="A15" s="82"/>
      <c r="B15" t="s">
        <v>135</v>
      </c>
      <c r="C15" s="75">
        <v>20</v>
      </c>
      <c r="D15" s="75">
        <v>18</v>
      </c>
      <c r="E15" s="75">
        <v>61</v>
      </c>
      <c r="F15" s="75">
        <v>96</v>
      </c>
      <c r="G15" s="75">
        <v>71</v>
      </c>
      <c r="H15" s="75">
        <v>69</v>
      </c>
      <c r="I15" s="75">
        <v>113</v>
      </c>
      <c r="J15" s="75">
        <v>173</v>
      </c>
      <c r="K15" s="75">
        <v>79</v>
      </c>
      <c r="L15" s="75">
        <v>203</v>
      </c>
      <c r="M15" s="75">
        <v>180</v>
      </c>
      <c r="N15" s="75">
        <v>219</v>
      </c>
    </row>
    <row r="16" spans="1:14">
      <c r="A16" s="82"/>
      <c r="B16" t="s">
        <v>136</v>
      </c>
      <c r="C16" s="75">
        <v>279</v>
      </c>
      <c r="D16" s="75">
        <v>335</v>
      </c>
      <c r="E16" s="75">
        <v>1435</v>
      </c>
      <c r="F16" s="75">
        <v>558</v>
      </c>
      <c r="G16" s="75">
        <v>592</v>
      </c>
      <c r="H16" s="75">
        <v>799</v>
      </c>
      <c r="I16" s="75">
        <v>1009</v>
      </c>
      <c r="J16" s="75">
        <v>958</v>
      </c>
      <c r="K16" s="75">
        <v>1205</v>
      </c>
      <c r="L16" s="75">
        <v>1491</v>
      </c>
      <c r="M16" s="75">
        <v>1732</v>
      </c>
      <c r="N16" s="75">
        <v>1778</v>
      </c>
    </row>
    <row r="17" spans="1:14">
      <c r="A17" s="82"/>
      <c r="B17" s="81" t="s">
        <v>79</v>
      </c>
      <c r="C17" s="80">
        <v>2986</v>
      </c>
      <c r="D17" s="80">
        <v>3292</v>
      </c>
      <c r="E17" s="80">
        <v>4431</v>
      </c>
      <c r="F17" s="80">
        <v>4824</v>
      </c>
      <c r="G17" s="80">
        <v>5276</v>
      </c>
      <c r="H17" s="80">
        <v>5998</v>
      </c>
      <c r="I17" s="80">
        <v>8376</v>
      </c>
      <c r="J17" s="80">
        <v>8447</v>
      </c>
      <c r="K17" s="80">
        <v>9579</v>
      </c>
      <c r="L17" s="80">
        <v>11618</v>
      </c>
      <c r="M17" s="80">
        <v>15187</v>
      </c>
      <c r="N17" s="80">
        <v>23124</v>
      </c>
    </row>
    <row r="18" spans="1:14">
      <c r="A18" s="82"/>
      <c r="B18" s="30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</row>
    <row r="19" spans="1:14">
      <c r="A19" s="82"/>
      <c r="B19" s="30" t="s">
        <v>137</v>
      </c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</row>
    <row r="20" spans="1:14">
      <c r="A20" s="82"/>
      <c r="B20" t="s">
        <v>138</v>
      </c>
      <c r="C20" s="76">
        <v>450</v>
      </c>
      <c r="D20" s="76">
        <v>449</v>
      </c>
      <c r="E20" s="76">
        <v>586</v>
      </c>
      <c r="F20" s="76">
        <v>683</v>
      </c>
      <c r="G20" s="76">
        <v>692</v>
      </c>
      <c r="H20" s="76">
        <v>783</v>
      </c>
      <c r="I20" s="76">
        <v>1209</v>
      </c>
      <c r="J20" s="76">
        <v>1250</v>
      </c>
      <c r="K20" s="76">
        <v>1296</v>
      </c>
      <c r="L20" s="76">
        <v>1679</v>
      </c>
      <c r="M20" s="76">
        <v>1832</v>
      </c>
      <c r="N20" s="76">
        <v>1902</v>
      </c>
    </row>
    <row r="21" spans="1:14">
      <c r="A21" s="82"/>
      <c r="B21" t="s">
        <v>139</v>
      </c>
      <c r="C21" s="76">
        <v>363</v>
      </c>
      <c r="D21" s="76">
        <v>383</v>
      </c>
      <c r="E21" s="76">
        <v>478</v>
      </c>
      <c r="F21" s="76">
        <v>545</v>
      </c>
      <c r="G21" s="76">
        <v>636</v>
      </c>
      <c r="H21" s="76">
        <v>818</v>
      </c>
      <c r="I21" s="76">
        <v>1308</v>
      </c>
      <c r="J21" s="76">
        <v>1392</v>
      </c>
      <c r="K21" s="76">
        <v>1474</v>
      </c>
      <c r="L21" s="76">
        <v>1587</v>
      </c>
      <c r="M21" s="76">
        <v>1958</v>
      </c>
      <c r="N21" s="76">
        <v>3408</v>
      </c>
    </row>
    <row r="22" spans="1:14">
      <c r="A22" s="82"/>
      <c r="B22" t="s">
        <v>140</v>
      </c>
      <c r="C22" s="76">
        <v>1168</v>
      </c>
      <c r="D22" s="76">
        <v>1212</v>
      </c>
      <c r="E22" s="76">
        <v>1661</v>
      </c>
      <c r="F22" s="76">
        <v>1835</v>
      </c>
      <c r="G22" s="76">
        <v>2075</v>
      </c>
      <c r="H22" s="76">
        <v>2248</v>
      </c>
      <c r="I22" s="76">
        <v>3565</v>
      </c>
      <c r="J22" s="76">
        <v>3831</v>
      </c>
      <c r="K22" s="76">
        <v>3967</v>
      </c>
      <c r="L22" s="76">
        <v>4401</v>
      </c>
      <c r="M22" s="76">
        <v>5499</v>
      </c>
      <c r="N22" s="76">
        <v>8598</v>
      </c>
    </row>
    <row r="23" spans="1:14">
      <c r="A23" s="82"/>
      <c r="B23" t="s">
        <v>141</v>
      </c>
      <c r="C23" s="76">
        <v>9</v>
      </c>
      <c r="D23" s="76">
        <v>10</v>
      </c>
      <c r="E23" s="76">
        <v>832</v>
      </c>
      <c r="F23" s="76">
        <v>916</v>
      </c>
      <c r="G23" s="76">
        <v>936</v>
      </c>
      <c r="H23" s="76">
        <v>1021</v>
      </c>
      <c r="I23" s="76">
        <v>1194</v>
      </c>
      <c r="J23" s="76">
        <v>1212</v>
      </c>
      <c r="K23" s="76">
        <v>1242</v>
      </c>
      <c r="L23" s="76">
        <v>1238</v>
      </c>
      <c r="M23" s="76">
        <v>1293</v>
      </c>
      <c r="N23" s="76">
        <v>1529</v>
      </c>
    </row>
    <row r="24" spans="1:14">
      <c r="A24" s="82"/>
      <c r="B24" t="s">
        <v>142</v>
      </c>
      <c r="C24" s="76">
        <v>10</v>
      </c>
      <c r="D24" s="76">
        <v>11</v>
      </c>
      <c r="E24" s="76">
        <v>15</v>
      </c>
      <c r="F24" s="76">
        <v>18</v>
      </c>
      <c r="G24" s="76">
        <v>20</v>
      </c>
      <c r="H24" s="76">
        <v>17</v>
      </c>
      <c r="I24" s="76">
        <v>23</v>
      </c>
      <c r="J24" s="76">
        <v>25</v>
      </c>
      <c r="K24" s="76">
        <v>28</v>
      </c>
      <c r="L24" s="76">
        <v>33</v>
      </c>
      <c r="M24" s="76">
        <v>41</v>
      </c>
      <c r="N24" s="76">
        <v>65</v>
      </c>
    </row>
    <row r="25" spans="1:14">
      <c r="A25" s="82"/>
      <c r="B25" t="s">
        <v>143</v>
      </c>
      <c r="C25" s="76">
        <v>11</v>
      </c>
      <c r="D25" s="76">
        <v>10</v>
      </c>
      <c r="E25" s="76">
        <v>14</v>
      </c>
      <c r="F25" s="76">
        <v>16</v>
      </c>
      <c r="G25" s="76">
        <v>17</v>
      </c>
      <c r="H25" s="76">
        <v>20</v>
      </c>
      <c r="I25" s="76">
        <v>25</v>
      </c>
      <c r="J25" s="76">
        <v>26</v>
      </c>
      <c r="K25" s="76">
        <v>29</v>
      </c>
      <c r="L25" s="76">
        <v>29</v>
      </c>
      <c r="M25" s="76">
        <v>41</v>
      </c>
      <c r="N25" s="76">
        <v>69</v>
      </c>
    </row>
    <row r="26" spans="1:14">
      <c r="A26" s="82"/>
      <c r="B26" t="s">
        <v>144</v>
      </c>
      <c r="C26" s="76">
        <v>119</v>
      </c>
      <c r="D26" s="76">
        <v>121</v>
      </c>
      <c r="E26" s="76">
        <v>132</v>
      </c>
      <c r="F26" s="76">
        <v>169</v>
      </c>
      <c r="G26" s="76">
        <v>173</v>
      </c>
      <c r="H26" s="76">
        <v>652</v>
      </c>
      <c r="I26" s="76">
        <v>742</v>
      </c>
      <c r="J26" s="76">
        <v>622</v>
      </c>
      <c r="K26" s="76">
        <v>690</v>
      </c>
      <c r="L26" s="76">
        <v>795</v>
      </c>
      <c r="M26" s="76">
        <v>1086</v>
      </c>
      <c r="N26" s="76">
        <v>1500</v>
      </c>
    </row>
    <row r="27" spans="1:14">
      <c r="A27" s="82"/>
      <c r="B27" t="s">
        <v>145</v>
      </c>
      <c r="C27" s="76">
        <v>10</v>
      </c>
      <c r="D27" s="76">
        <v>10</v>
      </c>
      <c r="E27" s="76">
        <v>435</v>
      </c>
      <c r="F27" s="76">
        <v>414</v>
      </c>
      <c r="G27" s="76">
        <v>497</v>
      </c>
      <c r="H27" s="76">
        <v>584</v>
      </c>
      <c r="I27" s="76">
        <v>644</v>
      </c>
      <c r="J27" s="76">
        <v>644</v>
      </c>
      <c r="K27" s="76">
        <v>644</v>
      </c>
      <c r="L27" s="76">
        <v>644</v>
      </c>
      <c r="M27" s="76">
        <v>644</v>
      </c>
      <c r="N27" s="76">
        <v>1532</v>
      </c>
    </row>
    <row r="28" spans="1:14">
      <c r="A28" s="82"/>
      <c r="B28" t="s">
        <v>146</v>
      </c>
      <c r="C28" s="77">
        <v>891</v>
      </c>
      <c r="D28" s="77">
        <v>3174</v>
      </c>
      <c r="E28" s="77">
        <v>479</v>
      </c>
      <c r="F28" s="77">
        <v>563</v>
      </c>
      <c r="G28" s="77">
        <v>588</v>
      </c>
      <c r="H28" s="77">
        <v>30</v>
      </c>
      <c r="I28" s="77">
        <v>35</v>
      </c>
      <c r="J28" s="77">
        <v>32</v>
      </c>
      <c r="K28" s="77">
        <v>38</v>
      </c>
      <c r="L28" s="77">
        <v>35</v>
      </c>
      <c r="M28" s="77">
        <v>51</v>
      </c>
      <c r="N28" s="77">
        <v>200</v>
      </c>
    </row>
    <row r="29" spans="1:14">
      <c r="A29" s="82"/>
      <c r="B29" s="30" t="s">
        <v>147</v>
      </c>
      <c r="C29" s="78">
        <v>3030</v>
      </c>
      <c r="D29" s="78">
        <v>5380</v>
      </c>
      <c r="E29" s="78">
        <v>4632</v>
      </c>
      <c r="F29" s="78">
        <v>5159</v>
      </c>
      <c r="G29" s="78">
        <v>5635</v>
      </c>
      <c r="H29" s="78">
        <v>6172</v>
      </c>
      <c r="I29" s="78">
        <v>8745</v>
      </c>
      <c r="J29" s="78">
        <v>9033</v>
      </c>
      <c r="K29" s="78">
        <v>9410</v>
      </c>
      <c r="L29" s="78">
        <v>10441</v>
      </c>
      <c r="M29" s="78">
        <v>12445</v>
      </c>
      <c r="N29" s="78">
        <v>18802</v>
      </c>
    </row>
    <row r="30" spans="1:14">
      <c r="A30" s="82"/>
      <c r="B30" s="30" t="s">
        <v>148</v>
      </c>
      <c r="C30" s="79">
        <v>655</v>
      </c>
      <c r="D30" s="79">
        <v>3026</v>
      </c>
      <c r="E30" s="79">
        <v>1137</v>
      </c>
      <c r="F30" s="79">
        <v>1443</v>
      </c>
      <c r="G30" s="79">
        <v>1654</v>
      </c>
      <c r="H30" s="79">
        <v>1785</v>
      </c>
      <c r="I30" s="79">
        <v>2265</v>
      </c>
      <c r="J30" s="79">
        <v>2624</v>
      </c>
      <c r="K30" s="79">
        <v>3099</v>
      </c>
      <c r="L30" s="79">
        <v>3509</v>
      </c>
      <c r="M30" s="79">
        <v>4036</v>
      </c>
      <c r="N30" s="79">
        <v>5400</v>
      </c>
    </row>
    <row r="31" spans="1:14">
      <c r="A31" s="82"/>
      <c r="B31" s="30"/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  <c r="N31" s="78"/>
    </row>
    <row r="32" spans="1:14">
      <c r="A32" s="82"/>
      <c r="B32" s="30" t="s">
        <v>149</v>
      </c>
      <c r="C32">
        <v>27</v>
      </c>
      <c r="D32">
        <v>25</v>
      </c>
      <c r="E32">
        <v>38</v>
      </c>
      <c r="F32">
        <v>96</v>
      </c>
      <c r="G32">
        <v>145</v>
      </c>
      <c r="H32">
        <v>352</v>
      </c>
      <c r="I32">
        <v>64</v>
      </c>
      <c r="J32">
        <v>67</v>
      </c>
      <c r="K32">
        <v>497</v>
      </c>
      <c r="L32">
        <v>607</v>
      </c>
      <c r="M32" s="41">
        <v>1922</v>
      </c>
      <c r="N32" s="41">
        <v>1167</v>
      </c>
    </row>
    <row r="33" spans="1:14">
      <c r="A33" s="82"/>
      <c r="B33" s="30" t="s">
        <v>38</v>
      </c>
      <c r="C33">
        <v>1</v>
      </c>
      <c r="D33">
        <v>304</v>
      </c>
      <c r="E33">
        <v>3</v>
      </c>
      <c r="F33">
        <v>7</v>
      </c>
      <c r="G33">
        <v>8</v>
      </c>
      <c r="H33">
        <v>11</v>
      </c>
      <c r="I33">
        <v>0</v>
      </c>
      <c r="J33">
        <v>0</v>
      </c>
      <c r="K33">
        <v>0</v>
      </c>
      <c r="L33">
        <v>0</v>
      </c>
      <c r="M33">
        <v>21</v>
      </c>
      <c r="N33">
        <v>60</v>
      </c>
    </row>
    <row r="34" spans="1:14">
      <c r="A34" s="82"/>
      <c r="B34" s="30"/>
    </row>
    <row r="35" spans="1:14">
      <c r="A35" s="82"/>
      <c r="B35" s="30" t="s">
        <v>150</v>
      </c>
      <c r="F35" s="41"/>
      <c r="G35" s="41"/>
      <c r="H35" s="41"/>
      <c r="I35" s="41"/>
      <c r="J35" s="41"/>
      <c r="K35" s="41"/>
      <c r="L35" s="41"/>
      <c r="M35" s="41"/>
      <c r="N35" s="41"/>
    </row>
    <row r="36" spans="1:14">
      <c r="A36" s="82"/>
      <c r="B36" t="s">
        <v>151</v>
      </c>
      <c r="C36" s="78">
        <v>246</v>
      </c>
      <c r="D36" s="78">
        <v>289</v>
      </c>
      <c r="E36" s="78">
        <v>425</v>
      </c>
      <c r="F36" s="78">
        <v>490</v>
      </c>
      <c r="G36" s="78">
        <v>439</v>
      </c>
      <c r="H36" s="78">
        <v>578</v>
      </c>
      <c r="I36" s="78">
        <v>882</v>
      </c>
      <c r="J36" s="78">
        <v>929</v>
      </c>
      <c r="K36" s="78">
        <v>1448</v>
      </c>
      <c r="L36" s="78">
        <v>1994</v>
      </c>
      <c r="M36" s="78">
        <v>2151</v>
      </c>
      <c r="N36" s="78">
        <v>2791</v>
      </c>
    </row>
    <row r="37" spans="1:14">
      <c r="A37" s="82"/>
      <c r="B37" s="30" t="s">
        <v>152</v>
      </c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</row>
    <row r="38" spans="1:14">
      <c r="A38" s="82"/>
      <c r="B38" t="s">
        <v>153</v>
      </c>
      <c r="C38" s="76">
        <v>25</v>
      </c>
      <c r="D38" s="76">
        <v>36</v>
      </c>
      <c r="E38" s="76">
        <v>50</v>
      </c>
      <c r="F38" s="76">
        <v>0</v>
      </c>
      <c r="G38" s="76">
        <v>0</v>
      </c>
      <c r="H38" s="76">
        <v>0</v>
      </c>
      <c r="I38" s="76">
        <v>0</v>
      </c>
      <c r="J38" s="76">
        <v>0</v>
      </c>
      <c r="K38" s="76">
        <v>59</v>
      </c>
      <c r="L38" s="76">
        <v>0</v>
      </c>
      <c r="M38" s="76">
        <v>57</v>
      </c>
      <c r="N38" s="76">
        <v>87</v>
      </c>
    </row>
    <row r="39" spans="1:14">
      <c r="A39" s="82"/>
      <c r="B39" t="s">
        <v>154</v>
      </c>
      <c r="C39" s="76">
        <v>50</v>
      </c>
      <c r="D39" s="76">
        <v>76</v>
      </c>
      <c r="E39" s="76">
        <v>65</v>
      </c>
      <c r="F39" s="76">
        <v>157</v>
      </c>
      <c r="G39" s="76">
        <v>180</v>
      </c>
      <c r="H39" s="76">
        <v>163</v>
      </c>
      <c r="I39" s="76">
        <v>212</v>
      </c>
      <c r="J39" s="76">
        <v>285</v>
      </c>
      <c r="K39" s="76">
        <v>212</v>
      </c>
      <c r="L39" s="76">
        <v>353</v>
      </c>
      <c r="M39" s="76">
        <v>361</v>
      </c>
      <c r="N39" s="76">
        <v>866</v>
      </c>
    </row>
    <row r="40" spans="1:14">
      <c r="A40" s="82"/>
      <c r="B40" t="s">
        <v>155</v>
      </c>
      <c r="C40" s="78">
        <v>-10</v>
      </c>
      <c r="D40" s="78">
        <v>-15</v>
      </c>
      <c r="E40" s="78">
        <v>-17</v>
      </c>
      <c r="F40" s="78">
        <v>-25</v>
      </c>
      <c r="G40" s="78">
        <v>-30</v>
      </c>
      <c r="H40" s="78">
        <v>-35</v>
      </c>
      <c r="I40" s="78">
        <v>-39</v>
      </c>
      <c r="J40" s="78">
        <v>-44</v>
      </c>
      <c r="K40" s="78">
        <v>-50</v>
      </c>
      <c r="L40" s="78">
        <v>-54</v>
      </c>
      <c r="M40" s="78">
        <v>-59</v>
      </c>
      <c r="N40" s="78">
        <v>-108</v>
      </c>
    </row>
    <row r="41" spans="1:14">
      <c r="A41" s="82"/>
      <c r="B41" t="s">
        <v>156</v>
      </c>
      <c r="C41" s="76">
        <v>51</v>
      </c>
      <c r="D41" s="76">
        <v>34</v>
      </c>
      <c r="E41" s="76">
        <v>58</v>
      </c>
      <c r="F41" s="76">
        <v>66</v>
      </c>
      <c r="G41" s="76">
        <v>94</v>
      </c>
      <c r="H41" s="76">
        <v>93</v>
      </c>
      <c r="I41" s="76">
        <v>171</v>
      </c>
      <c r="J41" s="76">
        <v>190</v>
      </c>
      <c r="K41" s="76">
        <v>337</v>
      </c>
      <c r="L41" s="76">
        <v>285</v>
      </c>
      <c r="M41" s="76">
        <v>460</v>
      </c>
      <c r="N41" s="76">
        <v>2450</v>
      </c>
    </row>
    <row r="42" spans="1:14">
      <c r="A42" s="82"/>
      <c r="B42" t="s">
        <v>157</v>
      </c>
      <c r="C42" s="76">
        <v>97</v>
      </c>
      <c r="D42" s="76">
        <v>63</v>
      </c>
      <c r="E42" s="76">
        <v>57</v>
      </c>
      <c r="F42" s="76">
        <v>93</v>
      </c>
      <c r="G42" s="76">
        <v>89</v>
      </c>
      <c r="H42" s="76">
        <v>103</v>
      </c>
      <c r="I42" s="76">
        <v>128</v>
      </c>
      <c r="J42" s="76">
        <v>192</v>
      </c>
      <c r="K42" s="76">
        <v>187</v>
      </c>
      <c r="L42" s="76">
        <v>288</v>
      </c>
      <c r="M42" s="76">
        <v>253</v>
      </c>
      <c r="N42" s="76">
        <v>664</v>
      </c>
    </row>
    <row r="43" spans="1:14">
      <c r="A43" s="82"/>
      <c r="B43" t="s">
        <v>158</v>
      </c>
      <c r="C43" s="76">
        <v>123</v>
      </c>
      <c r="D43" s="76">
        <v>125</v>
      </c>
      <c r="E43" s="76">
        <v>257</v>
      </c>
      <c r="F43" s="76">
        <v>227</v>
      </c>
      <c r="G43" s="76">
        <v>369</v>
      </c>
      <c r="H43" s="76">
        <v>345</v>
      </c>
      <c r="I43" s="76">
        <v>480</v>
      </c>
      <c r="J43" s="76">
        <v>420</v>
      </c>
      <c r="K43" s="76">
        <v>579</v>
      </c>
      <c r="L43" s="76">
        <v>1213</v>
      </c>
      <c r="M43" s="76">
        <v>1612</v>
      </c>
      <c r="N43" s="76">
        <v>1745</v>
      </c>
    </row>
    <row r="44" spans="1:14">
      <c r="A44" s="82"/>
      <c r="B44" s="81" t="s">
        <v>118</v>
      </c>
      <c r="C44" s="80">
        <v>2986</v>
      </c>
      <c r="D44" s="80">
        <v>3292</v>
      </c>
      <c r="E44" s="80">
        <v>4431</v>
      </c>
      <c r="F44" s="80">
        <v>4824</v>
      </c>
      <c r="G44" s="80">
        <v>5276</v>
      </c>
      <c r="H44" s="80">
        <v>5998</v>
      </c>
      <c r="I44" s="80">
        <v>8376</v>
      </c>
      <c r="J44" s="80">
        <v>8447</v>
      </c>
      <c r="K44" s="80">
        <v>9579</v>
      </c>
      <c r="L44" s="80">
        <v>11618</v>
      </c>
      <c r="M44" s="80">
        <v>15187</v>
      </c>
      <c r="N44" s="80">
        <v>23124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8"/>
  <sheetViews>
    <sheetView showGridLines="0" workbookViewId="0">
      <selection activeCell="F3" sqref="F3"/>
    </sheetView>
  </sheetViews>
  <sheetFormatPr defaultRowHeight="15"/>
  <cols>
    <col min="1" max="1" width="1.85546875" customWidth="1"/>
    <col min="2" max="2" width="5.7109375" style="170" customWidth="1"/>
    <col min="3" max="3" width="16.140625" customWidth="1"/>
    <col min="4" max="4" width="8" style="71" customWidth="1"/>
    <col min="5" max="5" width="14.140625" style="71" customWidth="1"/>
    <col min="6" max="6" width="10.7109375" style="71" customWidth="1"/>
    <col min="7" max="7" width="9.140625" style="71" customWidth="1"/>
  </cols>
  <sheetData>
    <row r="2" spans="2:7">
      <c r="B2" s="170" t="s">
        <v>304</v>
      </c>
      <c r="C2" t="s">
        <v>305</v>
      </c>
      <c r="D2" s="71" t="s">
        <v>306</v>
      </c>
      <c r="E2" s="71" t="s">
        <v>309</v>
      </c>
      <c r="F2" s="71" t="s">
        <v>307</v>
      </c>
      <c r="G2" s="71" t="s">
        <v>308</v>
      </c>
    </row>
    <row r="3" spans="2:7">
      <c r="B3" s="170">
        <v>1</v>
      </c>
      <c r="C3" t="s">
        <v>310</v>
      </c>
      <c r="D3" s="71">
        <v>452.25</v>
      </c>
      <c r="E3" s="71">
        <v>152947.19</v>
      </c>
      <c r="F3" s="71">
        <v>2826.25</v>
      </c>
      <c r="G3" s="71">
        <v>0.17</v>
      </c>
    </row>
    <row r="4" spans="2:7">
      <c r="B4" s="170">
        <v>2</v>
      </c>
      <c r="C4" t="s">
        <v>311</v>
      </c>
      <c r="D4" s="71">
        <v>1076.8</v>
      </c>
      <c r="E4" s="71">
        <v>106655.84</v>
      </c>
      <c r="F4" s="71">
        <v>2392.6799999999998</v>
      </c>
      <c r="G4" s="71">
        <v>0.12</v>
      </c>
    </row>
    <row r="5" spans="2:7">
      <c r="B5" s="170">
        <v>3</v>
      </c>
      <c r="C5" t="s">
        <v>280</v>
      </c>
      <c r="D5" s="71">
        <v>2403.5</v>
      </c>
      <c r="E5" s="71">
        <v>231768.95</v>
      </c>
      <c r="F5" s="71">
        <v>1166.8499999999999</v>
      </c>
      <c r="G5" s="71">
        <v>0.28000000000000003</v>
      </c>
    </row>
    <row r="6" spans="2:7">
      <c r="B6" s="170">
        <v>4</v>
      </c>
      <c r="C6" t="s">
        <v>312</v>
      </c>
      <c r="D6" s="71">
        <v>947.75</v>
      </c>
      <c r="E6" s="71">
        <v>21149.66</v>
      </c>
      <c r="F6" s="71">
        <v>2566.2600000000002</v>
      </c>
      <c r="G6" s="71">
        <v>1.49</v>
      </c>
    </row>
    <row r="7" spans="2:7">
      <c r="B7" s="170">
        <v>5</v>
      </c>
      <c r="C7" t="s">
        <v>313</v>
      </c>
      <c r="D7" s="71">
        <v>476.45</v>
      </c>
      <c r="E7" s="71">
        <v>4417.22</v>
      </c>
      <c r="F7" s="71">
        <v>174.7</v>
      </c>
      <c r="G7" s="71">
        <v>0.18</v>
      </c>
    </row>
    <row r="8" spans="2:7">
      <c r="B8" s="170">
        <v>6</v>
      </c>
      <c r="C8" t="s">
        <v>281</v>
      </c>
      <c r="D8" s="71">
        <v>530.85</v>
      </c>
      <c r="E8" s="71">
        <v>94165.35</v>
      </c>
      <c r="F8" s="71">
        <v>950.37</v>
      </c>
      <c r="G8" s="71">
        <v>0.09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D73"/>
  <sheetViews>
    <sheetView showGridLines="0" workbookViewId="0">
      <selection activeCell="I4" sqref="I4"/>
    </sheetView>
  </sheetViews>
  <sheetFormatPr defaultRowHeight="15"/>
  <cols>
    <col min="2" max="2" width="28" customWidth="1"/>
    <col min="3" max="3" width="11.140625" customWidth="1"/>
    <col min="7" max="7" width="28" customWidth="1"/>
    <col min="8" max="8" width="11.140625" customWidth="1"/>
    <col min="10" max="10" width="17.7109375" customWidth="1"/>
    <col min="14" max="14" width="17.7109375" customWidth="1"/>
    <col min="17" max="17" width="17.7109375" customWidth="1"/>
    <col min="20" max="20" width="14.42578125" customWidth="1"/>
    <col min="23" max="23" width="15.28515625" customWidth="1"/>
    <col min="26" max="26" width="15" customWidth="1"/>
    <col min="29" max="29" width="15.28515625" customWidth="1"/>
  </cols>
  <sheetData>
    <row r="1" spans="2:30">
      <c r="B1" t="s">
        <v>300</v>
      </c>
      <c r="G1" t="s">
        <v>301</v>
      </c>
      <c r="J1" s="174" t="s">
        <v>302</v>
      </c>
      <c r="N1" t="s">
        <v>303</v>
      </c>
    </row>
    <row r="2" spans="2:30">
      <c r="B2" s="176" t="s">
        <v>283</v>
      </c>
      <c r="C2" s="177" t="s">
        <v>287</v>
      </c>
      <c r="G2" s="176" t="s">
        <v>283</v>
      </c>
      <c r="H2" s="177" t="s">
        <v>287</v>
      </c>
      <c r="Q2" s="174"/>
    </row>
    <row r="3" spans="2:30">
      <c r="B3" s="179">
        <v>45849</v>
      </c>
      <c r="C3" s="180">
        <v>452.25</v>
      </c>
      <c r="G3" s="179">
        <v>45849</v>
      </c>
      <c r="H3" s="181">
        <v>25149.85</v>
      </c>
      <c r="AC3" s="174"/>
    </row>
    <row r="4" spans="2:30">
      <c r="B4" s="179">
        <v>45839</v>
      </c>
      <c r="C4" s="180">
        <v>459.75</v>
      </c>
      <c r="G4" s="179">
        <v>45839</v>
      </c>
      <c r="H4" s="181">
        <v>25355.25</v>
      </c>
    </row>
    <row r="5" spans="2:30">
      <c r="B5" s="179">
        <v>45809</v>
      </c>
      <c r="C5" s="180">
        <v>457.55</v>
      </c>
      <c r="G5" s="179">
        <v>45809</v>
      </c>
      <c r="H5" s="181">
        <v>25517.05</v>
      </c>
      <c r="J5" s="175"/>
    </row>
    <row r="6" spans="2:30">
      <c r="B6" s="179">
        <v>45778</v>
      </c>
      <c r="C6" s="180">
        <v>475.44</v>
      </c>
      <c r="G6" s="179">
        <v>45778</v>
      </c>
      <c r="H6" s="181">
        <v>24750.7</v>
      </c>
      <c r="J6" s="175"/>
      <c r="Q6" s="175"/>
    </row>
    <row r="7" spans="2:30">
      <c r="B7" s="179">
        <v>45748</v>
      </c>
      <c r="C7" s="180">
        <v>520.02</v>
      </c>
      <c r="G7" s="179">
        <v>45748</v>
      </c>
      <c r="H7" s="181">
        <v>24334.2</v>
      </c>
      <c r="J7" s="175"/>
      <c r="Q7" s="175"/>
      <c r="Z7" s="175"/>
      <c r="AC7" s="175"/>
    </row>
    <row r="8" spans="2:30" ht="15" customHeight="1">
      <c r="B8" s="179">
        <v>45717</v>
      </c>
      <c r="C8" s="180">
        <v>538.58000000000004</v>
      </c>
      <c r="G8" s="179">
        <v>45717</v>
      </c>
      <c r="H8" s="181">
        <v>23519.35</v>
      </c>
      <c r="J8" s="175"/>
      <c r="N8" s="175"/>
      <c r="Q8" s="175"/>
      <c r="T8" t="s">
        <v>298</v>
      </c>
      <c r="W8" t="s">
        <v>297</v>
      </c>
      <c r="Z8" s="175" t="s">
        <v>296</v>
      </c>
      <c r="AC8" s="175" t="s">
        <v>299</v>
      </c>
    </row>
    <row r="9" spans="2:30">
      <c r="B9" s="179">
        <v>45689</v>
      </c>
      <c r="C9" s="180">
        <v>434.63</v>
      </c>
      <c r="G9" s="179">
        <v>45689</v>
      </c>
      <c r="H9" s="181">
        <v>22124.7</v>
      </c>
      <c r="J9" s="176" t="s">
        <v>283</v>
      </c>
      <c r="K9" s="177" t="s">
        <v>292</v>
      </c>
      <c r="N9" s="175"/>
      <c r="Q9" s="175"/>
      <c r="T9" s="187" t="s">
        <v>283</v>
      </c>
      <c r="U9" s="188" t="s">
        <v>292</v>
      </c>
      <c r="W9" s="176" t="s">
        <v>283</v>
      </c>
      <c r="X9" s="177" t="s">
        <v>292</v>
      </c>
      <c r="Z9" s="176" t="s">
        <v>283</v>
      </c>
      <c r="AA9" s="177" t="s">
        <v>292</v>
      </c>
      <c r="AC9" s="176" t="s">
        <v>283</v>
      </c>
      <c r="AD9" s="177" t="s">
        <v>292</v>
      </c>
    </row>
    <row r="10" spans="2:30">
      <c r="B10" s="179">
        <v>45658</v>
      </c>
      <c r="C10" s="180">
        <v>535.69000000000005</v>
      </c>
      <c r="G10" s="179">
        <v>45658</v>
      </c>
      <c r="H10" s="181">
        <v>23508.400000000001</v>
      </c>
      <c r="J10" s="179">
        <v>45849</v>
      </c>
      <c r="K10" s="181">
        <v>2519.6</v>
      </c>
      <c r="N10" s="175"/>
      <c r="Q10" s="176" t="s">
        <v>283</v>
      </c>
      <c r="R10" s="177" t="s">
        <v>292</v>
      </c>
      <c r="T10" s="178">
        <v>45849</v>
      </c>
      <c r="U10" s="71">
        <v>475.95</v>
      </c>
      <c r="W10" s="179">
        <v>45849</v>
      </c>
      <c r="X10" s="180">
        <v>531.45000000000005</v>
      </c>
      <c r="Z10" s="179">
        <v>45849</v>
      </c>
      <c r="AA10" s="180">
        <v>946.85</v>
      </c>
      <c r="AC10" s="179">
        <v>45849</v>
      </c>
      <c r="AD10" s="181">
        <v>1076.9000000000001</v>
      </c>
    </row>
    <row r="11" spans="2:30">
      <c r="B11" s="179">
        <v>45627</v>
      </c>
      <c r="C11" s="180">
        <v>637.24</v>
      </c>
      <c r="G11" s="179">
        <v>45627</v>
      </c>
      <c r="H11" s="181">
        <v>23644.799999999999</v>
      </c>
      <c r="J11" s="179">
        <v>45839</v>
      </c>
      <c r="K11" s="181">
        <v>2408.4</v>
      </c>
      <c r="N11" s="175"/>
      <c r="Q11" s="179">
        <v>45849</v>
      </c>
      <c r="R11" s="181">
        <v>5758.5</v>
      </c>
      <c r="T11" s="178">
        <v>45839</v>
      </c>
      <c r="U11" s="71">
        <v>491.6</v>
      </c>
      <c r="W11" s="179">
        <v>45839</v>
      </c>
      <c r="X11" s="180">
        <v>522.35</v>
      </c>
      <c r="Z11" s="179">
        <v>45839</v>
      </c>
      <c r="AA11" s="180">
        <v>954.85</v>
      </c>
      <c r="AC11" s="179">
        <v>45839</v>
      </c>
      <c r="AD11" s="181">
        <v>1087.8499999999999</v>
      </c>
    </row>
    <row r="12" spans="2:30">
      <c r="B12" s="179">
        <v>45597</v>
      </c>
      <c r="C12" s="180">
        <v>619.83000000000004</v>
      </c>
      <c r="G12" s="179">
        <v>45597</v>
      </c>
      <c r="H12" s="181">
        <v>24131.1</v>
      </c>
      <c r="J12" s="179">
        <v>45809</v>
      </c>
      <c r="K12" s="181">
        <v>2270.7199999999998</v>
      </c>
      <c r="N12" s="176" t="s">
        <v>283</v>
      </c>
      <c r="O12" s="177" t="s">
        <v>292</v>
      </c>
      <c r="Q12" s="179">
        <v>45839</v>
      </c>
      <c r="R12" s="181">
        <v>5878</v>
      </c>
      <c r="T12" s="178">
        <v>45809</v>
      </c>
      <c r="U12" s="71">
        <v>497.25</v>
      </c>
      <c r="W12" s="179">
        <v>45809</v>
      </c>
      <c r="X12" s="180">
        <v>485.1</v>
      </c>
      <c r="Z12" s="179">
        <v>45809</v>
      </c>
      <c r="AA12" s="180">
        <v>957.45</v>
      </c>
      <c r="AC12" s="179">
        <v>45809</v>
      </c>
      <c r="AD12" s="181">
        <v>1099.2</v>
      </c>
    </row>
    <row r="13" spans="2:30">
      <c r="B13" s="179">
        <v>45566</v>
      </c>
      <c r="C13" s="180">
        <v>597.02</v>
      </c>
      <c r="G13" s="179">
        <v>45566</v>
      </c>
      <c r="H13" s="181">
        <v>24205.35</v>
      </c>
      <c r="J13" s="179">
        <v>45778</v>
      </c>
      <c r="K13" s="181">
        <v>2323.86</v>
      </c>
      <c r="N13" s="179">
        <v>45849</v>
      </c>
      <c r="O13" s="180">
        <v>77.02</v>
      </c>
      <c r="Q13" s="179">
        <v>45809</v>
      </c>
      <c r="R13" s="181">
        <v>5851</v>
      </c>
      <c r="T13" s="178">
        <v>45778</v>
      </c>
      <c r="U13" s="71">
        <v>404.3</v>
      </c>
      <c r="W13" s="179">
        <v>45778</v>
      </c>
      <c r="X13" s="180">
        <v>484.15</v>
      </c>
      <c r="Z13" s="179">
        <v>45778</v>
      </c>
      <c r="AA13" s="180">
        <v>964.5</v>
      </c>
      <c r="AC13" s="179">
        <v>45778</v>
      </c>
      <c r="AD13" s="181">
        <v>1099.8499999999999</v>
      </c>
    </row>
    <row r="14" spans="2:30">
      <c r="B14" s="179">
        <v>45536</v>
      </c>
      <c r="C14" s="180">
        <v>605.04999999999995</v>
      </c>
      <c r="G14" s="179">
        <v>45536</v>
      </c>
      <c r="H14" s="181">
        <v>25810.85</v>
      </c>
      <c r="J14" s="179">
        <v>45748</v>
      </c>
      <c r="K14" s="181">
        <v>2317.73</v>
      </c>
      <c r="N14" s="179">
        <v>45839</v>
      </c>
      <c r="O14" s="180">
        <v>77.88</v>
      </c>
      <c r="Q14" s="179">
        <v>45778</v>
      </c>
      <c r="R14" s="181">
        <v>5510.5</v>
      </c>
      <c r="T14" s="178">
        <v>45748</v>
      </c>
      <c r="U14" s="71">
        <v>390.45</v>
      </c>
      <c r="W14" s="179">
        <v>45748</v>
      </c>
      <c r="X14" s="180">
        <v>487.45</v>
      </c>
      <c r="Z14" s="179">
        <v>45748</v>
      </c>
      <c r="AA14" s="180">
        <v>903.95</v>
      </c>
      <c r="AC14" s="179">
        <v>45748</v>
      </c>
      <c r="AD14" s="181">
        <v>1155.49</v>
      </c>
    </row>
    <row r="15" spans="2:30">
      <c r="B15" s="179">
        <v>45505</v>
      </c>
      <c r="C15" s="180">
        <v>597.99</v>
      </c>
      <c r="G15" s="179">
        <v>45505</v>
      </c>
      <c r="H15" s="181">
        <v>25235.9</v>
      </c>
      <c r="J15" s="179">
        <v>45717</v>
      </c>
      <c r="K15" s="181">
        <v>2235.34</v>
      </c>
      <c r="N15" s="179">
        <v>45809</v>
      </c>
      <c r="O15" s="180">
        <v>78.83</v>
      </c>
      <c r="Q15" s="179">
        <v>45748</v>
      </c>
      <c r="R15" s="181">
        <v>5438.9</v>
      </c>
      <c r="T15" s="178">
        <v>45717</v>
      </c>
      <c r="U15" s="71">
        <v>385.2</v>
      </c>
      <c r="W15" s="179">
        <v>45717</v>
      </c>
      <c r="X15" s="180">
        <v>506.55</v>
      </c>
      <c r="Z15" s="179">
        <v>45717</v>
      </c>
      <c r="AA15" s="180">
        <v>964.7</v>
      </c>
      <c r="AC15" s="179">
        <v>45717</v>
      </c>
      <c r="AD15" s="180">
        <v>994.38</v>
      </c>
    </row>
    <row r="16" spans="2:30">
      <c r="B16" s="179">
        <v>45474</v>
      </c>
      <c r="C16" s="180">
        <v>628.55999999999995</v>
      </c>
      <c r="G16" s="179">
        <v>45474</v>
      </c>
      <c r="H16" s="181">
        <v>24951.15</v>
      </c>
      <c r="J16" s="179">
        <v>45689</v>
      </c>
      <c r="K16" s="181">
        <v>2167.46</v>
      </c>
      <c r="N16" s="179">
        <v>45778</v>
      </c>
      <c r="O16" s="180">
        <v>87.7</v>
      </c>
      <c r="Q16" s="179">
        <v>45717</v>
      </c>
      <c r="R16" s="181">
        <v>4936.8999999999996</v>
      </c>
      <c r="T16" s="178">
        <v>45689</v>
      </c>
      <c r="U16" s="71">
        <v>361.5</v>
      </c>
      <c r="W16" s="179">
        <v>45689</v>
      </c>
      <c r="X16" s="180">
        <v>494.15</v>
      </c>
      <c r="Z16" s="179">
        <v>45689</v>
      </c>
      <c r="AA16" s="180">
        <v>967.45</v>
      </c>
      <c r="AC16" s="179">
        <v>45689</v>
      </c>
      <c r="AD16" s="180">
        <v>956.21</v>
      </c>
    </row>
    <row r="17" spans="2:30">
      <c r="B17" s="179">
        <v>45444</v>
      </c>
      <c r="C17" s="180">
        <v>649.29999999999995</v>
      </c>
      <c r="G17" s="179">
        <v>45444</v>
      </c>
      <c r="H17" s="181">
        <v>24010.6</v>
      </c>
      <c r="J17" s="179">
        <v>45658</v>
      </c>
      <c r="K17" s="181">
        <v>2443.11</v>
      </c>
      <c r="N17" s="179">
        <v>45748</v>
      </c>
      <c r="O17" s="180">
        <v>84.7</v>
      </c>
      <c r="Q17" s="179">
        <v>45689</v>
      </c>
      <c r="R17" s="181">
        <v>4595.45</v>
      </c>
      <c r="T17" s="178">
        <v>45658</v>
      </c>
      <c r="U17" s="71">
        <v>434.3</v>
      </c>
      <c r="W17" s="179">
        <v>45658</v>
      </c>
      <c r="X17" s="180">
        <v>529.4</v>
      </c>
      <c r="Z17" s="179">
        <v>45658</v>
      </c>
      <c r="AA17" s="180">
        <v>941.6</v>
      </c>
      <c r="AC17" s="179">
        <v>45658</v>
      </c>
      <c r="AD17" s="181">
        <v>1017.06</v>
      </c>
    </row>
    <row r="18" spans="2:30">
      <c r="B18" s="179">
        <v>45413</v>
      </c>
      <c r="C18" s="180">
        <v>567.95000000000005</v>
      </c>
      <c r="G18" s="179">
        <v>45413</v>
      </c>
      <c r="H18" s="181">
        <v>22530.7</v>
      </c>
      <c r="J18" s="179">
        <v>45627</v>
      </c>
      <c r="K18" s="181">
        <v>2302.64</v>
      </c>
      <c r="N18" s="179">
        <v>45717</v>
      </c>
      <c r="O18" s="180">
        <v>86.24</v>
      </c>
      <c r="Q18" s="179">
        <v>45658</v>
      </c>
      <c r="R18" s="181">
        <v>5129.6499999999996</v>
      </c>
      <c r="T18" s="178">
        <v>45627</v>
      </c>
      <c r="U18" s="71">
        <v>485</v>
      </c>
      <c r="W18" s="179">
        <v>45627</v>
      </c>
      <c r="X18" s="180">
        <v>506.85</v>
      </c>
      <c r="Z18" s="179">
        <v>45627</v>
      </c>
      <c r="AA18" s="181">
        <v>1003.8</v>
      </c>
      <c r="AC18" s="179">
        <v>45627</v>
      </c>
      <c r="AD18" s="180">
        <v>907.62</v>
      </c>
    </row>
    <row r="19" spans="2:30">
      <c r="B19" s="179">
        <v>45383</v>
      </c>
      <c r="C19" s="180">
        <v>587.99</v>
      </c>
      <c r="G19" s="179">
        <v>45383</v>
      </c>
      <c r="H19" s="181">
        <v>22604.85</v>
      </c>
      <c r="J19" s="179">
        <v>45597</v>
      </c>
      <c r="K19" s="181">
        <v>2451.56</v>
      </c>
      <c r="N19" s="179">
        <v>45689</v>
      </c>
      <c r="O19" s="180">
        <v>84.1</v>
      </c>
      <c r="Q19" s="179">
        <v>45627</v>
      </c>
      <c r="R19" s="181">
        <v>4762.75</v>
      </c>
      <c r="T19" s="178">
        <v>45597</v>
      </c>
      <c r="U19" s="71">
        <v>489.35</v>
      </c>
      <c r="W19" s="179">
        <v>45597</v>
      </c>
      <c r="X19" s="180">
        <v>524.34</v>
      </c>
      <c r="Z19" s="179">
        <v>45597</v>
      </c>
      <c r="AA19" s="181">
        <v>1074.75</v>
      </c>
      <c r="AC19" s="179">
        <v>45597</v>
      </c>
      <c r="AD19" s="180">
        <v>951.5</v>
      </c>
    </row>
    <row r="20" spans="2:30">
      <c r="B20" s="179">
        <v>45352</v>
      </c>
      <c r="C20" s="180">
        <v>554.59</v>
      </c>
      <c r="G20" s="179">
        <v>45352</v>
      </c>
      <c r="H20" s="181">
        <v>22326.9</v>
      </c>
      <c r="J20" s="179">
        <v>45566</v>
      </c>
      <c r="K20" s="181">
        <v>2483.09</v>
      </c>
      <c r="N20" s="179">
        <v>45658</v>
      </c>
      <c r="O20" s="180">
        <v>74.790000000000006</v>
      </c>
      <c r="Q20" s="179">
        <v>45597</v>
      </c>
      <c r="R20" s="181">
        <v>4941.1499999999996</v>
      </c>
      <c r="T20" s="178">
        <v>45566</v>
      </c>
      <c r="U20" s="71">
        <v>526.35</v>
      </c>
      <c r="W20" s="179">
        <v>45566</v>
      </c>
      <c r="X20" s="180">
        <v>537.16999999999996</v>
      </c>
      <c r="Z20" s="179">
        <v>45566</v>
      </c>
      <c r="AA20" s="181">
        <v>1085.3499999999999</v>
      </c>
      <c r="AC20" s="179">
        <v>45566</v>
      </c>
      <c r="AD20" s="180">
        <v>995.17</v>
      </c>
    </row>
    <row r="21" spans="2:30">
      <c r="B21" s="179">
        <v>45323</v>
      </c>
      <c r="C21" s="180">
        <v>558.76</v>
      </c>
      <c r="G21" s="179">
        <v>45323</v>
      </c>
      <c r="H21" s="181">
        <v>21982.799999999999</v>
      </c>
      <c r="J21" s="179">
        <v>45536</v>
      </c>
      <c r="K21" s="181">
        <v>2905.45</v>
      </c>
      <c r="N21" s="179">
        <v>45627</v>
      </c>
      <c r="O21" s="180">
        <v>72.28</v>
      </c>
      <c r="Q21" s="179">
        <v>45566</v>
      </c>
      <c r="R21" s="181">
        <v>5726.9</v>
      </c>
      <c r="T21" s="178">
        <v>45536</v>
      </c>
      <c r="U21" s="71">
        <v>630.79999999999995</v>
      </c>
      <c r="W21" s="179">
        <v>45536</v>
      </c>
      <c r="X21" s="180">
        <v>622.13</v>
      </c>
      <c r="Z21" s="179">
        <v>45536</v>
      </c>
      <c r="AA21" s="181">
        <v>1187.6500000000001</v>
      </c>
      <c r="AC21" s="179">
        <v>45536</v>
      </c>
      <c r="AD21" s="181">
        <v>1187.8499999999999</v>
      </c>
    </row>
    <row r="22" spans="2:30">
      <c r="B22" s="179">
        <v>45292</v>
      </c>
      <c r="C22" s="180">
        <v>507.79</v>
      </c>
      <c r="G22" s="179">
        <v>45292</v>
      </c>
      <c r="H22" s="181">
        <v>21725.7</v>
      </c>
      <c r="J22" s="179">
        <v>45505</v>
      </c>
      <c r="K22" s="181">
        <v>2728.37</v>
      </c>
      <c r="N22" s="179">
        <v>45597</v>
      </c>
      <c r="O22" s="180">
        <v>73.83</v>
      </c>
      <c r="Q22" s="179">
        <v>45536</v>
      </c>
      <c r="R22" s="181">
        <v>6338.15</v>
      </c>
      <c r="T22" s="178">
        <v>45505</v>
      </c>
      <c r="U22" s="71">
        <v>563.33000000000004</v>
      </c>
      <c r="W22" s="179">
        <v>45505</v>
      </c>
      <c r="X22" s="180">
        <v>634.02</v>
      </c>
      <c r="Z22" s="179">
        <v>45505</v>
      </c>
      <c r="AA22" s="181">
        <v>1309.7</v>
      </c>
      <c r="AC22" s="179">
        <v>45505</v>
      </c>
      <c r="AD22" s="181">
        <v>1190.3800000000001</v>
      </c>
    </row>
    <row r="23" spans="2:30">
      <c r="B23" s="179">
        <v>45261</v>
      </c>
      <c r="C23" s="180">
        <v>490.51</v>
      </c>
      <c r="G23" s="179">
        <v>45261</v>
      </c>
      <c r="H23" s="181">
        <v>21731.4</v>
      </c>
      <c r="J23" s="179">
        <v>45474</v>
      </c>
      <c r="K23" s="181">
        <v>2657.32</v>
      </c>
      <c r="N23" s="179">
        <v>45566</v>
      </c>
      <c r="O23" s="180">
        <v>78.75</v>
      </c>
      <c r="Q23" s="179">
        <v>45505</v>
      </c>
      <c r="R23" s="181">
        <v>5780.02</v>
      </c>
      <c r="T23" s="178">
        <v>45474</v>
      </c>
      <c r="U23" s="71">
        <v>574.98</v>
      </c>
      <c r="W23" s="179">
        <v>45474</v>
      </c>
      <c r="X23" s="180">
        <v>629.38</v>
      </c>
      <c r="Z23" s="179">
        <v>45474</v>
      </c>
      <c r="AA23" s="181">
        <v>1223.5</v>
      </c>
      <c r="AC23" s="179">
        <v>45474</v>
      </c>
      <c r="AD23" s="181">
        <v>1179.81</v>
      </c>
    </row>
    <row r="24" spans="2:30">
      <c r="B24" s="179">
        <v>45231</v>
      </c>
      <c r="C24" s="180">
        <v>438.47</v>
      </c>
      <c r="G24" s="179">
        <v>45231</v>
      </c>
      <c r="H24" s="181">
        <v>20133.150000000001</v>
      </c>
      <c r="J24" s="179">
        <v>45444</v>
      </c>
      <c r="K24" s="181">
        <v>2405.44</v>
      </c>
      <c r="N24" s="179">
        <v>45536</v>
      </c>
      <c r="O24" s="180">
        <v>82.01</v>
      </c>
      <c r="Q24" s="179">
        <v>45474</v>
      </c>
      <c r="R24" s="181">
        <v>5710.13</v>
      </c>
      <c r="T24" s="178">
        <v>45444</v>
      </c>
      <c r="U24" s="71">
        <v>557.85</v>
      </c>
      <c r="W24" s="179">
        <v>45444</v>
      </c>
      <c r="X24" s="180">
        <v>595.21</v>
      </c>
      <c r="Z24" s="179">
        <v>45444</v>
      </c>
      <c r="AA24" s="181">
        <v>1021.97</v>
      </c>
      <c r="AC24" s="179">
        <v>45444</v>
      </c>
      <c r="AD24" s="181">
        <v>1089.08</v>
      </c>
    </row>
    <row r="25" spans="2:30">
      <c r="B25" s="179">
        <v>45200</v>
      </c>
      <c r="C25" s="180">
        <v>360.8</v>
      </c>
      <c r="G25" s="179">
        <v>45200</v>
      </c>
      <c r="H25" s="181">
        <v>19079.599999999999</v>
      </c>
      <c r="J25" s="179">
        <v>45413</v>
      </c>
      <c r="K25" s="181">
        <v>2265.37</v>
      </c>
      <c r="N25" s="179">
        <v>45505</v>
      </c>
      <c r="O25" s="180">
        <v>87.86</v>
      </c>
      <c r="Q25" s="179">
        <v>45444</v>
      </c>
      <c r="R25" s="181">
        <v>5405.2</v>
      </c>
      <c r="T25" s="178">
        <v>45413</v>
      </c>
      <c r="U25" s="71">
        <v>400.97</v>
      </c>
      <c r="W25" s="179">
        <v>45413</v>
      </c>
      <c r="X25" s="180">
        <v>540.91999999999996</v>
      </c>
      <c r="Z25" s="179">
        <v>45413</v>
      </c>
      <c r="AA25" s="181">
        <v>1000.33</v>
      </c>
      <c r="AC25" s="179">
        <v>45413</v>
      </c>
      <c r="AD25" s="181">
        <v>1044.22</v>
      </c>
    </row>
    <row r="26" spans="2:30">
      <c r="B26" s="179">
        <v>45170</v>
      </c>
      <c r="C26" s="180">
        <v>375.3</v>
      </c>
      <c r="G26" s="179">
        <v>45170</v>
      </c>
      <c r="H26" s="181">
        <v>19638.3</v>
      </c>
      <c r="J26" s="179">
        <v>45383</v>
      </c>
      <c r="K26" s="181">
        <v>2169.4699999999998</v>
      </c>
      <c r="N26" s="179">
        <v>45474</v>
      </c>
      <c r="O26" s="180">
        <v>86.05</v>
      </c>
      <c r="Q26" s="179">
        <v>45413</v>
      </c>
      <c r="R26" s="181">
        <v>5113.25</v>
      </c>
      <c r="T26" s="178">
        <v>45383</v>
      </c>
      <c r="U26" s="71">
        <v>330.84</v>
      </c>
      <c r="W26" s="179">
        <v>45383</v>
      </c>
      <c r="X26" s="180">
        <v>502.78</v>
      </c>
      <c r="Z26" s="179">
        <v>45383</v>
      </c>
      <c r="AA26" s="181">
        <v>1095.45</v>
      </c>
      <c r="AC26" s="179">
        <v>45383</v>
      </c>
      <c r="AD26" s="181">
        <v>1092.07</v>
      </c>
    </row>
    <row r="27" spans="2:30">
      <c r="B27" s="179">
        <v>45139</v>
      </c>
      <c r="C27" s="180">
        <v>354.31</v>
      </c>
      <c r="G27" s="179">
        <v>45139</v>
      </c>
      <c r="H27" s="181">
        <v>19253.8</v>
      </c>
      <c r="J27" s="179">
        <v>45352</v>
      </c>
      <c r="K27" s="181">
        <v>2202.44</v>
      </c>
      <c r="N27" s="179">
        <v>45444</v>
      </c>
      <c r="O27" s="180">
        <v>88.54</v>
      </c>
      <c r="Q27" s="179">
        <v>45383</v>
      </c>
      <c r="R27" s="181">
        <v>4714.58</v>
      </c>
      <c r="T27" s="178">
        <v>45352</v>
      </c>
      <c r="U27" s="71">
        <v>335.42</v>
      </c>
      <c r="W27" s="179">
        <v>45352</v>
      </c>
      <c r="X27" s="180">
        <v>518.24</v>
      </c>
      <c r="Z27" s="179">
        <v>45352</v>
      </c>
      <c r="AA27" s="181">
        <v>1002.96</v>
      </c>
      <c r="AC27" s="179">
        <v>45352</v>
      </c>
      <c r="AD27" s="181">
        <v>1079.8</v>
      </c>
    </row>
    <row r="28" spans="2:30">
      <c r="B28" s="179">
        <v>45108</v>
      </c>
      <c r="C28" s="180">
        <v>316.73</v>
      </c>
      <c r="G28" s="179">
        <v>45108</v>
      </c>
      <c r="H28" s="181">
        <v>19753.8</v>
      </c>
      <c r="J28" s="179">
        <v>45323</v>
      </c>
      <c r="K28" s="181">
        <v>2346.35</v>
      </c>
      <c r="N28" s="179">
        <v>45413</v>
      </c>
      <c r="O28" s="180">
        <v>92.25</v>
      </c>
      <c r="Q28" s="179">
        <v>45352</v>
      </c>
      <c r="R28" s="181">
        <v>4848.1499999999996</v>
      </c>
      <c r="T28" s="178">
        <v>45323</v>
      </c>
      <c r="U28" s="71">
        <v>329.94</v>
      </c>
      <c r="W28" s="179">
        <v>45323</v>
      </c>
      <c r="X28" s="180">
        <v>533.19000000000005</v>
      </c>
      <c r="Z28" s="179">
        <v>45323</v>
      </c>
      <c r="AA28" s="181">
        <v>1121.27</v>
      </c>
      <c r="AC28" s="179">
        <v>45323</v>
      </c>
      <c r="AD28" s="181">
        <v>1174.3900000000001</v>
      </c>
    </row>
    <row r="29" spans="2:30">
      <c r="B29" s="179">
        <v>45078</v>
      </c>
      <c r="C29" s="180">
        <v>315.23</v>
      </c>
      <c r="G29" s="179">
        <v>45078</v>
      </c>
      <c r="H29" s="181">
        <v>19189.05</v>
      </c>
      <c r="J29" s="179">
        <v>45292</v>
      </c>
      <c r="K29" s="181">
        <v>2413.6999999999998</v>
      </c>
      <c r="N29" s="179">
        <v>45383</v>
      </c>
      <c r="O29" s="180">
        <v>86.2</v>
      </c>
      <c r="Q29" s="179">
        <v>45323</v>
      </c>
      <c r="R29" s="181">
        <v>4901.3999999999996</v>
      </c>
      <c r="T29" s="178">
        <v>45292</v>
      </c>
      <c r="U29" s="71">
        <v>320.94</v>
      </c>
      <c r="W29" s="179">
        <v>45292</v>
      </c>
      <c r="X29" s="180">
        <v>532.65</v>
      </c>
      <c r="Z29" s="179">
        <v>45292</v>
      </c>
      <c r="AA29" s="181">
        <v>1134.95</v>
      </c>
      <c r="AC29" s="179">
        <v>45292</v>
      </c>
      <c r="AD29" s="181">
        <v>1101.49</v>
      </c>
    </row>
    <row r="30" spans="2:30">
      <c r="B30" s="179">
        <v>45047</v>
      </c>
      <c r="C30" s="180">
        <v>333.45</v>
      </c>
      <c r="G30" s="179">
        <v>45047</v>
      </c>
      <c r="H30" s="181">
        <v>18534.400000000001</v>
      </c>
      <c r="J30" s="179">
        <v>45261</v>
      </c>
      <c r="K30" s="181">
        <v>2591.12</v>
      </c>
      <c r="N30" s="179">
        <v>45352</v>
      </c>
      <c r="O30" s="180">
        <v>89.52</v>
      </c>
      <c r="Q30" s="179">
        <v>45292</v>
      </c>
      <c r="R30" s="181">
        <v>5131.6099999999997</v>
      </c>
      <c r="T30" s="178">
        <v>45261</v>
      </c>
      <c r="U30" s="71">
        <v>302.32</v>
      </c>
      <c r="W30" s="179">
        <v>45261</v>
      </c>
      <c r="X30" s="180">
        <v>551.72</v>
      </c>
      <c r="Z30" s="179">
        <v>45261</v>
      </c>
      <c r="AA30" s="181">
        <v>1132.01</v>
      </c>
      <c r="AC30" s="179">
        <v>45261</v>
      </c>
      <c r="AD30" s="181">
        <v>1071.32</v>
      </c>
    </row>
    <row r="31" spans="2:30">
      <c r="B31" s="179">
        <v>45017</v>
      </c>
      <c r="C31" s="180">
        <v>283.29000000000002</v>
      </c>
      <c r="G31" s="179">
        <v>45017</v>
      </c>
      <c r="H31" s="181">
        <v>18065</v>
      </c>
      <c r="J31" s="179">
        <v>45231</v>
      </c>
      <c r="K31" s="181">
        <v>2457.9299999999998</v>
      </c>
      <c r="N31" s="179">
        <v>45323</v>
      </c>
      <c r="O31" s="180">
        <v>85.79</v>
      </c>
      <c r="Q31" s="179">
        <v>45261</v>
      </c>
      <c r="R31" s="181">
        <v>5269.86</v>
      </c>
      <c r="T31" s="178">
        <v>45231</v>
      </c>
      <c r="U31" s="71">
        <v>237.02</v>
      </c>
      <c r="W31" s="179">
        <v>45231</v>
      </c>
      <c r="X31" s="180">
        <v>530.46</v>
      </c>
      <c r="Z31" s="179">
        <v>45231</v>
      </c>
      <c r="AA31" s="181">
        <v>1083.1600000000001</v>
      </c>
      <c r="AC31" s="179">
        <v>45231</v>
      </c>
      <c r="AD31" s="180">
        <v>927.65</v>
      </c>
    </row>
    <row r="32" spans="2:30">
      <c r="B32" s="179">
        <v>44986</v>
      </c>
      <c r="C32" s="180">
        <v>272.2</v>
      </c>
      <c r="G32" s="179">
        <v>44986</v>
      </c>
      <c r="H32" s="181">
        <v>17359.75</v>
      </c>
      <c r="J32" s="179">
        <v>45200</v>
      </c>
      <c r="K32" s="181">
        <v>2398.5</v>
      </c>
      <c r="N32" s="179">
        <v>45292</v>
      </c>
      <c r="O32" s="180">
        <v>92.15</v>
      </c>
      <c r="Q32" s="179">
        <v>45231</v>
      </c>
      <c r="R32" s="181">
        <v>4790.3</v>
      </c>
      <c r="T32" s="178">
        <v>45200</v>
      </c>
      <c r="U32" s="71">
        <v>223.73</v>
      </c>
      <c r="W32" s="179">
        <v>45200</v>
      </c>
      <c r="X32" s="180">
        <v>521.15</v>
      </c>
      <c r="Z32" s="179">
        <v>45200</v>
      </c>
      <c r="AA32" s="181">
        <v>1120.07</v>
      </c>
      <c r="AC32" s="179">
        <v>45200</v>
      </c>
      <c r="AD32" s="180">
        <v>887.78</v>
      </c>
    </row>
    <row r="33" spans="2:30">
      <c r="B33" s="179">
        <v>44958</v>
      </c>
      <c r="C33" s="180">
        <v>255.62</v>
      </c>
      <c r="G33" s="179">
        <v>44958</v>
      </c>
      <c r="H33" s="181">
        <v>17303.95</v>
      </c>
      <c r="J33" s="179">
        <v>45170</v>
      </c>
      <c r="K33" s="181">
        <v>2380.73</v>
      </c>
      <c r="N33" s="179">
        <v>45261</v>
      </c>
      <c r="O33" s="180">
        <v>91.16</v>
      </c>
      <c r="Q33" s="179">
        <v>45200</v>
      </c>
      <c r="R33" s="181">
        <v>4369.62</v>
      </c>
      <c r="T33" s="178">
        <v>45170</v>
      </c>
      <c r="U33" s="71">
        <v>230.4</v>
      </c>
      <c r="W33" s="179">
        <v>45170</v>
      </c>
      <c r="X33" s="180">
        <v>543.57000000000005</v>
      </c>
      <c r="Z33" s="179">
        <v>45170</v>
      </c>
      <c r="AA33" s="181">
        <v>1139.68</v>
      </c>
      <c r="AC33" s="179">
        <v>45170</v>
      </c>
      <c r="AD33" s="180">
        <v>864.27</v>
      </c>
    </row>
    <row r="34" spans="2:30">
      <c r="B34" s="179">
        <v>44927</v>
      </c>
      <c r="C34" s="180">
        <v>225.22</v>
      </c>
      <c r="G34" s="179">
        <v>44927</v>
      </c>
      <c r="H34" s="181">
        <v>17662.150000000001</v>
      </c>
      <c r="J34" s="179">
        <v>45139</v>
      </c>
      <c r="K34" s="181">
        <v>2418.8200000000002</v>
      </c>
      <c r="N34" s="179">
        <v>45231</v>
      </c>
      <c r="O34" s="180">
        <v>92.88</v>
      </c>
      <c r="Q34" s="179">
        <v>45170</v>
      </c>
      <c r="R34" s="181">
        <v>4478.8500000000004</v>
      </c>
      <c r="T34" s="178">
        <v>45139</v>
      </c>
      <c r="U34" s="71">
        <v>246.68</v>
      </c>
      <c r="W34" s="179">
        <v>45139</v>
      </c>
      <c r="X34" s="180">
        <v>545.29</v>
      </c>
      <c r="Z34" s="179">
        <v>45139</v>
      </c>
      <c r="AA34" s="181">
        <v>1194.4000000000001</v>
      </c>
      <c r="AC34" s="179">
        <v>45139</v>
      </c>
      <c r="AD34" s="180">
        <v>823.01</v>
      </c>
    </row>
    <row r="35" spans="2:30">
      <c r="B35" s="179">
        <v>44896</v>
      </c>
      <c r="C35" s="180">
        <v>259.49</v>
      </c>
      <c r="G35" s="179">
        <v>44896</v>
      </c>
      <c r="H35" s="181">
        <v>18105.3</v>
      </c>
      <c r="J35" s="179">
        <v>45108</v>
      </c>
      <c r="K35" s="181">
        <v>2472.65</v>
      </c>
      <c r="N35" s="179">
        <v>45200</v>
      </c>
      <c r="O35" s="180">
        <v>91.68</v>
      </c>
      <c r="Q35" s="179">
        <v>45139</v>
      </c>
      <c r="R35" s="181">
        <v>4410.34</v>
      </c>
      <c r="T35" s="178">
        <v>45108</v>
      </c>
      <c r="U35" s="71">
        <v>261.02</v>
      </c>
      <c r="W35" s="179">
        <v>45108</v>
      </c>
      <c r="X35" s="180">
        <v>570.85</v>
      </c>
      <c r="Z35" s="179">
        <v>45108</v>
      </c>
      <c r="AA35" s="180">
        <v>988.31</v>
      </c>
      <c r="AC35" s="179">
        <v>45108</v>
      </c>
      <c r="AD35" s="180">
        <v>846.67</v>
      </c>
    </row>
    <row r="36" spans="2:30">
      <c r="B36" s="179">
        <v>44866</v>
      </c>
      <c r="C36" s="180">
        <v>243.62</v>
      </c>
      <c r="G36" s="179">
        <v>44866</v>
      </c>
      <c r="H36" s="181">
        <v>18758.349999999999</v>
      </c>
      <c r="J36" s="179">
        <v>45078</v>
      </c>
      <c r="K36" s="181">
        <v>2565.0100000000002</v>
      </c>
      <c r="N36" s="179">
        <v>45170</v>
      </c>
      <c r="O36" s="180">
        <v>96.99</v>
      </c>
      <c r="Q36" s="179">
        <v>45108</v>
      </c>
      <c r="R36" s="181">
        <v>4732.3500000000004</v>
      </c>
      <c r="T36" s="178">
        <v>45078</v>
      </c>
      <c r="U36" s="71">
        <v>207.16</v>
      </c>
      <c r="W36" s="179">
        <v>45078</v>
      </c>
      <c r="X36" s="180">
        <v>561.97</v>
      </c>
      <c r="Z36" s="179">
        <v>45078</v>
      </c>
      <c r="AA36" s="180">
        <v>909.38</v>
      </c>
      <c r="AC36" s="179">
        <v>45078</v>
      </c>
      <c r="AD36" s="180">
        <v>848.1</v>
      </c>
    </row>
    <row r="37" spans="2:30">
      <c r="B37" s="179">
        <v>44835</v>
      </c>
      <c r="C37" s="180">
        <v>206.05</v>
      </c>
      <c r="G37" s="179">
        <v>44835</v>
      </c>
      <c r="H37" s="181">
        <v>18012.2</v>
      </c>
      <c r="J37" s="179">
        <v>45047</v>
      </c>
      <c r="K37" s="181">
        <v>2554.86</v>
      </c>
      <c r="N37" s="179">
        <v>45139</v>
      </c>
      <c r="O37" s="180">
        <v>99.48</v>
      </c>
      <c r="Q37" s="179">
        <v>45078</v>
      </c>
      <c r="R37" s="181">
        <v>4959.99</v>
      </c>
      <c r="T37" s="178">
        <v>45047</v>
      </c>
      <c r="U37" s="71">
        <v>213.07</v>
      </c>
      <c r="W37" s="179">
        <v>45047</v>
      </c>
      <c r="X37" s="180">
        <v>544.02</v>
      </c>
      <c r="Z37" s="179">
        <v>45047</v>
      </c>
      <c r="AA37" s="180">
        <v>869.72</v>
      </c>
      <c r="AC37" s="179">
        <v>45047</v>
      </c>
      <c r="AD37" s="180">
        <v>785.35</v>
      </c>
    </row>
    <row r="38" spans="2:30">
      <c r="B38" s="179">
        <v>44805</v>
      </c>
      <c r="C38" s="180">
        <v>204.85</v>
      </c>
      <c r="G38" s="179">
        <v>44805</v>
      </c>
      <c r="H38" s="181">
        <v>17094.349999999999</v>
      </c>
      <c r="J38" s="179">
        <v>45017</v>
      </c>
      <c r="K38" s="181">
        <v>2353.4899999999998</v>
      </c>
      <c r="N38" s="179">
        <v>45108</v>
      </c>
      <c r="O38" s="180">
        <v>99.92</v>
      </c>
      <c r="Q38" s="179">
        <v>45047</v>
      </c>
      <c r="R38" s="181">
        <v>4597.21</v>
      </c>
      <c r="T38" s="178">
        <v>45017</v>
      </c>
      <c r="U38" s="71">
        <v>166.41</v>
      </c>
      <c r="W38" s="179">
        <v>45017</v>
      </c>
      <c r="X38" s="180">
        <v>522.67999999999995</v>
      </c>
      <c r="Z38" s="179">
        <v>45017</v>
      </c>
      <c r="AA38" s="180">
        <v>835.3</v>
      </c>
      <c r="AC38" s="179">
        <v>45017</v>
      </c>
      <c r="AD38" s="180">
        <v>752.58</v>
      </c>
    </row>
    <row r="39" spans="2:30">
      <c r="B39" s="179">
        <v>44774</v>
      </c>
      <c r="C39" s="180">
        <v>200.33</v>
      </c>
      <c r="G39" s="179">
        <v>44774</v>
      </c>
      <c r="H39" s="181">
        <v>17759.3</v>
      </c>
      <c r="J39" s="179">
        <v>44986</v>
      </c>
      <c r="K39" s="181">
        <v>2452.19</v>
      </c>
      <c r="N39" s="179">
        <v>45078</v>
      </c>
      <c r="O39" s="180">
        <v>100.6</v>
      </c>
      <c r="Q39" s="179">
        <v>45017</v>
      </c>
      <c r="R39" s="181">
        <v>4419.2700000000004</v>
      </c>
      <c r="T39" s="178">
        <v>44986</v>
      </c>
      <c r="U39" s="71">
        <v>142.36000000000001</v>
      </c>
      <c r="W39" s="179">
        <v>44986</v>
      </c>
      <c r="X39" s="180">
        <v>534.70000000000005</v>
      </c>
      <c r="Z39" s="179">
        <v>44986</v>
      </c>
      <c r="AA39" s="180">
        <v>838.61</v>
      </c>
      <c r="AC39" s="179">
        <v>44986</v>
      </c>
      <c r="AD39" s="180">
        <v>699.94</v>
      </c>
    </row>
    <row r="40" spans="2:30">
      <c r="B40" s="179">
        <v>44743</v>
      </c>
      <c r="C40" s="180">
        <v>171.13</v>
      </c>
      <c r="G40" s="179">
        <v>44743</v>
      </c>
      <c r="H40" s="181">
        <v>17158.25</v>
      </c>
      <c r="J40" s="179">
        <v>44958</v>
      </c>
      <c r="K40" s="181">
        <v>2356.6999999999998</v>
      </c>
      <c r="N40" s="179">
        <v>45047</v>
      </c>
      <c r="O40" s="180">
        <v>100.88</v>
      </c>
      <c r="Q40" s="179">
        <v>44986</v>
      </c>
      <c r="R40" s="181">
        <v>4194.6899999999996</v>
      </c>
      <c r="T40" s="178">
        <v>44958</v>
      </c>
      <c r="U40" s="71">
        <v>141.57</v>
      </c>
      <c r="W40" s="179">
        <v>44958</v>
      </c>
      <c r="X40" s="180">
        <v>522.88</v>
      </c>
      <c r="Z40" s="179">
        <v>44958</v>
      </c>
      <c r="AA40" s="180">
        <v>889.5</v>
      </c>
      <c r="AC40" s="179">
        <v>44958</v>
      </c>
      <c r="AD40" s="180">
        <v>704.23</v>
      </c>
    </row>
    <row r="41" spans="2:30">
      <c r="B41" s="179">
        <v>44713</v>
      </c>
      <c r="C41" s="180">
        <v>153.19</v>
      </c>
      <c r="G41" s="179">
        <v>44713</v>
      </c>
      <c r="H41" s="181">
        <v>15780.25</v>
      </c>
      <c r="J41" s="179">
        <v>44927</v>
      </c>
      <c r="K41" s="181">
        <v>2467.9</v>
      </c>
      <c r="N41" s="179">
        <v>45017</v>
      </c>
      <c r="O41" s="180">
        <v>104.35</v>
      </c>
      <c r="Q41" s="179">
        <v>44958</v>
      </c>
      <c r="R41" s="181">
        <v>4330.18</v>
      </c>
      <c r="T41" s="178">
        <v>44927</v>
      </c>
      <c r="U41" s="71">
        <v>151.82</v>
      </c>
      <c r="W41" s="179">
        <v>44927</v>
      </c>
      <c r="X41" s="180">
        <v>547.01</v>
      </c>
      <c r="Z41" s="179">
        <v>44927</v>
      </c>
      <c r="AA41" s="180">
        <v>883.37</v>
      </c>
      <c r="AC41" s="179">
        <v>44927</v>
      </c>
      <c r="AD41" s="180">
        <v>719.01</v>
      </c>
    </row>
    <row r="42" spans="2:30">
      <c r="B42" s="179">
        <v>44682</v>
      </c>
      <c r="C42" s="180">
        <v>136.65</v>
      </c>
      <c r="G42" s="179">
        <v>44682</v>
      </c>
      <c r="H42" s="181">
        <v>16584.55</v>
      </c>
      <c r="J42" s="179">
        <v>44896</v>
      </c>
      <c r="K42" s="181">
        <v>2452.86</v>
      </c>
      <c r="N42" s="179">
        <v>44986</v>
      </c>
      <c r="O42" s="180">
        <v>101.56</v>
      </c>
      <c r="Q42" s="179">
        <v>44927</v>
      </c>
      <c r="R42" s="181">
        <v>4190.28</v>
      </c>
      <c r="T42" s="178">
        <v>44896</v>
      </c>
      <c r="U42" s="71">
        <v>353.8</v>
      </c>
      <c r="W42" s="179">
        <v>44896</v>
      </c>
      <c r="X42" s="180">
        <v>550.69000000000005</v>
      </c>
      <c r="Z42" s="179">
        <v>44896</v>
      </c>
      <c r="AA42" s="180">
        <v>904.53</v>
      </c>
      <c r="AC42" s="179">
        <v>44896</v>
      </c>
      <c r="AD42" s="180">
        <v>756.23</v>
      </c>
    </row>
    <row r="43" spans="2:30">
      <c r="B43" s="179">
        <v>44652</v>
      </c>
      <c r="C43" s="180">
        <v>140.08000000000001</v>
      </c>
      <c r="G43" s="179">
        <v>44652</v>
      </c>
      <c r="H43" s="181">
        <v>17102.55</v>
      </c>
      <c r="J43" s="179">
        <v>44866</v>
      </c>
      <c r="K43" s="181">
        <v>2553.8200000000002</v>
      </c>
      <c r="N43" s="179">
        <v>44958</v>
      </c>
      <c r="O43" s="180">
        <v>96.66</v>
      </c>
      <c r="Q43" s="179">
        <v>44896</v>
      </c>
      <c r="R43" s="181">
        <v>4180.43</v>
      </c>
      <c r="T43" s="178">
        <v>44866</v>
      </c>
      <c r="U43" s="71">
        <v>314.58</v>
      </c>
      <c r="W43" s="179">
        <v>44866</v>
      </c>
      <c r="X43" s="180">
        <v>575.34</v>
      </c>
      <c r="Z43" s="179">
        <v>44866</v>
      </c>
      <c r="AA43" s="180">
        <v>881.74</v>
      </c>
      <c r="AC43" s="179">
        <v>44866</v>
      </c>
      <c r="AD43" s="180">
        <v>806.35</v>
      </c>
    </row>
    <row r="44" spans="2:30">
      <c r="B44" s="179">
        <v>44621</v>
      </c>
      <c r="C44" s="180">
        <v>121.56</v>
      </c>
      <c r="G44" s="179">
        <v>44621</v>
      </c>
      <c r="H44" s="181">
        <v>17464.75</v>
      </c>
      <c r="J44" s="179">
        <v>44835</v>
      </c>
      <c r="K44" s="181">
        <v>2426.67</v>
      </c>
      <c r="N44" s="179">
        <v>44927</v>
      </c>
      <c r="O44" s="180">
        <v>101.58</v>
      </c>
      <c r="Q44" s="179">
        <v>44866</v>
      </c>
      <c r="R44" s="181">
        <v>4233.66</v>
      </c>
      <c r="T44" s="178">
        <v>44835</v>
      </c>
      <c r="U44" s="71">
        <v>296.89</v>
      </c>
      <c r="W44" s="179">
        <v>44835</v>
      </c>
      <c r="X44" s="180">
        <v>541.54999999999995</v>
      </c>
      <c r="Z44" s="179">
        <v>44835</v>
      </c>
      <c r="AA44" s="180">
        <v>947.31</v>
      </c>
      <c r="AC44" s="179">
        <v>44835</v>
      </c>
      <c r="AD44" s="180">
        <v>759.13</v>
      </c>
    </row>
    <row r="45" spans="2:30">
      <c r="B45" s="179">
        <v>44593</v>
      </c>
      <c r="C45" s="180">
        <v>122.07</v>
      </c>
      <c r="G45" s="179">
        <v>44593</v>
      </c>
      <c r="H45" s="181">
        <v>16793.900000000001</v>
      </c>
      <c r="J45" s="179">
        <v>44805</v>
      </c>
      <c r="K45" s="181">
        <v>2565.33</v>
      </c>
      <c r="N45" s="179">
        <v>44896</v>
      </c>
      <c r="O45" s="180">
        <v>97.63</v>
      </c>
      <c r="Q45" s="179">
        <v>44835</v>
      </c>
      <c r="R45" s="181">
        <v>3655.48</v>
      </c>
      <c r="T45" s="178">
        <v>44805</v>
      </c>
      <c r="U45" s="71">
        <v>330.94</v>
      </c>
      <c r="W45" s="179">
        <v>44805</v>
      </c>
      <c r="X45" s="180">
        <v>559.13</v>
      </c>
      <c r="Z45" s="179">
        <v>44805</v>
      </c>
      <c r="AA45" s="181">
        <v>1036.67</v>
      </c>
      <c r="AC45" s="179">
        <v>44805</v>
      </c>
      <c r="AD45" s="180">
        <v>791.96</v>
      </c>
    </row>
    <row r="46" spans="2:30">
      <c r="B46" s="179">
        <v>44562</v>
      </c>
      <c r="C46" s="180">
        <v>116.73</v>
      </c>
      <c r="G46" s="179">
        <v>44562</v>
      </c>
      <c r="H46" s="181">
        <v>17339.849999999999</v>
      </c>
      <c r="J46" s="179">
        <v>44774</v>
      </c>
      <c r="K46" s="181">
        <v>2530.5100000000002</v>
      </c>
      <c r="N46" s="179">
        <v>44866</v>
      </c>
      <c r="O46" s="180">
        <v>102.37</v>
      </c>
      <c r="Q46" s="179">
        <v>44805</v>
      </c>
      <c r="R46" s="181">
        <v>3729.72</v>
      </c>
      <c r="T46" s="178">
        <v>44774</v>
      </c>
      <c r="U46" s="71">
        <v>320.83999999999997</v>
      </c>
      <c r="W46" s="179">
        <v>44774</v>
      </c>
      <c r="X46" s="180">
        <v>569.72</v>
      </c>
      <c r="Z46" s="179">
        <v>44774</v>
      </c>
      <c r="AA46" s="181">
        <v>1020.65</v>
      </c>
      <c r="AC46" s="179">
        <v>44774</v>
      </c>
      <c r="AD46" s="180">
        <v>798.12</v>
      </c>
    </row>
    <row r="47" spans="2:30">
      <c r="B47" s="179">
        <v>44531</v>
      </c>
      <c r="C47" s="180">
        <v>114.52</v>
      </c>
      <c r="G47" s="179">
        <v>44531</v>
      </c>
      <c r="H47" s="181">
        <v>17354.05</v>
      </c>
      <c r="J47" s="179">
        <v>44743</v>
      </c>
      <c r="K47" s="181">
        <v>2509.15</v>
      </c>
      <c r="N47" s="179">
        <v>44835</v>
      </c>
      <c r="O47" s="180">
        <v>99.36</v>
      </c>
      <c r="Q47" s="179">
        <v>44774</v>
      </c>
      <c r="R47" s="181">
        <v>3637.23</v>
      </c>
      <c r="T47" s="178">
        <v>44743</v>
      </c>
      <c r="U47" s="71">
        <v>273.69</v>
      </c>
      <c r="W47" s="179">
        <v>44743</v>
      </c>
      <c r="X47" s="180">
        <v>567.70000000000005</v>
      </c>
      <c r="Z47" s="179">
        <v>44743</v>
      </c>
      <c r="AA47" s="180">
        <v>974.91</v>
      </c>
      <c r="AC47" s="179">
        <v>44743</v>
      </c>
      <c r="AD47" s="180">
        <v>799.99</v>
      </c>
    </row>
    <row r="48" spans="2:30">
      <c r="B48" s="179">
        <v>44501</v>
      </c>
      <c r="C48" s="180">
        <v>115.39</v>
      </c>
      <c r="G48" s="179">
        <v>44501</v>
      </c>
      <c r="H48" s="181">
        <v>16983.2</v>
      </c>
      <c r="J48" s="179">
        <v>44713</v>
      </c>
      <c r="K48" s="181">
        <v>2103.56</v>
      </c>
      <c r="N48" s="179">
        <v>44805</v>
      </c>
      <c r="O48" s="180">
        <v>97.57</v>
      </c>
      <c r="Q48" s="179">
        <v>44743</v>
      </c>
      <c r="R48" s="181">
        <v>3785.38</v>
      </c>
      <c r="T48" s="178">
        <v>44713</v>
      </c>
      <c r="U48" s="71">
        <v>258.98</v>
      </c>
      <c r="W48" s="179">
        <v>44713</v>
      </c>
      <c r="X48" s="180">
        <v>481.98</v>
      </c>
      <c r="Z48" s="179">
        <v>44713</v>
      </c>
      <c r="AA48" s="180">
        <v>866.39</v>
      </c>
      <c r="AC48" s="179">
        <v>44713</v>
      </c>
      <c r="AD48" s="180">
        <v>691.61</v>
      </c>
    </row>
    <row r="49" spans="2:30">
      <c r="B49" s="179">
        <v>44470</v>
      </c>
      <c r="C49" s="180">
        <v>109.91</v>
      </c>
      <c r="G49" s="179">
        <v>44470</v>
      </c>
      <c r="H49" s="181">
        <v>17671.650000000001</v>
      </c>
      <c r="J49" s="179">
        <v>44682</v>
      </c>
      <c r="K49" s="181">
        <v>2219.2199999999998</v>
      </c>
      <c r="N49" s="179">
        <v>44774</v>
      </c>
      <c r="O49" s="180">
        <v>104.41</v>
      </c>
      <c r="Q49" s="179">
        <v>44713</v>
      </c>
      <c r="R49" s="181">
        <v>3307.14</v>
      </c>
      <c r="T49" s="178">
        <v>44682</v>
      </c>
      <c r="U49" s="71">
        <v>288.98</v>
      </c>
      <c r="W49" s="179">
        <v>44682</v>
      </c>
      <c r="X49" s="180">
        <v>504.14</v>
      </c>
      <c r="Z49" s="179">
        <v>44682</v>
      </c>
      <c r="AA49" s="180">
        <v>909.08</v>
      </c>
      <c r="AC49" s="179">
        <v>44682</v>
      </c>
      <c r="AD49" s="180">
        <v>747.4</v>
      </c>
    </row>
    <row r="50" spans="2:30">
      <c r="B50" s="179">
        <v>44440</v>
      </c>
      <c r="C50" s="180">
        <v>116.42</v>
      </c>
      <c r="G50" s="179">
        <v>44440</v>
      </c>
      <c r="H50" s="181">
        <v>17618.150000000001</v>
      </c>
      <c r="J50" s="179">
        <v>44652</v>
      </c>
      <c r="K50" s="181">
        <v>2107.5700000000002</v>
      </c>
      <c r="N50" s="179">
        <v>44743</v>
      </c>
      <c r="O50" s="180">
        <v>106.1</v>
      </c>
      <c r="Q50" s="179">
        <v>44682</v>
      </c>
      <c r="R50" s="181">
        <v>3480.2</v>
      </c>
      <c r="T50" s="178">
        <v>44652</v>
      </c>
      <c r="U50" s="71">
        <v>305.93</v>
      </c>
      <c r="W50" s="179">
        <v>44652</v>
      </c>
      <c r="X50" s="180">
        <v>541.16999999999996</v>
      </c>
      <c r="Z50" s="179">
        <v>44652</v>
      </c>
      <c r="AA50" s="181">
        <v>1038.67</v>
      </c>
      <c r="AC50" s="179">
        <v>44652</v>
      </c>
      <c r="AD50" s="180">
        <v>805.97</v>
      </c>
    </row>
    <row r="51" spans="2:30">
      <c r="B51" s="179">
        <v>44409</v>
      </c>
      <c r="C51" s="180">
        <v>106.23</v>
      </c>
      <c r="G51" s="179">
        <v>44409</v>
      </c>
      <c r="H51" s="181">
        <v>17132.2</v>
      </c>
      <c r="J51" s="179">
        <v>44621</v>
      </c>
      <c r="K51" s="181">
        <v>1931.97</v>
      </c>
      <c r="N51" s="179">
        <v>44713</v>
      </c>
      <c r="O51" s="180">
        <v>101.55</v>
      </c>
      <c r="Q51" s="179">
        <v>44652</v>
      </c>
      <c r="R51" s="181">
        <v>3128.58</v>
      </c>
      <c r="T51" s="178">
        <v>44621</v>
      </c>
      <c r="U51" s="71">
        <v>312.48</v>
      </c>
      <c r="W51" s="179">
        <v>44621</v>
      </c>
      <c r="X51" s="180">
        <v>521.44000000000005</v>
      </c>
      <c r="Z51" s="179">
        <v>44621</v>
      </c>
      <c r="AA51" s="181">
        <v>1052.92</v>
      </c>
      <c r="AC51" s="179">
        <v>44621</v>
      </c>
      <c r="AD51" s="180">
        <v>760.06</v>
      </c>
    </row>
    <row r="52" spans="2:30">
      <c r="B52" s="179">
        <v>44378</v>
      </c>
      <c r="C52" s="180">
        <v>95.94</v>
      </c>
      <c r="G52" s="179">
        <v>44378</v>
      </c>
      <c r="H52" s="181">
        <v>15763.05</v>
      </c>
      <c r="J52" s="179">
        <v>44593</v>
      </c>
      <c r="K52" s="181">
        <v>2048.39</v>
      </c>
      <c r="N52" s="179">
        <v>44682</v>
      </c>
      <c r="O52" s="180">
        <v>106.61</v>
      </c>
      <c r="Q52" s="179">
        <v>44621</v>
      </c>
      <c r="R52" s="181">
        <v>3059.08</v>
      </c>
      <c r="T52" s="178">
        <v>44593</v>
      </c>
      <c r="U52" s="71">
        <v>301.63</v>
      </c>
      <c r="W52" s="179">
        <v>44593</v>
      </c>
      <c r="X52" s="180">
        <v>547.87</v>
      </c>
      <c r="Z52" s="179">
        <v>44593</v>
      </c>
      <c r="AA52" s="181">
        <v>1070.6500000000001</v>
      </c>
      <c r="AC52" s="179">
        <v>44593</v>
      </c>
      <c r="AD52" s="180">
        <v>702.46</v>
      </c>
    </row>
    <row r="53" spans="2:30">
      <c r="B53" s="179">
        <v>44348</v>
      </c>
      <c r="C53" s="180">
        <v>91.86</v>
      </c>
      <c r="G53" s="179">
        <v>44348</v>
      </c>
      <c r="H53" s="181">
        <v>15721.5</v>
      </c>
      <c r="J53" s="179">
        <v>44562</v>
      </c>
      <c r="K53" s="181">
        <v>2144.25</v>
      </c>
      <c r="N53" s="179">
        <v>44652</v>
      </c>
      <c r="O53" s="180">
        <v>112.23</v>
      </c>
      <c r="Q53" s="179">
        <v>44593</v>
      </c>
      <c r="R53" s="181">
        <v>3269.98</v>
      </c>
      <c r="T53" s="178">
        <v>44562</v>
      </c>
      <c r="U53" s="71">
        <v>371.25</v>
      </c>
      <c r="W53" s="179">
        <v>44562</v>
      </c>
      <c r="X53" s="180">
        <v>522.12</v>
      </c>
      <c r="Z53" s="179">
        <v>44562</v>
      </c>
      <c r="AA53" s="181">
        <v>1003.84</v>
      </c>
      <c r="AC53" s="179">
        <v>44562</v>
      </c>
      <c r="AD53" s="180">
        <v>712.29</v>
      </c>
    </row>
    <row r="54" spans="2:30">
      <c r="B54" s="179">
        <v>44317</v>
      </c>
      <c r="C54" s="180">
        <v>85.05</v>
      </c>
      <c r="G54" s="179">
        <v>44317</v>
      </c>
      <c r="H54" s="181">
        <v>15582.8</v>
      </c>
      <c r="J54" s="179">
        <v>44531</v>
      </c>
      <c r="K54" s="181">
        <v>2225.73</v>
      </c>
      <c r="N54" s="179">
        <v>44621</v>
      </c>
      <c r="O54" s="180">
        <v>107.06</v>
      </c>
      <c r="Q54" s="179">
        <v>44562</v>
      </c>
      <c r="R54" s="181">
        <v>3372.87</v>
      </c>
      <c r="T54" s="178">
        <v>44531</v>
      </c>
      <c r="U54" s="71">
        <v>399.78</v>
      </c>
      <c r="W54" s="179">
        <v>44531</v>
      </c>
      <c r="X54" s="180">
        <v>564.05999999999995</v>
      </c>
      <c r="Z54" s="179">
        <v>44531</v>
      </c>
      <c r="AA54" s="181">
        <v>1239.3900000000001</v>
      </c>
      <c r="AC54" s="179">
        <v>44531</v>
      </c>
      <c r="AD54" s="180">
        <v>726.96</v>
      </c>
    </row>
    <row r="55" spans="2:30">
      <c r="B55" s="179">
        <v>44287</v>
      </c>
      <c r="C55" s="180">
        <v>79.89</v>
      </c>
      <c r="G55" s="179">
        <v>44287</v>
      </c>
      <c r="H55" s="181">
        <v>14631.1</v>
      </c>
      <c r="J55" s="179">
        <v>44501</v>
      </c>
      <c r="K55" s="181">
        <v>2185.56</v>
      </c>
      <c r="N55" s="179">
        <v>44593</v>
      </c>
      <c r="O55" s="180">
        <v>106.69</v>
      </c>
      <c r="Q55" s="179">
        <v>44531</v>
      </c>
      <c r="R55" s="181">
        <v>3440.32</v>
      </c>
      <c r="T55" s="178">
        <v>44501</v>
      </c>
      <c r="U55" s="71">
        <v>415.77</v>
      </c>
      <c r="W55" s="179">
        <v>44501</v>
      </c>
      <c r="X55" s="180">
        <v>576.24</v>
      </c>
      <c r="Z55" s="179">
        <v>44501</v>
      </c>
      <c r="AA55" s="181">
        <v>1306</v>
      </c>
      <c r="AC55" s="179">
        <v>44501</v>
      </c>
      <c r="AD55" s="180">
        <v>761.58</v>
      </c>
    </row>
    <row r="56" spans="2:30">
      <c r="B56" s="179">
        <v>44256</v>
      </c>
      <c r="C56" s="180">
        <v>84.48</v>
      </c>
      <c r="G56" s="179">
        <v>44256</v>
      </c>
      <c r="H56" s="181">
        <v>14690.7</v>
      </c>
      <c r="J56" s="179">
        <v>44470</v>
      </c>
      <c r="K56" s="181">
        <v>2243.0700000000002</v>
      </c>
      <c r="N56" s="179">
        <v>44562</v>
      </c>
      <c r="O56" s="180">
        <v>106.07</v>
      </c>
      <c r="Q56" s="179">
        <v>44501</v>
      </c>
      <c r="R56" s="181">
        <v>3382.6</v>
      </c>
      <c r="T56" s="178">
        <v>44470</v>
      </c>
      <c r="U56" s="71">
        <v>509.46</v>
      </c>
      <c r="W56" s="179">
        <v>44470</v>
      </c>
      <c r="X56" s="180">
        <v>567.44000000000005</v>
      </c>
      <c r="Z56" s="179">
        <v>44470</v>
      </c>
      <c r="AA56" s="181">
        <v>1312.93</v>
      </c>
      <c r="AC56" s="179">
        <v>44470</v>
      </c>
      <c r="AD56" s="180">
        <v>791.26</v>
      </c>
    </row>
    <row r="57" spans="2:30">
      <c r="B57" s="179">
        <v>44228</v>
      </c>
      <c r="C57" s="180">
        <v>87.29</v>
      </c>
      <c r="G57" s="179">
        <v>44228</v>
      </c>
      <c r="H57" s="181">
        <v>14529.15</v>
      </c>
      <c r="J57" s="179">
        <v>44440</v>
      </c>
      <c r="K57" s="181">
        <v>2532.36</v>
      </c>
      <c r="N57" s="179">
        <v>44531</v>
      </c>
      <c r="O57" s="180">
        <v>113.51</v>
      </c>
      <c r="Q57" s="179">
        <v>44470</v>
      </c>
      <c r="R57" s="181">
        <v>3506.87</v>
      </c>
      <c r="T57" s="178">
        <v>44440</v>
      </c>
      <c r="U57" s="71">
        <v>443.53</v>
      </c>
      <c r="W57" s="179">
        <v>44440</v>
      </c>
      <c r="X57" s="180">
        <v>597.25</v>
      </c>
      <c r="Z57" s="179">
        <v>44440</v>
      </c>
      <c r="AA57" s="181">
        <v>1383.52</v>
      </c>
      <c r="AC57" s="179">
        <v>44440</v>
      </c>
      <c r="AD57" s="180">
        <v>795.56</v>
      </c>
    </row>
    <row r="58" spans="2:30">
      <c r="B58" s="179">
        <v>44197</v>
      </c>
      <c r="C58" s="180">
        <v>75.58</v>
      </c>
      <c r="G58" s="179">
        <v>44197</v>
      </c>
      <c r="H58" s="181">
        <v>13634.6</v>
      </c>
      <c r="J58" s="179">
        <v>44409</v>
      </c>
      <c r="K58" s="181">
        <v>2553.2600000000002</v>
      </c>
      <c r="N58" s="179">
        <v>44501</v>
      </c>
      <c r="O58" s="180">
        <v>105.1</v>
      </c>
      <c r="Q58" s="179">
        <v>44440</v>
      </c>
      <c r="R58" s="181">
        <v>3767.51</v>
      </c>
      <c r="T58" s="178">
        <v>44409</v>
      </c>
      <c r="U58" s="71">
        <v>454.27</v>
      </c>
      <c r="W58" s="179">
        <v>44409</v>
      </c>
      <c r="X58" s="180">
        <v>600.88</v>
      </c>
      <c r="Z58" s="179">
        <v>44409</v>
      </c>
      <c r="AA58" s="181">
        <v>1074.24</v>
      </c>
      <c r="AC58" s="179">
        <v>44409</v>
      </c>
      <c r="AD58" s="180">
        <v>845.53</v>
      </c>
    </row>
    <row r="59" spans="2:30">
      <c r="B59" s="179">
        <v>44166</v>
      </c>
      <c r="C59" s="180">
        <v>76.88</v>
      </c>
      <c r="G59" s="179">
        <v>44166</v>
      </c>
      <c r="H59" s="181">
        <v>13981.75</v>
      </c>
      <c r="J59" s="179">
        <v>44378</v>
      </c>
      <c r="K59" s="181">
        <v>2186.9699999999998</v>
      </c>
      <c r="N59" s="179">
        <v>44470</v>
      </c>
      <c r="O59" s="180">
        <v>107.62</v>
      </c>
      <c r="Q59" s="179">
        <v>44409</v>
      </c>
      <c r="R59" s="181">
        <v>3813.83</v>
      </c>
      <c r="T59" s="178">
        <v>44378</v>
      </c>
      <c r="U59" s="71">
        <v>471.69</v>
      </c>
      <c r="W59" s="179">
        <v>44378</v>
      </c>
      <c r="X59" s="180">
        <v>578.23</v>
      </c>
      <c r="Z59" s="179">
        <v>44378</v>
      </c>
      <c r="AA59" s="180">
        <v>904.28</v>
      </c>
      <c r="AC59" s="179">
        <v>44378</v>
      </c>
      <c r="AD59" s="180">
        <v>739.38</v>
      </c>
    </row>
    <row r="60" spans="2:30">
      <c r="B60" s="179">
        <v>44136</v>
      </c>
      <c r="C60" s="180">
        <v>73.34</v>
      </c>
      <c r="G60" s="179">
        <v>44136</v>
      </c>
      <c r="H60" s="181">
        <v>12968.95</v>
      </c>
      <c r="J60" s="179">
        <v>44348</v>
      </c>
      <c r="K60" s="181">
        <v>2299.6799999999998</v>
      </c>
      <c r="N60" s="179">
        <v>44440</v>
      </c>
      <c r="O60" s="180">
        <v>100.38</v>
      </c>
      <c r="Q60" s="179">
        <v>44378</v>
      </c>
      <c r="R60" s="181">
        <v>3266.11</v>
      </c>
      <c r="T60" s="178">
        <v>44348</v>
      </c>
      <c r="U60" s="71">
        <v>414.88</v>
      </c>
      <c r="W60" s="179">
        <v>44348</v>
      </c>
      <c r="X60" s="180">
        <v>547.70000000000005</v>
      </c>
      <c r="Z60" s="179">
        <v>44348</v>
      </c>
      <c r="AA60" s="180">
        <v>872.51</v>
      </c>
      <c r="AC60" s="179">
        <v>44348</v>
      </c>
      <c r="AD60" s="180">
        <v>732.88</v>
      </c>
    </row>
    <row r="61" spans="2:30">
      <c r="B61" s="179">
        <v>44105</v>
      </c>
      <c r="C61" s="180">
        <v>54.98</v>
      </c>
      <c r="G61" s="179">
        <v>44105</v>
      </c>
      <c r="H61" s="181">
        <v>11642.4</v>
      </c>
      <c r="J61" s="179">
        <v>44317</v>
      </c>
      <c r="K61" s="181">
        <v>2177.54</v>
      </c>
      <c r="N61" s="179">
        <v>44409</v>
      </c>
      <c r="O61" s="180">
        <v>103.09</v>
      </c>
      <c r="Q61" s="179">
        <v>44348</v>
      </c>
      <c r="R61" s="181">
        <v>3481.97</v>
      </c>
      <c r="T61" s="178">
        <v>44317</v>
      </c>
      <c r="U61" s="71">
        <v>326.23</v>
      </c>
      <c r="W61" s="179">
        <v>44317</v>
      </c>
      <c r="X61" s="180">
        <v>520.36</v>
      </c>
      <c r="Z61" s="179">
        <v>44317</v>
      </c>
      <c r="AA61" s="180">
        <v>839.85</v>
      </c>
      <c r="AC61" s="179">
        <v>44317</v>
      </c>
      <c r="AD61" s="180">
        <v>645.28</v>
      </c>
    </row>
    <row r="62" spans="2:30">
      <c r="B62" s="179">
        <v>44075</v>
      </c>
      <c r="C62" s="180">
        <v>58.69</v>
      </c>
      <c r="G62" s="179">
        <v>44075</v>
      </c>
      <c r="H62" s="181">
        <v>11247.55</v>
      </c>
      <c r="J62" s="179">
        <v>44287</v>
      </c>
      <c r="K62" s="181">
        <v>2190.29</v>
      </c>
      <c r="N62" s="179">
        <v>44378</v>
      </c>
      <c r="O62" s="180">
        <v>102.25</v>
      </c>
      <c r="Q62" s="179">
        <v>44317</v>
      </c>
      <c r="R62" s="181">
        <v>3277.27</v>
      </c>
      <c r="T62" s="178">
        <v>44287</v>
      </c>
      <c r="U62" s="71">
        <v>352.92</v>
      </c>
      <c r="W62" s="179">
        <v>44287</v>
      </c>
      <c r="X62" s="180">
        <v>518.48</v>
      </c>
      <c r="Z62" s="179">
        <v>44287</v>
      </c>
      <c r="AA62" s="180">
        <v>777.57</v>
      </c>
      <c r="AC62" s="179">
        <v>44287</v>
      </c>
      <c r="AD62" s="180">
        <v>653.16</v>
      </c>
    </row>
    <row r="63" spans="2:30">
      <c r="B63" s="179">
        <v>44044</v>
      </c>
      <c r="C63" s="180">
        <v>59.57</v>
      </c>
      <c r="G63" s="179">
        <v>44044</v>
      </c>
      <c r="H63" s="181">
        <v>11387.5</v>
      </c>
      <c r="J63" s="179">
        <v>44256</v>
      </c>
      <c r="K63" s="181">
        <v>2262.64</v>
      </c>
      <c r="N63" s="179">
        <v>44348</v>
      </c>
      <c r="O63" s="180">
        <v>102.63</v>
      </c>
      <c r="Q63" s="179">
        <v>44287</v>
      </c>
      <c r="R63" s="181">
        <v>3224.99</v>
      </c>
      <c r="T63" s="178">
        <v>44256</v>
      </c>
      <c r="U63" s="71">
        <v>282.45</v>
      </c>
      <c r="W63" s="179">
        <v>44256</v>
      </c>
      <c r="X63" s="180">
        <v>520.64</v>
      </c>
      <c r="Z63" s="179">
        <v>44256</v>
      </c>
      <c r="AA63" s="180">
        <v>707.33</v>
      </c>
      <c r="AC63" s="179">
        <v>44256</v>
      </c>
      <c r="AD63" s="180">
        <v>620.78</v>
      </c>
    </row>
    <row r="64" spans="2:30">
      <c r="J64" s="179">
        <v>44228</v>
      </c>
      <c r="K64" s="181">
        <v>1983.99</v>
      </c>
      <c r="N64" s="179">
        <v>44317</v>
      </c>
      <c r="O64" s="180">
        <v>98.6</v>
      </c>
      <c r="Q64" s="179">
        <v>44256</v>
      </c>
      <c r="R64" s="181">
        <v>3389.61</v>
      </c>
      <c r="T64" s="178">
        <v>44228</v>
      </c>
      <c r="U64" s="71">
        <v>301.79000000000002</v>
      </c>
      <c r="W64" s="179">
        <v>44228</v>
      </c>
      <c r="X64" s="180">
        <v>484.68</v>
      </c>
      <c r="Z64" s="179">
        <v>44228</v>
      </c>
      <c r="AA64" s="180">
        <v>686.88</v>
      </c>
      <c r="AC64" s="179">
        <v>44228</v>
      </c>
      <c r="AD64" s="180">
        <v>591.76</v>
      </c>
    </row>
    <row r="65" spans="10:30">
      <c r="J65" s="179">
        <v>44197</v>
      </c>
      <c r="K65" s="181">
        <v>2106.6799999999998</v>
      </c>
      <c r="N65" s="179">
        <v>44287</v>
      </c>
      <c r="O65" s="180">
        <v>94.53</v>
      </c>
      <c r="Q65" s="179">
        <v>44228</v>
      </c>
      <c r="R65" s="181">
        <v>3145.28</v>
      </c>
      <c r="T65" s="178">
        <v>44197</v>
      </c>
      <c r="U65" s="71">
        <v>268.12</v>
      </c>
      <c r="W65" s="179">
        <v>44197</v>
      </c>
      <c r="X65" s="180">
        <v>496.14</v>
      </c>
      <c r="Z65" s="179">
        <v>44197</v>
      </c>
      <c r="AA65" s="180">
        <v>679.31</v>
      </c>
      <c r="AC65" s="179">
        <v>44197</v>
      </c>
      <c r="AD65" s="180">
        <v>544.70000000000005</v>
      </c>
    </row>
    <row r="66" spans="10:30">
      <c r="J66" s="179">
        <v>44166</v>
      </c>
      <c r="K66" s="181">
        <v>2229.0500000000002</v>
      </c>
      <c r="N66" s="179">
        <v>44256</v>
      </c>
      <c r="O66" s="180">
        <v>91.45</v>
      </c>
      <c r="Q66" s="179">
        <v>44197</v>
      </c>
      <c r="R66" s="181">
        <v>3273.71</v>
      </c>
      <c r="T66" s="178">
        <v>44166</v>
      </c>
      <c r="U66" s="71">
        <v>284.76</v>
      </c>
      <c r="W66" s="179">
        <v>44166</v>
      </c>
      <c r="X66" s="180">
        <v>514.19000000000005</v>
      </c>
      <c r="Z66" s="179">
        <v>44166</v>
      </c>
      <c r="AA66" s="180">
        <v>706.99</v>
      </c>
      <c r="AC66" s="179">
        <v>44166</v>
      </c>
      <c r="AD66" s="180">
        <v>573.29</v>
      </c>
    </row>
    <row r="67" spans="10:30">
      <c r="J67" s="179">
        <v>44136</v>
      </c>
      <c r="K67" s="181">
        <v>1989.71</v>
      </c>
      <c r="N67" s="179">
        <v>44228</v>
      </c>
      <c r="O67" s="180">
        <v>82.48</v>
      </c>
      <c r="Q67" s="179">
        <v>44166</v>
      </c>
      <c r="R67" s="181">
        <v>3344.07</v>
      </c>
      <c r="T67" s="178">
        <v>44136</v>
      </c>
      <c r="U67" s="71">
        <v>279.47000000000003</v>
      </c>
      <c r="W67" s="179">
        <v>44136</v>
      </c>
      <c r="X67" s="180">
        <v>479.43</v>
      </c>
      <c r="Z67" s="179">
        <v>44136</v>
      </c>
      <c r="AA67" s="180">
        <v>693.84</v>
      </c>
      <c r="AC67" s="179">
        <v>44136</v>
      </c>
      <c r="AD67" s="180">
        <v>524.04</v>
      </c>
    </row>
    <row r="68" spans="10:30">
      <c r="J68" s="179">
        <v>44105</v>
      </c>
      <c r="K68" s="181">
        <v>1915.06</v>
      </c>
      <c r="N68" s="179">
        <v>44197</v>
      </c>
      <c r="O68" s="180">
        <v>86.85</v>
      </c>
      <c r="Q68" s="179">
        <v>44136</v>
      </c>
      <c r="R68" s="181">
        <v>3401.67</v>
      </c>
      <c r="T68" s="178">
        <v>44105</v>
      </c>
      <c r="U68" s="71">
        <v>294.58</v>
      </c>
      <c r="W68" s="179">
        <v>44105</v>
      </c>
      <c r="X68" s="180">
        <v>490.9</v>
      </c>
      <c r="Z68" s="179">
        <v>44105</v>
      </c>
      <c r="AA68" s="180">
        <v>585.91999999999996</v>
      </c>
      <c r="AC68" s="179">
        <v>44105</v>
      </c>
      <c r="AD68" s="180">
        <v>479.61</v>
      </c>
    </row>
    <row r="69" spans="10:30">
      <c r="J69" s="179">
        <v>44075</v>
      </c>
      <c r="K69" s="181">
        <v>1912.24</v>
      </c>
      <c r="N69" s="179">
        <v>44166</v>
      </c>
      <c r="O69" s="180">
        <v>90.52</v>
      </c>
      <c r="Q69" s="179">
        <v>44105</v>
      </c>
      <c r="R69" s="181">
        <v>3247.67</v>
      </c>
      <c r="T69" s="178">
        <v>44075</v>
      </c>
      <c r="U69" s="71">
        <v>308.33</v>
      </c>
      <c r="W69" s="179">
        <v>44075</v>
      </c>
      <c r="X69" s="180">
        <v>490.09</v>
      </c>
      <c r="Z69" s="179">
        <v>44075</v>
      </c>
      <c r="AA69" s="180">
        <v>571.1</v>
      </c>
      <c r="AC69" s="179">
        <v>44075</v>
      </c>
      <c r="AD69" s="180">
        <v>485.88</v>
      </c>
    </row>
    <row r="70" spans="10:30">
      <c r="J70" s="179">
        <v>44044</v>
      </c>
      <c r="K70" s="181">
        <v>1957.63</v>
      </c>
      <c r="N70" s="179">
        <v>44136</v>
      </c>
      <c r="O70" s="180">
        <v>87.84</v>
      </c>
      <c r="Q70" s="179">
        <v>44075</v>
      </c>
      <c r="R70" s="181">
        <v>3551.47</v>
      </c>
      <c r="T70" s="178">
        <v>44044</v>
      </c>
      <c r="U70" s="71">
        <v>342.04</v>
      </c>
      <c r="W70" s="179">
        <v>44044</v>
      </c>
      <c r="X70" s="180">
        <v>454.43</v>
      </c>
      <c r="Z70" s="179">
        <v>44044</v>
      </c>
      <c r="AA70" s="180">
        <v>545.42999999999995</v>
      </c>
      <c r="AC70" s="179">
        <v>44044</v>
      </c>
      <c r="AD70" s="180">
        <v>518.30999999999995</v>
      </c>
    </row>
    <row r="71" spans="10:30">
      <c r="N71" s="179">
        <v>44105</v>
      </c>
      <c r="O71" s="180">
        <v>89.51</v>
      </c>
      <c r="Q71" s="179">
        <v>44044</v>
      </c>
      <c r="R71" s="181">
        <v>3409.84</v>
      </c>
    </row>
    <row r="72" spans="10:30">
      <c r="N72" s="179">
        <v>44075</v>
      </c>
      <c r="O72" s="180">
        <v>94.93</v>
      </c>
    </row>
    <row r="73" spans="10:30">
      <c r="N73" s="179">
        <v>44044</v>
      </c>
      <c r="O73" s="180">
        <v>94.25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30"/>
  <sheetViews>
    <sheetView showGridLines="0" workbookViewId="0">
      <selection activeCell="I3" sqref="I3:I12"/>
    </sheetView>
  </sheetViews>
  <sheetFormatPr defaultRowHeight="15"/>
  <cols>
    <col min="2" max="2" width="5.7109375" customWidth="1"/>
    <col min="3" max="3" width="16.5703125" customWidth="1"/>
    <col min="4" max="4" width="8" customWidth="1"/>
    <col min="5" max="6" width="16.5703125" customWidth="1"/>
    <col min="7" max="7" width="10.7109375" customWidth="1"/>
    <col min="8" max="9" width="10" customWidth="1"/>
    <col min="10" max="11" width="14.42578125" customWidth="1"/>
    <col min="12" max="12" width="11" customWidth="1"/>
    <col min="13" max="13" width="14.42578125" customWidth="1"/>
    <col min="14" max="16" width="14.28515625" customWidth="1"/>
    <col min="17" max="17" width="13.28515625" customWidth="1"/>
  </cols>
  <sheetData>
    <row r="2" spans="2:17">
      <c r="B2" t="s">
        <v>304</v>
      </c>
      <c r="C2" t="s">
        <v>305</v>
      </c>
      <c r="D2" t="s">
        <v>306</v>
      </c>
      <c r="E2" t="s">
        <v>366</v>
      </c>
      <c r="F2" t="s">
        <v>397</v>
      </c>
      <c r="G2" t="s">
        <v>307</v>
      </c>
      <c r="H2" t="s">
        <v>367</v>
      </c>
      <c r="J2" t="s">
        <v>368</v>
      </c>
      <c r="K2" t="s">
        <v>398</v>
      </c>
      <c r="L2" t="s">
        <v>369</v>
      </c>
      <c r="M2" t="s">
        <v>370</v>
      </c>
      <c r="N2" t="s">
        <v>371</v>
      </c>
      <c r="O2" t="s">
        <v>65</v>
      </c>
      <c r="P2" t="s">
        <v>65</v>
      </c>
      <c r="Q2" t="s">
        <v>372</v>
      </c>
    </row>
    <row r="3" spans="2:17">
      <c r="B3">
        <v>1</v>
      </c>
      <c r="C3" t="s">
        <v>310</v>
      </c>
      <c r="D3" s="155">
        <v>452.25</v>
      </c>
      <c r="E3" s="155">
        <v>338.19</v>
      </c>
      <c r="F3" s="155">
        <f>D3*E3</f>
        <v>152946.42749999999</v>
      </c>
      <c r="G3" s="155">
        <v>2826.25</v>
      </c>
      <c r="H3" s="155">
        <v>153323.39000000001</v>
      </c>
      <c r="I3" s="155">
        <f>G3-J3</f>
        <v>376.19999999999982</v>
      </c>
      <c r="J3" s="155">
        <v>2450.0500000000002</v>
      </c>
      <c r="K3" s="155">
        <f>F3+G3-J3</f>
        <v>153322.6275</v>
      </c>
      <c r="L3" s="155">
        <v>21257.27</v>
      </c>
      <c r="M3" s="155">
        <v>4092.98</v>
      </c>
      <c r="N3" s="155">
        <v>1032.3800000000001</v>
      </c>
      <c r="O3" s="155">
        <f>M3+N3</f>
        <v>5125.3600000000006</v>
      </c>
      <c r="P3" s="155">
        <v>5125.3600000000006</v>
      </c>
      <c r="Q3" s="155">
        <v>2817.66</v>
      </c>
    </row>
    <row r="4" spans="2:17">
      <c r="B4">
        <v>2</v>
      </c>
      <c r="C4" t="s">
        <v>373</v>
      </c>
      <c r="D4" s="155">
        <v>1357.6</v>
      </c>
      <c r="E4" s="155">
        <v>72.739999999999995</v>
      </c>
      <c r="F4" s="155">
        <f t="shared" ref="F4:F30" si="0">D4*E4</f>
        <v>98751.823999999993</v>
      </c>
      <c r="G4" s="155">
        <v>480</v>
      </c>
      <c r="H4" s="155">
        <v>97195.15</v>
      </c>
      <c r="I4" s="155">
        <f t="shared" ref="I4:I12" si="1">G4-J4</f>
        <v>-1550</v>
      </c>
      <c r="J4" s="155">
        <v>2030</v>
      </c>
      <c r="K4" s="155">
        <f t="shared" ref="K4:K30" si="2">F4+G4-J4</f>
        <v>97201.823999999993</v>
      </c>
      <c r="L4" s="155">
        <v>12069</v>
      </c>
      <c r="M4" s="155">
        <v>2289</v>
      </c>
      <c r="N4" s="155">
        <v>283</v>
      </c>
      <c r="O4" s="155">
        <f t="shared" ref="O4:O30" si="3">M4+N4</f>
        <v>2572</v>
      </c>
      <c r="P4" s="155">
        <v>2572</v>
      </c>
      <c r="Q4" s="155">
        <v>1582</v>
      </c>
    </row>
    <row r="5" spans="2:17">
      <c r="B5">
        <v>3</v>
      </c>
      <c r="C5" t="s">
        <v>374</v>
      </c>
      <c r="D5" s="155">
        <v>1960.1</v>
      </c>
      <c r="E5" s="155">
        <v>26.44</v>
      </c>
      <c r="F5" s="155">
        <f t="shared" si="0"/>
        <v>51825.044000000002</v>
      </c>
      <c r="G5" s="155">
        <v>619.98</v>
      </c>
      <c r="H5" s="155">
        <v>52003.15</v>
      </c>
      <c r="I5" s="155">
        <f t="shared" si="1"/>
        <v>177.10000000000002</v>
      </c>
      <c r="J5" s="155">
        <v>442.88</v>
      </c>
      <c r="K5" s="155">
        <f t="shared" si="2"/>
        <v>52002.144000000008</v>
      </c>
      <c r="L5" s="155">
        <v>8915.09</v>
      </c>
      <c r="M5" s="155">
        <v>643.73</v>
      </c>
      <c r="N5" s="155">
        <v>232.98</v>
      </c>
      <c r="O5" s="155">
        <f t="shared" si="3"/>
        <v>876.71</v>
      </c>
      <c r="P5" s="155">
        <v>876.71</v>
      </c>
      <c r="Q5" s="155">
        <v>442.41</v>
      </c>
    </row>
    <row r="6" spans="2:17">
      <c r="B6">
        <v>4</v>
      </c>
      <c r="C6" t="s">
        <v>375</v>
      </c>
      <c r="D6" s="155">
        <v>2718.3</v>
      </c>
      <c r="E6" s="155">
        <v>13.39</v>
      </c>
      <c r="F6" s="155">
        <f t="shared" si="0"/>
        <v>36398.037000000004</v>
      </c>
      <c r="G6" s="155">
        <v>750.43</v>
      </c>
      <c r="H6" s="155">
        <v>37082.49</v>
      </c>
      <c r="I6" s="155">
        <f t="shared" si="1"/>
        <v>693.28</v>
      </c>
      <c r="J6" s="155">
        <v>57.15</v>
      </c>
      <c r="K6" s="155">
        <f t="shared" si="2"/>
        <v>37091.317000000003</v>
      </c>
      <c r="L6" s="155">
        <v>4851.1499999999996</v>
      </c>
      <c r="M6" s="155">
        <v>538.41999999999996</v>
      </c>
      <c r="N6" s="155">
        <v>140.13999999999999</v>
      </c>
      <c r="O6" s="155">
        <f t="shared" si="3"/>
        <v>678.56</v>
      </c>
      <c r="P6" s="155">
        <v>678.56</v>
      </c>
      <c r="Q6" s="155">
        <v>345.19</v>
      </c>
    </row>
    <row r="7" spans="2:17">
      <c r="B7">
        <v>5</v>
      </c>
      <c r="C7" t="s">
        <v>376</v>
      </c>
      <c r="D7" s="155">
        <v>447.25</v>
      </c>
      <c r="E7" s="155">
        <v>27.97</v>
      </c>
      <c r="F7" s="155">
        <f t="shared" si="0"/>
        <v>12509.582499999999</v>
      </c>
      <c r="G7" s="155">
        <v>905.24</v>
      </c>
      <c r="H7" s="155">
        <v>13283.54</v>
      </c>
      <c r="I7" s="155">
        <f t="shared" si="1"/>
        <v>773.5</v>
      </c>
      <c r="J7" s="155">
        <v>131.74</v>
      </c>
      <c r="K7" s="155">
        <f t="shared" si="2"/>
        <v>13283.082499999999</v>
      </c>
      <c r="L7" s="155">
        <v>3519.88</v>
      </c>
      <c r="M7" s="155">
        <v>390.97</v>
      </c>
      <c r="N7" s="155">
        <v>60.64</v>
      </c>
      <c r="O7" s="155">
        <f t="shared" si="3"/>
        <v>451.61</v>
      </c>
      <c r="P7" s="155">
        <v>451.61000000000007</v>
      </c>
      <c r="Q7" s="155">
        <v>194.84</v>
      </c>
    </row>
    <row r="8" spans="2:17">
      <c r="B8">
        <v>6</v>
      </c>
      <c r="C8" t="s">
        <v>377</v>
      </c>
      <c r="D8" s="155">
        <v>338.3</v>
      </c>
      <c r="E8" s="155">
        <v>19.38</v>
      </c>
      <c r="F8" s="155">
        <f t="shared" si="0"/>
        <v>6556.2539999999999</v>
      </c>
      <c r="G8" s="155">
        <v>44.18</v>
      </c>
      <c r="H8" s="155">
        <v>6498.07</v>
      </c>
      <c r="I8" s="155">
        <f t="shared" si="1"/>
        <v>-58.65</v>
      </c>
      <c r="J8" s="155">
        <v>102.83</v>
      </c>
      <c r="K8" s="155">
        <f t="shared" si="2"/>
        <v>6497.6040000000003</v>
      </c>
      <c r="L8" s="155">
        <v>1434.15</v>
      </c>
      <c r="M8" s="155">
        <v>241.94</v>
      </c>
      <c r="N8" s="155">
        <v>30.51</v>
      </c>
      <c r="O8" s="155">
        <f t="shared" si="3"/>
        <v>272.45</v>
      </c>
      <c r="P8" s="155">
        <v>272.45</v>
      </c>
      <c r="Q8" s="155">
        <v>229.59</v>
      </c>
    </row>
    <row r="9" spans="2:17">
      <c r="B9">
        <v>7</v>
      </c>
      <c r="C9" t="s">
        <v>378</v>
      </c>
      <c r="D9" s="155">
        <v>2053.1999999999998</v>
      </c>
      <c r="E9" s="155">
        <v>3.1</v>
      </c>
      <c r="F9" s="155">
        <f t="shared" si="0"/>
        <v>6364.92</v>
      </c>
      <c r="G9" s="155">
        <v>1891.53</v>
      </c>
      <c r="H9" s="155">
        <v>8171.11</v>
      </c>
      <c r="I9" s="155">
        <f t="shared" si="1"/>
        <v>1814.09</v>
      </c>
      <c r="J9" s="155">
        <v>77.44</v>
      </c>
      <c r="K9" s="155">
        <f t="shared" si="2"/>
        <v>8179.0100000000011</v>
      </c>
      <c r="L9" s="155">
        <v>3768.26</v>
      </c>
      <c r="M9" s="155">
        <v>456.69</v>
      </c>
      <c r="N9" s="155">
        <v>115.2</v>
      </c>
      <c r="O9" s="155">
        <f t="shared" si="3"/>
        <v>571.89</v>
      </c>
      <c r="P9" s="155">
        <v>571.89</v>
      </c>
      <c r="Q9" s="155">
        <v>230.92</v>
      </c>
    </row>
    <row r="10" spans="2:17">
      <c r="B10">
        <v>8</v>
      </c>
      <c r="C10" t="s">
        <v>379</v>
      </c>
      <c r="D10" s="155">
        <v>587.15</v>
      </c>
      <c r="E10" s="155">
        <v>9.5</v>
      </c>
      <c r="F10" s="155">
        <f t="shared" si="0"/>
        <v>5577.9250000000002</v>
      </c>
      <c r="G10" s="155">
        <v>308.17</v>
      </c>
      <c r="H10" s="155">
        <v>5839.2</v>
      </c>
      <c r="I10" s="155">
        <f t="shared" si="1"/>
        <v>260.61</v>
      </c>
      <c r="J10" s="155">
        <v>47.56</v>
      </c>
      <c r="K10" s="155">
        <f t="shared" si="2"/>
        <v>5838.5349999999999</v>
      </c>
      <c r="L10" s="155">
        <v>818.12</v>
      </c>
      <c r="M10" s="155">
        <v>170.05</v>
      </c>
      <c r="N10" s="155">
        <v>19.47</v>
      </c>
      <c r="O10" s="155">
        <f t="shared" si="3"/>
        <v>189.52</v>
      </c>
      <c r="P10" s="155">
        <v>189.52</v>
      </c>
      <c r="Q10" s="155">
        <v>102.34</v>
      </c>
    </row>
    <row r="11" spans="2:17">
      <c r="B11">
        <v>9</v>
      </c>
      <c r="C11" t="s">
        <v>380</v>
      </c>
      <c r="D11" s="155">
        <v>1008</v>
      </c>
      <c r="E11" s="155">
        <v>2.9</v>
      </c>
      <c r="F11" s="155">
        <f t="shared" si="0"/>
        <v>2923.2</v>
      </c>
      <c r="G11" s="155">
        <v>526.54999999999995</v>
      </c>
      <c r="H11" s="155">
        <v>3376.18</v>
      </c>
      <c r="I11" s="155">
        <f t="shared" si="1"/>
        <v>456.42999999999995</v>
      </c>
      <c r="J11" s="155">
        <v>70.12</v>
      </c>
      <c r="K11" s="155">
        <f t="shared" si="2"/>
        <v>3379.63</v>
      </c>
      <c r="L11" s="155">
        <v>2537.13</v>
      </c>
      <c r="M11" s="155">
        <v>79.239999999999995</v>
      </c>
      <c r="N11" s="155">
        <v>81.61</v>
      </c>
      <c r="O11" s="155">
        <f t="shared" si="3"/>
        <v>160.85</v>
      </c>
      <c r="P11" s="155">
        <v>160.85</v>
      </c>
      <c r="Q11" s="155">
        <v>21.92</v>
      </c>
    </row>
    <row r="12" spans="2:17">
      <c r="B12">
        <v>10</v>
      </c>
      <c r="C12" t="s">
        <v>381</v>
      </c>
      <c r="D12" s="155">
        <v>149.06</v>
      </c>
      <c r="E12" s="155">
        <v>19.53</v>
      </c>
      <c r="F12" s="155">
        <f t="shared" si="0"/>
        <v>2911.1418000000003</v>
      </c>
      <c r="G12" s="155">
        <v>170.92</v>
      </c>
      <c r="H12" s="155">
        <v>3061.94</v>
      </c>
      <c r="I12" s="155">
        <f t="shared" si="1"/>
        <v>150.92999999999998</v>
      </c>
      <c r="J12" s="155">
        <v>19.989999999999998</v>
      </c>
      <c r="K12" s="155">
        <f t="shared" si="2"/>
        <v>3062.0718000000006</v>
      </c>
      <c r="L12" s="155">
        <v>1442.9</v>
      </c>
      <c r="M12" s="155">
        <v>154.74</v>
      </c>
      <c r="N12" s="155">
        <v>25.97</v>
      </c>
      <c r="O12" s="155">
        <f t="shared" si="3"/>
        <v>180.71</v>
      </c>
      <c r="P12" s="155">
        <v>180.71</v>
      </c>
      <c r="Q12" s="155">
        <v>104.5</v>
      </c>
    </row>
    <row r="13" spans="2:17">
      <c r="D13" s="155"/>
      <c r="E13" s="155"/>
      <c r="F13" s="155"/>
      <c r="G13" s="155"/>
      <c r="H13" s="155"/>
      <c r="I13" s="155"/>
      <c r="J13" s="155"/>
      <c r="K13" s="155"/>
      <c r="L13" s="155"/>
      <c r="M13" s="155"/>
      <c r="N13" s="155"/>
      <c r="O13" s="155"/>
      <c r="P13" s="155"/>
      <c r="Q13" s="155"/>
    </row>
    <row r="14" spans="2:17">
      <c r="D14" s="155"/>
      <c r="E14" s="155"/>
      <c r="F14" s="155"/>
      <c r="G14" s="155"/>
      <c r="H14" s="155"/>
      <c r="I14" s="155"/>
      <c r="J14" s="155"/>
      <c r="K14" s="155"/>
      <c r="L14" s="155"/>
      <c r="M14" s="155"/>
      <c r="N14" s="155"/>
      <c r="O14" s="155"/>
      <c r="P14" s="155"/>
      <c r="Q14" s="155"/>
    </row>
    <row r="15" spans="2:17"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5"/>
      <c r="O15" s="155"/>
      <c r="P15" s="155"/>
      <c r="Q15" s="155"/>
    </row>
    <row r="16" spans="2:17">
      <c r="B16">
        <v>11</v>
      </c>
      <c r="C16" t="s">
        <v>382</v>
      </c>
      <c r="D16" s="155">
        <v>299.60000000000002</v>
      </c>
      <c r="E16" s="155">
        <v>8.44</v>
      </c>
      <c r="F16" s="155">
        <f t="shared" si="0"/>
        <v>2528.6240000000003</v>
      </c>
      <c r="G16" s="155">
        <v>315.25</v>
      </c>
      <c r="H16" s="155">
        <v>2830.49</v>
      </c>
      <c r="I16" s="155"/>
      <c r="J16" s="155">
        <v>14.14</v>
      </c>
      <c r="K16" s="155">
        <f t="shared" si="2"/>
        <v>2829.7340000000004</v>
      </c>
      <c r="L16" s="155">
        <v>579.15</v>
      </c>
      <c r="M16" s="155">
        <v>117.62</v>
      </c>
      <c r="N16" s="155">
        <v>34.99</v>
      </c>
      <c r="O16" s="155">
        <f t="shared" si="3"/>
        <v>152.61000000000001</v>
      </c>
      <c r="P16" s="155">
        <v>152.61000000000001</v>
      </c>
      <c r="Q16" s="155">
        <v>70.2</v>
      </c>
    </row>
    <row r="17" spans="2:17">
      <c r="B17">
        <v>12</v>
      </c>
      <c r="C17" t="s">
        <v>383</v>
      </c>
      <c r="D17" s="155">
        <v>1197.0999999999999</v>
      </c>
      <c r="E17" s="155">
        <v>1.92</v>
      </c>
      <c r="F17" s="155">
        <f t="shared" si="0"/>
        <v>2298.4319999999998</v>
      </c>
      <c r="G17" s="155">
        <v>101.52</v>
      </c>
      <c r="H17" s="155">
        <v>2382.17</v>
      </c>
      <c r="I17" s="155"/>
      <c r="J17" s="155">
        <v>15.29</v>
      </c>
      <c r="K17" s="155">
        <f t="shared" si="2"/>
        <v>2384.6619999999998</v>
      </c>
      <c r="L17" s="155">
        <v>1075.32</v>
      </c>
      <c r="M17" s="155">
        <v>115.35</v>
      </c>
      <c r="N17" s="155">
        <v>17.440000000000001</v>
      </c>
      <c r="O17" s="155">
        <f t="shared" si="3"/>
        <v>132.79</v>
      </c>
      <c r="P17" s="155">
        <v>132.79</v>
      </c>
      <c r="Q17" s="155">
        <v>81.459999999999994</v>
      </c>
    </row>
    <row r="18" spans="2:17">
      <c r="B18">
        <v>13</v>
      </c>
      <c r="C18" t="s">
        <v>384</v>
      </c>
      <c r="D18" s="155">
        <v>747.9</v>
      </c>
      <c r="E18" s="155">
        <v>2.2799999999999998</v>
      </c>
      <c r="F18" s="155">
        <f t="shared" si="0"/>
        <v>1705.2119999999998</v>
      </c>
      <c r="G18" s="155">
        <v>0</v>
      </c>
      <c r="H18" s="155">
        <v>1614.05</v>
      </c>
      <c r="I18" s="155"/>
      <c r="J18" s="155">
        <v>94.67</v>
      </c>
      <c r="K18" s="155">
        <f t="shared" si="2"/>
        <v>1610.5419999999997</v>
      </c>
      <c r="L18" s="155">
        <v>636.57000000000005</v>
      </c>
      <c r="M18" s="155">
        <v>159.65</v>
      </c>
      <c r="N18" s="155">
        <v>5.18</v>
      </c>
      <c r="O18" s="155">
        <f t="shared" si="3"/>
        <v>164.83</v>
      </c>
      <c r="P18" s="155">
        <v>164.83</v>
      </c>
      <c r="Q18" s="155">
        <v>129.04</v>
      </c>
    </row>
    <row r="19" spans="2:17">
      <c r="B19">
        <v>14</v>
      </c>
      <c r="C19" t="s">
        <v>385</v>
      </c>
      <c r="D19" s="155">
        <v>41.86</v>
      </c>
      <c r="E19" s="155">
        <v>29.52</v>
      </c>
      <c r="F19" s="155">
        <f t="shared" si="0"/>
        <v>1235.7072000000001</v>
      </c>
      <c r="G19" s="155">
        <v>536.28</v>
      </c>
      <c r="H19" s="155">
        <v>1744.09</v>
      </c>
      <c r="I19" s="155"/>
      <c r="J19" s="155">
        <v>27.74</v>
      </c>
      <c r="K19" s="155">
        <f t="shared" si="2"/>
        <v>1744.2472</v>
      </c>
      <c r="L19" s="155">
        <v>2815.14</v>
      </c>
      <c r="M19" s="155">
        <v>167.55</v>
      </c>
      <c r="N19" s="155">
        <v>46.1</v>
      </c>
      <c r="O19" s="155">
        <f t="shared" si="3"/>
        <v>213.65</v>
      </c>
      <c r="P19" s="155">
        <v>213.65</v>
      </c>
      <c r="Q19" s="155">
        <v>102.85</v>
      </c>
    </row>
    <row r="20" spans="2:17">
      <c r="B20">
        <v>15</v>
      </c>
      <c r="C20" t="s">
        <v>386</v>
      </c>
      <c r="D20" s="155">
        <v>191.2</v>
      </c>
      <c r="E20" s="155">
        <v>4.68</v>
      </c>
      <c r="F20" s="155">
        <f t="shared" si="0"/>
        <v>894.81599999999992</v>
      </c>
      <c r="G20" s="155">
        <v>403.87</v>
      </c>
      <c r="H20" s="155">
        <v>1297.47</v>
      </c>
      <c r="I20" s="155"/>
      <c r="J20" s="155">
        <v>0.88</v>
      </c>
      <c r="K20" s="155">
        <f t="shared" si="2"/>
        <v>1297.8059999999998</v>
      </c>
      <c r="L20" s="155">
        <v>491.5</v>
      </c>
      <c r="M20" s="155">
        <v>4.9400000000000004</v>
      </c>
      <c r="N20" s="155">
        <v>9.27</v>
      </c>
      <c r="O20" s="155">
        <f t="shared" si="3"/>
        <v>14.21</v>
      </c>
      <c r="P20" s="155">
        <v>14.21</v>
      </c>
      <c r="Q20" s="155">
        <v>-23.45</v>
      </c>
    </row>
    <row r="21" spans="2:17">
      <c r="B21">
        <v>16</v>
      </c>
      <c r="C21" t="s">
        <v>387</v>
      </c>
      <c r="D21" s="155">
        <v>697.35</v>
      </c>
      <c r="E21" s="155">
        <v>0.94</v>
      </c>
      <c r="F21" s="155">
        <f t="shared" si="0"/>
        <v>655.50900000000001</v>
      </c>
      <c r="G21" s="155">
        <v>6.17</v>
      </c>
      <c r="H21" s="155">
        <v>472.05</v>
      </c>
      <c r="I21" s="155"/>
      <c r="J21" s="155">
        <v>187.54</v>
      </c>
      <c r="K21" s="155">
        <f t="shared" si="2"/>
        <v>474.13900000000001</v>
      </c>
      <c r="L21" s="155">
        <v>1059.22</v>
      </c>
      <c r="M21" s="155">
        <v>36.82</v>
      </c>
      <c r="N21" s="155">
        <v>19.100000000000001</v>
      </c>
      <c r="O21" s="155">
        <f t="shared" si="3"/>
        <v>55.92</v>
      </c>
      <c r="P21" s="155">
        <v>55.92</v>
      </c>
      <c r="Q21" s="155">
        <v>22.34</v>
      </c>
    </row>
    <row r="22" spans="2:17">
      <c r="B22">
        <v>17</v>
      </c>
      <c r="C22" t="s">
        <v>388</v>
      </c>
      <c r="D22" s="155">
        <v>147.30000000000001</v>
      </c>
      <c r="E22" s="155">
        <v>4.33</v>
      </c>
      <c r="F22" s="155">
        <f t="shared" si="0"/>
        <v>637.80900000000008</v>
      </c>
      <c r="G22" s="155">
        <v>121.15</v>
      </c>
      <c r="H22" s="155">
        <v>757.03</v>
      </c>
      <c r="I22" s="155"/>
      <c r="J22" s="155">
        <v>1.6</v>
      </c>
      <c r="K22" s="155">
        <f t="shared" si="2"/>
        <v>757.35900000000004</v>
      </c>
      <c r="L22" s="155">
        <v>302.10000000000002</v>
      </c>
      <c r="M22" s="155">
        <v>-9.11</v>
      </c>
      <c r="N22" s="155">
        <v>7.3</v>
      </c>
      <c r="O22" s="155">
        <f t="shared" si="3"/>
        <v>-1.8099999999999996</v>
      </c>
      <c r="P22" s="155">
        <v>-1.8099999999999996</v>
      </c>
      <c r="Q22" s="155">
        <v>-17.059999999999999</v>
      </c>
    </row>
    <row r="23" spans="2:17">
      <c r="B23">
        <v>18</v>
      </c>
      <c r="C23" t="s">
        <v>389</v>
      </c>
      <c r="D23" s="155">
        <v>105.25</v>
      </c>
      <c r="E23" s="155">
        <v>5.2</v>
      </c>
      <c r="F23" s="155">
        <f t="shared" si="0"/>
        <v>547.30000000000007</v>
      </c>
      <c r="G23" s="155">
        <v>6.84</v>
      </c>
      <c r="H23" s="155">
        <v>553.94000000000005</v>
      </c>
      <c r="I23" s="155"/>
      <c r="J23" s="155">
        <v>0.02</v>
      </c>
      <c r="K23" s="155">
        <f t="shared" si="2"/>
        <v>554.12000000000012</v>
      </c>
      <c r="L23" s="155">
        <v>0.57999999999999996</v>
      </c>
      <c r="M23" s="155">
        <v>-0.5</v>
      </c>
      <c r="N23" s="155">
        <v>0</v>
      </c>
      <c r="O23" s="155">
        <f t="shared" si="3"/>
        <v>-0.5</v>
      </c>
      <c r="P23" s="155">
        <v>-0.5</v>
      </c>
      <c r="Q23" s="155">
        <v>-0.5</v>
      </c>
    </row>
    <row r="24" spans="2:17">
      <c r="B24">
        <v>19</v>
      </c>
      <c r="C24" t="s">
        <v>390</v>
      </c>
      <c r="D24" s="155">
        <v>9.07</v>
      </c>
      <c r="E24" s="155">
        <v>31.99</v>
      </c>
      <c r="F24" s="155">
        <f t="shared" si="0"/>
        <v>290.14929999999998</v>
      </c>
      <c r="G24" s="155">
        <v>14.29</v>
      </c>
      <c r="H24" s="155">
        <v>296.79000000000002</v>
      </c>
      <c r="I24" s="155"/>
      <c r="J24" s="155">
        <v>7.68</v>
      </c>
      <c r="K24" s="155">
        <f t="shared" si="2"/>
        <v>296.7593</v>
      </c>
      <c r="L24" s="155">
        <v>153.83000000000001</v>
      </c>
      <c r="M24" s="155">
        <v>12.28</v>
      </c>
      <c r="N24" s="155">
        <v>0.95</v>
      </c>
      <c r="O24" s="155">
        <f t="shared" si="3"/>
        <v>13.229999999999999</v>
      </c>
      <c r="P24" s="155">
        <v>13.229999999999999</v>
      </c>
      <c r="Q24" s="155">
        <v>11.5</v>
      </c>
    </row>
    <row r="25" spans="2:17">
      <c r="B25">
        <v>20</v>
      </c>
      <c r="C25" t="s">
        <v>391</v>
      </c>
      <c r="D25" s="155">
        <v>187</v>
      </c>
      <c r="E25" s="155">
        <v>1.0900000000000001</v>
      </c>
      <c r="F25" s="155">
        <f t="shared" si="0"/>
        <v>203.83</v>
      </c>
      <c r="G25" s="155">
        <v>1.87</v>
      </c>
      <c r="H25" s="155">
        <v>204.95</v>
      </c>
      <c r="I25" s="155"/>
      <c r="J25" s="155">
        <v>0.46</v>
      </c>
      <c r="K25" s="155">
        <f t="shared" si="2"/>
        <v>205.24</v>
      </c>
      <c r="L25" s="155">
        <v>18.190000000000001</v>
      </c>
      <c r="M25" s="155">
        <v>1.73</v>
      </c>
      <c r="N25" s="155">
        <v>0.09</v>
      </c>
      <c r="O25" s="155">
        <f t="shared" si="3"/>
        <v>1.82</v>
      </c>
      <c r="P25" s="155">
        <v>1.82</v>
      </c>
      <c r="Q25" s="155">
        <v>1.1399999999999999</v>
      </c>
    </row>
    <row r="26" spans="2:17">
      <c r="B26">
        <v>21</v>
      </c>
      <c r="C26" t="s">
        <v>392</v>
      </c>
      <c r="D26" s="155">
        <v>14.1</v>
      </c>
      <c r="E26" s="155">
        <v>13.48</v>
      </c>
      <c r="F26" s="155">
        <f t="shared" si="0"/>
        <v>190.06800000000001</v>
      </c>
      <c r="G26" s="155">
        <v>34.25</v>
      </c>
      <c r="H26" s="155">
        <v>223.76</v>
      </c>
      <c r="I26" s="155"/>
      <c r="J26" s="155">
        <v>0.54</v>
      </c>
      <c r="K26" s="155">
        <f t="shared" si="2"/>
        <v>223.77800000000002</v>
      </c>
      <c r="L26" s="155">
        <v>3.89</v>
      </c>
      <c r="M26" s="155">
        <v>-1.84</v>
      </c>
      <c r="N26" s="155">
        <v>0.06</v>
      </c>
      <c r="O26" s="155">
        <f t="shared" si="3"/>
        <v>-1.78</v>
      </c>
      <c r="P26" s="155">
        <v>-1.78</v>
      </c>
      <c r="Q26" s="155">
        <v>-2.61</v>
      </c>
    </row>
    <row r="27" spans="2:17">
      <c r="B27">
        <v>22</v>
      </c>
      <c r="C27" t="s">
        <v>393</v>
      </c>
      <c r="D27" s="155">
        <v>91.96</v>
      </c>
      <c r="E27" s="155">
        <v>1.79</v>
      </c>
      <c r="F27" s="155">
        <f t="shared" si="0"/>
        <v>164.60839999999999</v>
      </c>
      <c r="G27" s="155">
        <v>85.68</v>
      </c>
      <c r="H27" s="155">
        <v>250.09</v>
      </c>
      <c r="I27" s="155"/>
      <c r="J27" s="155">
        <v>0.47</v>
      </c>
      <c r="K27" s="155">
        <f t="shared" si="2"/>
        <v>249.8184</v>
      </c>
      <c r="L27" s="155">
        <v>352.62</v>
      </c>
      <c r="M27" s="155">
        <v>43.48</v>
      </c>
      <c r="N27" s="155">
        <v>5.53</v>
      </c>
      <c r="O27" s="155">
        <f t="shared" si="3"/>
        <v>49.01</v>
      </c>
      <c r="P27" s="155">
        <v>49.01</v>
      </c>
      <c r="Q27" s="155">
        <v>29.33</v>
      </c>
    </row>
    <row r="28" spans="2:17">
      <c r="B28">
        <v>23</v>
      </c>
      <c r="C28" t="s">
        <v>394</v>
      </c>
      <c r="D28" s="155">
        <v>141.55000000000001</v>
      </c>
      <c r="E28" s="155">
        <v>1.02</v>
      </c>
      <c r="F28" s="155">
        <f t="shared" si="0"/>
        <v>144.381</v>
      </c>
      <c r="G28" s="155">
        <v>81.19</v>
      </c>
      <c r="H28" s="155">
        <v>226.08</v>
      </c>
      <c r="I28" s="155"/>
      <c r="J28" s="155">
        <v>0.2</v>
      </c>
      <c r="K28" s="155">
        <f t="shared" si="2"/>
        <v>225.37100000000001</v>
      </c>
      <c r="L28" s="155">
        <v>111.17</v>
      </c>
      <c r="M28" s="155">
        <v>19.260000000000002</v>
      </c>
      <c r="N28" s="155">
        <v>3.85</v>
      </c>
      <c r="O28" s="155">
        <f t="shared" si="3"/>
        <v>23.110000000000003</v>
      </c>
      <c r="P28" s="155">
        <v>23.110000000000003</v>
      </c>
      <c r="Q28" s="155">
        <v>8.9700000000000006</v>
      </c>
    </row>
    <row r="29" spans="2:17">
      <c r="B29">
        <v>24</v>
      </c>
      <c r="C29" t="s">
        <v>395</v>
      </c>
      <c r="D29" s="155">
        <v>76.5</v>
      </c>
      <c r="E29" s="155">
        <v>1.85</v>
      </c>
      <c r="F29" s="155">
        <f t="shared" si="0"/>
        <v>141.52500000000001</v>
      </c>
      <c r="G29" s="155">
        <v>85.59</v>
      </c>
      <c r="H29" s="155">
        <v>226.42</v>
      </c>
      <c r="I29" s="155"/>
      <c r="J29" s="155">
        <v>0.89</v>
      </c>
      <c r="K29" s="155">
        <f t="shared" si="2"/>
        <v>226.22500000000002</v>
      </c>
      <c r="L29" s="155">
        <v>26.08</v>
      </c>
      <c r="M29" s="155">
        <v>4.2699999999999996</v>
      </c>
      <c r="N29" s="155">
        <v>1.43</v>
      </c>
      <c r="O29" s="155">
        <f t="shared" si="3"/>
        <v>5.6999999999999993</v>
      </c>
      <c r="P29" s="155">
        <v>5.6999999999999993</v>
      </c>
      <c r="Q29" s="155">
        <v>4.01</v>
      </c>
    </row>
    <row r="30" spans="2:17">
      <c r="B30">
        <v>25</v>
      </c>
      <c r="C30" t="s">
        <v>396</v>
      </c>
      <c r="D30" s="155">
        <v>21.86</v>
      </c>
      <c r="E30" s="155">
        <v>4.62</v>
      </c>
      <c r="F30" s="155">
        <f t="shared" si="0"/>
        <v>100.9932</v>
      </c>
      <c r="G30" s="155">
        <v>13.38</v>
      </c>
      <c r="H30" s="155">
        <v>111.24</v>
      </c>
      <c r="I30" s="155"/>
      <c r="J30" s="155">
        <v>3.03</v>
      </c>
      <c r="K30" s="155">
        <f t="shared" si="2"/>
        <v>111.3432</v>
      </c>
      <c r="L30" s="155">
        <v>10.92</v>
      </c>
      <c r="M30" s="155">
        <v>-4.93</v>
      </c>
      <c r="N30" s="155">
        <v>0.14000000000000001</v>
      </c>
      <c r="O30" s="155">
        <f t="shared" si="3"/>
        <v>-4.79</v>
      </c>
      <c r="P30" s="155">
        <v>-4.79</v>
      </c>
      <c r="Q30" s="155">
        <v>-3.28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5442"/>
  <sheetViews>
    <sheetView topLeftCell="A2" workbookViewId="0">
      <selection activeCell="A428" sqref="A428"/>
    </sheetView>
  </sheetViews>
  <sheetFormatPr defaultRowHeight="15"/>
  <cols>
    <col min="1" max="1" width="59.7109375" style="272" customWidth="1"/>
    <col min="2" max="2" width="10" style="272" customWidth="1"/>
    <col min="3" max="3" width="14.5703125" style="272" customWidth="1"/>
    <col min="4" max="4" width="28.140625" style="272" customWidth="1"/>
    <col min="5" max="6" width="9.140625" style="272"/>
    <col min="7" max="7" width="49.85546875" style="272" customWidth="1"/>
    <col min="8" max="8" width="7" style="272" customWidth="1"/>
    <col min="9" max="9" width="13.5703125" style="272" customWidth="1"/>
    <col min="10" max="10" width="7.5703125" style="272" customWidth="1"/>
    <col min="11" max="11" width="14.28515625" style="272" customWidth="1"/>
    <col min="12" max="16384" width="9.140625" style="272"/>
  </cols>
  <sheetData>
    <row r="2" spans="1:4">
      <c r="A2" s="272" t="s">
        <v>430</v>
      </c>
      <c r="B2" s="272" t="s">
        <v>431</v>
      </c>
      <c r="C2" s="272" t="s">
        <v>432</v>
      </c>
      <c r="D2" s="272" t="s">
        <v>433</v>
      </c>
    </row>
    <row r="3" spans="1:4">
      <c r="A3" s="272" t="s">
        <v>434</v>
      </c>
      <c r="B3" s="272">
        <v>533022</v>
      </c>
      <c r="C3" s="272" t="s">
        <v>435</v>
      </c>
      <c r="D3" s="272" t="s">
        <v>436</v>
      </c>
    </row>
    <row r="4" spans="1:4">
      <c r="A4" s="272" t="s">
        <v>437</v>
      </c>
      <c r="B4" s="272">
        <v>526921</v>
      </c>
      <c r="C4" s="272" t="s">
        <v>438</v>
      </c>
      <c r="D4" s="272" t="s">
        <v>439</v>
      </c>
    </row>
    <row r="5" spans="1:4">
      <c r="A5" s="272" t="s">
        <v>440</v>
      </c>
      <c r="B5" s="272">
        <v>532628</v>
      </c>
      <c r="C5" s="272" t="s">
        <v>441</v>
      </c>
      <c r="D5" s="272" t="s">
        <v>442</v>
      </c>
    </row>
    <row r="6" spans="1:4">
      <c r="A6" s="272" t="s">
        <v>443</v>
      </c>
      <c r="B6" s="272">
        <v>523395</v>
      </c>
      <c r="C6" s="272" t="s">
        <v>444</v>
      </c>
      <c r="D6" s="272" t="s">
        <v>445</v>
      </c>
    </row>
    <row r="7" spans="1:4">
      <c r="A7" s="272" t="s">
        <v>446</v>
      </c>
      <c r="B7" s="272">
        <v>523395</v>
      </c>
      <c r="C7" s="272" t="s">
        <v>447</v>
      </c>
      <c r="D7" s="272" t="s">
        <v>445</v>
      </c>
    </row>
    <row r="8" spans="1:4">
      <c r="A8" s="272" t="s">
        <v>448</v>
      </c>
      <c r="B8" s="272">
        <v>516092</v>
      </c>
      <c r="C8" s="272" t="s">
        <v>449</v>
      </c>
      <c r="D8" s="272" t="s">
        <v>450</v>
      </c>
    </row>
    <row r="9" spans="1:4">
      <c r="A9" s="272" t="s">
        <v>451</v>
      </c>
      <c r="B9" s="272">
        <v>540776</v>
      </c>
      <c r="C9" s="272" t="s">
        <v>452</v>
      </c>
      <c r="D9" s="272" t="s">
        <v>439</v>
      </c>
    </row>
    <row r="10" spans="1:4">
      <c r="A10" s="272" t="s">
        <v>453</v>
      </c>
      <c r="B10" s="272">
        <v>526881</v>
      </c>
      <c r="C10" s="272" t="s">
        <v>454</v>
      </c>
      <c r="D10" s="272" t="s">
        <v>442</v>
      </c>
    </row>
    <row r="11" spans="1:4">
      <c r="A11" s="272" t="s">
        <v>455</v>
      </c>
      <c r="B11" s="272">
        <v>540615</v>
      </c>
      <c r="C11" s="272" t="s">
        <v>456</v>
      </c>
      <c r="D11" s="272" t="s">
        <v>457</v>
      </c>
    </row>
    <row r="12" spans="1:4">
      <c r="A12" s="272" t="s">
        <v>458</v>
      </c>
      <c r="B12" s="272">
        <v>540874</v>
      </c>
      <c r="C12" s="272" t="s">
        <v>456</v>
      </c>
      <c r="D12" s="272" t="s">
        <v>459</v>
      </c>
    </row>
    <row r="13" spans="1:4">
      <c r="A13" s="272" t="s">
        <v>460</v>
      </c>
      <c r="B13" s="272">
        <v>512161</v>
      </c>
      <c r="C13" s="272" t="s">
        <v>461</v>
      </c>
      <c r="D13" s="272" t="s">
        <v>462</v>
      </c>
    </row>
    <row r="14" spans="1:4">
      <c r="A14" s="272" t="s">
        <v>463</v>
      </c>
      <c r="B14" s="272">
        <v>540697</v>
      </c>
      <c r="C14" s="272" t="s">
        <v>456</v>
      </c>
      <c r="D14" s="272" t="s">
        <v>464</v>
      </c>
    </row>
    <row r="15" spans="1:4">
      <c r="A15" s="272" t="s">
        <v>465</v>
      </c>
      <c r="B15" s="272" t="s">
        <v>456</v>
      </c>
      <c r="C15" s="272" t="s">
        <v>466</v>
      </c>
      <c r="D15" s="272" t="s">
        <v>467</v>
      </c>
    </row>
    <row r="16" spans="1:4">
      <c r="A16" s="272" t="s">
        <v>468</v>
      </c>
      <c r="B16" s="272">
        <v>539620</v>
      </c>
      <c r="C16" s="272" t="s">
        <v>456</v>
      </c>
      <c r="D16" s="272" t="s">
        <v>469</v>
      </c>
    </row>
    <row r="17" spans="1:4">
      <c r="A17" s="272" t="s">
        <v>470</v>
      </c>
      <c r="B17" s="272">
        <v>539300</v>
      </c>
      <c r="C17" s="272" t="s">
        <v>456</v>
      </c>
      <c r="D17" s="272" t="s">
        <v>471</v>
      </c>
    </row>
    <row r="18" spans="1:4">
      <c r="A18" s="272" t="s">
        <v>472</v>
      </c>
      <c r="B18" s="272">
        <v>530499</v>
      </c>
      <c r="C18" s="272" t="s">
        <v>456</v>
      </c>
      <c r="D18" s="272" t="s">
        <v>473</v>
      </c>
    </row>
    <row r="19" spans="1:4">
      <c r="A19" s="272" t="s">
        <v>474</v>
      </c>
      <c r="B19" s="272">
        <v>538351</v>
      </c>
      <c r="C19" s="272" t="s">
        <v>475</v>
      </c>
      <c r="D19" s="272" t="s">
        <v>476</v>
      </c>
    </row>
    <row r="20" spans="1:4">
      <c r="A20" s="272" t="s">
        <v>477</v>
      </c>
      <c r="B20" s="272">
        <v>542012</v>
      </c>
      <c r="C20" s="272" t="s">
        <v>456</v>
      </c>
      <c r="D20" s="272" t="s">
        <v>478</v>
      </c>
    </row>
    <row r="21" spans="1:4">
      <c r="A21" s="272" t="s">
        <v>479</v>
      </c>
      <c r="B21" s="272">
        <v>533292</v>
      </c>
      <c r="C21" s="272" t="s">
        <v>480</v>
      </c>
      <c r="D21" s="272" t="s">
        <v>481</v>
      </c>
    </row>
    <row r="22" spans="1:4">
      <c r="A22" s="272" t="s">
        <v>482</v>
      </c>
      <c r="B22" s="272">
        <v>531611</v>
      </c>
      <c r="C22" s="272" t="s">
        <v>456</v>
      </c>
      <c r="D22" s="272" t="s">
        <v>473</v>
      </c>
    </row>
    <row r="23" spans="1:4">
      <c r="A23" s="272" t="s">
        <v>483</v>
      </c>
      <c r="B23" s="272">
        <v>531611</v>
      </c>
      <c r="C23" s="272" t="s">
        <v>456</v>
      </c>
      <c r="D23" s="272" t="s">
        <v>473</v>
      </c>
    </row>
    <row r="24" spans="1:4">
      <c r="A24" s="272" t="s">
        <v>484</v>
      </c>
      <c r="B24" s="272" t="s">
        <v>456</v>
      </c>
      <c r="C24" s="272" t="s">
        <v>485</v>
      </c>
      <c r="D24" s="272" t="s">
        <v>467</v>
      </c>
    </row>
    <row r="25" spans="1:4">
      <c r="A25" s="272" t="s">
        <v>486</v>
      </c>
      <c r="B25" s="272">
        <v>539096</v>
      </c>
      <c r="C25" s="272" t="s">
        <v>456</v>
      </c>
      <c r="D25" s="272" t="s">
        <v>471</v>
      </c>
    </row>
    <row r="26" spans="1:4">
      <c r="A26" s="272" t="s">
        <v>487</v>
      </c>
      <c r="B26" s="272">
        <v>538812</v>
      </c>
      <c r="C26" s="272" t="s">
        <v>456</v>
      </c>
      <c r="D26" s="272" t="s">
        <v>488</v>
      </c>
    </row>
    <row r="27" spans="1:4">
      <c r="A27" s="272" t="s">
        <v>489</v>
      </c>
      <c r="B27" s="272">
        <v>539632</v>
      </c>
      <c r="C27" s="272" t="s">
        <v>456</v>
      </c>
      <c r="D27" s="272" t="s">
        <v>490</v>
      </c>
    </row>
    <row r="28" spans="1:4">
      <c r="A28" s="272" t="s">
        <v>491</v>
      </c>
      <c r="B28" s="272">
        <v>542377</v>
      </c>
      <c r="C28" s="272" t="s">
        <v>492</v>
      </c>
      <c r="D28" s="272" t="s">
        <v>473</v>
      </c>
    </row>
    <row r="29" spans="1:4">
      <c r="A29" s="272" t="s">
        <v>493</v>
      </c>
      <c r="B29" s="272">
        <v>524412</v>
      </c>
      <c r="C29" s="272" t="s">
        <v>456</v>
      </c>
      <c r="D29" s="272" t="s">
        <v>494</v>
      </c>
    </row>
    <row r="30" spans="1:4">
      <c r="A30" s="272" t="s">
        <v>495</v>
      </c>
      <c r="B30" s="272" t="s">
        <v>456</v>
      </c>
      <c r="C30" s="272" t="s">
        <v>496</v>
      </c>
      <c r="D30" s="272" t="s">
        <v>467</v>
      </c>
    </row>
    <row r="31" spans="1:4">
      <c r="A31" s="272" t="s">
        <v>497</v>
      </c>
      <c r="B31" s="272">
        <v>542580</v>
      </c>
      <c r="C31" s="272" t="s">
        <v>498</v>
      </c>
      <c r="D31" s="272" t="s">
        <v>499</v>
      </c>
    </row>
    <row r="32" spans="1:4">
      <c r="A32" s="272" t="s">
        <v>500</v>
      </c>
      <c r="B32" s="272">
        <v>524348</v>
      </c>
      <c r="C32" s="272" t="s">
        <v>501</v>
      </c>
      <c r="D32" s="272" t="s">
        <v>494</v>
      </c>
    </row>
    <row r="33" spans="1:4">
      <c r="A33" s="272" t="s">
        <v>502</v>
      </c>
      <c r="B33" s="272">
        <v>524208</v>
      </c>
      <c r="C33" s="272" t="s">
        <v>503</v>
      </c>
      <c r="D33" s="272" t="s">
        <v>504</v>
      </c>
    </row>
    <row r="34" spans="1:4">
      <c r="A34" s="272" t="s">
        <v>505</v>
      </c>
      <c r="B34" s="272">
        <v>526488</v>
      </c>
      <c r="C34" s="272" t="s">
        <v>456</v>
      </c>
      <c r="D34" s="272" t="s">
        <v>471</v>
      </c>
    </row>
    <row r="35" spans="1:4">
      <c r="A35" s="272" t="s">
        <v>506</v>
      </c>
      <c r="B35" s="272">
        <v>514274</v>
      </c>
      <c r="C35" s="272" t="s">
        <v>507</v>
      </c>
      <c r="D35" s="272" t="s">
        <v>471</v>
      </c>
    </row>
    <row r="36" spans="1:4">
      <c r="A36" s="272" t="s">
        <v>508</v>
      </c>
      <c r="B36" s="272" t="s">
        <v>456</v>
      </c>
      <c r="C36" s="272" t="s">
        <v>509</v>
      </c>
      <c r="D36" s="272" t="s">
        <v>467</v>
      </c>
    </row>
    <row r="37" spans="1:4">
      <c r="A37" s="272" t="s">
        <v>510</v>
      </c>
      <c r="B37" s="272">
        <v>519319</v>
      </c>
      <c r="C37" s="272" t="s">
        <v>456</v>
      </c>
      <c r="D37" s="272" t="s">
        <v>462</v>
      </c>
    </row>
    <row r="38" spans="1:4">
      <c r="A38" s="272" t="s">
        <v>511</v>
      </c>
      <c r="B38" s="272">
        <v>512038</v>
      </c>
      <c r="C38" s="272" t="s">
        <v>456</v>
      </c>
      <c r="D38" s="272" t="s">
        <v>478</v>
      </c>
    </row>
    <row r="39" spans="1:4">
      <c r="A39" s="272" t="s">
        <v>512</v>
      </c>
      <c r="B39" s="272">
        <v>541988</v>
      </c>
      <c r="C39" s="272" t="s">
        <v>513</v>
      </c>
      <c r="D39" s="272" t="s">
        <v>514</v>
      </c>
    </row>
    <row r="40" spans="1:4">
      <c r="A40" s="272" t="s">
        <v>515</v>
      </c>
      <c r="B40" s="272">
        <v>539528</v>
      </c>
      <c r="C40" s="272" t="s">
        <v>456</v>
      </c>
      <c r="D40" s="272" t="s">
        <v>516</v>
      </c>
    </row>
    <row r="41" spans="1:4">
      <c r="A41" s="272" t="s">
        <v>517</v>
      </c>
      <c r="B41" s="272">
        <v>523204</v>
      </c>
      <c r="C41" s="272" t="s">
        <v>518</v>
      </c>
      <c r="D41" s="272" t="s">
        <v>519</v>
      </c>
    </row>
    <row r="42" spans="1:4">
      <c r="A42" s="272" t="s">
        <v>520</v>
      </c>
      <c r="B42" s="272">
        <v>512165</v>
      </c>
      <c r="C42" s="272" t="s">
        <v>456</v>
      </c>
      <c r="D42" s="272" t="s">
        <v>478</v>
      </c>
    </row>
    <row r="43" spans="1:4">
      <c r="A43" s="272" t="s">
        <v>521</v>
      </c>
      <c r="B43" s="272">
        <v>500002</v>
      </c>
      <c r="C43" s="272" t="s">
        <v>522</v>
      </c>
      <c r="D43" s="272" t="s">
        <v>499</v>
      </c>
    </row>
    <row r="44" spans="1:4">
      <c r="A44" s="272" t="s">
        <v>523</v>
      </c>
      <c r="B44" s="272">
        <v>500488</v>
      </c>
      <c r="C44" s="272" t="s">
        <v>524</v>
      </c>
      <c r="D44" s="272" t="s">
        <v>494</v>
      </c>
    </row>
    <row r="45" spans="1:4">
      <c r="A45" s="272" t="s">
        <v>525</v>
      </c>
      <c r="B45" s="272">
        <v>500488</v>
      </c>
      <c r="C45" s="272" t="s">
        <v>526</v>
      </c>
      <c r="D45" s="272" t="s">
        <v>494</v>
      </c>
    </row>
    <row r="46" spans="1:4">
      <c r="A46" s="272" t="s">
        <v>527</v>
      </c>
      <c r="B46" s="272">
        <v>520123</v>
      </c>
      <c r="C46" s="272" t="s">
        <v>456</v>
      </c>
      <c r="D46" s="272" t="s">
        <v>528</v>
      </c>
    </row>
    <row r="47" spans="1:4">
      <c r="A47" s="272" t="s">
        <v>529</v>
      </c>
      <c r="B47" s="272">
        <v>513119</v>
      </c>
      <c r="C47" s="272" t="s">
        <v>456</v>
      </c>
      <c r="D47" s="272" t="s">
        <v>530</v>
      </c>
    </row>
    <row r="48" spans="1:4">
      <c r="A48" s="272" t="s">
        <v>531</v>
      </c>
      <c r="B48" s="272">
        <v>520123</v>
      </c>
      <c r="C48" s="272" t="s">
        <v>456</v>
      </c>
      <c r="D48" s="272" t="s">
        <v>528</v>
      </c>
    </row>
    <row r="49" spans="1:4">
      <c r="A49" s="272" t="s">
        <v>532</v>
      </c>
      <c r="B49" s="272">
        <v>532682</v>
      </c>
      <c r="C49" s="272" t="s">
        <v>533</v>
      </c>
      <c r="D49" s="272" t="s">
        <v>534</v>
      </c>
    </row>
    <row r="50" spans="1:4">
      <c r="A50" s="272" t="s">
        <v>535</v>
      </c>
      <c r="B50" s="272">
        <v>539560</v>
      </c>
      <c r="C50" s="272" t="s">
        <v>456</v>
      </c>
      <c r="D50" s="272" t="s">
        <v>536</v>
      </c>
    </row>
    <row r="51" spans="1:4">
      <c r="A51" s="272" t="s">
        <v>537</v>
      </c>
      <c r="B51" s="272">
        <v>532057</v>
      </c>
      <c r="C51" s="272" t="s">
        <v>456</v>
      </c>
      <c r="D51" s="272" t="s">
        <v>473</v>
      </c>
    </row>
    <row r="52" spans="1:4">
      <c r="A52" s="272" t="s">
        <v>538</v>
      </c>
      <c r="B52" s="272">
        <v>538952</v>
      </c>
      <c r="C52" s="272" t="s">
        <v>456</v>
      </c>
      <c r="D52" s="272" t="s">
        <v>473</v>
      </c>
    </row>
    <row r="53" spans="1:4">
      <c r="A53" s="272" t="s">
        <v>539</v>
      </c>
      <c r="B53" s="272">
        <v>538935</v>
      </c>
      <c r="C53" s="272" t="s">
        <v>456</v>
      </c>
      <c r="D53" s="272" t="s">
        <v>540</v>
      </c>
    </row>
    <row r="54" spans="1:4">
      <c r="A54" s="272" t="s">
        <v>541</v>
      </c>
      <c r="B54" s="272">
        <v>539544</v>
      </c>
      <c r="C54" s="272" t="s">
        <v>456</v>
      </c>
      <c r="D54" s="272" t="s">
        <v>542</v>
      </c>
    </row>
    <row r="55" spans="1:4">
      <c r="A55" s="272" t="s">
        <v>543</v>
      </c>
      <c r="B55" s="272">
        <v>511756</v>
      </c>
      <c r="C55" s="272" t="s">
        <v>456</v>
      </c>
      <c r="D55" s="272" t="s">
        <v>473</v>
      </c>
    </row>
    <row r="56" spans="1:4">
      <c r="A56" s="272" t="s">
        <v>544</v>
      </c>
      <c r="B56" s="272">
        <v>511756</v>
      </c>
      <c r="C56" s="272" t="s">
        <v>456</v>
      </c>
      <c r="D56" s="272" t="s">
        <v>473</v>
      </c>
    </row>
    <row r="57" spans="1:4">
      <c r="A57" s="272" t="s">
        <v>545</v>
      </c>
      <c r="B57" s="272" t="s">
        <v>456</v>
      </c>
      <c r="C57" s="272" t="s">
        <v>546</v>
      </c>
      <c r="D57" s="272" t="s">
        <v>547</v>
      </c>
    </row>
    <row r="58" spans="1:4">
      <c r="A58" s="272" t="s">
        <v>548</v>
      </c>
      <c r="B58" s="272">
        <v>531161</v>
      </c>
      <c r="C58" s="272" t="s">
        <v>456</v>
      </c>
      <c r="D58" s="272" t="s">
        <v>549</v>
      </c>
    </row>
    <row r="59" spans="1:4">
      <c r="A59" s="272" t="s">
        <v>550</v>
      </c>
      <c r="B59" s="272">
        <v>500410</v>
      </c>
      <c r="C59" s="272" t="s">
        <v>551</v>
      </c>
      <c r="D59" s="272" t="s">
        <v>469</v>
      </c>
    </row>
    <row r="60" spans="1:4">
      <c r="A60" s="272" t="s">
        <v>552</v>
      </c>
      <c r="B60" s="272">
        <v>517494</v>
      </c>
      <c r="C60" s="272" t="s">
        <v>456</v>
      </c>
      <c r="D60" s="272" t="s">
        <v>553</v>
      </c>
    </row>
    <row r="61" spans="1:4">
      <c r="A61" s="272" t="s">
        <v>554</v>
      </c>
      <c r="B61" s="272">
        <v>532268</v>
      </c>
      <c r="C61" s="272" t="s">
        <v>555</v>
      </c>
      <c r="D61" s="272" t="s">
        <v>442</v>
      </c>
    </row>
    <row r="62" spans="1:4">
      <c r="A62" s="272" t="s">
        <v>556</v>
      </c>
      <c r="B62" s="272" t="s">
        <v>456</v>
      </c>
      <c r="C62" s="272" t="s">
        <v>557</v>
      </c>
      <c r="D62" s="272" t="s">
        <v>467</v>
      </c>
    </row>
    <row r="63" spans="1:4">
      <c r="A63" s="272" t="s">
        <v>558</v>
      </c>
      <c r="B63" s="272" t="s">
        <v>456</v>
      </c>
      <c r="C63" s="272" t="s">
        <v>559</v>
      </c>
      <c r="D63" s="272" t="s">
        <v>467</v>
      </c>
    </row>
    <row r="64" spans="1:4">
      <c r="A64" s="272" t="s">
        <v>560</v>
      </c>
      <c r="B64" s="272">
        <v>530093</v>
      </c>
      <c r="C64" s="272" t="s">
        <v>456</v>
      </c>
      <c r="D64" s="272" t="s">
        <v>561</v>
      </c>
    </row>
    <row r="65" spans="1:4">
      <c r="A65" s="272" t="s">
        <v>562</v>
      </c>
      <c r="B65" s="272" t="s">
        <v>456</v>
      </c>
      <c r="C65" s="272" t="s">
        <v>563</v>
      </c>
      <c r="D65" s="272" t="s">
        <v>467</v>
      </c>
    </row>
    <row r="66" spans="1:4">
      <c r="A66" s="272" t="s">
        <v>564</v>
      </c>
      <c r="B66" s="272">
        <v>539661</v>
      </c>
      <c r="C66" s="272" t="s">
        <v>456</v>
      </c>
      <c r="D66" s="272" t="s">
        <v>490</v>
      </c>
    </row>
    <row r="67" spans="1:4">
      <c r="A67" s="272" t="s">
        <v>565</v>
      </c>
      <c r="B67" s="272">
        <v>531525</v>
      </c>
      <c r="C67" s="272" t="s">
        <v>456</v>
      </c>
      <c r="D67" s="272" t="s">
        <v>549</v>
      </c>
    </row>
    <row r="68" spans="1:4">
      <c r="A68" s="272" t="s">
        <v>566</v>
      </c>
      <c r="B68" s="272">
        <v>538570</v>
      </c>
      <c r="C68" s="272" t="s">
        <v>567</v>
      </c>
      <c r="D68" s="272" t="s">
        <v>439</v>
      </c>
    </row>
    <row r="69" spans="1:4">
      <c r="A69" s="272" t="s">
        <v>568</v>
      </c>
      <c r="B69" s="272">
        <v>517356</v>
      </c>
      <c r="C69" s="272" t="s">
        <v>456</v>
      </c>
      <c r="D69" s="272" t="s">
        <v>553</v>
      </c>
    </row>
    <row r="70" spans="1:4">
      <c r="A70" s="272" t="s">
        <v>569</v>
      </c>
      <c r="B70" s="272">
        <v>530043</v>
      </c>
      <c r="C70" s="272" t="s">
        <v>456</v>
      </c>
      <c r="D70" s="272" t="s">
        <v>570</v>
      </c>
    </row>
    <row r="71" spans="1:4">
      <c r="A71" s="272" t="s">
        <v>571</v>
      </c>
      <c r="B71" s="272">
        <v>539391</v>
      </c>
      <c r="C71" s="272" t="s">
        <v>456</v>
      </c>
      <c r="D71" s="272" t="s">
        <v>473</v>
      </c>
    </row>
    <row r="72" spans="1:4">
      <c r="A72" s="272" t="s">
        <v>572</v>
      </c>
      <c r="B72" s="272">
        <v>513149</v>
      </c>
      <c r="C72" s="272" t="s">
        <v>573</v>
      </c>
      <c r="D72" s="272" t="s">
        <v>574</v>
      </c>
    </row>
    <row r="73" spans="1:4">
      <c r="A73" s="272" t="s">
        <v>575</v>
      </c>
      <c r="B73" s="272">
        <v>524091</v>
      </c>
      <c r="C73" s="272" t="s">
        <v>456</v>
      </c>
      <c r="D73" s="272" t="s">
        <v>576</v>
      </c>
    </row>
    <row r="74" spans="1:4">
      <c r="A74" s="272" t="s">
        <v>577</v>
      </c>
      <c r="B74" s="272">
        <v>532762</v>
      </c>
      <c r="C74" s="272" t="s">
        <v>578</v>
      </c>
      <c r="D74" s="272" t="s">
        <v>579</v>
      </c>
    </row>
    <row r="75" spans="1:4">
      <c r="A75" s="272" t="s">
        <v>580</v>
      </c>
      <c r="B75" s="272">
        <v>511706</v>
      </c>
      <c r="C75" s="272" t="s">
        <v>456</v>
      </c>
      <c r="D75" s="272" t="s">
        <v>439</v>
      </c>
    </row>
    <row r="76" spans="1:4">
      <c r="A76" s="272" t="s">
        <v>581</v>
      </c>
      <c r="B76" s="272">
        <v>511706</v>
      </c>
      <c r="C76" s="272" t="s">
        <v>456</v>
      </c>
      <c r="D76" s="272" t="s">
        <v>439</v>
      </c>
    </row>
    <row r="77" spans="1:4">
      <c r="A77" s="272" t="s">
        <v>582</v>
      </c>
      <c r="B77" s="272">
        <v>541144</v>
      </c>
      <c r="C77" s="272" t="s">
        <v>456</v>
      </c>
      <c r="D77" s="272" t="s">
        <v>570</v>
      </c>
    </row>
    <row r="78" spans="1:4">
      <c r="A78" s="272" t="s">
        <v>583</v>
      </c>
      <c r="B78" s="272">
        <v>512599</v>
      </c>
      <c r="C78" s="272" t="s">
        <v>584</v>
      </c>
      <c r="D78" s="272" t="s">
        <v>478</v>
      </c>
    </row>
    <row r="79" spans="1:4">
      <c r="A79" s="272" t="s">
        <v>585</v>
      </c>
      <c r="B79" s="272">
        <v>542066</v>
      </c>
      <c r="C79" s="272" t="s">
        <v>586</v>
      </c>
      <c r="D79" s="272" t="s">
        <v>587</v>
      </c>
    </row>
    <row r="80" spans="1:4">
      <c r="A80" s="272" t="s">
        <v>588</v>
      </c>
      <c r="B80" s="272">
        <v>541450</v>
      </c>
      <c r="C80" s="272" t="s">
        <v>589</v>
      </c>
      <c r="D80" s="272" t="s">
        <v>499</v>
      </c>
    </row>
    <row r="81" spans="1:4">
      <c r="A81" s="272" t="s">
        <v>590</v>
      </c>
      <c r="B81" s="272">
        <v>532921</v>
      </c>
      <c r="C81" s="272" t="s">
        <v>591</v>
      </c>
      <c r="D81" s="272" t="s">
        <v>592</v>
      </c>
    </row>
    <row r="82" spans="1:4">
      <c r="A82" s="272" t="s">
        <v>593</v>
      </c>
      <c r="B82" s="272">
        <v>533096</v>
      </c>
      <c r="C82" s="272" t="s">
        <v>594</v>
      </c>
      <c r="D82" s="272" t="s">
        <v>595</v>
      </c>
    </row>
    <row r="83" spans="1:4">
      <c r="A83" s="272" t="s">
        <v>596</v>
      </c>
      <c r="B83" s="272">
        <v>539254</v>
      </c>
      <c r="C83" s="272" t="s">
        <v>597</v>
      </c>
      <c r="D83" s="272" t="s">
        <v>595</v>
      </c>
    </row>
    <row r="84" spans="1:4">
      <c r="A84" s="272" t="s">
        <v>598</v>
      </c>
      <c r="B84" s="272">
        <v>538563</v>
      </c>
      <c r="C84" s="272" t="s">
        <v>456</v>
      </c>
      <c r="D84" s="272" t="s">
        <v>478</v>
      </c>
    </row>
    <row r="85" spans="1:4">
      <c r="A85" s="272" t="s">
        <v>599</v>
      </c>
      <c r="B85" s="272">
        <v>526711</v>
      </c>
      <c r="C85" s="272" t="s">
        <v>456</v>
      </c>
      <c r="D85" s="272" t="s">
        <v>600</v>
      </c>
    </row>
    <row r="86" spans="1:4">
      <c r="A86" s="272" t="s">
        <v>601</v>
      </c>
      <c r="B86" s="272">
        <v>523411</v>
      </c>
      <c r="C86" s="272" t="s">
        <v>456</v>
      </c>
      <c r="D86" s="272" t="s">
        <v>602</v>
      </c>
    </row>
    <row r="87" spans="1:4">
      <c r="A87" s="272" t="s">
        <v>603</v>
      </c>
      <c r="B87" s="272">
        <v>539506</v>
      </c>
      <c r="C87" s="272" t="s">
        <v>456</v>
      </c>
      <c r="D87" s="272" t="s">
        <v>473</v>
      </c>
    </row>
    <row r="88" spans="1:4">
      <c r="A88" s="272" t="s">
        <v>604</v>
      </c>
      <c r="B88" s="272">
        <v>507852</v>
      </c>
      <c r="C88" s="272" t="s">
        <v>456</v>
      </c>
      <c r="D88" s="272" t="s">
        <v>570</v>
      </c>
    </row>
    <row r="89" spans="1:4">
      <c r="A89" s="272" t="s">
        <v>605</v>
      </c>
      <c r="B89" s="272">
        <v>541865</v>
      </c>
      <c r="C89" s="272" t="s">
        <v>456</v>
      </c>
      <c r="D89" s="272" t="s">
        <v>490</v>
      </c>
    </row>
    <row r="90" spans="1:4">
      <c r="A90" s="272" t="s">
        <v>606</v>
      </c>
      <c r="B90" s="272">
        <v>519183</v>
      </c>
      <c r="C90" s="272" t="s">
        <v>607</v>
      </c>
      <c r="D90" s="272" t="s">
        <v>516</v>
      </c>
    </row>
    <row r="91" spans="1:4">
      <c r="A91" s="272" t="s">
        <v>608</v>
      </c>
      <c r="B91" s="272">
        <v>539493</v>
      </c>
      <c r="C91" s="272" t="s">
        <v>456</v>
      </c>
      <c r="D91" s="272" t="s">
        <v>473</v>
      </c>
    </row>
    <row r="92" spans="1:4">
      <c r="A92" s="272" t="s">
        <v>609</v>
      </c>
      <c r="B92" s="272">
        <v>539189</v>
      </c>
      <c r="C92" s="272" t="s">
        <v>456</v>
      </c>
      <c r="D92" s="272" t="s">
        <v>542</v>
      </c>
    </row>
    <row r="93" spans="1:4">
      <c r="A93" s="272" t="s">
        <v>610</v>
      </c>
      <c r="B93" s="272">
        <v>780018</v>
      </c>
      <c r="C93" s="272" t="s">
        <v>456</v>
      </c>
      <c r="D93" s="272" t="s">
        <v>547</v>
      </c>
    </row>
    <row r="94" spans="1:4">
      <c r="A94" s="272" t="s">
        <v>611</v>
      </c>
      <c r="B94" s="272">
        <v>538365</v>
      </c>
      <c r="C94" s="272" t="s">
        <v>612</v>
      </c>
      <c r="D94" s="272" t="s">
        <v>488</v>
      </c>
    </row>
    <row r="95" spans="1:4">
      <c r="A95" s="272" t="s">
        <v>613</v>
      </c>
      <c r="B95" s="272">
        <v>532727</v>
      </c>
      <c r="C95" s="272" t="s">
        <v>614</v>
      </c>
      <c r="D95" s="272" t="s">
        <v>488</v>
      </c>
    </row>
    <row r="96" spans="1:4">
      <c r="A96" s="272" t="s">
        <v>615</v>
      </c>
      <c r="B96" s="272">
        <v>531592</v>
      </c>
      <c r="C96" s="272" t="s">
        <v>456</v>
      </c>
      <c r="D96" s="272" t="s">
        <v>616</v>
      </c>
    </row>
    <row r="97" spans="1:4">
      <c r="A97" s="272" t="s">
        <v>617</v>
      </c>
      <c r="B97" s="272">
        <v>532056</v>
      </c>
      <c r="C97" s="272" t="s">
        <v>456</v>
      </c>
      <c r="D97" s="272" t="s">
        <v>476</v>
      </c>
    </row>
    <row r="98" spans="1:4">
      <c r="A98" s="272" t="s">
        <v>618</v>
      </c>
      <c r="B98" s="272">
        <v>514113</v>
      </c>
      <c r="C98" s="272" t="s">
        <v>456</v>
      </c>
      <c r="D98" s="272" t="s">
        <v>471</v>
      </c>
    </row>
    <row r="99" spans="1:4">
      <c r="A99" s="272" t="s">
        <v>619</v>
      </c>
      <c r="B99" s="272">
        <v>534707</v>
      </c>
      <c r="C99" s="272" t="s">
        <v>456</v>
      </c>
      <c r="D99" s="272" t="s">
        <v>570</v>
      </c>
    </row>
    <row r="100" spans="1:4">
      <c r="A100" s="272" t="s">
        <v>620</v>
      </c>
      <c r="B100" s="272">
        <v>540691</v>
      </c>
      <c r="C100" s="272" t="s">
        <v>621</v>
      </c>
      <c r="D100" s="272" t="s">
        <v>622</v>
      </c>
    </row>
    <row r="101" spans="1:4">
      <c r="A101" s="272" t="s">
        <v>623</v>
      </c>
      <c r="B101" s="272">
        <v>535755</v>
      </c>
      <c r="C101" s="272" t="s">
        <v>624</v>
      </c>
      <c r="D101" s="272" t="s">
        <v>625</v>
      </c>
    </row>
    <row r="102" spans="1:4">
      <c r="A102" s="272" t="s">
        <v>626</v>
      </c>
      <c r="B102" s="272">
        <v>532974</v>
      </c>
      <c r="C102" s="272" t="s">
        <v>627</v>
      </c>
      <c r="D102" s="272" t="s">
        <v>439</v>
      </c>
    </row>
    <row r="103" spans="1:4">
      <c r="A103" s="272" t="s">
        <v>628</v>
      </c>
      <c r="B103" s="272">
        <v>540146</v>
      </c>
      <c r="C103" s="272" t="s">
        <v>456</v>
      </c>
      <c r="D103" s="272" t="s">
        <v>490</v>
      </c>
    </row>
    <row r="104" spans="1:4">
      <c r="A104" s="272" t="s">
        <v>629</v>
      </c>
      <c r="B104" s="272">
        <v>513513</v>
      </c>
      <c r="C104" s="272" t="s">
        <v>456</v>
      </c>
      <c r="D104" s="272" t="s">
        <v>488</v>
      </c>
    </row>
    <row r="105" spans="1:4">
      <c r="A105" s="272" t="s">
        <v>630</v>
      </c>
      <c r="B105" s="272">
        <v>521141</v>
      </c>
      <c r="C105" s="272" t="s">
        <v>456</v>
      </c>
      <c r="D105" s="272" t="s">
        <v>471</v>
      </c>
    </row>
    <row r="106" spans="1:4">
      <c r="A106" s="272" t="s">
        <v>631</v>
      </c>
      <c r="B106" s="272">
        <v>540205</v>
      </c>
      <c r="C106" s="272" t="s">
        <v>456</v>
      </c>
      <c r="D106" s="272" t="s">
        <v>478</v>
      </c>
    </row>
    <row r="107" spans="1:4">
      <c r="A107" s="272" t="s">
        <v>632</v>
      </c>
      <c r="B107" s="272">
        <v>539056</v>
      </c>
      <c r="C107" s="272" t="s">
        <v>633</v>
      </c>
      <c r="D107" s="272" t="s">
        <v>634</v>
      </c>
    </row>
    <row r="108" spans="1:4">
      <c r="A108" s="272" t="s">
        <v>635</v>
      </c>
      <c r="B108" s="272">
        <v>511359</v>
      </c>
      <c r="C108" s="272" t="s">
        <v>456</v>
      </c>
      <c r="D108" s="272" t="s">
        <v>473</v>
      </c>
    </row>
    <row r="109" spans="1:4">
      <c r="A109" s="272" t="s">
        <v>636</v>
      </c>
      <c r="B109" s="272">
        <v>530431</v>
      </c>
      <c r="C109" s="272" t="s">
        <v>456</v>
      </c>
      <c r="D109" s="272" t="s">
        <v>478</v>
      </c>
    </row>
    <row r="110" spans="1:4">
      <c r="A110" s="272" t="s">
        <v>637</v>
      </c>
      <c r="B110" s="272">
        <v>523120</v>
      </c>
      <c r="C110" s="272" t="s">
        <v>456</v>
      </c>
      <c r="D110" s="272" t="s">
        <v>638</v>
      </c>
    </row>
    <row r="111" spans="1:4">
      <c r="A111" s="272" t="s">
        <v>639</v>
      </c>
      <c r="B111" s="272">
        <v>517041</v>
      </c>
      <c r="C111" s="272" t="s">
        <v>640</v>
      </c>
      <c r="D111" s="272" t="s">
        <v>641</v>
      </c>
    </row>
    <row r="112" spans="1:4">
      <c r="A112" s="272" t="s">
        <v>642</v>
      </c>
      <c r="B112" s="272">
        <v>532172</v>
      </c>
      <c r="C112" s="272" t="s">
        <v>643</v>
      </c>
      <c r="D112" s="272" t="s">
        <v>442</v>
      </c>
    </row>
    <row r="113" spans="1:4">
      <c r="A113" s="272" t="s">
        <v>644</v>
      </c>
      <c r="B113" s="272">
        <v>523031</v>
      </c>
      <c r="C113" s="272" t="s">
        <v>456</v>
      </c>
      <c r="D113" s="272" t="s">
        <v>645</v>
      </c>
    </row>
    <row r="114" spans="1:4">
      <c r="A114" s="272" t="s">
        <v>646</v>
      </c>
      <c r="B114" s="272">
        <v>521048</v>
      </c>
      <c r="C114" s="272" t="s">
        <v>456</v>
      </c>
      <c r="D114" s="272" t="s">
        <v>471</v>
      </c>
    </row>
    <row r="115" spans="1:4">
      <c r="A115" s="272" t="s">
        <v>647</v>
      </c>
      <c r="B115" s="272">
        <v>534612</v>
      </c>
      <c r="C115" s="272" t="s">
        <v>456</v>
      </c>
      <c r="D115" s="272" t="s">
        <v>595</v>
      </c>
    </row>
    <row r="116" spans="1:4">
      <c r="A116" s="272" t="s">
        <v>648</v>
      </c>
      <c r="B116" s="272">
        <v>506947</v>
      </c>
      <c r="C116" s="272" t="s">
        <v>456</v>
      </c>
      <c r="D116" s="272" t="s">
        <v>504</v>
      </c>
    </row>
    <row r="117" spans="1:4">
      <c r="A117" s="272" t="s">
        <v>649</v>
      </c>
      <c r="B117" s="272">
        <v>531047</v>
      </c>
      <c r="C117" s="272" t="s">
        <v>456</v>
      </c>
      <c r="D117" s="272" t="s">
        <v>473</v>
      </c>
    </row>
    <row r="118" spans="1:4">
      <c r="A118" s="272" t="s">
        <v>650</v>
      </c>
      <c r="B118" s="272">
        <v>539982</v>
      </c>
      <c r="C118" s="272" t="s">
        <v>456</v>
      </c>
      <c r="D118" s="272" t="s">
        <v>651</v>
      </c>
    </row>
    <row r="119" spans="1:4">
      <c r="A119" s="272" t="s">
        <v>652</v>
      </c>
      <c r="B119" s="272">
        <v>540025</v>
      </c>
      <c r="C119" s="272" t="s">
        <v>653</v>
      </c>
      <c r="D119" s="272" t="s">
        <v>654</v>
      </c>
    </row>
    <row r="120" spans="1:4">
      <c r="A120" s="272" t="s">
        <v>655</v>
      </c>
      <c r="B120" s="272">
        <v>523269</v>
      </c>
      <c r="C120" s="272" t="s">
        <v>656</v>
      </c>
      <c r="D120" s="272" t="s">
        <v>657</v>
      </c>
    </row>
    <row r="121" spans="1:4">
      <c r="A121" s="272" t="s">
        <v>658</v>
      </c>
      <c r="B121" s="272">
        <v>523269</v>
      </c>
      <c r="C121" s="272" t="s">
        <v>656</v>
      </c>
      <c r="D121" s="272" t="s">
        <v>657</v>
      </c>
    </row>
    <row r="122" spans="1:4">
      <c r="A122" s="272" t="s">
        <v>659</v>
      </c>
      <c r="B122" s="272">
        <v>531429</v>
      </c>
      <c r="C122" s="272" t="s">
        <v>456</v>
      </c>
      <c r="D122" s="272" t="s">
        <v>549</v>
      </c>
    </row>
    <row r="123" spans="1:4">
      <c r="A123" s="272" t="s">
        <v>660</v>
      </c>
      <c r="B123" s="272">
        <v>539773</v>
      </c>
      <c r="C123" s="272" t="s">
        <v>456</v>
      </c>
      <c r="D123" s="272" t="s">
        <v>473</v>
      </c>
    </row>
    <row r="124" spans="1:4">
      <c r="A124" s="272" t="s">
        <v>661</v>
      </c>
      <c r="B124" s="272">
        <v>531686</v>
      </c>
      <c r="C124" s="272" t="s">
        <v>456</v>
      </c>
      <c r="D124" s="272" t="s">
        <v>494</v>
      </c>
    </row>
    <row r="125" spans="1:4">
      <c r="A125" s="272" t="s">
        <v>662</v>
      </c>
      <c r="B125" s="272">
        <v>541152</v>
      </c>
      <c r="C125" s="272" t="s">
        <v>456</v>
      </c>
      <c r="D125" s="272" t="s">
        <v>478</v>
      </c>
    </row>
    <row r="126" spans="1:4">
      <c r="A126" s="272" t="s">
        <v>663</v>
      </c>
      <c r="B126" s="272">
        <v>541152</v>
      </c>
      <c r="C126" s="272" t="s">
        <v>456</v>
      </c>
      <c r="D126" s="272" t="s">
        <v>478</v>
      </c>
    </row>
    <row r="127" spans="1:4">
      <c r="A127" s="272" t="s">
        <v>664</v>
      </c>
      <c r="B127" s="272">
        <v>500003</v>
      </c>
      <c r="C127" s="272" t="s">
        <v>665</v>
      </c>
      <c r="D127" s="272" t="s">
        <v>666</v>
      </c>
    </row>
    <row r="128" spans="1:4">
      <c r="A128" s="272" t="s">
        <v>667</v>
      </c>
      <c r="B128" s="272">
        <v>541402</v>
      </c>
      <c r="C128" s="272" t="s">
        <v>456</v>
      </c>
      <c r="D128" s="272" t="s">
        <v>464</v>
      </c>
    </row>
    <row r="129" spans="1:4">
      <c r="A129" s="272" t="s">
        <v>668</v>
      </c>
      <c r="B129" s="272">
        <v>531921</v>
      </c>
      <c r="C129" s="272" t="s">
        <v>669</v>
      </c>
      <c r="D129" s="272" t="s">
        <v>670</v>
      </c>
    </row>
    <row r="130" spans="1:4">
      <c r="A130" s="272" t="s">
        <v>671</v>
      </c>
      <c r="B130" s="272">
        <v>500463</v>
      </c>
      <c r="C130" s="272" t="s">
        <v>672</v>
      </c>
      <c r="D130" s="272" t="s">
        <v>442</v>
      </c>
    </row>
    <row r="131" spans="1:4">
      <c r="A131" s="272" t="s">
        <v>673</v>
      </c>
      <c r="B131" s="272">
        <v>539042</v>
      </c>
      <c r="C131" s="272" t="s">
        <v>456</v>
      </c>
      <c r="D131" s="272" t="s">
        <v>542</v>
      </c>
    </row>
    <row r="132" spans="1:4">
      <c r="A132" s="272" t="s">
        <v>674</v>
      </c>
      <c r="B132" s="272">
        <v>516020</v>
      </c>
      <c r="C132" s="272" t="s">
        <v>456</v>
      </c>
      <c r="D132" s="272" t="s">
        <v>450</v>
      </c>
    </row>
    <row r="133" spans="1:4">
      <c r="A133" s="272" t="s">
        <v>675</v>
      </c>
      <c r="B133" s="272">
        <v>537492</v>
      </c>
      <c r="C133" s="272" t="s">
        <v>456</v>
      </c>
      <c r="D133" s="272" t="s">
        <v>478</v>
      </c>
    </row>
    <row r="134" spans="1:4">
      <c r="A134" s="272" t="s">
        <v>676</v>
      </c>
      <c r="B134" s="272">
        <v>537292</v>
      </c>
      <c r="C134" s="272" t="s">
        <v>677</v>
      </c>
      <c r="D134" s="272" t="s">
        <v>654</v>
      </c>
    </row>
    <row r="135" spans="1:4">
      <c r="A135" s="272" t="s">
        <v>678</v>
      </c>
      <c r="B135" s="272">
        <v>537292</v>
      </c>
      <c r="C135" s="272" t="s">
        <v>677</v>
      </c>
      <c r="D135" s="272" t="s">
        <v>654</v>
      </c>
    </row>
    <row r="136" spans="1:4">
      <c r="A136" s="272" t="s">
        <v>679</v>
      </c>
      <c r="B136" s="272" t="s">
        <v>456</v>
      </c>
      <c r="C136" s="272" t="s">
        <v>680</v>
      </c>
      <c r="D136" s="272" t="s">
        <v>467</v>
      </c>
    </row>
    <row r="137" spans="1:4">
      <c r="A137" s="272" t="s">
        <v>681</v>
      </c>
      <c r="B137" s="272" t="s">
        <v>456</v>
      </c>
      <c r="C137" s="272" t="s">
        <v>680</v>
      </c>
      <c r="D137" s="272" t="s">
        <v>467</v>
      </c>
    </row>
    <row r="138" spans="1:4">
      <c r="A138" s="272" t="s">
        <v>682</v>
      </c>
      <c r="B138" s="272">
        <v>500215</v>
      </c>
      <c r="C138" s="272" t="s">
        <v>683</v>
      </c>
      <c r="D138" s="272" t="s">
        <v>654</v>
      </c>
    </row>
    <row r="139" spans="1:4">
      <c r="A139" s="272" t="s">
        <v>684</v>
      </c>
      <c r="B139" s="272" t="s">
        <v>456</v>
      </c>
      <c r="C139" s="272" t="s">
        <v>685</v>
      </c>
      <c r="D139" s="272" t="s">
        <v>467</v>
      </c>
    </row>
    <row r="140" spans="1:4">
      <c r="A140" s="272" t="s">
        <v>686</v>
      </c>
      <c r="B140" s="272" t="s">
        <v>456</v>
      </c>
      <c r="C140" s="272" t="s">
        <v>687</v>
      </c>
      <c r="D140" s="272" t="s">
        <v>467</v>
      </c>
    </row>
    <row r="141" spans="1:4">
      <c r="A141" s="272" t="s">
        <v>688</v>
      </c>
      <c r="B141" s="272">
        <v>532811</v>
      </c>
      <c r="C141" s="272" t="s">
        <v>689</v>
      </c>
      <c r="D141" s="272" t="s">
        <v>542</v>
      </c>
    </row>
    <row r="142" spans="1:4">
      <c r="A142" s="272" t="s">
        <v>690</v>
      </c>
      <c r="B142" s="272">
        <v>532811</v>
      </c>
      <c r="C142" s="272" t="s">
        <v>689</v>
      </c>
      <c r="D142" s="272" t="s">
        <v>542</v>
      </c>
    </row>
    <row r="143" spans="1:4">
      <c r="A143" s="272" t="s">
        <v>691</v>
      </c>
      <c r="B143" s="272">
        <v>522273</v>
      </c>
      <c r="C143" s="272" t="s">
        <v>456</v>
      </c>
      <c r="D143" s="272" t="s">
        <v>488</v>
      </c>
    </row>
    <row r="144" spans="1:4">
      <c r="A144" s="272" t="s">
        <v>692</v>
      </c>
      <c r="B144" s="272">
        <v>532806</v>
      </c>
      <c r="C144" s="272" t="s">
        <v>456</v>
      </c>
      <c r="D144" s="272" t="s">
        <v>693</v>
      </c>
    </row>
    <row r="145" spans="1:4">
      <c r="A145" s="272" t="s">
        <v>694</v>
      </c>
      <c r="B145" s="272">
        <v>532683</v>
      </c>
      <c r="C145" s="272" t="s">
        <v>695</v>
      </c>
      <c r="D145" s="272" t="s">
        <v>641</v>
      </c>
    </row>
    <row r="146" spans="1:4">
      <c r="A146" s="272" t="s">
        <v>696</v>
      </c>
      <c r="B146" s="272">
        <v>524288</v>
      </c>
      <c r="C146" s="272" t="s">
        <v>456</v>
      </c>
      <c r="D146" s="272" t="s">
        <v>600</v>
      </c>
    </row>
    <row r="147" spans="1:4">
      <c r="A147" s="272" t="s">
        <v>697</v>
      </c>
      <c r="B147" s="272" t="s">
        <v>456</v>
      </c>
      <c r="C147" s="272" t="s">
        <v>698</v>
      </c>
      <c r="D147" s="272" t="s">
        <v>467</v>
      </c>
    </row>
    <row r="148" spans="1:4">
      <c r="A148" s="272" t="s">
        <v>699</v>
      </c>
      <c r="B148" s="272" t="s">
        <v>456</v>
      </c>
      <c r="C148" s="272" t="s">
        <v>700</v>
      </c>
      <c r="D148" s="272" t="s">
        <v>467</v>
      </c>
    </row>
    <row r="149" spans="1:4">
      <c r="A149" s="272" t="s">
        <v>701</v>
      </c>
      <c r="B149" s="272">
        <v>532975</v>
      </c>
      <c r="C149" s="272" t="s">
        <v>456</v>
      </c>
      <c r="D149" s="272" t="s">
        <v>602</v>
      </c>
    </row>
    <row r="150" spans="1:4">
      <c r="A150" s="272" t="s">
        <v>702</v>
      </c>
      <c r="B150" s="272">
        <v>532331</v>
      </c>
      <c r="C150" s="272" t="s">
        <v>703</v>
      </c>
      <c r="D150" s="272" t="s">
        <v>494</v>
      </c>
    </row>
    <row r="151" spans="1:4">
      <c r="A151" s="272" t="s">
        <v>704</v>
      </c>
      <c r="B151" s="272">
        <v>519216</v>
      </c>
      <c r="C151" s="272" t="s">
        <v>456</v>
      </c>
      <c r="D151" s="272" t="s">
        <v>705</v>
      </c>
    </row>
    <row r="152" spans="1:4">
      <c r="A152" s="272" t="s">
        <v>706</v>
      </c>
      <c r="B152" s="272">
        <v>511692</v>
      </c>
      <c r="C152" s="272" t="s">
        <v>456</v>
      </c>
      <c r="D152" s="272" t="s">
        <v>439</v>
      </c>
    </row>
    <row r="153" spans="1:4">
      <c r="A153" s="272" t="s">
        <v>707</v>
      </c>
      <c r="B153" s="272">
        <v>530713</v>
      </c>
      <c r="C153" s="272" t="s">
        <v>456</v>
      </c>
      <c r="D153" s="272" t="s">
        <v>442</v>
      </c>
    </row>
    <row r="154" spans="1:4">
      <c r="A154" s="272" t="s">
        <v>708</v>
      </c>
      <c r="B154" s="272">
        <v>513349</v>
      </c>
      <c r="C154" s="272" t="s">
        <v>709</v>
      </c>
      <c r="D154" s="272" t="s">
        <v>542</v>
      </c>
    </row>
    <row r="155" spans="1:4">
      <c r="A155" s="272" t="s">
        <v>710</v>
      </c>
      <c r="B155" s="272">
        <v>513349</v>
      </c>
      <c r="C155" s="272" t="s">
        <v>709</v>
      </c>
      <c r="D155" s="272" t="s">
        <v>542</v>
      </c>
    </row>
    <row r="156" spans="1:4">
      <c r="A156" s="272" t="s">
        <v>711</v>
      </c>
      <c r="B156" s="272" t="s">
        <v>456</v>
      </c>
      <c r="C156" s="272" t="s">
        <v>712</v>
      </c>
      <c r="D156" s="272" t="s">
        <v>467</v>
      </c>
    </row>
    <row r="157" spans="1:4">
      <c r="A157" s="272" t="s">
        <v>713</v>
      </c>
      <c r="B157" s="272">
        <v>526628</v>
      </c>
      <c r="C157" s="272" t="s">
        <v>456</v>
      </c>
      <c r="D157" s="272" t="s">
        <v>634</v>
      </c>
    </row>
    <row r="158" spans="1:4">
      <c r="A158" s="272" t="s">
        <v>714</v>
      </c>
      <c r="B158" s="272">
        <v>530621</v>
      </c>
      <c r="C158" s="272" t="s">
        <v>456</v>
      </c>
      <c r="D158" s="272" t="s">
        <v>464</v>
      </c>
    </row>
    <row r="159" spans="1:4">
      <c r="A159" s="272" t="s">
        <v>715</v>
      </c>
      <c r="B159" s="272" t="s">
        <v>456</v>
      </c>
      <c r="C159" s="272" t="s">
        <v>716</v>
      </c>
      <c r="D159" s="272" t="s">
        <v>467</v>
      </c>
    </row>
    <row r="160" spans="1:4">
      <c r="A160" s="272" t="s">
        <v>717</v>
      </c>
      <c r="B160" s="272">
        <v>538778</v>
      </c>
      <c r="C160" s="272" t="s">
        <v>456</v>
      </c>
      <c r="D160" s="272" t="s">
        <v>473</v>
      </c>
    </row>
    <row r="161" spans="1:4">
      <c r="A161" s="272" t="s">
        <v>718</v>
      </c>
      <c r="B161" s="272" t="s">
        <v>456</v>
      </c>
      <c r="C161" s="272" t="s">
        <v>719</v>
      </c>
      <c r="D161" s="272" t="s">
        <v>467</v>
      </c>
    </row>
    <row r="162" spans="1:4">
      <c r="A162" s="272" t="s">
        <v>720</v>
      </c>
      <c r="B162" s="272">
        <v>542020</v>
      </c>
      <c r="C162" s="272" t="s">
        <v>456</v>
      </c>
      <c r="D162" s="272" t="s">
        <v>570</v>
      </c>
    </row>
    <row r="163" spans="1:4">
      <c r="A163" s="272" t="s">
        <v>721</v>
      </c>
      <c r="B163" s="272">
        <v>542020</v>
      </c>
      <c r="C163" s="272" t="s">
        <v>456</v>
      </c>
      <c r="D163" s="272" t="s">
        <v>570</v>
      </c>
    </row>
    <row r="164" spans="1:4">
      <c r="A164" s="272" t="s">
        <v>722</v>
      </c>
      <c r="B164" s="272">
        <v>540718</v>
      </c>
      <c r="C164" s="272" t="s">
        <v>456</v>
      </c>
      <c r="D164" s="272" t="s">
        <v>471</v>
      </c>
    </row>
    <row r="165" spans="1:4">
      <c r="A165" s="272" t="s">
        <v>723</v>
      </c>
      <c r="B165" s="272">
        <v>539017</v>
      </c>
      <c r="C165" s="272" t="s">
        <v>456</v>
      </c>
      <c r="D165" s="272" t="s">
        <v>514</v>
      </c>
    </row>
    <row r="166" spans="1:4">
      <c r="A166" s="272" t="s">
        <v>724</v>
      </c>
      <c r="B166" s="272">
        <v>532351</v>
      </c>
      <c r="C166" s="272" t="s">
        <v>725</v>
      </c>
      <c r="D166" s="272" t="s">
        <v>726</v>
      </c>
    </row>
    <row r="167" spans="1:4">
      <c r="A167" s="272" t="s">
        <v>727</v>
      </c>
      <c r="B167" s="272">
        <v>541303</v>
      </c>
      <c r="C167" s="272" t="s">
        <v>456</v>
      </c>
      <c r="D167" s="272" t="s">
        <v>471</v>
      </c>
    </row>
    <row r="168" spans="1:4">
      <c r="A168" s="272" t="s">
        <v>728</v>
      </c>
      <c r="B168" s="272">
        <v>524598</v>
      </c>
      <c r="C168" s="272" t="s">
        <v>729</v>
      </c>
      <c r="D168" s="272" t="s">
        <v>616</v>
      </c>
    </row>
    <row r="169" spans="1:4">
      <c r="A169" s="272" t="s">
        <v>730</v>
      </c>
      <c r="B169" s="272">
        <v>524598</v>
      </c>
      <c r="C169" s="272" t="s">
        <v>729</v>
      </c>
      <c r="D169" s="272" t="s">
        <v>616</v>
      </c>
    </row>
    <row r="170" spans="1:4">
      <c r="A170" s="272" t="s">
        <v>731</v>
      </c>
      <c r="B170" s="272">
        <v>500710</v>
      </c>
      <c r="C170" s="272" t="s">
        <v>732</v>
      </c>
      <c r="D170" s="272" t="s">
        <v>733</v>
      </c>
    </row>
    <row r="171" spans="1:4">
      <c r="A171" s="272" t="s">
        <v>734</v>
      </c>
      <c r="B171" s="272">
        <v>500710</v>
      </c>
      <c r="C171" s="272" t="s">
        <v>735</v>
      </c>
      <c r="D171" s="272" t="s">
        <v>733</v>
      </c>
    </row>
    <row r="172" spans="1:4">
      <c r="A172" s="272" t="s">
        <v>736</v>
      </c>
      <c r="B172" s="272">
        <v>535916</v>
      </c>
      <c r="C172" s="272" t="s">
        <v>456</v>
      </c>
      <c r="D172" s="272" t="s">
        <v>439</v>
      </c>
    </row>
    <row r="173" spans="1:4">
      <c r="A173" s="272" t="s">
        <v>737</v>
      </c>
      <c r="B173" s="272">
        <v>539115</v>
      </c>
      <c r="C173" s="272" t="s">
        <v>456</v>
      </c>
      <c r="D173" s="272" t="s">
        <v>459</v>
      </c>
    </row>
    <row r="174" spans="1:4">
      <c r="A174" s="272" t="s">
        <v>738</v>
      </c>
      <c r="B174" s="272">
        <v>531082</v>
      </c>
      <c r="C174" s="272" t="s">
        <v>739</v>
      </c>
      <c r="D174" s="272" t="s">
        <v>439</v>
      </c>
    </row>
    <row r="175" spans="1:4">
      <c r="A175" s="272" t="s">
        <v>740</v>
      </c>
      <c r="B175" s="272">
        <v>524075</v>
      </c>
      <c r="C175" s="272" t="s">
        <v>741</v>
      </c>
      <c r="D175" s="272" t="s">
        <v>494</v>
      </c>
    </row>
    <row r="176" spans="1:4">
      <c r="A176" s="272" t="s">
        <v>742</v>
      </c>
      <c r="B176" s="272">
        <v>531409</v>
      </c>
      <c r="C176" s="272" t="s">
        <v>456</v>
      </c>
      <c r="D176" s="272" t="s">
        <v>504</v>
      </c>
    </row>
    <row r="177" spans="1:4">
      <c r="A177" s="272" t="s">
        <v>743</v>
      </c>
      <c r="B177" s="272">
        <v>526707</v>
      </c>
      <c r="C177" s="272" t="s">
        <v>744</v>
      </c>
      <c r="D177" s="272" t="s">
        <v>478</v>
      </c>
    </row>
    <row r="178" spans="1:4">
      <c r="A178" s="272" t="s">
        <v>745</v>
      </c>
      <c r="B178" s="272">
        <v>532114</v>
      </c>
      <c r="C178" s="272" t="s">
        <v>456</v>
      </c>
      <c r="D178" s="272" t="s">
        <v>542</v>
      </c>
    </row>
    <row r="179" spans="1:4">
      <c r="A179" s="272" t="s">
        <v>746</v>
      </c>
      <c r="B179" s="272">
        <v>506235</v>
      </c>
      <c r="C179" s="272" t="s">
        <v>747</v>
      </c>
      <c r="D179" s="272" t="s">
        <v>494</v>
      </c>
    </row>
    <row r="180" spans="1:4">
      <c r="A180" s="272" t="s">
        <v>748</v>
      </c>
      <c r="B180" s="272">
        <v>533573</v>
      </c>
      <c r="C180" s="272" t="s">
        <v>749</v>
      </c>
      <c r="D180" s="272" t="s">
        <v>494</v>
      </c>
    </row>
    <row r="181" spans="1:4">
      <c r="A181" s="272" t="s">
        <v>750</v>
      </c>
      <c r="B181" s="272">
        <v>511463</v>
      </c>
      <c r="C181" s="272" t="s">
        <v>456</v>
      </c>
      <c r="D181" s="272" t="s">
        <v>445</v>
      </c>
    </row>
    <row r="182" spans="1:4">
      <c r="A182" s="272" t="s">
        <v>751</v>
      </c>
      <c r="B182" s="272">
        <v>530973</v>
      </c>
      <c r="C182" s="272" t="s">
        <v>456</v>
      </c>
      <c r="D182" s="272" t="s">
        <v>576</v>
      </c>
    </row>
    <row r="183" spans="1:4">
      <c r="A183" s="272" t="s">
        <v>752</v>
      </c>
      <c r="B183" s="272">
        <v>530973</v>
      </c>
      <c r="C183" s="272" t="s">
        <v>456</v>
      </c>
      <c r="D183" s="272" t="s">
        <v>576</v>
      </c>
    </row>
    <row r="184" spans="1:4">
      <c r="A184" s="272" t="s">
        <v>753</v>
      </c>
      <c r="B184" s="272">
        <v>517546</v>
      </c>
      <c r="C184" s="272" t="s">
        <v>456</v>
      </c>
      <c r="D184" s="272" t="s">
        <v>754</v>
      </c>
    </row>
    <row r="185" spans="1:4">
      <c r="A185" s="272" t="s">
        <v>755</v>
      </c>
      <c r="B185" s="272">
        <v>531156</v>
      </c>
      <c r="C185" s="272" t="s">
        <v>456</v>
      </c>
      <c r="D185" s="272" t="s">
        <v>473</v>
      </c>
    </row>
    <row r="186" spans="1:4">
      <c r="A186" s="272" t="s">
        <v>756</v>
      </c>
      <c r="B186" s="272">
        <v>531156</v>
      </c>
      <c r="C186" s="272" t="s">
        <v>456</v>
      </c>
      <c r="D186" s="272" t="s">
        <v>473</v>
      </c>
    </row>
    <row r="187" spans="1:4">
      <c r="A187" s="272" t="s">
        <v>757</v>
      </c>
      <c r="B187" s="272">
        <v>505216</v>
      </c>
      <c r="C187" s="272" t="s">
        <v>456</v>
      </c>
      <c r="D187" s="272" t="s">
        <v>473</v>
      </c>
    </row>
    <row r="188" spans="1:4">
      <c r="A188" s="272" t="s">
        <v>758</v>
      </c>
      <c r="B188" s="272">
        <v>505216</v>
      </c>
      <c r="C188" s="272" t="s">
        <v>456</v>
      </c>
      <c r="D188" s="272" t="s">
        <v>473</v>
      </c>
    </row>
    <row r="189" spans="1:4">
      <c r="A189" s="272" t="s">
        <v>759</v>
      </c>
      <c r="B189" s="272">
        <v>531147</v>
      </c>
      <c r="C189" s="272" t="s">
        <v>760</v>
      </c>
      <c r="D189" s="272" t="s">
        <v>761</v>
      </c>
    </row>
    <row r="190" spans="1:4">
      <c r="A190" s="272" t="s">
        <v>762</v>
      </c>
      <c r="B190" s="272">
        <v>530889</v>
      </c>
      <c r="C190" s="272" t="s">
        <v>456</v>
      </c>
      <c r="D190" s="272" t="s">
        <v>471</v>
      </c>
    </row>
    <row r="191" spans="1:4">
      <c r="A191" s="272" t="s">
        <v>763</v>
      </c>
      <c r="B191" s="272">
        <v>531581</v>
      </c>
      <c r="C191" s="272" t="s">
        <v>456</v>
      </c>
      <c r="D191" s="272" t="s">
        <v>570</v>
      </c>
    </row>
    <row r="192" spans="1:4">
      <c r="A192" s="272" t="s">
        <v>764</v>
      </c>
      <c r="B192" s="272">
        <v>530889</v>
      </c>
      <c r="C192" s="272" t="s">
        <v>456</v>
      </c>
      <c r="D192" s="272" t="s">
        <v>471</v>
      </c>
    </row>
    <row r="193" spans="1:4">
      <c r="A193" s="272" t="s">
        <v>765</v>
      </c>
      <c r="B193" s="272">
        <v>532166</v>
      </c>
      <c r="C193" s="272" t="s">
        <v>456</v>
      </c>
      <c r="D193" s="272" t="s">
        <v>473</v>
      </c>
    </row>
    <row r="194" spans="1:4">
      <c r="A194" s="272" t="s">
        <v>766</v>
      </c>
      <c r="B194" s="272">
        <v>533029</v>
      </c>
      <c r="C194" s="272" t="s">
        <v>767</v>
      </c>
      <c r="D194" s="272" t="s">
        <v>616</v>
      </c>
    </row>
    <row r="195" spans="1:4">
      <c r="A195" s="272" t="s">
        <v>768</v>
      </c>
      <c r="B195" s="272">
        <v>539523</v>
      </c>
      <c r="C195" s="272" t="s">
        <v>769</v>
      </c>
      <c r="D195" s="272" t="s">
        <v>494</v>
      </c>
    </row>
    <row r="196" spans="1:4">
      <c r="A196" s="272" t="s">
        <v>770</v>
      </c>
      <c r="B196" s="272">
        <v>506767</v>
      </c>
      <c r="C196" s="272" t="s">
        <v>771</v>
      </c>
      <c r="D196" s="272" t="s">
        <v>616</v>
      </c>
    </row>
    <row r="197" spans="1:4">
      <c r="A197" s="272" t="s">
        <v>772</v>
      </c>
      <c r="B197" s="272">
        <v>532480</v>
      </c>
      <c r="C197" s="272" t="s">
        <v>773</v>
      </c>
      <c r="D197" s="272" t="s">
        <v>774</v>
      </c>
    </row>
    <row r="198" spans="1:4">
      <c r="A198" s="272" t="s">
        <v>775</v>
      </c>
      <c r="B198" s="272">
        <v>532749</v>
      </c>
      <c r="C198" s="272" t="s">
        <v>776</v>
      </c>
      <c r="D198" s="272" t="s">
        <v>777</v>
      </c>
    </row>
    <row r="199" spans="1:4">
      <c r="A199" s="272" t="s">
        <v>778</v>
      </c>
      <c r="B199" s="272">
        <v>534064</v>
      </c>
      <c r="C199" s="272" t="s">
        <v>456</v>
      </c>
      <c r="D199" s="272" t="s">
        <v>779</v>
      </c>
    </row>
    <row r="200" spans="1:4">
      <c r="A200" s="272" t="s">
        <v>780</v>
      </c>
      <c r="B200" s="272">
        <v>532919</v>
      </c>
      <c r="C200" s="272" t="s">
        <v>456</v>
      </c>
      <c r="D200" s="272" t="s">
        <v>781</v>
      </c>
    </row>
    <row r="201" spans="1:4">
      <c r="A201" s="272" t="s">
        <v>782</v>
      </c>
      <c r="B201" s="272">
        <v>532875</v>
      </c>
      <c r="C201" s="272" t="s">
        <v>783</v>
      </c>
      <c r="D201" s="272" t="s">
        <v>442</v>
      </c>
    </row>
    <row r="202" spans="1:4">
      <c r="A202" s="272" t="s">
        <v>784</v>
      </c>
      <c r="B202" s="272">
        <v>532633</v>
      </c>
      <c r="C202" s="272" t="s">
        <v>785</v>
      </c>
      <c r="D202" s="272" t="s">
        <v>786</v>
      </c>
    </row>
    <row r="203" spans="1:4">
      <c r="A203" s="272" t="s">
        <v>787</v>
      </c>
      <c r="B203" s="272">
        <v>531400</v>
      </c>
      <c r="C203" s="272" t="s">
        <v>788</v>
      </c>
      <c r="D203" s="272" t="s">
        <v>439</v>
      </c>
    </row>
    <row r="204" spans="1:4">
      <c r="A204" s="272" t="s">
        <v>789</v>
      </c>
      <c r="B204" s="272">
        <v>506120</v>
      </c>
      <c r="C204" s="272" t="s">
        <v>456</v>
      </c>
      <c r="D204" s="272" t="s">
        <v>478</v>
      </c>
    </row>
    <row r="205" spans="1:4">
      <c r="A205" s="272" t="s">
        <v>790</v>
      </c>
      <c r="B205" s="272">
        <v>521070</v>
      </c>
      <c r="C205" s="272" t="s">
        <v>791</v>
      </c>
      <c r="D205" s="272" t="s">
        <v>471</v>
      </c>
    </row>
    <row r="206" spans="1:4">
      <c r="A206" s="272" t="s">
        <v>792</v>
      </c>
      <c r="B206" s="272">
        <v>532878</v>
      </c>
      <c r="C206" s="272" t="s">
        <v>793</v>
      </c>
      <c r="D206" s="272" t="s">
        <v>794</v>
      </c>
    </row>
    <row r="207" spans="1:4">
      <c r="A207" s="272" t="s">
        <v>795</v>
      </c>
      <c r="B207" s="272">
        <v>526397</v>
      </c>
      <c r="C207" s="272" t="s">
        <v>796</v>
      </c>
      <c r="D207" s="272" t="s">
        <v>797</v>
      </c>
    </row>
    <row r="208" spans="1:4">
      <c r="A208" s="272" t="s">
        <v>798</v>
      </c>
      <c r="B208" s="272">
        <v>526397</v>
      </c>
      <c r="C208" s="272" t="s">
        <v>796</v>
      </c>
      <c r="D208" s="272" t="s">
        <v>797</v>
      </c>
    </row>
    <row r="209" spans="1:4">
      <c r="A209" s="272" t="s">
        <v>799</v>
      </c>
      <c r="B209" s="272">
        <v>526519</v>
      </c>
      <c r="C209" s="272" t="s">
        <v>456</v>
      </c>
      <c r="D209" s="272" t="s">
        <v>542</v>
      </c>
    </row>
    <row r="210" spans="1:4">
      <c r="A210" s="272" t="s">
        <v>800</v>
      </c>
      <c r="B210" s="272">
        <v>530715</v>
      </c>
      <c r="C210" s="272" t="s">
        <v>801</v>
      </c>
      <c r="D210" s="272" t="s">
        <v>471</v>
      </c>
    </row>
    <row r="211" spans="1:4">
      <c r="A211" s="272" t="s">
        <v>802</v>
      </c>
      <c r="B211" s="272">
        <v>538423</v>
      </c>
      <c r="C211" s="272" t="s">
        <v>803</v>
      </c>
      <c r="D211" s="272" t="s">
        <v>439</v>
      </c>
    </row>
    <row r="212" spans="1:4">
      <c r="A212" s="272" t="s">
        <v>804</v>
      </c>
      <c r="B212" s="272">
        <v>539277</v>
      </c>
      <c r="C212" s="272" t="s">
        <v>456</v>
      </c>
      <c r="D212" s="272" t="s">
        <v>490</v>
      </c>
    </row>
    <row r="213" spans="1:4">
      <c r="A213" s="272" t="s">
        <v>805</v>
      </c>
      <c r="B213" s="272">
        <v>539277</v>
      </c>
      <c r="C213" s="272" t="s">
        <v>456</v>
      </c>
      <c r="D213" s="272" t="s">
        <v>490</v>
      </c>
    </row>
    <row r="214" spans="1:4">
      <c r="A214" s="272" t="s">
        <v>806</v>
      </c>
      <c r="B214" s="272">
        <v>524634</v>
      </c>
      <c r="C214" s="272" t="s">
        <v>456</v>
      </c>
      <c r="D214" s="272" t="s">
        <v>504</v>
      </c>
    </row>
    <row r="215" spans="1:4">
      <c r="A215" s="272" t="s">
        <v>807</v>
      </c>
      <c r="B215" s="272">
        <v>506597</v>
      </c>
      <c r="C215" s="272" t="s">
        <v>456</v>
      </c>
      <c r="D215" s="272" t="s">
        <v>616</v>
      </c>
    </row>
    <row r="216" spans="1:4">
      <c r="A216" s="272" t="s">
        <v>808</v>
      </c>
      <c r="B216" s="272">
        <v>512008</v>
      </c>
      <c r="C216" s="272" t="s">
        <v>456</v>
      </c>
      <c r="D216" s="272" t="s">
        <v>478</v>
      </c>
    </row>
    <row r="217" spans="1:4">
      <c r="A217" s="272" t="s">
        <v>809</v>
      </c>
      <c r="B217" s="272">
        <v>500008</v>
      </c>
      <c r="C217" s="272" t="s">
        <v>810</v>
      </c>
      <c r="D217" s="272" t="s">
        <v>811</v>
      </c>
    </row>
    <row r="218" spans="1:4">
      <c r="A218" s="272" t="s">
        <v>812</v>
      </c>
      <c r="B218" s="272">
        <v>521097</v>
      </c>
      <c r="C218" s="272" t="s">
        <v>456</v>
      </c>
      <c r="D218" s="272" t="s">
        <v>471</v>
      </c>
    </row>
    <row r="219" spans="1:4">
      <c r="A219" s="272" t="s">
        <v>813</v>
      </c>
      <c r="B219" s="272">
        <v>538465</v>
      </c>
      <c r="C219" s="272" t="s">
        <v>456</v>
      </c>
      <c r="D219" s="272" t="s">
        <v>473</v>
      </c>
    </row>
    <row r="220" spans="1:4">
      <c r="A220" s="272" t="s">
        <v>814</v>
      </c>
      <c r="B220" s="272">
        <v>531112</v>
      </c>
      <c r="C220" s="272" t="s">
        <v>456</v>
      </c>
      <c r="D220" s="272" t="s">
        <v>464</v>
      </c>
    </row>
    <row r="221" spans="1:4">
      <c r="A221" s="272" t="s">
        <v>815</v>
      </c>
      <c r="B221" s="272">
        <v>539196</v>
      </c>
      <c r="C221" s="272" t="s">
        <v>456</v>
      </c>
      <c r="D221" s="272" t="s">
        <v>754</v>
      </c>
    </row>
    <row r="222" spans="1:4">
      <c r="A222" s="272" t="s">
        <v>816</v>
      </c>
      <c r="B222" s="272">
        <v>500009</v>
      </c>
      <c r="C222" s="272" t="s">
        <v>456</v>
      </c>
      <c r="D222" s="272" t="s">
        <v>494</v>
      </c>
    </row>
    <row r="223" spans="1:4">
      <c r="A223" s="272" t="s">
        <v>817</v>
      </c>
      <c r="B223" s="272" t="s">
        <v>456</v>
      </c>
      <c r="C223" s="272" t="s">
        <v>818</v>
      </c>
      <c r="D223" s="272" t="s">
        <v>467</v>
      </c>
    </row>
    <row r="224" spans="1:4">
      <c r="A224" s="272" t="s">
        <v>819</v>
      </c>
      <c r="B224" s="272">
        <v>519471</v>
      </c>
      <c r="C224" s="272" t="s">
        <v>456</v>
      </c>
      <c r="D224" s="272" t="s">
        <v>705</v>
      </c>
    </row>
    <row r="225" spans="1:4">
      <c r="A225" s="272" t="s">
        <v>820</v>
      </c>
      <c r="B225" s="272">
        <v>542524</v>
      </c>
      <c r="C225" s="272" t="s">
        <v>821</v>
      </c>
      <c r="D225" s="272" t="s">
        <v>822</v>
      </c>
    </row>
    <row r="226" spans="1:4">
      <c r="A226" s="272" t="s">
        <v>823</v>
      </c>
      <c r="B226" s="272">
        <v>540902</v>
      </c>
      <c r="C226" s="272" t="s">
        <v>824</v>
      </c>
      <c r="D226" s="272" t="s">
        <v>825</v>
      </c>
    </row>
    <row r="227" spans="1:4">
      <c r="A227" s="272" t="s">
        <v>826</v>
      </c>
      <c r="B227" s="272">
        <v>540902</v>
      </c>
      <c r="C227" s="272" t="s">
        <v>824</v>
      </c>
      <c r="D227" s="272" t="s">
        <v>825</v>
      </c>
    </row>
    <row r="228" spans="1:4">
      <c r="A228" s="272" t="s">
        <v>827</v>
      </c>
      <c r="B228" s="272">
        <v>531978</v>
      </c>
      <c r="C228" s="272" t="s">
        <v>828</v>
      </c>
      <c r="D228" s="272" t="s">
        <v>471</v>
      </c>
    </row>
    <row r="229" spans="1:4">
      <c r="A229" s="272" t="s">
        <v>829</v>
      </c>
      <c r="B229" s="272">
        <v>539223</v>
      </c>
      <c r="C229" s="272" t="s">
        <v>456</v>
      </c>
      <c r="D229" s="272" t="s">
        <v>450</v>
      </c>
    </row>
    <row r="230" spans="1:4">
      <c r="A230" s="272" t="s">
        <v>830</v>
      </c>
      <c r="B230" s="272">
        <v>500425</v>
      </c>
      <c r="C230" s="272" t="s">
        <v>831</v>
      </c>
      <c r="D230" s="272" t="s">
        <v>469</v>
      </c>
    </row>
    <row r="231" spans="1:4">
      <c r="A231" s="272" t="s">
        <v>832</v>
      </c>
      <c r="B231" s="272">
        <v>530133</v>
      </c>
      <c r="C231" s="272" t="s">
        <v>456</v>
      </c>
      <c r="D231" s="272" t="s">
        <v>833</v>
      </c>
    </row>
    <row r="232" spans="1:4">
      <c r="A232" s="272" t="s">
        <v>834</v>
      </c>
      <c r="B232" s="272">
        <v>530133</v>
      </c>
      <c r="C232" s="272" t="s">
        <v>456</v>
      </c>
      <c r="D232" s="272" t="s">
        <v>833</v>
      </c>
    </row>
    <row r="233" spans="1:4">
      <c r="A233" s="272" t="s">
        <v>835</v>
      </c>
      <c r="B233" s="272">
        <v>532828</v>
      </c>
      <c r="C233" s="272" t="s">
        <v>836</v>
      </c>
      <c r="D233" s="272" t="s">
        <v>641</v>
      </c>
    </row>
    <row r="234" spans="1:4">
      <c r="A234" s="272" t="s">
        <v>837</v>
      </c>
      <c r="B234" s="272">
        <v>513117</v>
      </c>
      <c r="C234" s="272" t="s">
        <v>456</v>
      </c>
      <c r="D234" s="272" t="s">
        <v>811</v>
      </c>
    </row>
    <row r="235" spans="1:4">
      <c r="A235" s="272" t="s">
        <v>838</v>
      </c>
      <c r="B235" s="272">
        <v>541771</v>
      </c>
      <c r="C235" s="272" t="s">
        <v>456</v>
      </c>
      <c r="D235" s="272" t="s">
        <v>570</v>
      </c>
    </row>
    <row r="236" spans="1:4">
      <c r="A236" s="272" t="s">
        <v>839</v>
      </c>
      <c r="B236" s="272">
        <v>506248</v>
      </c>
      <c r="C236" s="272" t="s">
        <v>456</v>
      </c>
      <c r="D236" s="272" t="s">
        <v>504</v>
      </c>
    </row>
    <row r="237" spans="1:4">
      <c r="A237" s="272" t="s">
        <v>840</v>
      </c>
      <c r="B237" s="272">
        <v>531300</v>
      </c>
      <c r="C237" s="272" t="s">
        <v>456</v>
      </c>
      <c r="D237" s="272" t="s">
        <v>471</v>
      </c>
    </row>
    <row r="238" spans="1:4">
      <c r="A238" s="272" t="s">
        <v>841</v>
      </c>
      <c r="B238" s="272">
        <v>531557</v>
      </c>
      <c r="C238" s="272" t="s">
        <v>456</v>
      </c>
      <c r="D238" s="272" t="s">
        <v>473</v>
      </c>
    </row>
    <row r="239" spans="1:4">
      <c r="A239" s="272" t="s">
        <v>842</v>
      </c>
      <c r="B239" s="272">
        <v>500343</v>
      </c>
      <c r="C239" s="272" t="s">
        <v>843</v>
      </c>
      <c r="D239" s="272" t="s">
        <v>542</v>
      </c>
    </row>
    <row r="240" spans="1:4">
      <c r="A240" s="272" t="s">
        <v>844</v>
      </c>
      <c r="B240" s="272">
        <v>531681</v>
      </c>
      <c r="C240" s="272" t="s">
        <v>456</v>
      </c>
      <c r="D240" s="272" t="s">
        <v>576</v>
      </c>
    </row>
    <row r="241" spans="1:4">
      <c r="A241" s="272" t="s">
        <v>845</v>
      </c>
      <c r="B241" s="272">
        <v>536737</v>
      </c>
      <c r="C241" s="272" t="s">
        <v>456</v>
      </c>
      <c r="D241" s="272" t="s">
        <v>473</v>
      </c>
    </row>
    <row r="242" spans="1:4">
      <c r="A242" s="272" t="s">
        <v>846</v>
      </c>
      <c r="B242" s="272">
        <v>539265</v>
      </c>
      <c r="C242" s="272" t="s">
        <v>456</v>
      </c>
      <c r="D242" s="272" t="s">
        <v>473</v>
      </c>
    </row>
    <row r="243" spans="1:4">
      <c r="A243" s="272" t="s">
        <v>847</v>
      </c>
      <c r="B243" s="272">
        <v>526241</v>
      </c>
      <c r="C243" s="272" t="s">
        <v>456</v>
      </c>
      <c r="D243" s="272" t="s">
        <v>478</v>
      </c>
    </row>
    <row r="244" spans="1:4">
      <c r="A244" s="272" t="s">
        <v>848</v>
      </c>
      <c r="B244" s="272">
        <v>531991</v>
      </c>
      <c r="C244" s="272" t="s">
        <v>456</v>
      </c>
      <c r="D244" s="272" t="s">
        <v>471</v>
      </c>
    </row>
    <row r="245" spans="1:4">
      <c r="A245" s="272" t="s">
        <v>849</v>
      </c>
      <c r="B245" s="272">
        <v>507525</v>
      </c>
      <c r="C245" s="272" t="s">
        <v>456</v>
      </c>
      <c r="D245" s="272" t="s">
        <v>516</v>
      </c>
    </row>
    <row r="246" spans="1:4">
      <c r="A246" s="272" t="s">
        <v>850</v>
      </c>
      <c r="B246" s="272">
        <v>590006</v>
      </c>
      <c r="C246" s="272" t="s">
        <v>851</v>
      </c>
      <c r="D246" s="272" t="s">
        <v>494</v>
      </c>
    </row>
    <row r="247" spans="1:4">
      <c r="A247" s="272" t="s">
        <v>852</v>
      </c>
      <c r="B247" s="272">
        <v>538861</v>
      </c>
      <c r="C247" s="272" t="s">
        <v>456</v>
      </c>
      <c r="D247" s="272" t="s">
        <v>478</v>
      </c>
    </row>
    <row r="248" spans="1:4">
      <c r="A248" s="272" t="s">
        <v>853</v>
      </c>
      <c r="B248" s="272">
        <v>501630</v>
      </c>
      <c r="C248" s="272" t="s">
        <v>456</v>
      </c>
      <c r="D248" s="272" t="s">
        <v>854</v>
      </c>
    </row>
    <row r="249" spans="1:4">
      <c r="A249" s="272" t="s">
        <v>855</v>
      </c>
      <c r="B249" s="272">
        <v>515055</v>
      </c>
      <c r="C249" s="272" t="s">
        <v>856</v>
      </c>
      <c r="D249" s="272" t="s">
        <v>542</v>
      </c>
    </row>
    <row r="250" spans="1:4">
      <c r="A250" s="272" t="s">
        <v>857</v>
      </c>
      <c r="B250" s="272">
        <v>532418</v>
      </c>
      <c r="C250" s="272" t="s">
        <v>858</v>
      </c>
      <c r="D250" s="272" t="s">
        <v>774</v>
      </c>
    </row>
    <row r="251" spans="1:4">
      <c r="A251" s="272" t="s">
        <v>859</v>
      </c>
      <c r="B251" s="272">
        <v>532141</v>
      </c>
      <c r="C251" s="272" t="s">
        <v>860</v>
      </c>
      <c r="D251" s="272" t="s">
        <v>469</v>
      </c>
    </row>
    <row r="252" spans="1:4">
      <c r="A252" s="272" t="s">
        <v>861</v>
      </c>
      <c r="B252" s="272">
        <v>500012</v>
      </c>
      <c r="C252" s="272" t="s">
        <v>456</v>
      </c>
      <c r="D252" s="272" t="s">
        <v>504</v>
      </c>
    </row>
    <row r="253" spans="1:4">
      <c r="A253" s="272" t="s">
        <v>862</v>
      </c>
      <c r="B253" s="272">
        <v>526173</v>
      </c>
      <c r="C253" s="272" t="s">
        <v>456</v>
      </c>
      <c r="D253" s="272" t="s">
        <v>863</v>
      </c>
    </row>
    <row r="254" spans="1:4">
      <c r="A254" s="272" t="s">
        <v>864</v>
      </c>
      <c r="B254" s="272">
        <v>531252</v>
      </c>
      <c r="C254" s="272" t="s">
        <v>456</v>
      </c>
      <c r="D254" s="272" t="s">
        <v>473</v>
      </c>
    </row>
    <row r="255" spans="1:4">
      <c r="A255" s="272" t="s">
        <v>865</v>
      </c>
      <c r="B255" s="272">
        <v>530721</v>
      </c>
      <c r="C255" s="272" t="s">
        <v>866</v>
      </c>
      <c r="D255" s="272" t="s">
        <v>811</v>
      </c>
    </row>
    <row r="256" spans="1:4">
      <c r="A256" s="272" t="s">
        <v>867</v>
      </c>
      <c r="B256" s="272">
        <v>540694</v>
      </c>
      <c r="C256" s="272" t="s">
        <v>456</v>
      </c>
      <c r="D256" s="272" t="s">
        <v>645</v>
      </c>
    </row>
    <row r="257" spans="1:4">
      <c r="A257" s="272" t="s">
        <v>868</v>
      </c>
      <c r="B257" s="272">
        <v>540694</v>
      </c>
      <c r="C257" s="272" t="s">
        <v>456</v>
      </c>
      <c r="D257" s="272" t="s">
        <v>645</v>
      </c>
    </row>
    <row r="258" spans="1:4">
      <c r="A258" s="272" t="s">
        <v>869</v>
      </c>
      <c r="B258" s="272">
        <v>541006</v>
      </c>
      <c r="C258" s="272" t="s">
        <v>456</v>
      </c>
      <c r="D258" s="272" t="s">
        <v>471</v>
      </c>
    </row>
    <row r="259" spans="1:4">
      <c r="A259" s="272" t="s">
        <v>870</v>
      </c>
      <c r="B259" s="272" t="s">
        <v>456</v>
      </c>
      <c r="C259" s="272" t="s">
        <v>871</v>
      </c>
      <c r="D259" s="272" t="s">
        <v>467</v>
      </c>
    </row>
    <row r="260" spans="1:4">
      <c r="A260" s="272" t="s">
        <v>872</v>
      </c>
      <c r="B260" s="272">
        <v>519383</v>
      </c>
      <c r="C260" s="272" t="s">
        <v>873</v>
      </c>
      <c r="D260" s="272" t="s">
        <v>654</v>
      </c>
    </row>
    <row r="261" spans="1:4">
      <c r="A261" s="272" t="s">
        <v>874</v>
      </c>
      <c r="B261" s="272">
        <v>537785</v>
      </c>
      <c r="C261" s="272" t="s">
        <v>456</v>
      </c>
      <c r="D261" s="272" t="s">
        <v>490</v>
      </c>
    </row>
    <row r="262" spans="1:4">
      <c r="A262" s="272" t="s">
        <v>875</v>
      </c>
      <c r="B262" s="272">
        <v>531878</v>
      </c>
      <c r="C262" s="272" t="s">
        <v>456</v>
      </c>
      <c r="D262" s="272" t="s">
        <v>473</v>
      </c>
    </row>
    <row r="263" spans="1:4">
      <c r="A263" s="272" t="s">
        <v>876</v>
      </c>
      <c r="B263" s="272">
        <v>511153</v>
      </c>
      <c r="C263" s="272" t="s">
        <v>456</v>
      </c>
      <c r="D263" s="272" t="s">
        <v>877</v>
      </c>
    </row>
    <row r="264" spans="1:4">
      <c r="A264" s="272" t="s">
        <v>878</v>
      </c>
      <c r="B264" s="272">
        <v>518091</v>
      </c>
      <c r="C264" s="272" t="s">
        <v>879</v>
      </c>
      <c r="D264" s="272" t="s">
        <v>469</v>
      </c>
    </row>
    <row r="265" spans="1:4">
      <c r="A265" s="272" t="s">
        <v>880</v>
      </c>
      <c r="B265" s="272">
        <v>531223</v>
      </c>
      <c r="C265" s="272" t="s">
        <v>456</v>
      </c>
      <c r="D265" s="272" t="s">
        <v>471</v>
      </c>
    </row>
    <row r="266" spans="1:4">
      <c r="A266" s="272" t="s">
        <v>881</v>
      </c>
      <c r="B266" s="272">
        <v>531673</v>
      </c>
      <c r="C266" s="272" t="s">
        <v>456</v>
      </c>
      <c r="D266" s="272" t="s">
        <v>882</v>
      </c>
    </row>
    <row r="267" spans="1:4">
      <c r="A267" s="272" t="s">
        <v>883</v>
      </c>
      <c r="B267" s="272">
        <v>531673</v>
      </c>
      <c r="C267" s="272" t="s">
        <v>456</v>
      </c>
      <c r="D267" s="272" t="s">
        <v>882</v>
      </c>
    </row>
    <row r="268" spans="1:4">
      <c r="A268" s="272" t="s">
        <v>884</v>
      </c>
      <c r="B268" s="272">
        <v>532870</v>
      </c>
      <c r="C268" s="272" t="s">
        <v>885</v>
      </c>
      <c r="D268" s="272" t="s">
        <v>488</v>
      </c>
    </row>
    <row r="269" spans="1:4">
      <c r="A269" s="272" t="s">
        <v>886</v>
      </c>
      <c r="B269" s="272">
        <v>531519</v>
      </c>
      <c r="C269" s="272" t="s">
        <v>456</v>
      </c>
      <c r="D269" s="272" t="s">
        <v>439</v>
      </c>
    </row>
    <row r="270" spans="1:4">
      <c r="A270" s="272" t="s">
        <v>887</v>
      </c>
      <c r="B270" s="272">
        <v>542437</v>
      </c>
      <c r="C270" s="272" t="s">
        <v>888</v>
      </c>
      <c r="D270" s="272" t="s">
        <v>490</v>
      </c>
    </row>
    <row r="271" spans="1:4">
      <c r="A271" s="272" t="s">
        <v>889</v>
      </c>
      <c r="B271" s="272">
        <v>530799</v>
      </c>
      <c r="C271" s="272" t="s">
        <v>456</v>
      </c>
      <c r="D271" s="272" t="s">
        <v>473</v>
      </c>
    </row>
    <row r="272" spans="1:4">
      <c r="A272" s="272" t="s">
        <v>890</v>
      </c>
      <c r="B272" s="272">
        <v>531406</v>
      </c>
      <c r="C272" s="272" t="s">
        <v>456</v>
      </c>
      <c r="D272" s="272" t="s">
        <v>891</v>
      </c>
    </row>
    <row r="273" spans="1:4">
      <c r="A273" s="272" t="s">
        <v>892</v>
      </c>
      <c r="B273" s="272">
        <v>523007</v>
      </c>
      <c r="C273" s="272" t="s">
        <v>456</v>
      </c>
      <c r="D273" s="272" t="s">
        <v>542</v>
      </c>
    </row>
    <row r="274" spans="1:4">
      <c r="A274" s="272" t="s">
        <v>893</v>
      </c>
      <c r="B274" s="272">
        <v>507828</v>
      </c>
      <c r="C274" s="272" t="s">
        <v>894</v>
      </c>
      <c r="D274" s="272" t="s">
        <v>542</v>
      </c>
    </row>
    <row r="275" spans="1:4">
      <c r="A275" s="272" t="s">
        <v>895</v>
      </c>
      <c r="B275" s="272">
        <v>500013</v>
      </c>
      <c r="C275" s="272" t="s">
        <v>896</v>
      </c>
      <c r="D275" s="272" t="s">
        <v>542</v>
      </c>
    </row>
    <row r="276" spans="1:4">
      <c r="A276" s="272" t="s">
        <v>897</v>
      </c>
      <c r="B276" s="272">
        <v>512091</v>
      </c>
      <c r="C276" s="272" t="s">
        <v>456</v>
      </c>
      <c r="D276" s="272" t="s">
        <v>570</v>
      </c>
    </row>
    <row r="277" spans="1:4">
      <c r="A277" s="272" t="s">
        <v>898</v>
      </c>
      <c r="B277" s="272" t="s">
        <v>456</v>
      </c>
      <c r="C277" s="272" t="s">
        <v>899</v>
      </c>
      <c r="D277" s="272" t="s">
        <v>547</v>
      </c>
    </row>
    <row r="278" spans="1:4">
      <c r="A278" s="272" t="s">
        <v>900</v>
      </c>
      <c r="B278" s="272">
        <v>501270</v>
      </c>
      <c r="C278" s="272" t="s">
        <v>456</v>
      </c>
      <c r="D278" s="272" t="s">
        <v>542</v>
      </c>
    </row>
    <row r="279" spans="1:4">
      <c r="A279" s="272" t="s">
        <v>901</v>
      </c>
      <c r="B279" s="272">
        <v>539697</v>
      </c>
      <c r="C279" s="272" t="s">
        <v>456</v>
      </c>
      <c r="D279" s="272" t="s">
        <v>902</v>
      </c>
    </row>
    <row r="280" spans="1:4">
      <c r="A280" s="272" t="s">
        <v>903</v>
      </c>
      <c r="B280" s="272">
        <v>538833</v>
      </c>
      <c r="C280" s="272" t="s">
        <v>456</v>
      </c>
      <c r="D280" s="272" t="s">
        <v>854</v>
      </c>
    </row>
    <row r="281" spans="1:4">
      <c r="A281" s="272" t="s">
        <v>904</v>
      </c>
      <c r="B281" s="272">
        <v>506260</v>
      </c>
      <c r="C281" s="272" t="s">
        <v>456</v>
      </c>
      <c r="D281" s="272" t="s">
        <v>494</v>
      </c>
    </row>
    <row r="282" spans="1:4">
      <c r="A282" s="272" t="s">
        <v>905</v>
      </c>
      <c r="B282" s="272">
        <v>506087</v>
      </c>
      <c r="C282" s="272" t="s">
        <v>456</v>
      </c>
      <c r="D282" s="272" t="s">
        <v>779</v>
      </c>
    </row>
    <row r="283" spans="1:4">
      <c r="A283" s="272" t="s">
        <v>906</v>
      </c>
      <c r="B283" s="272">
        <v>530109</v>
      </c>
      <c r="C283" s="272" t="s">
        <v>456</v>
      </c>
      <c r="D283" s="272" t="s">
        <v>473</v>
      </c>
    </row>
    <row r="284" spans="1:4">
      <c r="A284" s="272" t="s">
        <v>907</v>
      </c>
      <c r="B284" s="272">
        <v>532259</v>
      </c>
      <c r="C284" s="272" t="s">
        <v>908</v>
      </c>
      <c r="D284" s="272" t="s">
        <v>754</v>
      </c>
    </row>
    <row r="285" spans="1:4">
      <c r="A285" s="272" t="s">
        <v>909</v>
      </c>
      <c r="B285" s="272">
        <v>523694</v>
      </c>
      <c r="C285" s="272" t="s">
        <v>910</v>
      </c>
      <c r="D285" s="272" t="s">
        <v>641</v>
      </c>
    </row>
    <row r="286" spans="1:4">
      <c r="A286" s="272" t="s">
        <v>911</v>
      </c>
      <c r="B286" s="272">
        <v>540692</v>
      </c>
      <c r="C286" s="272" t="s">
        <v>912</v>
      </c>
      <c r="D286" s="272" t="s">
        <v>516</v>
      </c>
    </row>
    <row r="287" spans="1:4">
      <c r="A287" s="272" t="s">
        <v>913</v>
      </c>
      <c r="B287" s="272">
        <v>541133</v>
      </c>
      <c r="C287" s="272" t="s">
        <v>456</v>
      </c>
      <c r="D287" s="272" t="s">
        <v>473</v>
      </c>
    </row>
    <row r="288" spans="1:4">
      <c r="A288" s="272" t="s">
        <v>914</v>
      </c>
      <c r="B288" s="272">
        <v>506166</v>
      </c>
      <c r="C288" s="272" t="s">
        <v>456</v>
      </c>
      <c r="D288" s="272" t="s">
        <v>536</v>
      </c>
    </row>
    <row r="289" spans="1:4">
      <c r="A289" s="272" t="s">
        <v>915</v>
      </c>
      <c r="B289" s="272">
        <v>506166</v>
      </c>
      <c r="C289" s="272" t="s">
        <v>456</v>
      </c>
      <c r="D289" s="272" t="s">
        <v>536</v>
      </c>
    </row>
    <row r="290" spans="1:4">
      <c r="A290" s="272" t="s">
        <v>916</v>
      </c>
      <c r="B290" s="272">
        <v>533758</v>
      </c>
      <c r="C290" s="272" t="s">
        <v>917</v>
      </c>
      <c r="D290" s="272" t="s">
        <v>779</v>
      </c>
    </row>
    <row r="291" spans="1:4">
      <c r="A291" s="272" t="s">
        <v>918</v>
      </c>
      <c r="B291" s="272">
        <v>517096</v>
      </c>
      <c r="C291" s="272" t="s">
        <v>456</v>
      </c>
      <c r="D291" s="272" t="s">
        <v>754</v>
      </c>
    </row>
    <row r="292" spans="1:4">
      <c r="A292" s="272" t="s">
        <v>919</v>
      </c>
      <c r="B292" s="272">
        <v>511064</v>
      </c>
      <c r="C292" s="272" t="s">
        <v>920</v>
      </c>
      <c r="D292" s="272" t="s">
        <v>822</v>
      </c>
    </row>
    <row r="293" spans="1:4">
      <c r="A293" s="272" t="s">
        <v>921</v>
      </c>
      <c r="B293" s="272">
        <v>523537</v>
      </c>
      <c r="C293" s="272" t="s">
        <v>456</v>
      </c>
      <c r="D293" s="272" t="s">
        <v>471</v>
      </c>
    </row>
    <row r="294" spans="1:4">
      <c r="A294" s="272" t="s">
        <v>922</v>
      </c>
      <c r="B294" s="272">
        <v>512437</v>
      </c>
      <c r="C294" s="272" t="s">
        <v>456</v>
      </c>
      <c r="D294" s="272" t="s">
        <v>439</v>
      </c>
    </row>
    <row r="295" spans="1:4">
      <c r="A295" s="272" t="s">
        <v>923</v>
      </c>
      <c r="B295" s="272">
        <v>512437</v>
      </c>
      <c r="C295" s="272" t="s">
        <v>456</v>
      </c>
      <c r="D295" s="272" t="s">
        <v>439</v>
      </c>
    </row>
    <row r="296" spans="1:4">
      <c r="A296" s="272" t="s">
        <v>924</v>
      </c>
      <c r="B296" s="272">
        <v>508869</v>
      </c>
      <c r="C296" s="272" t="s">
        <v>925</v>
      </c>
      <c r="D296" s="272" t="s">
        <v>926</v>
      </c>
    </row>
    <row r="297" spans="1:4">
      <c r="A297" s="272" t="s">
        <v>927</v>
      </c>
      <c r="B297" s="272">
        <v>540879</v>
      </c>
      <c r="C297" s="272" t="s">
        <v>928</v>
      </c>
      <c r="D297" s="272" t="s">
        <v>929</v>
      </c>
    </row>
    <row r="298" spans="1:4">
      <c r="A298" s="272" t="s">
        <v>930</v>
      </c>
      <c r="B298" s="272">
        <v>531761</v>
      </c>
      <c r="C298" s="272" t="s">
        <v>456</v>
      </c>
      <c r="D298" s="272" t="s">
        <v>576</v>
      </c>
    </row>
    <row r="299" spans="1:4">
      <c r="A299" s="272" t="s">
        <v>931</v>
      </c>
      <c r="B299" s="272" t="s">
        <v>456</v>
      </c>
      <c r="C299" s="272" t="s">
        <v>932</v>
      </c>
      <c r="D299" s="272" t="s">
        <v>547</v>
      </c>
    </row>
    <row r="300" spans="1:4">
      <c r="A300" s="272" t="s">
        <v>933</v>
      </c>
      <c r="B300" s="272">
        <v>538566</v>
      </c>
      <c r="C300" s="272" t="s">
        <v>456</v>
      </c>
      <c r="D300" s="272" t="s">
        <v>478</v>
      </c>
    </row>
    <row r="301" spans="1:4">
      <c r="A301" s="272" t="s">
        <v>934</v>
      </c>
      <c r="B301" s="272">
        <v>500877</v>
      </c>
      <c r="C301" s="272" t="s">
        <v>935</v>
      </c>
      <c r="D301" s="272" t="s">
        <v>936</v>
      </c>
    </row>
    <row r="302" spans="1:4">
      <c r="A302" s="272" t="s">
        <v>937</v>
      </c>
      <c r="B302" s="272">
        <v>539545</v>
      </c>
      <c r="C302" s="272" t="s">
        <v>456</v>
      </c>
      <c r="D302" s="272" t="s">
        <v>476</v>
      </c>
    </row>
    <row r="303" spans="1:4">
      <c r="A303" s="272" t="s">
        <v>938</v>
      </c>
      <c r="B303" s="272">
        <v>500014</v>
      </c>
      <c r="C303" s="272" t="s">
        <v>456</v>
      </c>
      <c r="D303" s="272" t="s">
        <v>473</v>
      </c>
    </row>
    <row r="304" spans="1:4">
      <c r="A304" s="272" t="s">
        <v>939</v>
      </c>
      <c r="B304" s="272">
        <v>532475</v>
      </c>
      <c r="C304" s="272" t="s">
        <v>940</v>
      </c>
      <c r="D304" s="272" t="s">
        <v>941</v>
      </c>
    </row>
    <row r="305" spans="1:4">
      <c r="A305" s="272" t="s">
        <v>942</v>
      </c>
      <c r="B305" s="272">
        <v>539469</v>
      </c>
      <c r="C305" s="272" t="s">
        <v>456</v>
      </c>
      <c r="D305" s="272" t="s">
        <v>478</v>
      </c>
    </row>
    <row r="306" spans="1:4">
      <c r="A306" s="272" t="s">
        <v>943</v>
      </c>
      <c r="B306" s="272">
        <v>531364</v>
      </c>
      <c r="C306" s="272" t="s">
        <v>456</v>
      </c>
      <c r="D306" s="272" t="s">
        <v>854</v>
      </c>
    </row>
    <row r="307" spans="1:4">
      <c r="A307" s="272" t="s">
        <v>944</v>
      </c>
      <c r="B307" s="272">
        <v>539403</v>
      </c>
      <c r="C307" s="272" t="s">
        <v>456</v>
      </c>
      <c r="D307" s="272" t="s">
        <v>945</v>
      </c>
    </row>
    <row r="308" spans="1:4">
      <c r="A308" s="272" t="s">
        <v>946</v>
      </c>
      <c r="B308" s="272">
        <v>540135</v>
      </c>
      <c r="C308" s="272" t="s">
        <v>456</v>
      </c>
      <c r="D308" s="272" t="s">
        <v>439</v>
      </c>
    </row>
    <row r="309" spans="1:4">
      <c r="A309" s="272" t="s">
        <v>947</v>
      </c>
      <c r="B309" s="272">
        <v>520121</v>
      </c>
      <c r="C309" s="272" t="s">
        <v>456</v>
      </c>
      <c r="D309" s="272" t="s">
        <v>576</v>
      </c>
    </row>
    <row r="310" spans="1:4">
      <c r="A310" s="272" t="s">
        <v>948</v>
      </c>
      <c r="B310" s="272">
        <v>530565</v>
      </c>
      <c r="C310" s="272" t="s">
        <v>456</v>
      </c>
      <c r="D310" s="272" t="s">
        <v>549</v>
      </c>
    </row>
    <row r="311" spans="1:4">
      <c r="A311" s="272" t="s">
        <v>949</v>
      </c>
      <c r="B311" s="272">
        <v>532994</v>
      </c>
      <c r="C311" s="272" t="s">
        <v>950</v>
      </c>
      <c r="D311" s="272" t="s">
        <v>951</v>
      </c>
    </row>
    <row r="312" spans="1:4">
      <c r="A312" s="272" t="s">
        <v>952</v>
      </c>
      <c r="B312" s="272">
        <v>532212</v>
      </c>
      <c r="C312" s="272" t="s">
        <v>953</v>
      </c>
      <c r="D312" s="272" t="s">
        <v>954</v>
      </c>
    </row>
    <row r="313" spans="1:4">
      <c r="A313" s="272" t="s">
        <v>955</v>
      </c>
      <c r="B313" s="272">
        <v>524640</v>
      </c>
      <c r="C313" s="272" t="s">
        <v>456</v>
      </c>
      <c r="D313" s="272" t="s">
        <v>504</v>
      </c>
    </row>
    <row r="314" spans="1:4">
      <c r="A314" s="272" t="s">
        <v>956</v>
      </c>
      <c r="B314" s="272">
        <v>532914</v>
      </c>
      <c r="C314" s="272" t="s">
        <v>957</v>
      </c>
      <c r="D314" s="272" t="s">
        <v>530</v>
      </c>
    </row>
    <row r="315" spans="1:4">
      <c r="A315" s="272" t="s">
        <v>958</v>
      </c>
      <c r="B315" s="272">
        <v>504370</v>
      </c>
      <c r="C315" s="272" t="s">
        <v>456</v>
      </c>
      <c r="D315" s="272" t="s">
        <v>877</v>
      </c>
    </row>
    <row r="316" spans="1:4">
      <c r="A316" s="272" t="s">
        <v>959</v>
      </c>
      <c r="B316" s="272">
        <v>526851</v>
      </c>
      <c r="C316" s="272" t="s">
        <v>456</v>
      </c>
      <c r="D316" s="272" t="s">
        <v>471</v>
      </c>
    </row>
    <row r="317" spans="1:4">
      <c r="A317" s="272" t="s">
        <v>960</v>
      </c>
      <c r="B317" s="272">
        <v>539151</v>
      </c>
      <c r="C317" s="272" t="s">
        <v>456</v>
      </c>
      <c r="D317" s="272" t="s">
        <v>761</v>
      </c>
    </row>
    <row r="318" spans="1:4">
      <c r="A318" s="272" t="s">
        <v>961</v>
      </c>
      <c r="B318" s="272">
        <v>539151</v>
      </c>
      <c r="C318" s="272" t="s">
        <v>456</v>
      </c>
      <c r="D318" s="272" t="s">
        <v>761</v>
      </c>
    </row>
    <row r="319" spans="1:4">
      <c r="A319" s="272" t="s">
        <v>962</v>
      </c>
      <c r="B319" s="272">
        <v>532935</v>
      </c>
      <c r="C319" s="272" t="s">
        <v>963</v>
      </c>
      <c r="D319" s="272" t="s">
        <v>964</v>
      </c>
    </row>
    <row r="320" spans="1:4">
      <c r="A320" s="272" t="s">
        <v>965</v>
      </c>
      <c r="B320" s="272">
        <v>511605</v>
      </c>
      <c r="C320" s="272" t="s">
        <v>456</v>
      </c>
      <c r="D320" s="272" t="s">
        <v>439</v>
      </c>
    </row>
    <row r="321" spans="1:4">
      <c r="A321" s="272" t="s">
        <v>966</v>
      </c>
      <c r="B321" s="272">
        <v>531381</v>
      </c>
      <c r="C321" s="272" t="s">
        <v>967</v>
      </c>
      <c r="D321" s="272" t="s">
        <v>542</v>
      </c>
    </row>
    <row r="322" spans="1:4">
      <c r="A322" s="272" t="s">
        <v>968</v>
      </c>
      <c r="B322" s="272">
        <v>541401</v>
      </c>
      <c r="C322" s="272" t="s">
        <v>456</v>
      </c>
      <c r="D322" s="272" t="s">
        <v>561</v>
      </c>
    </row>
    <row r="323" spans="1:4">
      <c r="A323" s="272" t="s">
        <v>969</v>
      </c>
      <c r="B323" s="272">
        <v>506194</v>
      </c>
      <c r="C323" s="272" t="s">
        <v>970</v>
      </c>
      <c r="D323" s="272" t="s">
        <v>542</v>
      </c>
    </row>
    <row r="324" spans="1:4">
      <c r="A324" s="272" t="s">
        <v>971</v>
      </c>
      <c r="B324" s="272">
        <v>526125</v>
      </c>
      <c r="C324" s="272" t="s">
        <v>456</v>
      </c>
      <c r="D324" s="272" t="s">
        <v>478</v>
      </c>
    </row>
    <row r="325" spans="1:4">
      <c r="A325" s="272" t="s">
        <v>972</v>
      </c>
      <c r="B325" s="272">
        <v>531017</v>
      </c>
      <c r="C325" s="272" t="s">
        <v>456</v>
      </c>
      <c r="D325" s="272" t="s">
        <v>877</v>
      </c>
    </row>
    <row r="326" spans="1:4">
      <c r="A326" s="272" t="s">
        <v>973</v>
      </c>
      <c r="B326" s="272">
        <v>531677</v>
      </c>
      <c r="C326" s="272" t="s">
        <v>456</v>
      </c>
      <c r="D326" s="272" t="s">
        <v>442</v>
      </c>
    </row>
    <row r="327" spans="1:4">
      <c r="A327" s="272" t="s">
        <v>974</v>
      </c>
      <c r="B327" s="272">
        <v>531179</v>
      </c>
      <c r="C327" s="272" t="s">
        <v>975</v>
      </c>
      <c r="D327" s="272" t="s">
        <v>473</v>
      </c>
    </row>
    <row r="328" spans="1:4">
      <c r="A328" s="272" t="s">
        <v>976</v>
      </c>
      <c r="B328" s="272">
        <v>538556</v>
      </c>
      <c r="C328" s="272" t="s">
        <v>977</v>
      </c>
      <c r="D328" s="272" t="s">
        <v>476</v>
      </c>
    </row>
    <row r="329" spans="1:4">
      <c r="A329" s="272" t="s">
        <v>978</v>
      </c>
      <c r="B329" s="272">
        <v>532397</v>
      </c>
      <c r="C329" s="272" t="s">
        <v>456</v>
      </c>
      <c r="D329" s="272" t="s">
        <v>450</v>
      </c>
    </row>
    <row r="330" spans="1:4">
      <c r="A330" s="272" t="s">
        <v>979</v>
      </c>
      <c r="B330" s="272">
        <v>531467</v>
      </c>
      <c r="C330" s="272" t="s">
        <v>456</v>
      </c>
      <c r="D330" s="272" t="s">
        <v>980</v>
      </c>
    </row>
    <row r="331" spans="1:4">
      <c r="A331" s="272" t="s">
        <v>981</v>
      </c>
      <c r="B331" s="272">
        <v>537069</v>
      </c>
      <c r="C331" s="272" t="s">
        <v>456</v>
      </c>
      <c r="D331" s="272" t="s">
        <v>473</v>
      </c>
    </row>
    <row r="332" spans="1:4">
      <c r="A332" s="272" t="s">
        <v>982</v>
      </c>
      <c r="B332" s="272">
        <v>513729</v>
      </c>
      <c r="C332" s="272" t="s">
        <v>983</v>
      </c>
      <c r="D332" s="272" t="s">
        <v>984</v>
      </c>
    </row>
    <row r="333" spans="1:4">
      <c r="A333" s="272" t="s">
        <v>985</v>
      </c>
      <c r="B333" s="272">
        <v>531560</v>
      </c>
      <c r="C333" s="272" t="s">
        <v>456</v>
      </c>
      <c r="D333" s="272" t="s">
        <v>877</v>
      </c>
    </row>
    <row r="334" spans="1:4">
      <c r="A334" s="272" t="s">
        <v>986</v>
      </c>
      <c r="B334" s="272">
        <v>531560</v>
      </c>
      <c r="C334" s="272" t="s">
        <v>456</v>
      </c>
      <c r="D334" s="272" t="s">
        <v>877</v>
      </c>
    </row>
    <row r="335" spans="1:4">
      <c r="A335" s="272" t="s">
        <v>987</v>
      </c>
      <c r="B335" s="272">
        <v>516064</v>
      </c>
      <c r="C335" s="272" t="s">
        <v>988</v>
      </c>
      <c r="D335" s="272" t="s">
        <v>576</v>
      </c>
    </row>
    <row r="336" spans="1:4">
      <c r="A336" s="272" t="s">
        <v>989</v>
      </c>
      <c r="B336" s="272">
        <v>533068</v>
      </c>
      <c r="C336" s="272" t="s">
        <v>990</v>
      </c>
      <c r="D336" s="272" t="s">
        <v>570</v>
      </c>
    </row>
    <row r="337" spans="1:4">
      <c r="A337" s="272" t="s">
        <v>991</v>
      </c>
      <c r="B337" s="272">
        <v>506074</v>
      </c>
      <c r="C337" s="272" t="s">
        <v>992</v>
      </c>
      <c r="D337" s="272" t="s">
        <v>777</v>
      </c>
    </row>
    <row r="338" spans="1:4">
      <c r="A338" s="272" t="s">
        <v>993</v>
      </c>
      <c r="B338" s="272">
        <v>533163</v>
      </c>
      <c r="C338" s="272" t="s">
        <v>994</v>
      </c>
      <c r="D338" s="272" t="s">
        <v>854</v>
      </c>
    </row>
    <row r="339" spans="1:4">
      <c r="A339" s="272" t="s">
        <v>995</v>
      </c>
      <c r="B339" s="272" t="s">
        <v>456</v>
      </c>
      <c r="C339" s="272" t="s">
        <v>996</v>
      </c>
      <c r="D339" s="272" t="s">
        <v>467</v>
      </c>
    </row>
    <row r="340" spans="1:4">
      <c r="A340" s="272" t="s">
        <v>997</v>
      </c>
      <c r="B340" s="272">
        <v>517481</v>
      </c>
      <c r="C340" s="272" t="s">
        <v>456</v>
      </c>
      <c r="D340" s="272" t="s">
        <v>998</v>
      </c>
    </row>
    <row r="341" spans="1:4">
      <c r="A341" s="272" t="s">
        <v>999</v>
      </c>
      <c r="B341" s="272">
        <v>531297</v>
      </c>
      <c r="C341" s="272" t="s">
        <v>456</v>
      </c>
      <c r="D341" s="272" t="s">
        <v>540</v>
      </c>
    </row>
    <row r="342" spans="1:4">
      <c r="A342" s="272" t="s">
        <v>1000</v>
      </c>
      <c r="B342" s="272">
        <v>542670</v>
      </c>
      <c r="C342" s="272" t="s">
        <v>1001</v>
      </c>
      <c r="D342" s="272" t="s">
        <v>1002</v>
      </c>
    </row>
    <row r="343" spans="1:4">
      <c r="A343" s="272" t="s">
        <v>1003</v>
      </c>
      <c r="B343" s="272">
        <v>540616</v>
      </c>
      <c r="C343" s="272" t="s">
        <v>1004</v>
      </c>
      <c r="D343" s="272" t="s">
        <v>926</v>
      </c>
    </row>
    <row r="344" spans="1:4">
      <c r="A344" s="272" t="s">
        <v>1005</v>
      </c>
      <c r="B344" s="272">
        <v>522134</v>
      </c>
      <c r="C344" s="272" t="s">
        <v>456</v>
      </c>
      <c r="D344" s="272" t="s">
        <v>464</v>
      </c>
    </row>
    <row r="345" spans="1:4">
      <c r="A345" s="272" t="s">
        <v>1006</v>
      </c>
      <c r="B345" s="272">
        <v>500016</v>
      </c>
      <c r="C345" s="272" t="s">
        <v>456</v>
      </c>
      <c r="D345" s="272" t="s">
        <v>657</v>
      </c>
    </row>
    <row r="346" spans="1:4">
      <c r="A346" s="272" t="s">
        <v>1007</v>
      </c>
      <c r="B346" s="272" t="s">
        <v>456</v>
      </c>
      <c r="C346" s="272" t="s">
        <v>1008</v>
      </c>
      <c r="D346" s="272" t="s">
        <v>467</v>
      </c>
    </row>
    <row r="347" spans="1:4">
      <c r="A347" s="272" t="s">
        <v>1009</v>
      </c>
      <c r="B347" s="272" t="s">
        <v>456</v>
      </c>
      <c r="C347" s="272" t="s">
        <v>1008</v>
      </c>
      <c r="D347" s="272" t="s">
        <v>467</v>
      </c>
    </row>
    <row r="348" spans="1:4">
      <c r="A348" s="272" t="s">
        <v>1010</v>
      </c>
      <c r="B348" s="272">
        <v>542484</v>
      </c>
      <c r="C348" s="272" t="s">
        <v>1011</v>
      </c>
      <c r="D348" s="272" t="s">
        <v>1012</v>
      </c>
    </row>
    <row r="349" spans="1:4">
      <c r="A349" s="272" t="s">
        <v>1013</v>
      </c>
      <c r="B349" s="272">
        <v>500101</v>
      </c>
      <c r="C349" s="272" t="s">
        <v>1014</v>
      </c>
      <c r="D349" s="272" t="s">
        <v>471</v>
      </c>
    </row>
    <row r="350" spans="1:4">
      <c r="A350" s="272" t="s">
        <v>1015</v>
      </c>
      <c r="B350" s="272">
        <v>539301</v>
      </c>
      <c r="C350" s="272" t="s">
        <v>1016</v>
      </c>
      <c r="D350" s="272" t="s">
        <v>542</v>
      </c>
    </row>
    <row r="351" spans="1:4">
      <c r="A351" s="272" t="s">
        <v>1017</v>
      </c>
      <c r="B351" s="272">
        <v>538716</v>
      </c>
      <c r="C351" s="272" t="s">
        <v>456</v>
      </c>
      <c r="D351" s="272" t="s">
        <v>439</v>
      </c>
    </row>
    <row r="352" spans="1:4">
      <c r="A352" s="272" t="s">
        <v>1018</v>
      </c>
      <c r="B352" s="272">
        <v>530245</v>
      </c>
      <c r="C352" s="272" t="s">
        <v>456</v>
      </c>
      <c r="D352" s="272" t="s">
        <v>473</v>
      </c>
    </row>
    <row r="353" spans="1:4">
      <c r="A353" s="272" t="s">
        <v>1019</v>
      </c>
      <c r="B353" s="272">
        <v>542176</v>
      </c>
      <c r="C353" s="272" t="s">
        <v>1020</v>
      </c>
      <c r="D353" s="272" t="s">
        <v>439</v>
      </c>
    </row>
    <row r="354" spans="1:4">
      <c r="A354" s="272" t="s">
        <v>1021</v>
      </c>
      <c r="B354" s="272">
        <v>515030</v>
      </c>
      <c r="C354" s="272" t="s">
        <v>1022</v>
      </c>
      <c r="D354" s="272" t="s">
        <v>811</v>
      </c>
    </row>
    <row r="355" spans="1:4">
      <c r="A355" s="272" t="s">
        <v>1023</v>
      </c>
      <c r="B355" s="272">
        <v>514482</v>
      </c>
      <c r="C355" s="272" t="s">
        <v>456</v>
      </c>
      <c r="D355" s="272" t="s">
        <v>471</v>
      </c>
    </row>
    <row r="356" spans="1:4">
      <c r="A356" s="272" t="s">
        <v>1024</v>
      </c>
      <c r="B356" s="272">
        <v>532853</v>
      </c>
      <c r="C356" s="272" t="s">
        <v>1025</v>
      </c>
      <c r="D356" s="272" t="s">
        <v>616</v>
      </c>
    </row>
    <row r="357" spans="1:4">
      <c r="A357" s="272" t="s">
        <v>1026</v>
      </c>
      <c r="B357" s="272">
        <v>535467</v>
      </c>
      <c r="C357" s="272" t="s">
        <v>1027</v>
      </c>
      <c r="D357" s="272" t="s">
        <v>570</v>
      </c>
    </row>
    <row r="358" spans="1:4">
      <c r="A358" s="272" t="s">
        <v>1028</v>
      </c>
      <c r="B358" s="272">
        <v>527001</v>
      </c>
      <c r="C358" s="272" t="s">
        <v>1029</v>
      </c>
      <c r="D358" s="272" t="s">
        <v>436</v>
      </c>
    </row>
    <row r="359" spans="1:4">
      <c r="A359" s="272" t="s">
        <v>1030</v>
      </c>
      <c r="B359" s="272">
        <v>542579</v>
      </c>
      <c r="C359" s="272" t="s">
        <v>1031</v>
      </c>
      <c r="D359" s="272" t="s">
        <v>1012</v>
      </c>
    </row>
    <row r="360" spans="1:4">
      <c r="A360" s="272" t="s">
        <v>1032</v>
      </c>
      <c r="B360" s="272">
        <v>540024</v>
      </c>
      <c r="C360" s="272" t="s">
        <v>456</v>
      </c>
      <c r="D360" s="272" t="s">
        <v>439</v>
      </c>
    </row>
    <row r="361" spans="1:4">
      <c r="A361" s="272" t="s">
        <v>1033</v>
      </c>
      <c r="B361" s="272">
        <v>519174</v>
      </c>
      <c r="C361" s="272" t="s">
        <v>456</v>
      </c>
      <c r="D361" s="272" t="s">
        <v>705</v>
      </c>
    </row>
    <row r="362" spans="1:4">
      <c r="A362" s="272" t="s">
        <v>1034</v>
      </c>
      <c r="B362" s="272">
        <v>523716</v>
      </c>
      <c r="C362" s="272" t="s">
        <v>1035</v>
      </c>
      <c r="D362" s="272" t="s">
        <v>542</v>
      </c>
    </row>
    <row r="363" spans="1:4">
      <c r="A363" s="272" t="s">
        <v>1036</v>
      </c>
      <c r="B363" s="272">
        <v>513401</v>
      </c>
      <c r="C363" s="272" t="s">
        <v>456</v>
      </c>
      <c r="D363" s="272" t="s">
        <v>488</v>
      </c>
    </row>
    <row r="364" spans="1:4">
      <c r="A364" s="272" t="s">
        <v>1037</v>
      </c>
      <c r="B364" s="272">
        <v>590122</v>
      </c>
      <c r="C364" s="272" t="s">
        <v>1038</v>
      </c>
      <c r="D364" s="272" t="s">
        <v>473</v>
      </c>
    </row>
    <row r="365" spans="1:4">
      <c r="A365" s="272" t="s">
        <v>1039</v>
      </c>
      <c r="B365" s="272">
        <v>514286</v>
      </c>
      <c r="C365" s="272" t="s">
        <v>1040</v>
      </c>
      <c r="D365" s="272" t="s">
        <v>471</v>
      </c>
    </row>
    <row r="366" spans="1:4">
      <c r="A366" s="272" t="s">
        <v>1041</v>
      </c>
      <c r="B366" s="272">
        <v>512247</v>
      </c>
      <c r="C366" s="272" t="s">
        <v>456</v>
      </c>
      <c r="D366" s="272" t="s">
        <v>439</v>
      </c>
    </row>
    <row r="367" spans="1:4">
      <c r="A367" s="272" t="s">
        <v>1042</v>
      </c>
      <c r="B367" s="272">
        <v>526847</v>
      </c>
      <c r="C367" s="272" t="s">
        <v>456</v>
      </c>
      <c r="D367" s="272" t="s">
        <v>488</v>
      </c>
    </row>
    <row r="368" spans="1:4">
      <c r="A368" s="272" t="s">
        <v>1043</v>
      </c>
      <c r="B368" s="272">
        <v>530429</v>
      </c>
      <c r="C368" s="272" t="s">
        <v>456</v>
      </c>
      <c r="D368" s="272" t="s">
        <v>576</v>
      </c>
    </row>
    <row r="369" spans="1:4">
      <c r="A369" s="272" t="s">
        <v>1044</v>
      </c>
      <c r="B369" s="272">
        <v>541702</v>
      </c>
      <c r="C369" s="272" t="s">
        <v>456</v>
      </c>
      <c r="D369" s="272" t="s">
        <v>478</v>
      </c>
    </row>
    <row r="370" spans="1:4">
      <c r="A370" s="272" t="s">
        <v>1045</v>
      </c>
      <c r="B370" s="272">
        <v>507872</v>
      </c>
      <c r="C370" s="272" t="s">
        <v>456</v>
      </c>
      <c r="D370" s="272" t="s">
        <v>471</v>
      </c>
    </row>
    <row r="371" spans="1:4">
      <c r="A371" s="272" t="s">
        <v>1046</v>
      </c>
      <c r="B371" s="272">
        <v>524594</v>
      </c>
      <c r="C371" s="272" t="s">
        <v>456</v>
      </c>
      <c r="D371" s="272" t="s">
        <v>504</v>
      </c>
    </row>
    <row r="372" spans="1:4">
      <c r="A372" s="272" t="s">
        <v>1047</v>
      </c>
      <c r="B372" s="272">
        <v>500477</v>
      </c>
      <c r="C372" s="272" t="s">
        <v>1048</v>
      </c>
      <c r="D372" s="272" t="s">
        <v>534</v>
      </c>
    </row>
    <row r="373" spans="1:4">
      <c r="A373" s="272" t="s">
        <v>1049</v>
      </c>
      <c r="B373" s="272">
        <v>533271</v>
      </c>
      <c r="C373" s="272" t="s">
        <v>1050</v>
      </c>
      <c r="D373" s="272" t="s">
        <v>1051</v>
      </c>
    </row>
    <row r="374" spans="1:4">
      <c r="A374" s="272" t="s">
        <v>1052</v>
      </c>
      <c r="B374" s="272">
        <v>540923</v>
      </c>
      <c r="C374" s="272" t="s">
        <v>456</v>
      </c>
      <c r="D374" s="272" t="s">
        <v>854</v>
      </c>
    </row>
    <row r="375" spans="1:4">
      <c r="A375" s="272" t="s">
        <v>1053</v>
      </c>
      <c r="B375" s="272">
        <v>526983</v>
      </c>
      <c r="C375" s="272" t="s">
        <v>456</v>
      </c>
      <c r="D375" s="272" t="s">
        <v>654</v>
      </c>
    </row>
    <row r="376" spans="1:4">
      <c r="A376" s="272" t="s">
        <v>1054</v>
      </c>
      <c r="B376" s="272">
        <v>526187</v>
      </c>
      <c r="C376" s="272" t="s">
        <v>456</v>
      </c>
      <c r="D376" s="272" t="s">
        <v>645</v>
      </c>
    </row>
    <row r="377" spans="1:4">
      <c r="A377" s="272" t="s">
        <v>1055</v>
      </c>
      <c r="B377" s="272">
        <v>531568</v>
      </c>
      <c r="C377" s="272" t="s">
        <v>456</v>
      </c>
      <c r="D377" s="272" t="s">
        <v>450</v>
      </c>
    </row>
    <row r="378" spans="1:4">
      <c r="A378" s="272" t="s">
        <v>1056</v>
      </c>
      <c r="B378" s="272">
        <v>502015</v>
      </c>
      <c r="C378" s="272" t="s">
        <v>456</v>
      </c>
      <c r="D378" s="272" t="s">
        <v>436</v>
      </c>
    </row>
    <row r="379" spans="1:4">
      <c r="A379" s="272" t="s">
        <v>1057</v>
      </c>
      <c r="B379" s="272">
        <v>538777</v>
      </c>
      <c r="C379" s="272" t="s">
        <v>456</v>
      </c>
      <c r="D379" s="272" t="s">
        <v>473</v>
      </c>
    </row>
    <row r="380" spans="1:4">
      <c r="A380" s="272" t="s">
        <v>1058</v>
      </c>
      <c r="B380" s="272">
        <v>530899</v>
      </c>
      <c r="C380" s="272" t="s">
        <v>456</v>
      </c>
      <c r="D380" s="272" t="s">
        <v>471</v>
      </c>
    </row>
    <row r="381" spans="1:4">
      <c r="A381" s="272" t="s">
        <v>1059</v>
      </c>
      <c r="B381" s="272">
        <v>531392</v>
      </c>
      <c r="C381" s="272" t="s">
        <v>456</v>
      </c>
      <c r="D381" s="272" t="s">
        <v>654</v>
      </c>
    </row>
    <row r="382" spans="1:4">
      <c r="A382" s="272" t="s">
        <v>1060</v>
      </c>
      <c r="B382" s="272">
        <v>532888</v>
      </c>
      <c r="C382" s="272" t="s">
        <v>1061</v>
      </c>
      <c r="D382" s="272" t="s">
        <v>733</v>
      </c>
    </row>
    <row r="383" spans="1:4">
      <c r="A383" s="272" t="s">
        <v>1062</v>
      </c>
      <c r="B383" s="272">
        <v>532888</v>
      </c>
      <c r="C383" s="272" t="s">
        <v>1061</v>
      </c>
      <c r="D383" s="272" t="s">
        <v>733</v>
      </c>
    </row>
    <row r="384" spans="1:4">
      <c r="A384" s="272" t="s">
        <v>1063</v>
      </c>
      <c r="B384" s="272">
        <v>533227</v>
      </c>
      <c r="C384" s="272" t="s">
        <v>1064</v>
      </c>
      <c r="D384" s="272" t="s">
        <v>657</v>
      </c>
    </row>
    <row r="385" spans="1:4">
      <c r="A385" s="272" t="s">
        <v>1065</v>
      </c>
      <c r="B385" s="272">
        <v>500023</v>
      </c>
      <c r="C385" s="272" t="s">
        <v>1066</v>
      </c>
      <c r="D385" s="272" t="s">
        <v>657</v>
      </c>
    </row>
    <row r="386" spans="1:4">
      <c r="A386" s="272" t="s">
        <v>1067</v>
      </c>
      <c r="B386" s="272">
        <v>533221</v>
      </c>
      <c r="C386" s="272" t="s">
        <v>1068</v>
      </c>
      <c r="D386" s="272" t="s">
        <v>657</v>
      </c>
    </row>
    <row r="387" spans="1:4">
      <c r="A387" s="272" t="s">
        <v>1069</v>
      </c>
      <c r="B387" s="272">
        <v>530355</v>
      </c>
      <c r="C387" s="272" t="s">
        <v>456</v>
      </c>
      <c r="D387" s="272" t="s">
        <v>797</v>
      </c>
    </row>
    <row r="388" spans="1:4">
      <c r="A388" s="272" t="s">
        <v>1070</v>
      </c>
      <c r="B388" s="272">
        <v>500820</v>
      </c>
      <c r="C388" s="272" t="s">
        <v>1071</v>
      </c>
      <c r="D388" s="272" t="s">
        <v>733</v>
      </c>
    </row>
    <row r="389" spans="1:4">
      <c r="A389" s="272" t="s">
        <v>1072</v>
      </c>
      <c r="B389" s="272">
        <v>524434</v>
      </c>
      <c r="C389" s="272" t="s">
        <v>456</v>
      </c>
      <c r="D389" s="272" t="s">
        <v>504</v>
      </c>
    </row>
    <row r="390" spans="1:4">
      <c r="A390" s="272" t="s">
        <v>1073</v>
      </c>
      <c r="B390" s="272">
        <v>531847</v>
      </c>
      <c r="C390" s="272" t="s">
        <v>456</v>
      </c>
      <c r="D390" s="272" t="s">
        <v>570</v>
      </c>
    </row>
    <row r="391" spans="1:4">
      <c r="A391" s="272" t="s">
        <v>1074</v>
      </c>
      <c r="B391" s="272">
        <v>519532</v>
      </c>
      <c r="C391" s="272" t="s">
        <v>456</v>
      </c>
      <c r="D391" s="272" t="s">
        <v>478</v>
      </c>
    </row>
    <row r="392" spans="1:4">
      <c r="A392" s="272" t="s">
        <v>1075</v>
      </c>
      <c r="B392" s="272">
        <v>506159</v>
      </c>
      <c r="C392" s="272" t="s">
        <v>1076</v>
      </c>
      <c r="D392" s="272" t="s">
        <v>777</v>
      </c>
    </row>
    <row r="393" spans="1:4">
      <c r="A393" s="272" t="s">
        <v>1077</v>
      </c>
      <c r="B393" s="272">
        <v>530723</v>
      </c>
      <c r="C393" s="272" t="s">
        <v>456</v>
      </c>
      <c r="D393" s="272" t="s">
        <v>439</v>
      </c>
    </row>
    <row r="394" spans="1:4">
      <c r="A394" s="272" t="s">
        <v>1078</v>
      </c>
      <c r="B394" s="272" t="s">
        <v>456</v>
      </c>
      <c r="C394" s="272" t="s">
        <v>1079</v>
      </c>
      <c r="D394" s="272" t="s">
        <v>467</v>
      </c>
    </row>
    <row r="395" spans="1:4">
      <c r="A395" s="272" t="s">
        <v>1080</v>
      </c>
      <c r="B395" s="272">
        <v>526433</v>
      </c>
      <c r="C395" s="272" t="s">
        <v>456</v>
      </c>
      <c r="D395" s="272" t="s">
        <v>442</v>
      </c>
    </row>
    <row r="396" spans="1:4">
      <c r="A396" s="272" t="s">
        <v>1081</v>
      </c>
      <c r="B396" s="272" t="s">
        <v>456</v>
      </c>
      <c r="C396" s="272" t="s">
        <v>1082</v>
      </c>
      <c r="D396" s="272" t="s">
        <v>547</v>
      </c>
    </row>
    <row r="397" spans="1:4">
      <c r="A397" s="272" t="s">
        <v>1083</v>
      </c>
      <c r="B397" s="272">
        <v>540788</v>
      </c>
      <c r="C397" s="272" t="s">
        <v>456</v>
      </c>
      <c r="D397" s="272" t="s">
        <v>645</v>
      </c>
    </row>
    <row r="398" spans="1:4">
      <c r="A398" s="272" t="s">
        <v>1084</v>
      </c>
      <c r="B398" s="272">
        <v>500024</v>
      </c>
      <c r="C398" s="272" t="s">
        <v>1085</v>
      </c>
      <c r="D398" s="272" t="s">
        <v>863</v>
      </c>
    </row>
    <row r="399" spans="1:4">
      <c r="A399" s="272" t="s">
        <v>1086</v>
      </c>
      <c r="B399" s="272">
        <v>500024</v>
      </c>
      <c r="C399" s="272" t="s">
        <v>1085</v>
      </c>
      <c r="D399" s="272" t="s">
        <v>863</v>
      </c>
    </row>
    <row r="400" spans="1:4">
      <c r="A400" s="272" t="s">
        <v>1087</v>
      </c>
      <c r="B400" s="272">
        <v>507526</v>
      </c>
      <c r="C400" s="272" t="s">
        <v>456</v>
      </c>
      <c r="D400" s="272" t="s">
        <v>1088</v>
      </c>
    </row>
    <row r="401" spans="1:4">
      <c r="A401" s="272" t="s">
        <v>1089</v>
      </c>
      <c r="B401" s="272">
        <v>533138</v>
      </c>
      <c r="C401" s="272" t="s">
        <v>1090</v>
      </c>
      <c r="D401" s="272" t="s">
        <v>600</v>
      </c>
    </row>
    <row r="402" spans="1:4">
      <c r="A402" s="272" t="s">
        <v>1091</v>
      </c>
      <c r="B402" s="272">
        <v>540975</v>
      </c>
      <c r="C402" s="272" t="s">
        <v>1092</v>
      </c>
      <c r="D402" s="272" t="s">
        <v>645</v>
      </c>
    </row>
    <row r="403" spans="1:4">
      <c r="A403" s="272" t="s">
        <v>1093</v>
      </c>
      <c r="B403" s="272">
        <v>532493</v>
      </c>
      <c r="C403" s="272" t="s">
        <v>1094</v>
      </c>
      <c r="D403" s="272" t="s">
        <v>929</v>
      </c>
    </row>
    <row r="404" spans="1:4">
      <c r="A404" s="272" t="s">
        <v>1095</v>
      </c>
      <c r="B404" s="272">
        <v>532830</v>
      </c>
      <c r="C404" s="272" t="s">
        <v>1096</v>
      </c>
      <c r="D404" s="272" t="s">
        <v>576</v>
      </c>
    </row>
    <row r="405" spans="1:4">
      <c r="A405" s="272" t="s">
        <v>1097</v>
      </c>
      <c r="B405" s="272">
        <v>506820</v>
      </c>
      <c r="C405" s="272" t="s">
        <v>1098</v>
      </c>
      <c r="D405" s="272" t="s">
        <v>494</v>
      </c>
    </row>
    <row r="406" spans="1:4">
      <c r="A406" s="272" t="s">
        <v>1099</v>
      </c>
      <c r="B406" s="272">
        <v>506820</v>
      </c>
      <c r="C406" s="272" t="s">
        <v>1098</v>
      </c>
      <c r="D406" s="272" t="s">
        <v>494</v>
      </c>
    </row>
    <row r="407" spans="1:4">
      <c r="A407" s="272" t="s">
        <v>1100</v>
      </c>
      <c r="B407" s="272">
        <v>540824</v>
      </c>
      <c r="C407" s="272" t="s">
        <v>1101</v>
      </c>
      <c r="D407" s="272" t="s">
        <v>450</v>
      </c>
    </row>
    <row r="408" spans="1:4">
      <c r="A408" s="272" t="s">
        <v>1102</v>
      </c>
      <c r="B408" s="272">
        <v>512433</v>
      </c>
      <c r="C408" s="272" t="s">
        <v>456</v>
      </c>
      <c r="D408" s="272" t="s">
        <v>478</v>
      </c>
    </row>
    <row r="409" spans="1:4">
      <c r="A409" s="272" t="s">
        <v>1103</v>
      </c>
      <c r="B409" s="272">
        <v>511144</v>
      </c>
      <c r="C409" s="272" t="s">
        <v>456</v>
      </c>
      <c r="D409" s="272" t="s">
        <v>442</v>
      </c>
    </row>
    <row r="410" spans="1:4">
      <c r="A410" s="272" t="s">
        <v>1104</v>
      </c>
      <c r="B410" s="272">
        <v>530187</v>
      </c>
      <c r="C410" s="272" t="s">
        <v>456</v>
      </c>
      <c r="D410" s="272" t="s">
        <v>473</v>
      </c>
    </row>
    <row r="411" spans="1:4">
      <c r="A411" s="272" t="s">
        <v>1105</v>
      </c>
      <c r="B411" s="272">
        <v>539099</v>
      </c>
      <c r="C411" s="272" t="s">
        <v>456</v>
      </c>
      <c r="D411" s="272" t="s">
        <v>542</v>
      </c>
    </row>
    <row r="412" spans="1:4">
      <c r="A412" s="272" t="s">
        <v>1106</v>
      </c>
      <c r="B412" s="272">
        <v>517429</v>
      </c>
      <c r="C412" s="272" t="s">
        <v>1107</v>
      </c>
      <c r="D412" s="272" t="s">
        <v>549</v>
      </c>
    </row>
    <row r="413" spans="1:4">
      <c r="A413" s="272" t="s">
        <v>1108</v>
      </c>
      <c r="B413" s="272">
        <v>538713</v>
      </c>
      <c r="C413" s="272" t="s">
        <v>456</v>
      </c>
      <c r="D413" s="272" t="s">
        <v>549</v>
      </c>
    </row>
    <row r="414" spans="1:4">
      <c r="A414" s="272" t="s">
        <v>1109</v>
      </c>
      <c r="B414" s="272">
        <v>526843</v>
      </c>
      <c r="C414" s="272" t="s">
        <v>456</v>
      </c>
      <c r="D414" s="272" t="s">
        <v>478</v>
      </c>
    </row>
    <row r="415" spans="1:4">
      <c r="A415" s="272" t="s">
        <v>1110</v>
      </c>
      <c r="B415" s="272">
        <v>532759</v>
      </c>
      <c r="C415" s="272" t="s">
        <v>1111</v>
      </c>
      <c r="D415" s="272" t="s">
        <v>854</v>
      </c>
    </row>
    <row r="416" spans="1:4">
      <c r="A416" s="272" t="s">
        <v>1112</v>
      </c>
      <c r="B416" s="272">
        <v>505029</v>
      </c>
      <c r="C416" s="272" t="s">
        <v>1113</v>
      </c>
      <c r="D416" s="272" t="s">
        <v>1114</v>
      </c>
    </row>
    <row r="417" spans="1:4">
      <c r="A417" s="272" t="s">
        <v>1115</v>
      </c>
      <c r="B417" s="272">
        <v>514394</v>
      </c>
      <c r="C417" s="272" t="s">
        <v>456</v>
      </c>
      <c r="D417" s="272" t="s">
        <v>570</v>
      </c>
    </row>
    <row r="418" spans="1:4">
      <c r="A418" s="272" t="s">
        <v>1116</v>
      </c>
      <c r="B418" s="272">
        <v>514394</v>
      </c>
      <c r="C418" s="272" t="s">
        <v>456</v>
      </c>
      <c r="D418" s="272" t="s">
        <v>570</v>
      </c>
    </row>
    <row r="419" spans="1:4">
      <c r="A419" s="272" t="s">
        <v>1117</v>
      </c>
      <c r="B419" s="272">
        <v>531795</v>
      </c>
      <c r="C419" s="272" t="s">
        <v>1118</v>
      </c>
      <c r="D419" s="272" t="s">
        <v>1114</v>
      </c>
    </row>
    <row r="420" spans="1:4">
      <c r="A420" s="272" t="s">
        <v>1119</v>
      </c>
      <c r="B420" s="272">
        <v>500027</v>
      </c>
      <c r="C420" s="272" t="s">
        <v>1120</v>
      </c>
      <c r="D420" s="272" t="s">
        <v>600</v>
      </c>
    </row>
    <row r="421" spans="1:4">
      <c r="A421" s="272" t="s">
        <v>1121</v>
      </c>
      <c r="B421" s="272">
        <v>500028</v>
      </c>
      <c r="C421" s="272" t="s">
        <v>456</v>
      </c>
      <c r="D421" s="272" t="s">
        <v>854</v>
      </c>
    </row>
    <row r="422" spans="1:4">
      <c r="A422" s="272" t="s">
        <v>1122</v>
      </c>
      <c r="B422" s="272">
        <v>500028</v>
      </c>
      <c r="C422" s="272" t="s">
        <v>456</v>
      </c>
      <c r="D422" s="272" t="s">
        <v>854</v>
      </c>
    </row>
    <row r="423" spans="1:4">
      <c r="A423" s="272" t="s">
        <v>1123</v>
      </c>
      <c r="B423" s="272">
        <v>540611</v>
      </c>
      <c r="C423" s="272" t="s">
        <v>1124</v>
      </c>
      <c r="D423" s="272" t="s">
        <v>774</v>
      </c>
    </row>
    <row r="424" spans="1:4">
      <c r="A424" s="272" t="s">
        <v>1125</v>
      </c>
      <c r="B424" s="272">
        <v>532459</v>
      </c>
      <c r="C424" s="272" t="s">
        <v>456</v>
      </c>
      <c r="D424" s="272" t="s">
        <v>471</v>
      </c>
    </row>
    <row r="425" spans="1:4">
      <c r="A425" s="272" t="s">
        <v>1126</v>
      </c>
      <c r="B425" s="272" t="s">
        <v>456</v>
      </c>
      <c r="C425" s="272" t="s">
        <v>1127</v>
      </c>
      <c r="D425" s="272" t="s">
        <v>467</v>
      </c>
    </row>
    <row r="426" spans="1:4">
      <c r="A426" s="272" t="s">
        <v>1128</v>
      </c>
      <c r="B426" s="272">
        <v>532668</v>
      </c>
      <c r="C426" s="272" t="s">
        <v>1129</v>
      </c>
      <c r="D426" s="272" t="s">
        <v>549</v>
      </c>
    </row>
    <row r="427" spans="1:4">
      <c r="A427" s="272" t="s">
        <v>1130</v>
      </c>
      <c r="B427" s="272">
        <v>530233</v>
      </c>
      <c r="C427" s="272" t="s">
        <v>456</v>
      </c>
      <c r="D427" s="272" t="s">
        <v>494</v>
      </c>
    </row>
    <row r="428" spans="1:4">
      <c r="A428" s="272" t="s">
        <v>1131</v>
      </c>
      <c r="B428" s="272">
        <v>524804</v>
      </c>
      <c r="C428" s="272" t="s">
        <v>1132</v>
      </c>
      <c r="D428" s="272" t="s">
        <v>494</v>
      </c>
    </row>
    <row r="429" spans="1:4">
      <c r="A429" s="272" t="s">
        <v>1133</v>
      </c>
      <c r="B429" s="272">
        <v>531336</v>
      </c>
      <c r="C429" s="272" t="s">
        <v>456</v>
      </c>
      <c r="D429" s="272" t="s">
        <v>1134</v>
      </c>
    </row>
    <row r="430" spans="1:4">
      <c r="A430" s="272" t="s">
        <v>1135</v>
      </c>
      <c r="B430" s="272">
        <v>509009</v>
      </c>
      <c r="C430" s="272" t="s">
        <v>1136</v>
      </c>
      <c r="D430" s="272" t="s">
        <v>478</v>
      </c>
    </row>
    <row r="431" spans="1:4">
      <c r="A431" s="272" t="s">
        <v>1137</v>
      </c>
      <c r="B431" s="272">
        <v>522005</v>
      </c>
      <c r="C431" s="272" t="s">
        <v>456</v>
      </c>
      <c r="D431" s="272" t="s">
        <v>464</v>
      </c>
    </row>
    <row r="432" spans="1:4">
      <c r="A432" s="272" t="s">
        <v>1138</v>
      </c>
      <c r="B432" s="272">
        <v>539177</v>
      </c>
      <c r="C432" s="272" t="s">
        <v>456</v>
      </c>
      <c r="D432" s="272" t="s">
        <v>473</v>
      </c>
    </row>
    <row r="433" spans="1:4">
      <c r="A433" s="272" t="s">
        <v>1139</v>
      </c>
      <c r="B433" s="272">
        <v>531994</v>
      </c>
      <c r="C433" s="272" t="s">
        <v>456</v>
      </c>
      <c r="D433" s="272" t="s">
        <v>811</v>
      </c>
    </row>
    <row r="434" spans="1:4">
      <c r="A434" s="272" t="s">
        <v>1140</v>
      </c>
      <c r="B434" s="272">
        <v>531994</v>
      </c>
      <c r="C434" s="272" t="s">
        <v>456</v>
      </c>
      <c r="D434" s="272" t="s">
        <v>811</v>
      </c>
    </row>
    <row r="435" spans="1:4">
      <c r="A435" s="272" t="s">
        <v>1141</v>
      </c>
      <c r="B435" s="272">
        <v>532797</v>
      </c>
      <c r="C435" s="272" t="s">
        <v>1142</v>
      </c>
      <c r="D435" s="272" t="s">
        <v>811</v>
      </c>
    </row>
    <row r="436" spans="1:4">
      <c r="A436" s="272" t="s">
        <v>1143</v>
      </c>
      <c r="B436" s="272">
        <v>500029</v>
      </c>
      <c r="C436" s="272" t="s">
        <v>1144</v>
      </c>
      <c r="D436" s="272" t="s">
        <v>811</v>
      </c>
    </row>
    <row r="437" spans="1:4">
      <c r="A437" s="272" t="s">
        <v>1145</v>
      </c>
      <c r="B437" s="272">
        <v>500029</v>
      </c>
      <c r="C437" s="272" t="s">
        <v>1144</v>
      </c>
      <c r="D437" s="272" t="s">
        <v>811</v>
      </c>
    </row>
    <row r="438" spans="1:4">
      <c r="A438" s="272" t="s">
        <v>1146</v>
      </c>
      <c r="B438" s="272">
        <v>505036</v>
      </c>
      <c r="C438" s="272" t="s">
        <v>456</v>
      </c>
      <c r="D438" s="272" t="s">
        <v>811</v>
      </c>
    </row>
    <row r="439" spans="1:4">
      <c r="A439" s="272" t="s">
        <v>1147</v>
      </c>
      <c r="B439" s="272">
        <v>505010</v>
      </c>
      <c r="C439" s="272" t="s">
        <v>1148</v>
      </c>
      <c r="D439" s="272" t="s">
        <v>811</v>
      </c>
    </row>
    <row r="440" spans="1:4">
      <c r="A440" s="272" t="s">
        <v>1149</v>
      </c>
      <c r="B440" s="272">
        <v>520119</v>
      </c>
      <c r="C440" s="272" t="s">
        <v>1150</v>
      </c>
      <c r="D440" s="272" t="s">
        <v>811</v>
      </c>
    </row>
    <row r="441" spans="1:4">
      <c r="A441" s="272" t="s">
        <v>1151</v>
      </c>
      <c r="B441" s="272">
        <v>512277</v>
      </c>
      <c r="C441" s="272" t="s">
        <v>456</v>
      </c>
      <c r="D441" s="272" t="s">
        <v>777</v>
      </c>
    </row>
    <row r="442" spans="1:4">
      <c r="A442" s="272" t="s">
        <v>1152</v>
      </c>
      <c r="B442" s="272">
        <v>780004</v>
      </c>
      <c r="C442" s="272" t="s">
        <v>456</v>
      </c>
      <c r="D442" s="272" t="s">
        <v>547</v>
      </c>
    </row>
    <row r="443" spans="1:4">
      <c r="A443" s="272" t="s">
        <v>1153</v>
      </c>
      <c r="B443" s="272">
        <v>540649</v>
      </c>
      <c r="C443" s="272" t="s">
        <v>1154</v>
      </c>
      <c r="D443" s="272" t="s">
        <v>1155</v>
      </c>
    </row>
    <row r="444" spans="1:4">
      <c r="A444" s="272" t="s">
        <v>1156</v>
      </c>
      <c r="B444" s="272">
        <v>531310</v>
      </c>
      <c r="C444" s="272" t="s">
        <v>456</v>
      </c>
      <c r="D444" s="272" t="s">
        <v>439</v>
      </c>
    </row>
    <row r="445" spans="1:4">
      <c r="A445" s="272" t="s">
        <v>1157</v>
      </c>
      <c r="B445" s="272">
        <v>512149</v>
      </c>
      <c r="C445" s="272" t="s">
        <v>456</v>
      </c>
      <c r="D445" s="272" t="s">
        <v>549</v>
      </c>
    </row>
    <row r="446" spans="1:4">
      <c r="A446" s="272" t="s">
        <v>1158</v>
      </c>
      <c r="B446" s="272">
        <v>532406</v>
      </c>
      <c r="C446" s="272" t="s">
        <v>456</v>
      </c>
      <c r="D446" s="272" t="s">
        <v>602</v>
      </c>
    </row>
    <row r="447" spans="1:4">
      <c r="A447" s="272" t="s">
        <v>1159</v>
      </c>
      <c r="B447" s="272">
        <v>512573</v>
      </c>
      <c r="C447" s="272" t="s">
        <v>1160</v>
      </c>
      <c r="D447" s="272" t="s">
        <v>536</v>
      </c>
    </row>
    <row r="448" spans="1:4">
      <c r="A448" s="272" t="s">
        <v>1161</v>
      </c>
      <c r="B448" s="272">
        <v>540376</v>
      </c>
      <c r="C448" s="272" t="s">
        <v>1162</v>
      </c>
      <c r="D448" s="272" t="s">
        <v>625</v>
      </c>
    </row>
    <row r="449" spans="1:4">
      <c r="A449" s="272" t="s">
        <v>1163</v>
      </c>
      <c r="B449" s="272" t="s">
        <v>456</v>
      </c>
      <c r="C449" s="272" t="s">
        <v>1164</v>
      </c>
      <c r="D449" s="272" t="s">
        <v>467</v>
      </c>
    </row>
    <row r="450" spans="1:4">
      <c r="A450" s="272" t="s">
        <v>1165</v>
      </c>
      <c r="B450" s="272">
        <v>539288</v>
      </c>
      <c r="C450" s="272" t="s">
        <v>456</v>
      </c>
      <c r="D450" s="272" t="s">
        <v>616</v>
      </c>
    </row>
    <row r="451" spans="1:4">
      <c r="A451" s="272" t="s">
        <v>1166</v>
      </c>
      <c r="B451" s="272">
        <v>523896</v>
      </c>
      <c r="C451" s="272" t="s">
        <v>456</v>
      </c>
      <c r="D451" s="272" t="s">
        <v>478</v>
      </c>
    </row>
    <row r="452" spans="1:4">
      <c r="A452" s="272" t="s">
        <v>1167</v>
      </c>
      <c r="B452" s="272">
        <v>523896</v>
      </c>
      <c r="C452" s="272" t="s">
        <v>456</v>
      </c>
      <c r="D452" s="272" t="s">
        <v>478</v>
      </c>
    </row>
    <row r="453" spans="1:4">
      <c r="A453" s="272" t="s">
        <v>1168</v>
      </c>
      <c r="B453" s="272">
        <v>512109</v>
      </c>
      <c r="C453" s="272" t="s">
        <v>456</v>
      </c>
      <c r="D453" s="272" t="s">
        <v>478</v>
      </c>
    </row>
    <row r="454" spans="1:4">
      <c r="A454" s="272" t="s">
        <v>1169</v>
      </c>
      <c r="B454" s="272">
        <v>531541</v>
      </c>
      <c r="C454" s="272" t="s">
        <v>456</v>
      </c>
      <c r="D454" s="272" t="s">
        <v>504</v>
      </c>
    </row>
    <row r="455" spans="1:4">
      <c r="A455" s="272" t="s">
        <v>1170</v>
      </c>
      <c r="B455" s="272" t="s">
        <v>456</v>
      </c>
      <c r="C455" s="272" t="s">
        <v>1171</v>
      </c>
      <c r="D455" s="272" t="s">
        <v>467</v>
      </c>
    </row>
    <row r="456" spans="1:4">
      <c r="A456" s="272" t="s">
        <v>1172</v>
      </c>
      <c r="B456" s="272">
        <v>511589</v>
      </c>
      <c r="C456" s="272" t="s">
        <v>456</v>
      </c>
      <c r="D456" s="272" t="s">
        <v>473</v>
      </c>
    </row>
    <row r="457" spans="1:4">
      <c r="A457" s="272" t="s">
        <v>1173</v>
      </c>
      <c r="B457" s="272" t="s">
        <v>456</v>
      </c>
      <c r="C457" s="272" t="s">
        <v>1174</v>
      </c>
      <c r="D457" s="272" t="s">
        <v>467</v>
      </c>
    </row>
    <row r="458" spans="1:4">
      <c r="A458" s="272" t="s">
        <v>1175</v>
      </c>
      <c r="B458" s="272">
        <v>519105</v>
      </c>
      <c r="C458" s="272" t="s">
        <v>1176</v>
      </c>
      <c r="D458" s="272" t="s">
        <v>654</v>
      </c>
    </row>
    <row r="459" spans="1:4">
      <c r="A459" s="272" t="s">
        <v>1177</v>
      </c>
      <c r="B459" s="272">
        <v>504390</v>
      </c>
      <c r="C459" s="272" t="s">
        <v>456</v>
      </c>
      <c r="D459" s="272" t="s">
        <v>439</v>
      </c>
    </row>
    <row r="460" spans="1:4">
      <c r="A460" s="272" t="s">
        <v>1178</v>
      </c>
      <c r="B460" s="272">
        <v>513642</v>
      </c>
      <c r="C460" s="272" t="s">
        <v>456</v>
      </c>
      <c r="D460" s="272" t="s">
        <v>576</v>
      </c>
    </row>
    <row r="461" spans="1:4">
      <c r="A461" s="272" t="s">
        <v>1179</v>
      </c>
      <c r="B461" s="272">
        <v>532215</v>
      </c>
      <c r="C461" s="272" t="s">
        <v>1180</v>
      </c>
      <c r="D461" s="272" t="s">
        <v>774</v>
      </c>
    </row>
    <row r="462" spans="1:4">
      <c r="A462" s="272" t="s">
        <v>1181</v>
      </c>
      <c r="B462" s="272">
        <v>532395</v>
      </c>
      <c r="C462" s="272" t="s">
        <v>1182</v>
      </c>
      <c r="D462" s="272" t="s">
        <v>786</v>
      </c>
    </row>
    <row r="463" spans="1:4">
      <c r="A463" s="272" t="s">
        <v>1183</v>
      </c>
      <c r="B463" s="272">
        <v>542285</v>
      </c>
      <c r="C463" s="272" t="s">
        <v>1184</v>
      </c>
      <c r="D463" s="272" t="s">
        <v>471</v>
      </c>
    </row>
    <row r="464" spans="1:4">
      <c r="A464" s="272" t="s">
        <v>1185</v>
      </c>
      <c r="B464" s="272">
        <v>505506</v>
      </c>
      <c r="C464" s="272" t="s">
        <v>456</v>
      </c>
      <c r="D464" s="272" t="s">
        <v>549</v>
      </c>
    </row>
    <row r="465" spans="1:4">
      <c r="A465" s="272" t="s">
        <v>1186</v>
      </c>
      <c r="B465" s="272">
        <v>523850</v>
      </c>
      <c r="C465" s="272" t="s">
        <v>456</v>
      </c>
      <c r="D465" s="272" t="s">
        <v>464</v>
      </c>
    </row>
    <row r="466" spans="1:4">
      <c r="A466" s="272" t="s">
        <v>1187</v>
      </c>
      <c r="B466" s="272">
        <v>523168</v>
      </c>
      <c r="C466" s="272" t="s">
        <v>456</v>
      </c>
      <c r="D466" s="272" t="s">
        <v>670</v>
      </c>
    </row>
    <row r="467" spans="1:4">
      <c r="A467" s="272" t="s">
        <v>1188</v>
      </c>
      <c r="B467" s="272">
        <v>508933</v>
      </c>
      <c r="C467" s="272" t="s">
        <v>1189</v>
      </c>
      <c r="D467" s="272" t="s">
        <v>471</v>
      </c>
    </row>
    <row r="468" spans="1:4">
      <c r="A468" s="272" t="s">
        <v>1190</v>
      </c>
      <c r="B468" s="272">
        <v>512063</v>
      </c>
      <c r="C468" s="272" t="s">
        <v>456</v>
      </c>
      <c r="D468" s="272" t="s">
        <v>478</v>
      </c>
    </row>
    <row r="469" spans="1:4">
      <c r="A469" s="272" t="s">
        <v>1191</v>
      </c>
      <c r="B469" s="272">
        <v>536965</v>
      </c>
      <c r="C469" s="272" t="s">
        <v>456</v>
      </c>
      <c r="D469" s="272" t="s">
        <v>473</v>
      </c>
    </row>
    <row r="470" spans="1:4">
      <c r="A470" s="272" t="s">
        <v>1192</v>
      </c>
      <c r="B470" s="272">
        <v>508136</v>
      </c>
      <c r="C470" s="272" t="s">
        <v>456</v>
      </c>
      <c r="D470" s="272" t="s">
        <v>863</v>
      </c>
    </row>
    <row r="471" spans="1:4">
      <c r="A471" s="272" t="s">
        <v>1193</v>
      </c>
      <c r="B471" s="272">
        <v>532507</v>
      </c>
      <c r="C471" s="272" t="s">
        <v>1194</v>
      </c>
      <c r="D471" s="272" t="s">
        <v>1195</v>
      </c>
    </row>
    <row r="472" spans="1:4">
      <c r="A472" s="272" t="s">
        <v>1196</v>
      </c>
      <c r="B472" s="272">
        <v>537766</v>
      </c>
      <c r="C472" s="272" t="s">
        <v>456</v>
      </c>
      <c r="D472" s="272" t="s">
        <v>754</v>
      </c>
    </row>
    <row r="473" spans="1:4">
      <c r="A473" s="272" t="s">
        <v>1197</v>
      </c>
      <c r="B473" s="272">
        <v>532719</v>
      </c>
      <c r="C473" s="272" t="s">
        <v>1198</v>
      </c>
      <c r="D473" s="272" t="s">
        <v>542</v>
      </c>
    </row>
    <row r="474" spans="1:4">
      <c r="A474" s="272" t="s">
        <v>1199</v>
      </c>
      <c r="B474" s="272">
        <v>523019</v>
      </c>
      <c r="C474" s="272" t="s">
        <v>456</v>
      </c>
      <c r="D474" s="272" t="s">
        <v>439</v>
      </c>
    </row>
    <row r="475" spans="1:4">
      <c r="A475" s="272" t="s">
        <v>1200</v>
      </c>
      <c r="B475" s="272">
        <v>523186</v>
      </c>
      <c r="C475" s="272" t="s">
        <v>456</v>
      </c>
      <c r="D475" s="272" t="s">
        <v>450</v>
      </c>
    </row>
    <row r="476" spans="1:4">
      <c r="A476" s="272" t="s">
        <v>1201</v>
      </c>
      <c r="B476" s="272">
        <v>523186</v>
      </c>
      <c r="C476" s="272" t="s">
        <v>456</v>
      </c>
      <c r="D476" s="272" t="s">
        <v>450</v>
      </c>
    </row>
    <row r="477" spans="1:4">
      <c r="A477" s="272" t="s">
        <v>1202</v>
      </c>
      <c r="B477" s="272" t="s">
        <v>456</v>
      </c>
      <c r="C477" s="272" t="s">
        <v>1203</v>
      </c>
      <c r="D477" s="272" t="s">
        <v>467</v>
      </c>
    </row>
    <row r="478" spans="1:4">
      <c r="A478" s="272" t="s">
        <v>1204</v>
      </c>
      <c r="B478" s="272">
        <v>542206</v>
      </c>
      <c r="C478" s="272" t="s">
        <v>1205</v>
      </c>
      <c r="D478" s="272" t="s">
        <v>822</v>
      </c>
    </row>
    <row r="479" spans="1:4">
      <c r="A479" s="272" t="s">
        <v>1206</v>
      </c>
      <c r="B479" s="272">
        <v>531268</v>
      </c>
      <c r="C479" s="272" t="s">
        <v>456</v>
      </c>
      <c r="D479" s="272" t="s">
        <v>549</v>
      </c>
    </row>
    <row r="480" spans="1:4">
      <c r="A480" s="272" t="s">
        <v>1207</v>
      </c>
      <c r="B480" s="272">
        <v>532380</v>
      </c>
      <c r="C480" s="272" t="s">
        <v>456</v>
      </c>
      <c r="D480" s="272" t="s">
        <v>459</v>
      </c>
    </row>
    <row r="481" spans="1:4">
      <c r="A481" s="272" t="s">
        <v>1208</v>
      </c>
      <c r="B481" s="272">
        <v>524516</v>
      </c>
      <c r="C481" s="272" t="s">
        <v>456</v>
      </c>
      <c r="D481" s="272" t="s">
        <v>494</v>
      </c>
    </row>
    <row r="482" spans="1:4">
      <c r="A482" s="272" t="s">
        <v>1209</v>
      </c>
      <c r="B482" s="272">
        <v>532989</v>
      </c>
      <c r="C482" s="272" t="s">
        <v>1210</v>
      </c>
      <c r="D482" s="272" t="s">
        <v>494</v>
      </c>
    </row>
    <row r="483" spans="1:4">
      <c r="A483" s="272" t="s">
        <v>1211</v>
      </c>
      <c r="B483" s="272">
        <v>530197</v>
      </c>
      <c r="C483" s="272" t="s">
        <v>456</v>
      </c>
      <c r="D483" s="272" t="s">
        <v>616</v>
      </c>
    </row>
    <row r="484" spans="1:4">
      <c r="A484" s="272" t="s">
        <v>1212</v>
      </c>
      <c r="B484" s="272">
        <v>511724</v>
      </c>
      <c r="C484" s="272" t="s">
        <v>456</v>
      </c>
      <c r="D484" s="272" t="s">
        <v>473</v>
      </c>
    </row>
    <row r="485" spans="1:4">
      <c r="A485" s="272" t="s">
        <v>1213</v>
      </c>
      <c r="B485" s="272">
        <v>532977</v>
      </c>
      <c r="C485" s="272" t="s">
        <v>1214</v>
      </c>
      <c r="D485" s="272" t="s">
        <v>1114</v>
      </c>
    </row>
    <row r="486" spans="1:4">
      <c r="A486" s="272" t="s">
        <v>1215</v>
      </c>
      <c r="B486" s="272" t="s">
        <v>456</v>
      </c>
      <c r="C486" s="272" t="s">
        <v>1216</v>
      </c>
      <c r="D486" s="272" t="s">
        <v>638</v>
      </c>
    </row>
    <row r="487" spans="1:4">
      <c r="A487" s="272" t="s">
        <v>1217</v>
      </c>
      <c r="B487" s="272">
        <v>533229</v>
      </c>
      <c r="C487" s="272" t="s">
        <v>1218</v>
      </c>
      <c r="D487" s="272" t="s">
        <v>638</v>
      </c>
    </row>
    <row r="488" spans="1:4">
      <c r="A488" s="272" t="s">
        <v>1219</v>
      </c>
      <c r="B488" s="272">
        <v>500031</v>
      </c>
      <c r="C488" s="272" t="s">
        <v>1220</v>
      </c>
      <c r="D488" s="272" t="s">
        <v>1221</v>
      </c>
    </row>
    <row r="489" spans="1:4">
      <c r="A489" s="272" t="s">
        <v>1222</v>
      </c>
      <c r="B489" s="272">
        <v>500034</v>
      </c>
      <c r="C489" s="272" t="s">
        <v>1223</v>
      </c>
      <c r="D489" s="272" t="s">
        <v>473</v>
      </c>
    </row>
    <row r="490" spans="1:4">
      <c r="A490" s="272" t="s">
        <v>1224</v>
      </c>
      <c r="B490" s="272">
        <v>532978</v>
      </c>
      <c r="C490" s="272" t="s">
        <v>1225</v>
      </c>
      <c r="D490" s="272" t="s">
        <v>622</v>
      </c>
    </row>
    <row r="491" spans="1:4">
      <c r="A491" s="272" t="s">
        <v>1226</v>
      </c>
      <c r="B491" s="272">
        <v>512261</v>
      </c>
      <c r="C491" s="272" t="s">
        <v>456</v>
      </c>
      <c r="D491" s="272" t="s">
        <v>478</v>
      </c>
    </row>
    <row r="492" spans="1:4">
      <c r="A492" s="272" t="s">
        <v>1227</v>
      </c>
      <c r="B492" s="272">
        <v>539872</v>
      </c>
      <c r="C492" s="272" t="s">
        <v>456</v>
      </c>
      <c r="D492" s="272" t="s">
        <v>494</v>
      </c>
    </row>
    <row r="493" spans="1:4">
      <c r="A493" s="272" t="s">
        <v>1228</v>
      </c>
      <c r="B493" s="272">
        <v>500032</v>
      </c>
      <c r="C493" s="272" t="s">
        <v>1229</v>
      </c>
      <c r="D493" s="272" t="s">
        <v>1155</v>
      </c>
    </row>
    <row r="494" spans="1:4">
      <c r="A494" s="272" t="s">
        <v>1230</v>
      </c>
      <c r="B494" s="272">
        <v>500490</v>
      </c>
      <c r="C494" s="272" t="s">
        <v>1231</v>
      </c>
      <c r="D494" s="272" t="s">
        <v>622</v>
      </c>
    </row>
    <row r="495" spans="1:4">
      <c r="A495" s="272" t="s">
        <v>1232</v>
      </c>
      <c r="B495" s="272">
        <v>507944</v>
      </c>
      <c r="C495" s="272" t="s">
        <v>456</v>
      </c>
      <c r="D495" s="272" t="s">
        <v>464</v>
      </c>
    </row>
    <row r="496" spans="1:4">
      <c r="A496" s="272" t="s">
        <v>1233</v>
      </c>
      <c r="B496" s="272">
        <v>511139</v>
      </c>
      <c r="C496" s="272" t="s">
        <v>456</v>
      </c>
      <c r="D496" s="272" t="s">
        <v>877</v>
      </c>
    </row>
    <row r="497" spans="1:4">
      <c r="A497" s="272" t="s">
        <v>1234</v>
      </c>
      <c r="B497" s="272">
        <v>524824</v>
      </c>
      <c r="C497" s="272" t="s">
        <v>1235</v>
      </c>
      <c r="D497" s="272" t="s">
        <v>494</v>
      </c>
    </row>
    <row r="498" spans="1:4">
      <c r="A498" s="272" t="s">
        <v>1236</v>
      </c>
      <c r="B498" s="272">
        <v>530999</v>
      </c>
      <c r="C498" s="272" t="s">
        <v>1237</v>
      </c>
      <c r="D498" s="272" t="s">
        <v>504</v>
      </c>
    </row>
    <row r="499" spans="1:4">
      <c r="A499" s="272" t="s">
        <v>1238</v>
      </c>
      <c r="B499" s="272">
        <v>532382</v>
      </c>
      <c r="C499" s="272" t="s">
        <v>1239</v>
      </c>
      <c r="D499" s="272" t="s">
        <v>1195</v>
      </c>
    </row>
    <row r="500" spans="1:4">
      <c r="A500" s="272" t="s">
        <v>1240</v>
      </c>
      <c r="B500" s="272">
        <v>513142</v>
      </c>
      <c r="C500" s="272" t="s">
        <v>456</v>
      </c>
      <c r="D500" s="272" t="s">
        <v>488</v>
      </c>
    </row>
    <row r="501" spans="1:4">
      <c r="A501" s="272" t="s">
        <v>1241</v>
      </c>
      <c r="B501" s="272" t="s">
        <v>456</v>
      </c>
      <c r="C501" s="272" t="s">
        <v>1242</v>
      </c>
      <c r="D501" s="272" t="s">
        <v>1243</v>
      </c>
    </row>
    <row r="502" spans="1:4">
      <c r="A502" s="272" t="s">
        <v>1244</v>
      </c>
      <c r="B502" s="272">
        <v>539834</v>
      </c>
      <c r="C502" s="272" t="s">
        <v>456</v>
      </c>
      <c r="D502" s="272" t="s">
        <v>478</v>
      </c>
    </row>
    <row r="503" spans="1:4">
      <c r="A503" s="272" t="s">
        <v>1245</v>
      </c>
      <c r="B503" s="272">
        <v>502355</v>
      </c>
      <c r="C503" s="272" t="s">
        <v>1246</v>
      </c>
      <c r="D503" s="272" t="s">
        <v>936</v>
      </c>
    </row>
    <row r="504" spans="1:4">
      <c r="A504" s="272" t="s">
        <v>1247</v>
      </c>
      <c r="B504" s="272">
        <v>539251</v>
      </c>
      <c r="C504" s="272" t="s">
        <v>1248</v>
      </c>
      <c r="D504" s="272" t="s">
        <v>651</v>
      </c>
    </row>
    <row r="505" spans="1:4">
      <c r="A505" s="272" t="s">
        <v>1249</v>
      </c>
      <c r="B505" s="272">
        <v>500102</v>
      </c>
      <c r="C505" s="272" t="s">
        <v>1250</v>
      </c>
      <c r="D505" s="272" t="s">
        <v>450</v>
      </c>
    </row>
    <row r="506" spans="1:4">
      <c r="A506" s="272" t="s">
        <v>1251</v>
      </c>
      <c r="B506" s="272">
        <v>523319</v>
      </c>
      <c r="C506" s="272" t="s">
        <v>1252</v>
      </c>
      <c r="D506" s="272" t="s">
        <v>445</v>
      </c>
    </row>
    <row r="507" spans="1:4">
      <c r="A507" s="272" t="s">
        <v>1253</v>
      </c>
      <c r="B507" s="272">
        <v>532485</v>
      </c>
      <c r="C507" s="272" t="s">
        <v>456</v>
      </c>
      <c r="D507" s="272" t="s">
        <v>473</v>
      </c>
    </row>
    <row r="508" spans="1:4">
      <c r="A508" s="272" t="s">
        <v>1254</v>
      </c>
      <c r="B508" s="272">
        <v>500038</v>
      </c>
      <c r="C508" s="272" t="s">
        <v>1255</v>
      </c>
      <c r="D508" s="272" t="s">
        <v>1155</v>
      </c>
    </row>
    <row r="509" spans="1:4">
      <c r="A509" s="272" t="s">
        <v>1256</v>
      </c>
      <c r="B509" s="272">
        <v>520127</v>
      </c>
      <c r="C509" s="272" t="s">
        <v>456</v>
      </c>
      <c r="D509" s="272" t="s">
        <v>528</v>
      </c>
    </row>
    <row r="510" spans="1:4">
      <c r="A510" s="272" t="s">
        <v>1257</v>
      </c>
      <c r="B510" s="272">
        <v>519295</v>
      </c>
      <c r="C510" s="272" t="s">
        <v>456</v>
      </c>
      <c r="D510" s="272" t="s">
        <v>516</v>
      </c>
    </row>
    <row r="511" spans="1:4">
      <c r="A511" s="272" t="s">
        <v>1258</v>
      </c>
      <c r="B511" s="272">
        <v>531591</v>
      </c>
      <c r="C511" s="272" t="s">
        <v>456</v>
      </c>
      <c r="D511" s="272" t="s">
        <v>473</v>
      </c>
    </row>
    <row r="512" spans="1:4">
      <c r="A512" s="272" t="s">
        <v>1259</v>
      </c>
      <c r="B512" s="272">
        <v>526849</v>
      </c>
      <c r="C512" s="272" t="s">
        <v>1260</v>
      </c>
      <c r="D512" s="272" t="s">
        <v>570</v>
      </c>
    </row>
    <row r="513" spans="1:4">
      <c r="A513" s="272" t="s">
        <v>1261</v>
      </c>
      <c r="B513" s="272">
        <v>509053</v>
      </c>
      <c r="C513" s="272" t="s">
        <v>456</v>
      </c>
      <c r="D513" s="272" t="s">
        <v>877</v>
      </c>
    </row>
    <row r="514" spans="1:4">
      <c r="A514" s="272" t="s">
        <v>1262</v>
      </c>
      <c r="B514" s="272">
        <v>500039</v>
      </c>
      <c r="C514" s="272" t="s">
        <v>1263</v>
      </c>
      <c r="D514" s="272" t="s">
        <v>811</v>
      </c>
    </row>
    <row r="515" spans="1:4">
      <c r="A515" s="272" t="s">
        <v>1264</v>
      </c>
      <c r="B515" s="272">
        <v>541153</v>
      </c>
      <c r="C515" s="272" t="s">
        <v>1265</v>
      </c>
      <c r="D515" s="272" t="s">
        <v>774</v>
      </c>
    </row>
    <row r="516" spans="1:4">
      <c r="A516" s="272" t="s">
        <v>1266</v>
      </c>
      <c r="B516" s="272">
        <v>532946</v>
      </c>
      <c r="C516" s="272" t="s">
        <v>1267</v>
      </c>
      <c r="D516" s="272" t="s">
        <v>570</v>
      </c>
    </row>
    <row r="517" spans="1:4">
      <c r="A517" s="272" t="s">
        <v>1268</v>
      </c>
      <c r="B517" s="272">
        <v>539120</v>
      </c>
      <c r="C517" s="272" t="s">
        <v>456</v>
      </c>
      <c r="D517" s="272" t="s">
        <v>693</v>
      </c>
    </row>
    <row r="518" spans="1:4">
      <c r="A518" s="272" t="s">
        <v>1269</v>
      </c>
      <c r="B518" s="272">
        <v>532134</v>
      </c>
      <c r="C518" s="272" t="s">
        <v>1270</v>
      </c>
      <c r="D518" s="272" t="s">
        <v>774</v>
      </c>
    </row>
    <row r="519" spans="1:4">
      <c r="A519" s="272" t="s">
        <v>1271</v>
      </c>
      <c r="B519" s="272">
        <v>532149</v>
      </c>
      <c r="C519" s="272" t="s">
        <v>1272</v>
      </c>
      <c r="D519" s="272" t="s">
        <v>774</v>
      </c>
    </row>
    <row r="520" spans="1:4">
      <c r="A520" s="272" t="s">
        <v>1273</v>
      </c>
      <c r="B520" s="272">
        <v>532525</v>
      </c>
      <c r="C520" s="272" t="s">
        <v>1274</v>
      </c>
      <c r="D520" s="272" t="s">
        <v>774</v>
      </c>
    </row>
    <row r="521" spans="1:4">
      <c r="A521" s="272" t="s">
        <v>1275</v>
      </c>
      <c r="B521" s="272" t="s">
        <v>456</v>
      </c>
      <c r="C521" s="272" t="s">
        <v>1276</v>
      </c>
      <c r="D521" s="272" t="s">
        <v>467</v>
      </c>
    </row>
    <row r="522" spans="1:4">
      <c r="A522" s="272" t="s">
        <v>1277</v>
      </c>
      <c r="B522" s="272">
        <v>532674</v>
      </c>
      <c r="C522" s="272" t="s">
        <v>1278</v>
      </c>
      <c r="D522" s="272" t="s">
        <v>471</v>
      </c>
    </row>
    <row r="523" spans="1:4">
      <c r="A523" s="272" t="s">
        <v>1279</v>
      </c>
      <c r="B523" s="272">
        <v>500041</v>
      </c>
      <c r="C523" s="272" t="s">
        <v>1280</v>
      </c>
      <c r="D523" s="272" t="s">
        <v>1155</v>
      </c>
    </row>
    <row r="524" spans="1:4">
      <c r="A524" s="272" t="s">
        <v>1281</v>
      </c>
      <c r="B524" s="272" t="s">
        <v>456</v>
      </c>
      <c r="C524" s="272" t="s">
        <v>1282</v>
      </c>
      <c r="D524" s="272" t="s">
        <v>467</v>
      </c>
    </row>
    <row r="525" spans="1:4">
      <c r="A525" s="272" t="s">
        <v>1283</v>
      </c>
      <c r="B525" s="272">
        <v>538546</v>
      </c>
      <c r="C525" s="272" t="s">
        <v>456</v>
      </c>
      <c r="D525" s="272" t="s">
        <v>779</v>
      </c>
    </row>
    <row r="526" spans="1:4">
      <c r="A526" s="272" t="s">
        <v>1284</v>
      </c>
      <c r="B526" s="272">
        <v>519353</v>
      </c>
      <c r="C526" s="272" t="s">
        <v>456</v>
      </c>
      <c r="D526" s="272" t="s">
        <v>863</v>
      </c>
    </row>
    <row r="527" spans="1:4">
      <c r="A527" s="272" t="s">
        <v>1285</v>
      </c>
      <c r="B527" s="272">
        <v>503722</v>
      </c>
      <c r="C527" s="272" t="s">
        <v>1286</v>
      </c>
      <c r="D527" s="272" t="s">
        <v>471</v>
      </c>
    </row>
    <row r="528" spans="1:4">
      <c r="A528" s="272" t="s">
        <v>1287</v>
      </c>
      <c r="B528" s="272">
        <v>532916</v>
      </c>
      <c r="C528" s="272" t="s">
        <v>1288</v>
      </c>
      <c r="D528" s="272" t="s">
        <v>469</v>
      </c>
    </row>
    <row r="529" spans="1:4">
      <c r="A529" s="272" t="s">
        <v>1289</v>
      </c>
      <c r="B529" s="272">
        <v>513502</v>
      </c>
      <c r="C529" s="272" t="s">
        <v>456</v>
      </c>
      <c r="D529" s="272" t="s">
        <v>530</v>
      </c>
    </row>
    <row r="530" spans="1:4">
      <c r="A530" s="272" t="s">
        <v>1290</v>
      </c>
      <c r="B530" s="272">
        <v>532336</v>
      </c>
      <c r="C530" s="272" t="s">
        <v>456</v>
      </c>
      <c r="D530" s="272" t="s">
        <v>549</v>
      </c>
    </row>
    <row r="531" spans="1:4">
      <c r="A531" s="272" t="s">
        <v>1291</v>
      </c>
      <c r="B531" s="272">
        <v>532694</v>
      </c>
      <c r="C531" s="272" t="s">
        <v>1292</v>
      </c>
      <c r="D531" s="272" t="s">
        <v>877</v>
      </c>
    </row>
    <row r="532" spans="1:4">
      <c r="A532" s="272" t="s">
        <v>1293</v>
      </c>
      <c r="B532" s="272">
        <v>532694</v>
      </c>
      <c r="C532" s="272" t="s">
        <v>1292</v>
      </c>
      <c r="D532" s="272" t="s">
        <v>877</v>
      </c>
    </row>
    <row r="533" spans="1:4">
      <c r="A533" s="272" t="s">
        <v>1294</v>
      </c>
      <c r="B533" s="272">
        <v>524687</v>
      </c>
      <c r="C533" s="272" t="s">
        <v>456</v>
      </c>
      <c r="D533" s="272" t="s">
        <v>964</v>
      </c>
    </row>
    <row r="534" spans="1:4">
      <c r="A534" s="272" t="s">
        <v>1295</v>
      </c>
      <c r="B534" s="272">
        <v>524687</v>
      </c>
      <c r="C534" s="272" t="s">
        <v>456</v>
      </c>
      <c r="D534" s="272" t="s">
        <v>964</v>
      </c>
    </row>
    <row r="535" spans="1:4">
      <c r="A535" s="272" t="s">
        <v>1296</v>
      </c>
      <c r="B535" s="272">
        <v>500042</v>
      </c>
      <c r="C535" s="272" t="s">
        <v>1297</v>
      </c>
      <c r="D535" s="272" t="s">
        <v>616</v>
      </c>
    </row>
    <row r="536" spans="1:4">
      <c r="A536" s="272" t="s">
        <v>1298</v>
      </c>
      <c r="B536" s="272">
        <v>500042</v>
      </c>
      <c r="C536" s="272" t="s">
        <v>1297</v>
      </c>
      <c r="D536" s="272" t="s">
        <v>616</v>
      </c>
    </row>
    <row r="537" spans="1:4">
      <c r="A537" s="272" t="s">
        <v>1299</v>
      </c>
      <c r="B537" s="272">
        <v>500043</v>
      </c>
      <c r="C537" s="272" t="s">
        <v>1300</v>
      </c>
      <c r="D537" s="272" t="s">
        <v>882</v>
      </c>
    </row>
    <row r="538" spans="1:4">
      <c r="A538" s="272" t="s">
        <v>1301</v>
      </c>
      <c r="B538" s="272">
        <v>500043</v>
      </c>
      <c r="C538" s="272" t="s">
        <v>1302</v>
      </c>
      <c r="D538" s="272" t="s">
        <v>882</v>
      </c>
    </row>
    <row r="539" spans="1:4">
      <c r="A539" s="272" t="s">
        <v>1303</v>
      </c>
      <c r="B539" s="272">
        <v>522004</v>
      </c>
      <c r="C539" s="272" t="s">
        <v>456</v>
      </c>
      <c r="D539" s="272" t="s">
        <v>464</v>
      </c>
    </row>
    <row r="540" spans="1:4">
      <c r="A540" s="272" t="s">
        <v>1304</v>
      </c>
      <c r="B540" s="272">
        <v>506285</v>
      </c>
      <c r="C540" s="272" t="s">
        <v>1305</v>
      </c>
      <c r="D540" s="272" t="s">
        <v>600</v>
      </c>
    </row>
    <row r="541" spans="1:4">
      <c r="A541" s="272" t="s">
        <v>1306</v>
      </c>
      <c r="B541" s="272">
        <v>539946</v>
      </c>
      <c r="C541" s="272" t="s">
        <v>456</v>
      </c>
      <c r="D541" s="272" t="s">
        <v>473</v>
      </c>
    </row>
    <row r="542" spans="1:4">
      <c r="A542" s="272" t="s">
        <v>1307</v>
      </c>
      <c r="B542" s="272">
        <v>517246</v>
      </c>
      <c r="C542" s="272" t="s">
        <v>456</v>
      </c>
      <c r="D542" s="272" t="s">
        <v>998</v>
      </c>
    </row>
    <row r="543" spans="1:4">
      <c r="A543" s="272" t="s">
        <v>1308</v>
      </c>
      <c r="B543" s="272">
        <v>517246</v>
      </c>
      <c r="C543" s="272" t="s">
        <v>456</v>
      </c>
      <c r="D543" s="272" t="s">
        <v>998</v>
      </c>
    </row>
    <row r="544" spans="1:4">
      <c r="A544" s="272" t="s">
        <v>1309</v>
      </c>
      <c r="B544" s="272">
        <v>539621</v>
      </c>
      <c r="C544" s="272" t="s">
        <v>456</v>
      </c>
      <c r="D544" s="272" t="s">
        <v>473</v>
      </c>
    </row>
    <row r="545" spans="1:4">
      <c r="A545" s="272" t="s">
        <v>1310</v>
      </c>
      <c r="B545" s="272">
        <v>524332</v>
      </c>
      <c r="C545" s="272" t="s">
        <v>456</v>
      </c>
      <c r="D545" s="272" t="s">
        <v>705</v>
      </c>
    </row>
    <row r="546" spans="1:4">
      <c r="A546" s="272" t="s">
        <v>1311</v>
      </c>
      <c r="B546" s="272">
        <v>542057</v>
      </c>
      <c r="C546" s="272" t="s">
        <v>456</v>
      </c>
      <c r="D546" s="272" t="s">
        <v>854</v>
      </c>
    </row>
    <row r="547" spans="1:4">
      <c r="A547" s="272" t="s">
        <v>1312</v>
      </c>
      <c r="B547" s="272">
        <v>524828</v>
      </c>
      <c r="C547" s="272" t="s">
        <v>456</v>
      </c>
      <c r="D547" s="272" t="s">
        <v>494</v>
      </c>
    </row>
    <row r="548" spans="1:4">
      <c r="A548" s="272" t="s">
        <v>1313</v>
      </c>
      <c r="B548" s="272">
        <v>539447</v>
      </c>
      <c r="C548" s="272" t="s">
        <v>1314</v>
      </c>
      <c r="D548" s="272" t="s">
        <v>651</v>
      </c>
    </row>
    <row r="549" spans="1:4">
      <c r="A549" s="272" t="s">
        <v>1315</v>
      </c>
      <c r="B549" s="272">
        <v>533270</v>
      </c>
      <c r="C549" s="272" t="s">
        <v>1316</v>
      </c>
      <c r="D549" s="272" t="s">
        <v>779</v>
      </c>
    </row>
    <row r="550" spans="1:4">
      <c r="A550" s="272" t="s">
        <v>1317</v>
      </c>
      <c r="B550" s="272">
        <v>539546</v>
      </c>
      <c r="C550" s="272" t="s">
        <v>456</v>
      </c>
      <c r="D550" s="272" t="s">
        <v>478</v>
      </c>
    </row>
    <row r="551" spans="1:4">
      <c r="A551" s="272" t="s">
        <v>1318</v>
      </c>
      <c r="B551" s="272">
        <v>539018</v>
      </c>
      <c r="C551" s="272" t="s">
        <v>456</v>
      </c>
      <c r="D551" s="272" t="s">
        <v>488</v>
      </c>
    </row>
    <row r="552" spans="1:4">
      <c r="A552" s="272" t="s">
        <v>1319</v>
      </c>
      <c r="B552" s="272">
        <v>532645</v>
      </c>
      <c r="C552" s="272" t="s">
        <v>456</v>
      </c>
      <c r="D552" s="272" t="s">
        <v>478</v>
      </c>
    </row>
    <row r="553" spans="1:4">
      <c r="A553" s="272" t="s">
        <v>1320</v>
      </c>
      <c r="B553" s="272">
        <v>539399</v>
      </c>
      <c r="C553" s="272" t="s">
        <v>456</v>
      </c>
      <c r="D553" s="272" t="s">
        <v>471</v>
      </c>
    </row>
    <row r="554" spans="1:4">
      <c r="A554" s="272" t="s">
        <v>1321</v>
      </c>
      <c r="B554" s="272">
        <v>522650</v>
      </c>
      <c r="C554" s="272" t="s">
        <v>456</v>
      </c>
      <c r="D554" s="272" t="s">
        <v>641</v>
      </c>
    </row>
    <row r="555" spans="1:4">
      <c r="A555" s="272" t="s">
        <v>1322</v>
      </c>
      <c r="B555" s="272">
        <v>500048</v>
      </c>
      <c r="C555" s="272" t="s">
        <v>1323</v>
      </c>
      <c r="D555" s="272" t="s">
        <v>534</v>
      </c>
    </row>
    <row r="556" spans="1:4">
      <c r="A556" s="272" t="s">
        <v>1324</v>
      </c>
      <c r="B556" s="272">
        <v>541178</v>
      </c>
      <c r="C556" s="272" t="s">
        <v>456</v>
      </c>
      <c r="D556" s="272" t="s">
        <v>641</v>
      </c>
    </row>
    <row r="557" spans="1:4">
      <c r="A557" s="272" t="s">
        <v>1325</v>
      </c>
      <c r="B557" s="272">
        <v>509438</v>
      </c>
      <c r="C557" s="272" t="s">
        <v>456</v>
      </c>
      <c r="D557" s="272" t="s">
        <v>657</v>
      </c>
    </row>
    <row r="558" spans="1:4">
      <c r="A558" s="272" t="s">
        <v>1326</v>
      </c>
      <c r="B558" s="272">
        <v>533095</v>
      </c>
      <c r="C558" s="272" t="s">
        <v>456</v>
      </c>
      <c r="D558" s="272" t="s">
        <v>473</v>
      </c>
    </row>
    <row r="559" spans="1:4">
      <c r="A559" s="272" t="s">
        <v>1327</v>
      </c>
      <c r="B559" s="272">
        <v>512404</v>
      </c>
      <c r="C559" s="272" t="s">
        <v>456</v>
      </c>
      <c r="D559" s="272" t="s">
        <v>488</v>
      </c>
    </row>
    <row r="560" spans="1:4">
      <c r="A560" s="272" t="s">
        <v>1328</v>
      </c>
      <c r="B560" s="272">
        <v>532230</v>
      </c>
      <c r="C560" s="272" t="s">
        <v>456</v>
      </c>
      <c r="D560" s="272" t="s">
        <v>471</v>
      </c>
    </row>
    <row r="561" spans="1:4">
      <c r="A561" s="272" t="s">
        <v>1329</v>
      </c>
      <c r="B561" s="272">
        <v>512195</v>
      </c>
      <c r="C561" s="272" t="s">
        <v>456</v>
      </c>
      <c r="D561" s="272" t="s">
        <v>877</v>
      </c>
    </row>
    <row r="562" spans="1:4">
      <c r="A562" s="272" t="s">
        <v>1330</v>
      </c>
      <c r="B562" s="272">
        <v>509480</v>
      </c>
      <c r="C562" s="272" t="s">
        <v>1331</v>
      </c>
      <c r="D562" s="272" t="s">
        <v>733</v>
      </c>
    </row>
    <row r="563" spans="1:4">
      <c r="A563" s="272" t="s">
        <v>1332</v>
      </c>
      <c r="B563" s="272">
        <v>531340</v>
      </c>
      <c r="C563" s="272" t="s">
        <v>456</v>
      </c>
      <c r="D563" s="272" t="s">
        <v>439</v>
      </c>
    </row>
    <row r="564" spans="1:4">
      <c r="A564" s="272" t="s">
        <v>1333</v>
      </c>
      <c r="B564" s="272">
        <v>524606</v>
      </c>
      <c r="C564" s="272" t="s">
        <v>456</v>
      </c>
      <c r="D564" s="272" t="s">
        <v>494</v>
      </c>
    </row>
    <row r="565" spans="1:4">
      <c r="A565" s="272" t="s">
        <v>1334</v>
      </c>
      <c r="B565" s="272">
        <v>531582</v>
      </c>
      <c r="C565" s="272" t="s">
        <v>456</v>
      </c>
      <c r="D565" s="272" t="s">
        <v>473</v>
      </c>
    </row>
    <row r="566" spans="1:4">
      <c r="A566" s="272" t="s">
        <v>1335</v>
      </c>
      <c r="B566" s="272">
        <v>508664</v>
      </c>
      <c r="C566" s="272" t="s">
        <v>456</v>
      </c>
      <c r="D566" s="272" t="s">
        <v>657</v>
      </c>
    </row>
    <row r="567" spans="1:4">
      <c r="A567" s="272" t="s">
        <v>1336</v>
      </c>
      <c r="B567" s="272" t="s">
        <v>456</v>
      </c>
      <c r="C567" s="272" t="s">
        <v>1337</v>
      </c>
      <c r="D567" s="272" t="s">
        <v>467</v>
      </c>
    </row>
    <row r="568" spans="1:4">
      <c r="A568" s="272" t="s">
        <v>1338</v>
      </c>
      <c r="B568" s="272">
        <v>512477</v>
      </c>
      <c r="C568" s="272" t="s">
        <v>456</v>
      </c>
      <c r="D568" s="272" t="s">
        <v>471</v>
      </c>
    </row>
    <row r="569" spans="1:4">
      <c r="A569" s="272" t="s">
        <v>1339</v>
      </c>
      <c r="B569" s="272">
        <v>512477</v>
      </c>
      <c r="C569" s="272" t="s">
        <v>456</v>
      </c>
      <c r="D569" s="272" t="s">
        <v>471</v>
      </c>
    </row>
    <row r="570" spans="1:4">
      <c r="A570" s="272" t="s">
        <v>1340</v>
      </c>
      <c r="B570" s="272">
        <v>533303</v>
      </c>
      <c r="C570" s="272" t="s">
        <v>1341</v>
      </c>
      <c r="D570" s="272" t="s">
        <v>622</v>
      </c>
    </row>
    <row r="571" spans="1:4">
      <c r="A571" s="272" t="s">
        <v>1342</v>
      </c>
      <c r="B571" s="272">
        <v>532430</v>
      </c>
      <c r="C571" s="272" t="s">
        <v>1343</v>
      </c>
      <c r="D571" s="272" t="s">
        <v>595</v>
      </c>
    </row>
    <row r="572" spans="1:4">
      <c r="A572" s="272" t="s">
        <v>1344</v>
      </c>
      <c r="B572" s="272">
        <v>539662</v>
      </c>
      <c r="C572" s="272" t="s">
        <v>456</v>
      </c>
      <c r="D572" s="272" t="s">
        <v>473</v>
      </c>
    </row>
    <row r="573" spans="1:4">
      <c r="A573" s="272" t="s">
        <v>1345</v>
      </c>
      <c r="B573" s="272">
        <v>511664</v>
      </c>
      <c r="C573" s="272" t="s">
        <v>456</v>
      </c>
      <c r="D573" s="272" t="s">
        <v>459</v>
      </c>
    </row>
    <row r="574" spans="1:4">
      <c r="A574" s="272" t="s">
        <v>1346</v>
      </c>
      <c r="B574" s="272">
        <v>532930</v>
      </c>
      <c r="C574" s="272" t="s">
        <v>1347</v>
      </c>
      <c r="D574" s="272" t="s">
        <v>499</v>
      </c>
    </row>
    <row r="575" spans="1:4">
      <c r="A575" s="272" t="s">
        <v>1348</v>
      </c>
      <c r="B575" s="272">
        <v>530803</v>
      </c>
      <c r="C575" s="272" t="s">
        <v>1349</v>
      </c>
      <c r="D575" s="272" t="s">
        <v>504</v>
      </c>
    </row>
    <row r="576" spans="1:4">
      <c r="A576" s="272" t="s">
        <v>1350</v>
      </c>
      <c r="B576" s="272">
        <v>531719</v>
      </c>
      <c r="C576" s="272" t="s">
        <v>456</v>
      </c>
      <c r="D576" s="272" t="s">
        <v>600</v>
      </c>
    </row>
    <row r="577" spans="1:4">
      <c r="A577" s="272" t="s">
        <v>1351</v>
      </c>
      <c r="B577" s="272">
        <v>504646</v>
      </c>
      <c r="C577" s="272" t="s">
        <v>456</v>
      </c>
      <c r="D577" s="272" t="s">
        <v>811</v>
      </c>
    </row>
    <row r="578" spans="1:4">
      <c r="A578" s="272" t="s">
        <v>1352</v>
      </c>
      <c r="B578" s="272">
        <v>509449</v>
      </c>
      <c r="C578" s="272" t="s">
        <v>456</v>
      </c>
      <c r="D578" s="272" t="s">
        <v>504</v>
      </c>
    </row>
    <row r="579" spans="1:4">
      <c r="A579" s="272" t="s">
        <v>1353</v>
      </c>
      <c r="B579" s="272">
        <v>512296</v>
      </c>
      <c r="C579" s="272" t="s">
        <v>1354</v>
      </c>
      <c r="D579" s="272" t="s">
        <v>530</v>
      </c>
    </row>
    <row r="580" spans="1:4">
      <c r="A580" s="272" t="s">
        <v>1355</v>
      </c>
      <c r="B580" s="272">
        <v>512296</v>
      </c>
      <c r="C580" s="272" t="s">
        <v>1354</v>
      </c>
      <c r="D580" s="272" t="s">
        <v>530</v>
      </c>
    </row>
    <row r="581" spans="1:4">
      <c r="A581" s="272" t="s">
        <v>1356</v>
      </c>
      <c r="B581" s="272">
        <v>540621</v>
      </c>
      <c r="C581" s="272" t="s">
        <v>1357</v>
      </c>
      <c r="D581" s="272" t="s">
        <v>542</v>
      </c>
    </row>
    <row r="582" spans="1:4">
      <c r="A582" s="272" t="s">
        <v>1358</v>
      </c>
      <c r="B582" s="272">
        <v>540545</v>
      </c>
      <c r="C582" s="272" t="s">
        <v>456</v>
      </c>
      <c r="D582" s="272" t="s">
        <v>570</v>
      </c>
    </row>
    <row r="583" spans="1:4">
      <c r="A583" s="272" t="s">
        <v>1359</v>
      </c>
      <c r="B583" s="272">
        <v>512608</v>
      </c>
      <c r="C583" s="272" t="s">
        <v>1360</v>
      </c>
      <c r="D583" s="272" t="s">
        <v>570</v>
      </c>
    </row>
    <row r="584" spans="1:4">
      <c r="A584" s="272" t="s">
        <v>1361</v>
      </c>
      <c r="B584" s="272">
        <v>538576</v>
      </c>
      <c r="C584" s="272" t="s">
        <v>456</v>
      </c>
      <c r="D584" s="272" t="s">
        <v>542</v>
      </c>
    </row>
    <row r="585" spans="1:4">
      <c r="A585" s="272" t="s">
        <v>1362</v>
      </c>
      <c r="B585" s="272">
        <v>500052</v>
      </c>
      <c r="C585" s="272" t="s">
        <v>1363</v>
      </c>
      <c r="D585" s="272" t="s">
        <v>616</v>
      </c>
    </row>
    <row r="586" spans="1:4">
      <c r="A586" s="272" t="s">
        <v>1364</v>
      </c>
      <c r="B586" s="272">
        <v>531862</v>
      </c>
      <c r="C586" s="272" t="s">
        <v>456</v>
      </c>
      <c r="D586" s="272" t="s">
        <v>964</v>
      </c>
    </row>
    <row r="587" spans="1:4">
      <c r="A587" s="272" t="s">
        <v>1365</v>
      </c>
      <c r="B587" s="272">
        <v>511501</v>
      </c>
      <c r="C587" s="272" t="s">
        <v>456</v>
      </c>
      <c r="D587" s="272" t="s">
        <v>439</v>
      </c>
    </row>
    <row r="588" spans="1:4">
      <c r="A588" s="272" t="s">
        <v>1366</v>
      </c>
      <c r="B588" s="272">
        <v>503960</v>
      </c>
      <c r="C588" s="272" t="s">
        <v>1367</v>
      </c>
      <c r="D588" s="272" t="s">
        <v>754</v>
      </c>
    </row>
    <row r="589" spans="1:4">
      <c r="A589" s="272" t="s">
        <v>1368</v>
      </c>
      <c r="B589" s="272">
        <v>541143</v>
      </c>
      <c r="C589" s="272" t="s">
        <v>1369</v>
      </c>
      <c r="D589" s="272" t="s">
        <v>929</v>
      </c>
    </row>
    <row r="590" spans="1:4">
      <c r="A590" s="272" t="s">
        <v>1370</v>
      </c>
      <c r="B590" s="272">
        <v>500049</v>
      </c>
      <c r="C590" s="272" t="s">
        <v>1371</v>
      </c>
      <c r="D590" s="272" t="s">
        <v>929</v>
      </c>
    </row>
    <row r="591" spans="1:4">
      <c r="A591" s="272" t="s">
        <v>1372</v>
      </c>
      <c r="B591" s="272">
        <v>533228</v>
      </c>
      <c r="C591" s="272" t="s">
        <v>1373</v>
      </c>
      <c r="D591" s="272" t="s">
        <v>473</v>
      </c>
    </row>
    <row r="592" spans="1:4">
      <c r="A592" s="272" t="s">
        <v>1374</v>
      </c>
      <c r="B592" s="272">
        <v>500493</v>
      </c>
      <c r="C592" s="272" t="s">
        <v>1375</v>
      </c>
      <c r="D592" s="272" t="s">
        <v>1376</v>
      </c>
    </row>
    <row r="593" spans="1:4">
      <c r="A593" s="272" t="s">
        <v>1377</v>
      </c>
      <c r="B593" s="272">
        <v>505688</v>
      </c>
      <c r="C593" s="272" t="s">
        <v>1378</v>
      </c>
      <c r="D593" s="272" t="s">
        <v>811</v>
      </c>
    </row>
    <row r="594" spans="1:4">
      <c r="A594" s="272" t="s">
        <v>1379</v>
      </c>
      <c r="B594" s="272">
        <v>500103</v>
      </c>
      <c r="C594" s="272" t="s">
        <v>1380</v>
      </c>
      <c r="D594" s="272" t="s">
        <v>499</v>
      </c>
    </row>
    <row r="595" spans="1:4">
      <c r="A595" s="272" t="s">
        <v>1381</v>
      </c>
      <c r="B595" s="272">
        <v>524663</v>
      </c>
      <c r="C595" s="272" t="s">
        <v>456</v>
      </c>
      <c r="D595" s="272" t="s">
        <v>494</v>
      </c>
    </row>
    <row r="596" spans="1:4">
      <c r="A596" s="272" t="s">
        <v>1382</v>
      </c>
      <c r="B596" s="272">
        <v>541096</v>
      </c>
      <c r="C596" s="272" t="s">
        <v>456</v>
      </c>
      <c r="D596" s="272" t="s">
        <v>494</v>
      </c>
    </row>
    <row r="597" spans="1:4">
      <c r="A597" s="272" t="s">
        <v>1383</v>
      </c>
      <c r="B597" s="272">
        <v>500547</v>
      </c>
      <c r="C597" s="272" t="s">
        <v>1384</v>
      </c>
      <c r="D597" s="272" t="s">
        <v>1385</v>
      </c>
    </row>
    <row r="598" spans="1:4">
      <c r="A598" s="272" t="s">
        <v>1386</v>
      </c>
      <c r="B598" s="272">
        <v>590021</v>
      </c>
      <c r="C598" s="272" t="s">
        <v>1387</v>
      </c>
      <c r="D598" s="272" t="s">
        <v>600</v>
      </c>
    </row>
    <row r="599" spans="1:4">
      <c r="A599" s="272" t="s">
        <v>1388</v>
      </c>
      <c r="B599" s="272">
        <v>540700</v>
      </c>
      <c r="C599" s="272" t="s">
        <v>1389</v>
      </c>
      <c r="D599" s="272" t="s">
        <v>1051</v>
      </c>
    </row>
    <row r="600" spans="1:4">
      <c r="A600" s="272" t="s">
        <v>1390</v>
      </c>
      <c r="B600" s="272">
        <v>523229</v>
      </c>
      <c r="C600" s="272" t="s">
        <v>456</v>
      </c>
      <c r="D600" s="272" t="s">
        <v>811</v>
      </c>
    </row>
    <row r="601" spans="1:4">
      <c r="A601" s="272" t="s">
        <v>1391</v>
      </c>
      <c r="B601" s="272">
        <v>531029</v>
      </c>
      <c r="C601" s="272" t="s">
        <v>456</v>
      </c>
      <c r="D601" s="272" t="s">
        <v>478</v>
      </c>
    </row>
    <row r="602" spans="1:4">
      <c r="A602" s="272" t="s">
        <v>1392</v>
      </c>
      <c r="B602" s="272">
        <v>539799</v>
      </c>
      <c r="C602" s="272" t="s">
        <v>1393</v>
      </c>
      <c r="D602" s="272" t="s">
        <v>779</v>
      </c>
    </row>
    <row r="603" spans="1:4">
      <c r="A603" s="272" t="s">
        <v>1394</v>
      </c>
      <c r="B603" s="272">
        <v>532609</v>
      </c>
      <c r="C603" s="272" t="s">
        <v>1395</v>
      </c>
      <c r="D603" s="272" t="s">
        <v>534</v>
      </c>
    </row>
    <row r="604" spans="1:4">
      <c r="A604" s="272" t="s">
        <v>1396</v>
      </c>
      <c r="B604" s="272">
        <v>533499</v>
      </c>
      <c r="C604" s="272" t="s">
        <v>1397</v>
      </c>
      <c r="D604" s="272" t="s">
        <v>442</v>
      </c>
    </row>
    <row r="605" spans="1:4">
      <c r="A605" s="272" t="s">
        <v>1398</v>
      </c>
      <c r="B605" s="272">
        <v>532454</v>
      </c>
      <c r="C605" s="272" t="s">
        <v>1399</v>
      </c>
      <c r="D605" s="272" t="s">
        <v>1400</v>
      </c>
    </row>
    <row r="606" spans="1:4">
      <c r="A606" s="272" t="s">
        <v>1401</v>
      </c>
      <c r="B606" s="272">
        <v>534816</v>
      </c>
      <c r="C606" s="272" t="s">
        <v>1402</v>
      </c>
      <c r="D606" s="272" t="s">
        <v>1403</v>
      </c>
    </row>
    <row r="607" spans="1:4">
      <c r="A607" s="272" t="s">
        <v>1404</v>
      </c>
      <c r="B607" s="272">
        <v>526666</v>
      </c>
      <c r="C607" s="272" t="s">
        <v>1405</v>
      </c>
      <c r="D607" s="272" t="s">
        <v>570</v>
      </c>
    </row>
    <row r="608" spans="1:4">
      <c r="A608" s="272" t="s">
        <v>1406</v>
      </c>
      <c r="B608" s="272">
        <v>524534</v>
      </c>
      <c r="C608" s="272" t="s">
        <v>456</v>
      </c>
      <c r="D608" s="272" t="s">
        <v>600</v>
      </c>
    </row>
    <row r="609" spans="1:4">
      <c r="A609" s="272" t="s">
        <v>1407</v>
      </c>
      <c r="B609" s="272">
        <v>540956</v>
      </c>
      <c r="C609" s="272" t="s">
        <v>456</v>
      </c>
      <c r="D609" s="272" t="s">
        <v>457</v>
      </c>
    </row>
    <row r="610" spans="1:4">
      <c r="A610" s="272" t="s">
        <v>1408</v>
      </c>
      <c r="B610" s="272">
        <v>540956</v>
      </c>
      <c r="C610" s="272" t="s">
        <v>456</v>
      </c>
      <c r="D610" s="272" t="s">
        <v>457</v>
      </c>
    </row>
    <row r="611" spans="1:4">
      <c r="A611" s="272" t="s">
        <v>1409</v>
      </c>
      <c r="B611" s="272">
        <v>514272</v>
      </c>
      <c r="C611" s="272" t="s">
        <v>456</v>
      </c>
      <c r="D611" s="272" t="s">
        <v>471</v>
      </c>
    </row>
    <row r="612" spans="1:4">
      <c r="A612" s="272" t="s">
        <v>1410</v>
      </c>
      <c r="B612" s="272">
        <v>533108</v>
      </c>
      <c r="C612" s="272" t="s">
        <v>456</v>
      </c>
      <c r="D612" s="272" t="s">
        <v>471</v>
      </c>
    </row>
    <row r="613" spans="1:4">
      <c r="A613" s="272" t="s">
        <v>1411</v>
      </c>
      <c r="B613" s="272">
        <v>506027</v>
      </c>
      <c r="C613" s="272" t="s">
        <v>456</v>
      </c>
      <c r="D613" s="272" t="s">
        <v>761</v>
      </c>
    </row>
    <row r="614" spans="1:4">
      <c r="A614" s="272" t="s">
        <v>1412</v>
      </c>
      <c r="B614" s="272">
        <v>500055</v>
      </c>
      <c r="C614" s="272" t="s">
        <v>1413</v>
      </c>
      <c r="D614" s="272" t="s">
        <v>488</v>
      </c>
    </row>
    <row r="615" spans="1:4">
      <c r="A615" s="272" t="s">
        <v>1414</v>
      </c>
      <c r="B615" s="272">
        <v>540061</v>
      </c>
      <c r="C615" s="272" t="s">
        <v>1415</v>
      </c>
      <c r="D615" s="272" t="s">
        <v>469</v>
      </c>
    </row>
    <row r="616" spans="1:4">
      <c r="A616" s="272" t="s">
        <v>1416</v>
      </c>
      <c r="B616" s="272">
        <v>500058</v>
      </c>
      <c r="C616" s="272" t="s">
        <v>456</v>
      </c>
      <c r="D616" s="272" t="s">
        <v>488</v>
      </c>
    </row>
    <row r="617" spans="1:4">
      <c r="A617" s="272" t="s">
        <v>1417</v>
      </c>
      <c r="B617" s="272">
        <v>524723</v>
      </c>
      <c r="C617" s="272" t="s">
        <v>456</v>
      </c>
      <c r="D617" s="272" t="s">
        <v>478</v>
      </c>
    </row>
    <row r="618" spans="1:4">
      <c r="A618" s="272" t="s">
        <v>1418</v>
      </c>
      <c r="B618" s="272">
        <v>533321</v>
      </c>
      <c r="C618" s="272" t="s">
        <v>1419</v>
      </c>
      <c r="D618" s="272" t="s">
        <v>754</v>
      </c>
    </row>
    <row r="619" spans="1:4">
      <c r="A619" s="272" t="s">
        <v>1420</v>
      </c>
      <c r="B619" s="272">
        <v>526853</v>
      </c>
      <c r="C619" s="272" t="s">
        <v>456</v>
      </c>
      <c r="D619" s="272" t="s">
        <v>1421</v>
      </c>
    </row>
    <row r="620" spans="1:4">
      <c r="A620" s="272" t="s">
        <v>1422</v>
      </c>
      <c r="B620" s="272">
        <v>505681</v>
      </c>
      <c r="C620" s="272" t="s">
        <v>456</v>
      </c>
      <c r="D620" s="272" t="s">
        <v>811</v>
      </c>
    </row>
    <row r="621" spans="1:4">
      <c r="A621" s="272" t="s">
        <v>1423</v>
      </c>
      <c r="B621" s="272">
        <v>500059</v>
      </c>
      <c r="C621" s="272" t="s">
        <v>1424</v>
      </c>
      <c r="D621" s="272" t="s">
        <v>622</v>
      </c>
    </row>
    <row r="622" spans="1:4">
      <c r="A622" s="272" t="s">
        <v>1425</v>
      </c>
      <c r="B622" s="272">
        <v>523054</v>
      </c>
      <c r="C622" s="272" t="s">
        <v>456</v>
      </c>
      <c r="D622" s="272" t="s">
        <v>471</v>
      </c>
    </row>
    <row r="623" spans="1:4">
      <c r="A623" s="272" t="s">
        <v>1426</v>
      </c>
      <c r="B623" s="272">
        <v>540148</v>
      </c>
      <c r="C623" s="272" t="s">
        <v>456</v>
      </c>
      <c r="D623" s="272" t="s">
        <v>570</v>
      </c>
    </row>
    <row r="624" spans="1:4">
      <c r="A624" s="272" t="s">
        <v>1427</v>
      </c>
      <c r="B624" s="272">
        <v>514215</v>
      </c>
      <c r="C624" s="272" t="s">
        <v>456</v>
      </c>
      <c r="D624" s="272" t="s">
        <v>471</v>
      </c>
    </row>
    <row r="625" spans="1:4">
      <c r="A625" s="272" t="s">
        <v>1428</v>
      </c>
      <c r="B625" s="272">
        <v>535620</v>
      </c>
      <c r="C625" s="272" t="s">
        <v>456</v>
      </c>
      <c r="D625" s="272" t="s">
        <v>478</v>
      </c>
    </row>
    <row r="626" spans="1:4">
      <c r="A626" s="272" t="s">
        <v>1429</v>
      </c>
      <c r="B626" s="272">
        <v>534535</v>
      </c>
      <c r="C626" s="272" t="s">
        <v>456</v>
      </c>
      <c r="D626" s="272" t="s">
        <v>450</v>
      </c>
    </row>
    <row r="627" spans="1:4">
      <c r="A627" s="272" t="s">
        <v>1430</v>
      </c>
      <c r="B627" s="272">
        <v>532523</v>
      </c>
      <c r="C627" s="272" t="s">
        <v>1431</v>
      </c>
      <c r="D627" s="272" t="s">
        <v>794</v>
      </c>
    </row>
    <row r="628" spans="1:4">
      <c r="A628" s="272" t="s">
        <v>1432</v>
      </c>
      <c r="B628" s="272">
        <v>524396</v>
      </c>
      <c r="C628" s="272" t="s">
        <v>1433</v>
      </c>
      <c r="D628" s="272" t="s">
        <v>494</v>
      </c>
    </row>
    <row r="629" spans="1:4">
      <c r="A629" s="272" t="s">
        <v>1434</v>
      </c>
      <c r="B629" s="272">
        <v>532330</v>
      </c>
      <c r="C629" s="272" t="s">
        <v>456</v>
      </c>
      <c r="D629" s="272" t="s">
        <v>576</v>
      </c>
    </row>
    <row r="630" spans="1:4">
      <c r="A630" s="272" t="s">
        <v>1435</v>
      </c>
      <c r="B630" s="272">
        <v>538364</v>
      </c>
      <c r="C630" s="272" t="s">
        <v>456</v>
      </c>
      <c r="D630" s="272" t="s">
        <v>471</v>
      </c>
    </row>
    <row r="631" spans="1:4">
      <c r="A631" s="272" t="s">
        <v>1436</v>
      </c>
      <c r="B631" s="272">
        <v>500060</v>
      </c>
      <c r="C631" s="272" t="s">
        <v>1437</v>
      </c>
      <c r="D631" s="272" t="s">
        <v>754</v>
      </c>
    </row>
    <row r="632" spans="1:4">
      <c r="A632" s="272" t="s">
        <v>1438</v>
      </c>
      <c r="B632" s="272">
        <v>500335</v>
      </c>
      <c r="C632" s="272" t="s">
        <v>1439</v>
      </c>
      <c r="D632" s="272" t="s">
        <v>469</v>
      </c>
    </row>
    <row r="633" spans="1:4">
      <c r="A633" s="272" t="s">
        <v>1440</v>
      </c>
      <c r="B633" s="272">
        <v>533006</v>
      </c>
      <c r="C633" s="272" t="s">
        <v>456</v>
      </c>
      <c r="D633" s="272" t="s">
        <v>471</v>
      </c>
    </row>
    <row r="634" spans="1:4">
      <c r="A634" s="272" t="s">
        <v>1441</v>
      </c>
      <c r="B634" s="272">
        <v>533006</v>
      </c>
      <c r="C634" s="272" t="s">
        <v>456</v>
      </c>
      <c r="D634" s="272" t="s">
        <v>471</v>
      </c>
    </row>
    <row r="635" spans="1:4">
      <c r="A635" s="272" t="s">
        <v>1442</v>
      </c>
      <c r="B635" s="272">
        <v>522105</v>
      </c>
      <c r="C635" s="272" t="s">
        <v>456</v>
      </c>
      <c r="D635" s="272" t="s">
        <v>464</v>
      </c>
    </row>
    <row r="636" spans="1:4">
      <c r="A636" s="272" t="s">
        <v>1443</v>
      </c>
      <c r="B636" s="272">
        <v>533408</v>
      </c>
      <c r="C636" s="272" t="s">
        <v>1444</v>
      </c>
      <c r="D636" s="272" t="s">
        <v>439</v>
      </c>
    </row>
    <row r="637" spans="1:4">
      <c r="A637" s="272" t="s">
        <v>1445</v>
      </c>
      <c r="B637" s="272" t="s">
        <v>456</v>
      </c>
      <c r="C637" s="272" t="s">
        <v>1446</v>
      </c>
      <c r="D637" s="272" t="s">
        <v>442</v>
      </c>
    </row>
    <row r="638" spans="1:4">
      <c r="A638" s="272" t="s">
        <v>1447</v>
      </c>
      <c r="B638" s="272">
        <v>539043</v>
      </c>
      <c r="C638" s="272" t="s">
        <v>1448</v>
      </c>
      <c r="D638" s="272" t="s">
        <v>651</v>
      </c>
    </row>
    <row r="639" spans="1:4">
      <c r="A639" s="272" t="s">
        <v>1449</v>
      </c>
      <c r="B639" s="272">
        <v>514183</v>
      </c>
      <c r="C639" s="272" t="s">
        <v>456</v>
      </c>
      <c r="D639" s="272" t="s">
        <v>616</v>
      </c>
    </row>
    <row r="640" spans="1:4">
      <c r="A640" s="272" t="s">
        <v>1450</v>
      </c>
      <c r="B640" s="272">
        <v>532290</v>
      </c>
      <c r="C640" s="272" t="s">
        <v>1451</v>
      </c>
      <c r="D640" s="272" t="s">
        <v>439</v>
      </c>
    </row>
    <row r="641" spans="1:4">
      <c r="A641" s="272" t="s">
        <v>1452</v>
      </c>
      <c r="B641" s="272">
        <v>506197</v>
      </c>
      <c r="C641" s="272" t="s">
        <v>1453</v>
      </c>
      <c r="D641" s="272" t="s">
        <v>494</v>
      </c>
    </row>
    <row r="642" spans="1:4">
      <c r="A642" s="272" t="s">
        <v>1454</v>
      </c>
      <c r="B642" s="272">
        <v>526225</v>
      </c>
      <c r="C642" s="272" t="s">
        <v>456</v>
      </c>
      <c r="D642" s="272" t="s">
        <v>576</v>
      </c>
    </row>
    <row r="643" spans="1:4">
      <c r="A643" s="272" t="s">
        <v>1455</v>
      </c>
      <c r="B643" s="272">
        <v>513422</v>
      </c>
      <c r="C643" s="272" t="s">
        <v>456</v>
      </c>
      <c r="D643" s="272" t="s">
        <v>488</v>
      </c>
    </row>
    <row r="644" spans="1:4">
      <c r="A644" s="272" t="s">
        <v>1456</v>
      </c>
      <c r="B644" s="272">
        <v>531175</v>
      </c>
      <c r="C644" s="272" t="s">
        <v>456</v>
      </c>
      <c r="D644" s="272" t="s">
        <v>549</v>
      </c>
    </row>
    <row r="645" spans="1:4">
      <c r="A645" s="272" t="s">
        <v>1457</v>
      </c>
      <c r="B645" s="272">
        <v>540073</v>
      </c>
      <c r="C645" s="272" t="s">
        <v>1458</v>
      </c>
      <c r="D645" s="272" t="s">
        <v>1459</v>
      </c>
    </row>
    <row r="646" spans="1:4">
      <c r="A646" s="272" t="s">
        <v>1460</v>
      </c>
      <c r="B646" s="272">
        <v>502761</v>
      </c>
      <c r="C646" s="272" t="s">
        <v>456</v>
      </c>
      <c r="D646" s="272" t="s">
        <v>471</v>
      </c>
    </row>
    <row r="647" spans="1:4">
      <c r="A647" s="272" t="s">
        <v>1461</v>
      </c>
      <c r="B647" s="272" t="s">
        <v>456</v>
      </c>
      <c r="C647" s="272" t="s">
        <v>1462</v>
      </c>
      <c r="D647" s="272" t="s">
        <v>547</v>
      </c>
    </row>
    <row r="648" spans="1:4">
      <c r="A648" s="272" t="s">
        <v>1463</v>
      </c>
      <c r="B648" s="272">
        <v>502761</v>
      </c>
      <c r="C648" s="272" t="s">
        <v>456</v>
      </c>
      <c r="D648" s="272" t="s">
        <v>471</v>
      </c>
    </row>
    <row r="649" spans="1:4">
      <c r="A649" s="272" t="s">
        <v>1464</v>
      </c>
      <c r="B649" s="272">
        <v>506981</v>
      </c>
      <c r="C649" s="272" t="s">
        <v>456</v>
      </c>
      <c r="D649" s="272" t="s">
        <v>471</v>
      </c>
    </row>
    <row r="650" spans="1:4">
      <c r="A650" s="272" t="s">
        <v>1465</v>
      </c>
      <c r="B650" s="272">
        <v>508939</v>
      </c>
      <c r="C650" s="272" t="s">
        <v>456</v>
      </c>
      <c r="D650" s="272" t="s">
        <v>473</v>
      </c>
    </row>
    <row r="651" spans="1:4">
      <c r="A651" s="272" t="s">
        <v>1466</v>
      </c>
      <c r="B651" s="272">
        <v>539607</v>
      </c>
      <c r="C651" s="272" t="s">
        <v>456</v>
      </c>
      <c r="D651" s="272" t="s">
        <v>549</v>
      </c>
    </row>
    <row r="652" spans="1:4">
      <c r="A652" s="272" t="s">
        <v>1467</v>
      </c>
      <c r="B652" s="272">
        <v>531495</v>
      </c>
      <c r="C652" s="272" t="s">
        <v>1468</v>
      </c>
      <c r="D652" s="272" t="s">
        <v>657</v>
      </c>
    </row>
    <row r="653" spans="1:4">
      <c r="A653" s="272" t="s">
        <v>1469</v>
      </c>
      <c r="B653" s="272">
        <v>526612</v>
      </c>
      <c r="C653" s="272" t="s">
        <v>1470</v>
      </c>
      <c r="D653" s="272" t="s">
        <v>777</v>
      </c>
    </row>
    <row r="654" spans="1:4">
      <c r="A654" s="272" t="s">
        <v>1471</v>
      </c>
      <c r="B654" s="272">
        <v>514440</v>
      </c>
      <c r="C654" s="272" t="s">
        <v>456</v>
      </c>
      <c r="D654" s="272" t="s">
        <v>504</v>
      </c>
    </row>
    <row r="655" spans="1:4">
      <c r="A655" s="272" t="s">
        <v>1472</v>
      </c>
      <c r="B655" s="272">
        <v>500067</v>
      </c>
      <c r="C655" s="272" t="s">
        <v>1473</v>
      </c>
      <c r="D655" s="272" t="s">
        <v>825</v>
      </c>
    </row>
    <row r="656" spans="1:4">
      <c r="A656" s="272" t="s">
        <v>1474</v>
      </c>
      <c r="B656" s="272">
        <v>539637</v>
      </c>
      <c r="C656" s="272" t="s">
        <v>456</v>
      </c>
      <c r="D656" s="272" t="s">
        <v>439</v>
      </c>
    </row>
    <row r="657" spans="1:4">
      <c r="A657" s="272" t="s">
        <v>1475</v>
      </c>
      <c r="B657" s="272">
        <v>531713</v>
      </c>
      <c r="C657" s="272" t="s">
        <v>456</v>
      </c>
      <c r="D657" s="272" t="s">
        <v>877</v>
      </c>
    </row>
    <row r="658" spans="1:4">
      <c r="A658" s="272" t="s">
        <v>1476</v>
      </c>
      <c r="B658" s="272">
        <v>531420</v>
      </c>
      <c r="C658" s="272" t="s">
        <v>456</v>
      </c>
      <c r="D658" s="272" t="s">
        <v>459</v>
      </c>
    </row>
    <row r="659" spans="1:4">
      <c r="A659" s="272" t="s">
        <v>1477</v>
      </c>
      <c r="B659" s="272">
        <v>542669</v>
      </c>
      <c r="C659" s="272" t="s">
        <v>1478</v>
      </c>
      <c r="D659" s="272" t="s">
        <v>574</v>
      </c>
    </row>
    <row r="660" spans="1:4">
      <c r="A660" s="272" t="s">
        <v>1479</v>
      </c>
      <c r="B660" s="272">
        <v>500069</v>
      </c>
      <c r="C660" s="272" t="s">
        <v>456</v>
      </c>
      <c r="D660" s="272" t="s">
        <v>439</v>
      </c>
    </row>
    <row r="661" spans="1:4">
      <c r="A661" s="272" t="s">
        <v>1480</v>
      </c>
      <c r="B661" s="272">
        <v>530809</v>
      </c>
      <c r="C661" s="272" t="s">
        <v>456</v>
      </c>
      <c r="D661" s="272" t="s">
        <v>786</v>
      </c>
    </row>
    <row r="662" spans="1:4">
      <c r="A662" s="272" t="s">
        <v>1481</v>
      </c>
      <c r="B662" s="272">
        <v>524370</v>
      </c>
      <c r="C662" s="272" t="s">
        <v>1482</v>
      </c>
      <c r="D662" s="272" t="s">
        <v>616</v>
      </c>
    </row>
    <row r="663" spans="1:4">
      <c r="A663" s="272" t="s">
        <v>1483</v>
      </c>
      <c r="B663" s="272">
        <v>539122</v>
      </c>
      <c r="C663" s="272" t="s">
        <v>456</v>
      </c>
      <c r="D663" s="272" t="s">
        <v>442</v>
      </c>
    </row>
    <row r="664" spans="1:4">
      <c r="A664" s="272" t="s">
        <v>1484</v>
      </c>
      <c r="B664" s="272" t="s">
        <v>456</v>
      </c>
      <c r="C664" s="272" t="s">
        <v>1485</v>
      </c>
      <c r="D664" s="272" t="s">
        <v>467</v>
      </c>
    </row>
    <row r="665" spans="1:4">
      <c r="A665" s="272" t="s">
        <v>1486</v>
      </c>
      <c r="B665" s="272">
        <v>501425</v>
      </c>
      <c r="C665" s="272" t="s">
        <v>1487</v>
      </c>
      <c r="D665" s="272" t="s">
        <v>863</v>
      </c>
    </row>
    <row r="666" spans="1:4">
      <c r="A666" s="272" t="s">
        <v>1488</v>
      </c>
      <c r="B666" s="272">
        <v>501430</v>
      </c>
      <c r="C666" s="272" t="s">
        <v>456</v>
      </c>
      <c r="D666" s="272" t="s">
        <v>478</v>
      </c>
    </row>
    <row r="667" spans="1:4">
      <c r="A667" s="272" t="s">
        <v>1489</v>
      </c>
      <c r="B667" s="272">
        <v>500020</v>
      </c>
      <c r="C667" s="272" t="s">
        <v>1490</v>
      </c>
      <c r="D667" s="272" t="s">
        <v>471</v>
      </c>
    </row>
    <row r="668" spans="1:4">
      <c r="A668" s="272" t="s">
        <v>1491</v>
      </c>
      <c r="B668" s="272">
        <v>509470</v>
      </c>
      <c r="C668" s="272" t="s">
        <v>456</v>
      </c>
      <c r="D668" s="272" t="s">
        <v>1492</v>
      </c>
    </row>
    <row r="669" spans="1:4">
      <c r="A669" s="272" t="s">
        <v>1493</v>
      </c>
      <c r="B669" s="272">
        <v>502216</v>
      </c>
      <c r="C669" s="272" t="s">
        <v>456</v>
      </c>
      <c r="D669" s="272" t="s">
        <v>542</v>
      </c>
    </row>
    <row r="670" spans="1:4">
      <c r="A670" s="272" t="s">
        <v>1494</v>
      </c>
      <c r="B670" s="272">
        <v>532678</v>
      </c>
      <c r="C670" s="272" t="s">
        <v>1495</v>
      </c>
      <c r="D670" s="272" t="s">
        <v>471</v>
      </c>
    </row>
    <row r="671" spans="1:4">
      <c r="A671" s="272" t="s">
        <v>1496</v>
      </c>
      <c r="B671" s="272" t="s">
        <v>456</v>
      </c>
      <c r="C671" s="272" t="s">
        <v>1497</v>
      </c>
      <c r="D671" s="272" t="s">
        <v>467</v>
      </c>
    </row>
    <row r="672" spans="1:4">
      <c r="A672" s="272" t="s">
        <v>1498</v>
      </c>
      <c r="B672" s="272">
        <v>504648</v>
      </c>
      <c r="C672" s="272" t="s">
        <v>456</v>
      </c>
      <c r="D672" s="272" t="s">
        <v>779</v>
      </c>
    </row>
    <row r="673" spans="1:4">
      <c r="A673" s="272" t="s">
        <v>1499</v>
      </c>
      <c r="B673" s="272">
        <v>523133</v>
      </c>
      <c r="C673" s="272" t="s">
        <v>456</v>
      </c>
      <c r="D673" s="272" t="s">
        <v>471</v>
      </c>
    </row>
    <row r="674" spans="1:4">
      <c r="A674" s="272" t="s">
        <v>1500</v>
      </c>
      <c r="B674" s="272">
        <v>502219</v>
      </c>
      <c r="C674" s="272" t="s">
        <v>1501</v>
      </c>
      <c r="D674" s="272" t="s">
        <v>1502</v>
      </c>
    </row>
    <row r="675" spans="1:4">
      <c r="A675" s="272" t="s">
        <v>1503</v>
      </c>
      <c r="B675" s="272">
        <v>500530</v>
      </c>
      <c r="C675" s="272" t="s">
        <v>1504</v>
      </c>
      <c r="D675" s="272" t="s">
        <v>811</v>
      </c>
    </row>
    <row r="676" spans="1:4">
      <c r="A676" s="272" t="s">
        <v>1505</v>
      </c>
      <c r="B676" s="272">
        <v>536820</v>
      </c>
      <c r="C676" s="272" t="s">
        <v>456</v>
      </c>
      <c r="D676" s="272" t="s">
        <v>549</v>
      </c>
    </row>
    <row r="677" spans="1:4">
      <c r="A677" s="272" t="s">
        <v>1506</v>
      </c>
      <c r="B677" s="272">
        <v>536820</v>
      </c>
      <c r="C677" s="272" t="s">
        <v>456</v>
      </c>
      <c r="D677" s="272" t="s">
        <v>549</v>
      </c>
    </row>
    <row r="678" spans="1:4">
      <c r="A678" s="272" t="s">
        <v>1507</v>
      </c>
      <c r="B678" s="272">
        <v>535279</v>
      </c>
      <c r="C678" s="272" t="s">
        <v>456</v>
      </c>
      <c r="D678" s="272" t="s">
        <v>761</v>
      </c>
    </row>
    <row r="679" spans="1:4">
      <c r="A679" s="272" t="s">
        <v>1508</v>
      </c>
      <c r="B679" s="272">
        <v>500074</v>
      </c>
      <c r="C679" s="272" t="s">
        <v>1509</v>
      </c>
      <c r="D679" s="272" t="s">
        <v>825</v>
      </c>
    </row>
    <row r="680" spans="1:4">
      <c r="A680" s="272" t="s">
        <v>1510</v>
      </c>
      <c r="B680" s="272">
        <v>505690</v>
      </c>
      <c r="C680" s="272" t="s">
        <v>456</v>
      </c>
      <c r="D680" s="272" t="s">
        <v>534</v>
      </c>
    </row>
    <row r="681" spans="1:4">
      <c r="A681" s="272" t="s">
        <v>1511</v>
      </c>
      <c r="B681" s="272">
        <v>535693</v>
      </c>
      <c r="C681" s="272" t="s">
        <v>456</v>
      </c>
      <c r="D681" s="272" t="s">
        <v>854</v>
      </c>
    </row>
    <row r="682" spans="1:4">
      <c r="A682" s="272" t="s">
        <v>1512</v>
      </c>
      <c r="B682" s="272" t="s">
        <v>456</v>
      </c>
      <c r="C682" s="272" t="s">
        <v>1513</v>
      </c>
      <c r="D682" s="272" t="s">
        <v>467</v>
      </c>
    </row>
    <row r="683" spans="1:4">
      <c r="A683" s="272" t="s">
        <v>1514</v>
      </c>
      <c r="B683" s="272">
        <v>531203</v>
      </c>
      <c r="C683" s="272" t="s">
        <v>456</v>
      </c>
      <c r="D683" s="272" t="s">
        <v>540</v>
      </c>
    </row>
    <row r="684" spans="1:4">
      <c r="A684" s="272" t="s">
        <v>1515</v>
      </c>
      <c r="B684" s="272">
        <v>530207</v>
      </c>
      <c r="C684" s="272" t="s">
        <v>456</v>
      </c>
      <c r="D684" s="272" t="s">
        <v>494</v>
      </c>
    </row>
    <row r="685" spans="1:4">
      <c r="A685" s="272" t="s">
        <v>1516</v>
      </c>
      <c r="B685" s="272">
        <v>530249</v>
      </c>
      <c r="C685" s="272" t="s">
        <v>456</v>
      </c>
      <c r="D685" s="272" t="s">
        <v>439</v>
      </c>
    </row>
    <row r="686" spans="1:4">
      <c r="A686" s="272" t="s">
        <v>1517</v>
      </c>
      <c r="B686" s="272">
        <v>532929</v>
      </c>
      <c r="C686" s="272" t="s">
        <v>1518</v>
      </c>
      <c r="D686" s="272" t="s">
        <v>542</v>
      </c>
    </row>
    <row r="687" spans="1:4">
      <c r="A687" s="272" t="s">
        <v>1519</v>
      </c>
      <c r="B687" s="272">
        <v>526731</v>
      </c>
      <c r="C687" s="272" t="s">
        <v>456</v>
      </c>
      <c r="D687" s="272" t="s">
        <v>651</v>
      </c>
    </row>
    <row r="688" spans="1:4">
      <c r="A688" s="272" t="s">
        <v>1520</v>
      </c>
      <c r="B688" s="272" t="s">
        <v>456</v>
      </c>
      <c r="C688" s="272" t="s">
        <v>1521</v>
      </c>
      <c r="D688" s="272" t="s">
        <v>467</v>
      </c>
    </row>
    <row r="689" spans="1:4">
      <c r="A689" s="272" t="s">
        <v>1522</v>
      </c>
      <c r="B689" s="272">
        <v>532368</v>
      </c>
      <c r="C689" s="272" t="s">
        <v>1523</v>
      </c>
      <c r="D689" s="272" t="s">
        <v>549</v>
      </c>
    </row>
    <row r="690" spans="1:4">
      <c r="A690" s="272" t="s">
        <v>1524</v>
      </c>
      <c r="B690" s="272">
        <v>532113</v>
      </c>
      <c r="C690" s="272" t="s">
        <v>1525</v>
      </c>
      <c r="D690" s="272" t="s">
        <v>473</v>
      </c>
    </row>
    <row r="691" spans="1:4">
      <c r="A691" s="272" t="s">
        <v>1526</v>
      </c>
      <c r="B691" s="272">
        <v>539434</v>
      </c>
      <c r="C691" s="272" t="s">
        <v>456</v>
      </c>
      <c r="D691" s="272" t="s">
        <v>473</v>
      </c>
    </row>
    <row r="692" spans="1:4">
      <c r="A692" s="272" t="s">
        <v>1527</v>
      </c>
      <c r="B692" s="272">
        <v>500825</v>
      </c>
      <c r="C692" s="272" t="s">
        <v>1528</v>
      </c>
      <c r="D692" s="272" t="s">
        <v>516</v>
      </c>
    </row>
    <row r="693" spans="1:4">
      <c r="A693" s="272" t="s">
        <v>1529</v>
      </c>
      <c r="B693" s="272">
        <v>534731</v>
      </c>
      <c r="C693" s="272" t="s">
        <v>456</v>
      </c>
      <c r="D693" s="272" t="s">
        <v>854</v>
      </c>
    </row>
    <row r="694" spans="1:4">
      <c r="A694" s="272" t="s">
        <v>1530</v>
      </c>
      <c r="B694" s="272">
        <v>533543</v>
      </c>
      <c r="C694" s="272" t="s">
        <v>1531</v>
      </c>
      <c r="D694" s="272" t="s">
        <v>494</v>
      </c>
    </row>
    <row r="695" spans="1:4">
      <c r="A695" s="272" t="s">
        <v>1532</v>
      </c>
      <c r="B695" s="272" t="s">
        <v>456</v>
      </c>
      <c r="C695" s="272" t="s">
        <v>431</v>
      </c>
      <c r="D695" s="272" t="s">
        <v>547</v>
      </c>
    </row>
    <row r="696" spans="1:4">
      <c r="A696" s="272" t="s">
        <v>1533</v>
      </c>
      <c r="B696" s="272">
        <v>532123</v>
      </c>
      <c r="C696" s="272" t="s">
        <v>1534</v>
      </c>
      <c r="D696" s="272" t="s">
        <v>542</v>
      </c>
    </row>
    <row r="697" spans="1:4">
      <c r="A697" s="272" t="s">
        <v>1535</v>
      </c>
      <c r="B697" s="272">
        <v>514045</v>
      </c>
      <c r="C697" s="272" t="s">
        <v>1536</v>
      </c>
      <c r="D697" s="272" t="s">
        <v>471</v>
      </c>
    </row>
    <row r="698" spans="1:4">
      <c r="A698" s="272" t="s">
        <v>1537</v>
      </c>
      <c r="B698" s="272">
        <v>538789</v>
      </c>
      <c r="C698" s="272" t="s">
        <v>456</v>
      </c>
      <c r="D698" s="272" t="s">
        <v>693</v>
      </c>
    </row>
    <row r="699" spans="1:4">
      <c r="A699" s="272" t="s">
        <v>1538</v>
      </c>
      <c r="B699" s="272">
        <v>540006</v>
      </c>
      <c r="C699" s="272" t="s">
        <v>456</v>
      </c>
      <c r="D699" s="272" t="s">
        <v>439</v>
      </c>
    </row>
    <row r="700" spans="1:4">
      <c r="A700" s="272" t="s">
        <v>1539</v>
      </c>
      <c r="B700" s="272">
        <v>532931</v>
      </c>
      <c r="C700" s="272" t="s">
        <v>1540</v>
      </c>
      <c r="D700" s="272" t="s">
        <v>469</v>
      </c>
    </row>
    <row r="701" spans="1:4">
      <c r="A701" s="272" t="s">
        <v>1541</v>
      </c>
      <c r="B701" s="272">
        <v>517421</v>
      </c>
      <c r="C701" s="272" t="s">
        <v>1542</v>
      </c>
      <c r="D701" s="272" t="s">
        <v>1221</v>
      </c>
    </row>
    <row r="702" spans="1:4">
      <c r="A702" s="272" t="s">
        <v>1543</v>
      </c>
      <c r="B702" s="272">
        <v>504643</v>
      </c>
      <c r="C702" s="272" t="s">
        <v>456</v>
      </c>
      <c r="D702" s="272" t="s">
        <v>779</v>
      </c>
    </row>
    <row r="703" spans="1:4">
      <c r="A703" s="272" t="s">
        <v>1544</v>
      </c>
      <c r="B703" s="272">
        <v>532813</v>
      </c>
      <c r="C703" s="272" t="s">
        <v>1545</v>
      </c>
      <c r="D703" s="272" t="s">
        <v>854</v>
      </c>
    </row>
    <row r="704" spans="1:4">
      <c r="A704" s="272" t="s">
        <v>1546</v>
      </c>
      <c r="B704" s="272">
        <v>507515</v>
      </c>
      <c r="C704" s="272" t="s">
        <v>456</v>
      </c>
      <c r="D704" s="272" t="s">
        <v>616</v>
      </c>
    </row>
    <row r="705" spans="1:4">
      <c r="A705" s="272" t="s">
        <v>1547</v>
      </c>
      <c r="B705" s="272">
        <v>532321</v>
      </c>
      <c r="C705" s="272" t="s">
        <v>1548</v>
      </c>
      <c r="D705" s="272" t="s">
        <v>494</v>
      </c>
    </row>
    <row r="706" spans="1:4">
      <c r="A706" s="272" t="s">
        <v>1549</v>
      </c>
      <c r="B706" s="272" t="s">
        <v>456</v>
      </c>
      <c r="C706" s="272" t="s">
        <v>1550</v>
      </c>
      <c r="D706" s="272" t="s">
        <v>467</v>
      </c>
    </row>
    <row r="707" spans="1:4">
      <c r="A707" s="272" t="s">
        <v>1551</v>
      </c>
      <c r="B707" s="272" t="s">
        <v>456</v>
      </c>
      <c r="C707" s="272" t="s">
        <v>1550</v>
      </c>
      <c r="D707" s="272" t="s">
        <v>467</v>
      </c>
    </row>
    <row r="708" spans="1:4">
      <c r="A708" s="272" t="s">
        <v>1552</v>
      </c>
      <c r="B708" s="272">
        <v>517236</v>
      </c>
      <c r="C708" s="272" t="s">
        <v>456</v>
      </c>
      <c r="D708" s="272" t="s">
        <v>825</v>
      </c>
    </row>
    <row r="709" spans="1:4">
      <c r="A709" s="272" t="s">
        <v>1553</v>
      </c>
      <c r="B709" s="272">
        <v>532386</v>
      </c>
      <c r="C709" s="272" t="s">
        <v>1554</v>
      </c>
      <c r="D709" s="272" t="s">
        <v>549</v>
      </c>
    </row>
    <row r="710" spans="1:4">
      <c r="A710" s="272" t="s">
        <v>1555</v>
      </c>
      <c r="B710" s="272">
        <v>532801</v>
      </c>
      <c r="C710" s="272" t="s">
        <v>1556</v>
      </c>
      <c r="D710" s="272" t="s">
        <v>549</v>
      </c>
    </row>
    <row r="711" spans="1:4">
      <c r="A711" s="272" t="s">
        <v>1557</v>
      </c>
      <c r="B711" s="272">
        <v>524440</v>
      </c>
      <c r="C711" s="272" t="s">
        <v>456</v>
      </c>
      <c r="D711" s="272" t="s">
        <v>504</v>
      </c>
    </row>
    <row r="712" spans="1:4">
      <c r="A712" s="272" t="s">
        <v>1558</v>
      </c>
      <c r="B712" s="272">
        <v>532834</v>
      </c>
      <c r="C712" s="272" t="s">
        <v>1559</v>
      </c>
      <c r="D712" s="272" t="s">
        <v>616</v>
      </c>
    </row>
    <row r="713" spans="1:4">
      <c r="A713" s="272" t="s">
        <v>1560</v>
      </c>
      <c r="B713" s="272">
        <v>538858</v>
      </c>
      <c r="C713" s="272" t="s">
        <v>456</v>
      </c>
      <c r="D713" s="272" t="s">
        <v>794</v>
      </c>
    </row>
    <row r="714" spans="1:4">
      <c r="A714" s="272" t="s">
        <v>1561</v>
      </c>
      <c r="B714" s="272">
        <v>540071</v>
      </c>
      <c r="C714" s="272" t="s">
        <v>456</v>
      </c>
      <c r="D714" s="272" t="s">
        <v>654</v>
      </c>
    </row>
    <row r="715" spans="1:4">
      <c r="A715" s="272" t="s">
        <v>1562</v>
      </c>
      <c r="B715" s="272">
        <v>511196</v>
      </c>
      <c r="C715" s="272" t="s">
        <v>1563</v>
      </c>
      <c r="D715" s="272" t="s">
        <v>514</v>
      </c>
    </row>
    <row r="716" spans="1:4">
      <c r="A716" s="272" t="s">
        <v>1564</v>
      </c>
      <c r="B716" s="272">
        <v>532483</v>
      </c>
      <c r="C716" s="272" t="s">
        <v>1565</v>
      </c>
      <c r="D716" s="272" t="s">
        <v>774</v>
      </c>
    </row>
    <row r="717" spans="1:4">
      <c r="A717" s="272" t="s">
        <v>1566</v>
      </c>
      <c r="B717" s="272">
        <v>539304</v>
      </c>
      <c r="C717" s="272" t="s">
        <v>456</v>
      </c>
      <c r="D717" s="272" t="s">
        <v>439</v>
      </c>
    </row>
    <row r="718" spans="1:4">
      <c r="A718" s="272" t="s">
        <v>1567</v>
      </c>
      <c r="B718" s="272">
        <v>533267</v>
      </c>
      <c r="C718" s="272" t="s">
        <v>1568</v>
      </c>
      <c r="D718" s="272" t="s">
        <v>570</v>
      </c>
    </row>
    <row r="719" spans="1:4">
      <c r="A719" s="272" t="s">
        <v>1569</v>
      </c>
      <c r="B719" s="272">
        <v>533267</v>
      </c>
      <c r="C719" s="272" t="s">
        <v>1568</v>
      </c>
      <c r="D719" s="272" t="s">
        <v>570</v>
      </c>
    </row>
    <row r="720" spans="1:4">
      <c r="A720" s="272" t="s">
        <v>1570</v>
      </c>
      <c r="B720" s="272">
        <v>540710</v>
      </c>
      <c r="C720" s="272" t="s">
        <v>1571</v>
      </c>
      <c r="D720" s="272" t="s">
        <v>542</v>
      </c>
    </row>
    <row r="721" spans="1:4">
      <c r="A721" s="272" t="s">
        <v>1572</v>
      </c>
      <c r="B721" s="272">
        <v>539198</v>
      </c>
      <c r="C721" s="272" t="s">
        <v>456</v>
      </c>
      <c r="D721" s="272" t="s">
        <v>439</v>
      </c>
    </row>
    <row r="722" spans="1:4">
      <c r="A722" s="272" t="s">
        <v>1573</v>
      </c>
      <c r="B722" s="272">
        <v>539198</v>
      </c>
      <c r="C722" s="272" t="s">
        <v>456</v>
      </c>
      <c r="D722" s="272" t="s">
        <v>439</v>
      </c>
    </row>
    <row r="723" spans="1:4">
      <c r="A723" s="272" t="s">
        <v>1574</v>
      </c>
      <c r="B723" s="272">
        <v>532938</v>
      </c>
      <c r="C723" s="272" t="s">
        <v>1575</v>
      </c>
      <c r="D723" s="272" t="s">
        <v>439</v>
      </c>
    </row>
    <row r="724" spans="1:4">
      <c r="A724" s="272" t="s">
        <v>1576</v>
      </c>
      <c r="B724" s="272">
        <v>530879</v>
      </c>
      <c r="C724" s="272" t="s">
        <v>456</v>
      </c>
      <c r="D724" s="272" t="s">
        <v>439</v>
      </c>
    </row>
    <row r="725" spans="1:4">
      <c r="A725" s="272" t="s">
        <v>1577</v>
      </c>
      <c r="B725" s="272">
        <v>538476</v>
      </c>
      <c r="C725" s="272" t="s">
        <v>456</v>
      </c>
      <c r="D725" s="272" t="s">
        <v>473</v>
      </c>
    </row>
    <row r="726" spans="1:4">
      <c r="A726" s="272" t="s">
        <v>1578</v>
      </c>
      <c r="B726" s="272">
        <v>511505</v>
      </c>
      <c r="C726" s="272" t="s">
        <v>1579</v>
      </c>
      <c r="D726" s="272" t="s">
        <v>473</v>
      </c>
    </row>
    <row r="727" spans="1:4">
      <c r="A727" s="272" t="s">
        <v>1580</v>
      </c>
      <c r="B727" s="272">
        <v>524742</v>
      </c>
      <c r="C727" s="272" t="s">
        <v>1581</v>
      </c>
      <c r="D727" s="272" t="s">
        <v>494</v>
      </c>
    </row>
    <row r="728" spans="1:4">
      <c r="A728" s="272" t="s">
        <v>1582</v>
      </c>
      <c r="B728" s="272">
        <v>531595</v>
      </c>
      <c r="C728" s="272" t="s">
        <v>1583</v>
      </c>
      <c r="D728" s="272" t="s">
        <v>473</v>
      </c>
    </row>
    <row r="729" spans="1:4">
      <c r="A729" s="272" t="s">
        <v>1584</v>
      </c>
      <c r="B729" s="272">
        <v>512169</v>
      </c>
      <c r="C729" s="272" t="s">
        <v>456</v>
      </c>
      <c r="D729" s="272" t="s">
        <v>877</v>
      </c>
    </row>
    <row r="730" spans="1:4">
      <c r="A730" s="272" t="s">
        <v>1585</v>
      </c>
      <c r="B730" s="272">
        <v>509486</v>
      </c>
      <c r="C730" s="272" t="s">
        <v>456</v>
      </c>
      <c r="D730" s="272" t="s">
        <v>576</v>
      </c>
    </row>
    <row r="731" spans="1:4">
      <c r="A731" s="272" t="s">
        <v>1586</v>
      </c>
      <c r="B731" s="272">
        <v>509486</v>
      </c>
      <c r="C731" s="272" t="s">
        <v>456</v>
      </c>
      <c r="D731" s="272" t="s">
        <v>576</v>
      </c>
    </row>
    <row r="732" spans="1:4">
      <c r="A732" s="272" t="s">
        <v>1587</v>
      </c>
      <c r="B732" s="272">
        <v>507486</v>
      </c>
      <c r="C732" s="272" t="s">
        <v>456</v>
      </c>
      <c r="D732" s="272" t="s">
        <v>504</v>
      </c>
    </row>
    <row r="733" spans="1:4">
      <c r="A733" s="272" t="s">
        <v>1588</v>
      </c>
      <c r="B733" s="272">
        <v>538817</v>
      </c>
      <c r="C733" s="272" t="s">
        <v>456</v>
      </c>
      <c r="D733" s="272" t="s">
        <v>576</v>
      </c>
    </row>
    <row r="734" spans="1:4">
      <c r="A734" s="272" t="s">
        <v>1589</v>
      </c>
      <c r="B734" s="272">
        <v>536974</v>
      </c>
      <c r="C734" s="272" t="s">
        <v>456</v>
      </c>
      <c r="D734" s="272" t="s">
        <v>576</v>
      </c>
    </row>
    <row r="735" spans="1:4">
      <c r="A735" s="272" t="s">
        <v>1590</v>
      </c>
      <c r="B735" s="272">
        <v>540652</v>
      </c>
      <c r="C735" s="272" t="s">
        <v>456</v>
      </c>
      <c r="D735" s="272" t="s">
        <v>641</v>
      </c>
    </row>
    <row r="736" spans="1:4">
      <c r="A736" s="272" t="s">
        <v>1591</v>
      </c>
      <c r="B736" s="272">
        <v>513375</v>
      </c>
      <c r="C736" s="272" t="s">
        <v>1592</v>
      </c>
      <c r="D736" s="272" t="s">
        <v>1376</v>
      </c>
    </row>
    <row r="737" spans="1:4">
      <c r="A737" s="272" t="s">
        <v>1593</v>
      </c>
      <c r="B737" s="272">
        <v>534804</v>
      </c>
      <c r="C737" s="272" t="s">
        <v>1594</v>
      </c>
      <c r="D737" s="272" t="s">
        <v>439</v>
      </c>
    </row>
    <row r="738" spans="1:4">
      <c r="A738" s="272" t="s">
        <v>1595</v>
      </c>
      <c r="B738" s="272">
        <v>533260</v>
      </c>
      <c r="C738" s="272" t="s">
        <v>1596</v>
      </c>
      <c r="D738" s="272" t="s">
        <v>561</v>
      </c>
    </row>
    <row r="739" spans="1:4">
      <c r="A739" s="272" t="s">
        <v>1597</v>
      </c>
      <c r="B739" s="272">
        <v>530609</v>
      </c>
      <c r="C739" s="272" t="s">
        <v>456</v>
      </c>
      <c r="D739" s="272" t="s">
        <v>1376</v>
      </c>
    </row>
    <row r="740" spans="1:4">
      <c r="A740" s="272" t="s">
        <v>1598</v>
      </c>
      <c r="B740" s="272">
        <v>532282</v>
      </c>
      <c r="C740" s="272" t="s">
        <v>1599</v>
      </c>
      <c r="D740" s="272" t="s">
        <v>811</v>
      </c>
    </row>
    <row r="741" spans="1:4">
      <c r="A741" s="272" t="s">
        <v>1600</v>
      </c>
      <c r="B741" s="272">
        <v>500870</v>
      </c>
      <c r="C741" s="272" t="s">
        <v>1601</v>
      </c>
      <c r="D741" s="272" t="s">
        <v>666</v>
      </c>
    </row>
    <row r="742" spans="1:4">
      <c r="A742" s="272" t="s">
        <v>1602</v>
      </c>
      <c r="B742" s="272">
        <v>500870</v>
      </c>
      <c r="C742" s="272" t="s">
        <v>1601</v>
      </c>
      <c r="D742" s="272" t="s">
        <v>666</v>
      </c>
    </row>
    <row r="743" spans="1:4">
      <c r="A743" s="272" t="s">
        <v>1603</v>
      </c>
      <c r="B743" s="272">
        <v>531682</v>
      </c>
      <c r="C743" s="272" t="s">
        <v>456</v>
      </c>
      <c r="D743" s="272" t="s">
        <v>442</v>
      </c>
    </row>
    <row r="744" spans="1:4">
      <c r="A744" s="272" t="s">
        <v>1604</v>
      </c>
      <c r="B744" s="272">
        <v>531158</v>
      </c>
      <c r="C744" s="272" t="s">
        <v>456</v>
      </c>
      <c r="D744" s="272" t="s">
        <v>478</v>
      </c>
    </row>
    <row r="745" spans="1:4">
      <c r="A745" s="272" t="s">
        <v>1605</v>
      </c>
      <c r="B745" s="272">
        <v>531900</v>
      </c>
      <c r="C745" s="272" t="s">
        <v>456</v>
      </c>
      <c r="D745" s="272" t="s">
        <v>478</v>
      </c>
    </row>
    <row r="746" spans="1:4">
      <c r="A746" s="272" t="s">
        <v>1606</v>
      </c>
      <c r="B746" s="272">
        <v>519600</v>
      </c>
      <c r="C746" s="272" t="s">
        <v>1607</v>
      </c>
      <c r="D746" s="272" t="s">
        <v>863</v>
      </c>
    </row>
    <row r="747" spans="1:4">
      <c r="A747" s="272" t="s">
        <v>1608</v>
      </c>
      <c r="B747" s="272">
        <v>519600</v>
      </c>
      <c r="C747" s="272" t="s">
        <v>1607</v>
      </c>
      <c r="D747" s="272" t="s">
        <v>863</v>
      </c>
    </row>
    <row r="748" spans="1:4">
      <c r="A748" s="272" t="s">
        <v>1609</v>
      </c>
      <c r="B748" s="272">
        <v>500878</v>
      </c>
      <c r="C748" s="272" t="s">
        <v>1610</v>
      </c>
      <c r="D748" s="272" t="s">
        <v>936</v>
      </c>
    </row>
    <row r="749" spans="1:4">
      <c r="A749" s="272" t="s">
        <v>1611</v>
      </c>
      <c r="B749" s="272">
        <v>530789</v>
      </c>
      <c r="C749" s="272" t="s">
        <v>456</v>
      </c>
      <c r="D749" s="272" t="s">
        <v>576</v>
      </c>
    </row>
    <row r="750" spans="1:4">
      <c r="A750" s="272" t="s">
        <v>1612</v>
      </c>
      <c r="B750" s="272">
        <v>531119</v>
      </c>
      <c r="C750" s="272" t="s">
        <v>456</v>
      </c>
      <c r="D750" s="272" t="s">
        <v>570</v>
      </c>
    </row>
    <row r="751" spans="1:4">
      <c r="A751" s="272" t="s">
        <v>1613</v>
      </c>
      <c r="B751" s="272">
        <v>531119</v>
      </c>
      <c r="C751" s="272" t="s">
        <v>456</v>
      </c>
      <c r="D751" s="272" t="s">
        <v>570</v>
      </c>
    </row>
    <row r="752" spans="1:4">
      <c r="A752" s="272" t="s">
        <v>1614</v>
      </c>
      <c r="B752" s="272">
        <v>514171</v>
      </c>
      <c r="C752" s="272" t="s">
        <v>456</v>
      </c>
      <c r="D752" s="272" t="s">
        <v>984</v>
      </c>
    </row>
    <row r="753" spans="1:4">
      <c r="A753" s="272" t="s">
        <v>1615</v>
      </c>
      <c r="B753" s="272">
        <v>538734</v>
      </c>
      <c r="C753" s="272" t="s">
        <v>456</v>
      </c>
      <c r="D753" s="272" t="s">
        <v>442</v>
      </c>
    </row>
    <row r="754" spans="1:4">
      <c r="A754" s="272" t="s">
        <v>1616</v>
      </c>
      <c r="B754" s="272">
        <v>532695</v>
      </c>
      <c r="C754" s="272" t="s">
        <v>1617</v>
      </c>
      <c r="D754" s="272" t="s">
        <v>570</v>
      </c>
    </row>
    <row r="755" spans="1:4">
      <c r="A755" s="272" t="s">
        <v>1618</v>
      </c>
      <c r="B755" s="272">
        <v>532871</v>
      </c>
      <c r="C755" s="272" t="s">
        <v>1619</v>
      </c>
      <c r="D755" s="272" t="s">
        <v>794</v>
      </c>
    </row>
    <row r="756" spans="1:4">
      <c r="A756" s="272" t="s">
        <v>1620</v>
      </c>
      <c r="B756" s="272">
        <v>532701</v>
      </c>
      <c r="C756" s="272" t="s">
        <v>456</v>
      </c>
      <c r="D756" s="272" t="s">
        <v>450</v>
      </c>
    </row>
    <row r="757" spans="1:4">
      <c r="A757" s="272" t="s">
        <v>1621</v>
      </c>
      <c r="B757" s="272">
        <v>522251</v>
      </c>
      <c r="C757" s="272" t="s">
        <v>456</v>
      </c>
      <c r="D757" s="272" t="s">
        <v>464</v>
      </c>
    </row>
    <row r="758" spans="1:4">
      <c r="A758" s="272" t="s">
        <v>1622</v>
      </c>
      <c r="B758" s="272">
        <v>531380</v>
      </c>
      <c r="C758" s="272" t="s">
        <v>456</v>
      </c>
      <c r="D758" s="272" t="s">
        <v>1623</v>
      </c>
    </row>
    <row r="759" spans="1:4">
      <c r="A759" s="272" t="s">
        <v>1624</v>
      </c>
      <c r="B759" s="272">
        <v>532885</v>
      </c>
      <c r="C759" s="272" t="s">
        <v>1625</v>
      </c>
      <c r="D759" s="272" t="s">
        <v>774</v>
      </c>
    </row>
    <row r="760" spans="1:4">
      <c r="A760" s="272" t="s">
        <v>1626</v>
      </c>
      <c r="B760" s="272" t="s">
        <v>456</v>
      </c>
      <c r="C760" s="272" t="s">
        <v>1627</v>
      </c>
      <c r="D760" s="272" t="s">
        <v>547</v>
      </c>
    </row>
    <row r="761" spans="1:4">
      <c r="A761" s="272" t="s">
        <v>1628</v>
      </c>
      <c r="B761" s="272" t="s">
        <v>456</v>
      </c>
      <c r="C761" s="272" t="s">
        <v>1627</v>
      </c>
      <c r="D761" s="272" t="s">
        <v>547</v>
      </c>
    </row>
    <row r="762" spans="1:4">
      <c r="A762" s="272" t="s">
        <v>1629</v>
      </c>
      <c r="B762" s="272">
        <v>501827</v>
      </c>
      <c r="C762" s="272" t="s">
        <v>456</v>
      </c>
      <c r="D762" s="272" t="s">
        <v>528</v>
      </c>
    </row>
    <row r="763" spans="1:4">
      <c r="A763" s="272" t="s">
        <v>1630</v>
      </c>
      <c r="B763" s="272">
        <v>501150</v>
      </c>
      <c r="C763" s="272" t="s">
        <v>1631</v>
      </c>
      <c r="D763" s="272" t="s">
        <v>439</v>
      </c>
    </row>
    <row r="764" spans="1:4">
      <c r="A764" s="272" t="s">
        <v>1632</v>
      </c>
      <c r="B764" s="272">
        <v>517544</v>
      </c>
      <c r="C764" s="272" t="s">
        <v>1633</v>
      </c>
      <c r="D764" s="272" t="s">
        <v>877</v>
      </c>
    </row>
    <row r="765" spans="1:4">
      <c r="A765" s="272" t="s">
        <v>1634</v>
      </c>
      <c r="B765" s="272">
        <v>500280</v>
      </c>
      <c r="C765" s="272" t="s">
        <v>1635</v>
      </c>
      <c r="D765" s="272" t="s">
        <v>471</v>
      </c>
    </row>
    <row r="766" spans="1:4">
      <c r="A766" s="272" t="s">
        <v>1636</v>
      </c>
      <c r="B766" s="272">
        <v>500083</v>
      </c>
      <c r="C766" s="272" t="s">
        <v>1637</v>
      </c>
      <c r="D766" s="272" t="s">
        <v>761</v>
      </c>
    </row>
    <row r="767" spans="1:4">
      <c r="A767" s="272" t="s">
        <v>1638</v>
      </c>
      <c r="B767" s="272">
        <v>532548</v>
      </c>
      <c r="C767" s="272" t="s">
        <v>1639</v>
      </c>
      <c r="D767" s="272" t="s">
        <v>951</v>
      </c>
    </row>
    <row r="768" spans="1:4">
      <c r="A768" s="272" t="s">
        <v>1640</v>
      </c>
      <c r="B768" s="272">
        <v>532548</v>
      </c>
      <c r="C768" s="272" t="s">
        <v>1639</v>
      </c>
      <c r="D768" s="272" t="s">
        <v>951</v>
      </c>
    </row>
    <row r="769" spans="1:4">
      <c r="A769" s="272" t="s">
        <v>1641</v>
      </c>
      <c r="B769" s="272">
        <v>500040</v>
      </c>
      <c r="C769" s="272" t="s">
        <v>1642</v>
      </c>
      <c r="D769" s="272" t="s">
        <v>469</v>
      </c>
    </row>
    <row r="770" spans="1:4">
      <c r="A770" s="272" t="s">
        <v>1643</v>
      </c>
      <c r="B770" s="272">
        <v>530881</v>
      </c>
      <c r="C770" s="272" t="s">
        <v>456</v>
      </c>
      <c r="D770" s="272" t="s">
        <v>439</v>
      </c>
    </row>
    <row r="771" spans="1:4">
      <c r="A771" s="272" t="s">
        <v>1644</v>
      </c>
      <c r="B771" s="272">
        <v>532443</v>
      </c>
      <c r="C771" s="272" t="s">
        <v>1645</v>
      </c>
      <c r="D771" s="272" t="s">
        <v>733</v>
      </c>
    </row>
    <row r="772" spans="1:4">
      <c r="A772" s="272" t="s">
        <v>1646</v>
      </c>
      <c r="B772" s="272">
        <v>532413</v>
      </c>
      <c r="C772" s="272" t="s">
        <v>1647</v>
      </c>
      <c r="D772" s="272" t="s">
        <v>781</v>
      </c>
    </row>
    <row r="773" spans="1:4">
      <c r="A773" s="272" t="s">
        <v>1648</v>
      </c>
      <c r="B773" s="272">
        <v>512341</v>
      </c>
      <c r="C773" s="272" t="s">
        <v>456</v>
      </c>
      <c r="D773" s="272" t="s">
        <v>786</v>
      </c>
    </row>
    <row r="774" spans="1:4">
      <c r="A774" s="272" t="s">
        <v>1649</v>
      </c>
      <c r="B774" s="272">
        <v>500084</v>
      </c>
      <c r="C774" s="272" t="s">
        <v>1650</v>
      </c>
      <c r="D774" s="272" t="s">
        <v>595</v>
      </c>
    </row>
    <row r="775" spans="1:4">
      <c r="A775" s="272" t="s">
        <v>1651</v>
      </c>
      <c r="B775" s="272" t="s">
        <v>456</v>
      </c>
      <c r="C775" s="272" t="s">
        <v>1652</v>
      </c>
      <c r="D775" s="272" t="s">
        <v>1653</v>
      </c>
    </row>
    <row r="776" spans="1:4">
      <c r="A776" s="272" t="s">
        <v>1654</v>
      </c>
      <c r="B776" s="272">
        <v>542333</v>
      </c>
      <c r="C776" s="272" t="s">
        <v>1655</v>
      </c>
      <c r="D776" s="272" t="s">
        <v>1653</v>
      </c>
    </row>
    <row r="777" spans="1:4">
      <c r="A777" s="272" t="s">
        <v>1656</v>
      </c>
      <c r="B777" s="272">
        <v>500093</v>
      </c>
      <c r="C777" s="272" t="s">
        <v>1657</v>
      </c>
      <c r="D777" s="272" t="s">
        <v>499</v>
      </c>
    </row>
    <row r="778" spans="1:4">
      <c r="A778" s="272" t="s">
        <v>1658</v>
      </c>
      <c r="B778" s="272">
        <v>531489</v>
      </c>
      <c r="C778" s="272" t="s">
        <v>456</v>
      </c>
      <c r="D778" s="272" t="s">
        <v>549</v>
      </c>
    </row>
    <row r="779" spans="1:4">
      <c r="A779" s="272" t="s">
        <v>1659</v>
      </c>
      <c r="B779" s="272">
        <v>531946</v>
      </c>
      <c r="C779" s="272" t="s">
        <v>456</v>
      </c>
      <c r="D779" s="272" t="s">
        <v>450</v>
      </c>
    </row>
    <row r="780" spans="1:4">
      <c r="A780" s="272" t="s">
        <v>1660</v>
      </c>
      <c r="B780" s="272">
        <v>542399</v>
      </c>
      <c r="C780" s="272" t="s">
        <v>1661</v>
      </c>
      <c r="D780" s="272" t="s">
        <v>657</v>
      </c>
    </row>
    <row r="781" spans="1:4">
      <c r="A781" s="272" t="s">
        <v>1662</v>
      </c>
      <c r="B781" s="272">
        <v>539600</v>
      </c>
      <c r="C781" s="272" t="s">
        <v>456</v>
      </c>
      <c r="D781" s="272" t="s">
        <v>478</v>
      </c>
    </row>
    <row r="782" spans="1:4">
      <c r="A782" s="272" t="s">
        <v>1663</v>
      </c>
      <c r="B782" s="272">
        <v>530307</v>
      </c>
      <c r="C782" s="272" t="s">
        <v>456</v>
      </c>
      <c r="D782" s="272" t="s">
        <v>654</v>
      </c>
    </row>
    <row r="783" spans="1:4">
      <c r="A783" s="272" t="s">
        <v>1664</v>
      </c>
      <c r="B783" s="272">
        <v>512301</v>
      </c>
      <c r="C783" s="272" t="s">
        <v>456</v>
      </c>
      <c r="D783" s="272" t="s">
        <v>478</v>
      </c>
    </row>
    <row r="784" spans="1:4">
      <c r="A784" s="272" t="s">
        <v>1665</v>
      </c>
      <c r="B784" s="272">
        <v>500085</v>
      </c>
      <c r="C784" s="272" t="s">
        <v>1666</v>
      </c>
      <c r="D784" s="272" t="s">
        <v>964</v>
      </c>
    </row>
    <row r="785" spans="1:4">
      <c r="A785" s="272" t="s">
        <v>1667</v>
      </c>
      <c r="B785" s="272">
        <v>542627</v>
      </c>
      <c r="C785" s="272" t="s">
        <v>1668</v>
      </c>
      <c r="D785" s="272" t="s">
        <v>822</v>
      </c>
    </row>
    <row r="786" spans="1:4">
      <c r="A786" s="272" t="s">
        <v>1669</v>
      </c>
      <c r="B786" s="272">
        <v>522292</v>
      </c>
      <c r="C786" s="272" t="s">
        <v>456</v>
      </c>
      <c r="D786" s="272" t="s">
        <v>471</v>
      </c>
    </row>
    <row r="787" spans="1:4">
      <c r="A787" s="272" t="s">
        <v>1670</v>
      </c>
      <c r="B787" s="272">
        <v>530309</v>
      </c>
      <c r="C787" s="272" t="s">
        <v>456</v>
      </c>
      <c r="D787" s="272" t="s">
        <v>478</v>
      </c>
    </row>
    <row r="788" spans="1:4">
      <c r="A788" s="272" t="s">
        <v>1671</v>
      </c>
      <c r="B788" s="272">
        <v>540829</v>
      </c>
      <c r="C788" s="272" t="s">
        <v>456</v>
      </c>
      <c r="D788" s="272" t="s">
        <v>478</v>
      </c>
    </row>
    <row r="789" spans="1:4">
      <c r="A789" s="272" t="s">
        <v>1672</v>
      </c>
      <c r="B789" s="272">
        <v>535142</v>
      </c>
      <c r="C789" s="272" t="s">
        <v>456</v>
      </c>
      <c r="D789" s="272" t="s">
        <v>459</v>
      </c>
    </row>
    <row r="790" spans="1:4">
      <c r="A790" s="272" t="s">
        <v>1673</v>
      </c>
      <c r="B790" s="272">
        <v>531327</v>
      </c>
      <c r="C790" s="272" t="s">
        <v>456</v>
      </c>
      <c r="D790" s="272" t="s">
        <v>439</v>
      </c>
    </row>
    <row r="791" spans="1:4">
      <c r="A791" s="272" t="s">
        <v>1674</v>
      </c>
      <c r="B791" s="272">
        <v>511696</v>
      </c>
      <c r="C791" s="272" t="s">
        <v>456</v>
      </c>
      <c r="D791" s="272" t="s">
        <v>439</v>
      </c>
    </row>
    <row r="792" spans="1:4">
      <c r="A792" s="272" t="s">
        <v>1675</v>
      </c>
      <c r="B792" s="272">
        <v>531977</v>
      </c>
      <c r="C792" s="272" t="s">
        <v>456</v>
      </c>
      <c r="D792" s="272" t="s">
        <v>528</v>
      </c>
    </row>
    <row r="793" spans="1:4">
      <c r="A793" s="272" t="s">
        <v>1676</v>
      </c>
      <c r="B793" s="272">
        <v>504671</v>
      </c>
      <c r="C793" s="272" t="s">
        <v>456</v>
      </c>
      <c r="D793" s="272" t="s">
        <v>488</v>
      </c>
    </row>
    <row r="794" spans="1:4">
      <c r="A794" s="272" t="s">
        <v>1677</v>
      </c>
      <c r="B794" s="272">
        <v>539800</v>
      </c>
      <c r="C794" s="272" t="s">
        <v>456</v>
      </c>
      <c r="D794" s="272" t="s">
        <v>478</v>
      </c>
    </row>
    <row r="795" spans="1:4">
      <c r="A795" s="272" t="s">
        <v>1678</v>
      </c>
      <c r="B795" s="272">
        <v>526917</v>
      </c>
      <c r="C795" s="272" t="s">
        <v>456</v>
      </c>
      <c r="D795" s="272" t="s">
        <v>542</v>
      </c>
    </row>
    <row r="796" spans="1:4">
      <c r="A796" s="272" t="s">
        <v>1679</v>
      </c>
      <c r="B796" s="272">
        <v>530871</v>
      </c>
      <c r="C796" s="272" t="s">
        <v>456</v>
      </c>
      <c r="D796" s="272" t="s">
        <v>616</v>
      </c>
    </row>
    <row r="797" spans="1:4">
      <c r="A797" s="272" t="s">
        <v>1680</v>
      </c>
      <c r="B797" s="272">
        <v>540395</v>
      </c>
      <c r="C797" s="272" t="s">
        <v>456</v>
      </c>
      <c r="D797" s="272" t="s">
        <v>616</v>
      </c>
    </row>
    <row r="798" spans="1:4">
      <c r="A798" s="272" t="s">
        <v>1681</v>
      </c>
      <c r="B798" s="272">
        <v>541269</v>
      </c>
      <c r="C798" s="272" t="s">
        <v>1682</v>
      </c>
      <c r="D798" s="272" t="s">
        <v>504</v>
      </c>
    </row>
    <row r="799" spans="1:4">
      <c r="A799" s="272" t="s">
        <v>1683</v>
      </c>
      <c r="B799" s="272">
        <v>539230</v>
      </c>
      <c r="C799" s="272" t="s">
        <v>456</v>
      </c>
      <c r="D799" s="272" t="s">
        <v>616</v>
      </c>
    </row>
    <row r="800" spans="1:4">
      <c r="A800" s="272" t="s">
        <v>1684</v>
      </c>
      <c r="B800" s="272">
        <v>506365</v>
      </c>
      <c r="C800" s="272" t="s">
        <v>456</v>
      </c>
      <c r="D800" s="272" t="s">
        <v>494</v>
      </c>
    </row>
    <row r="801" spans="1:4">
      <c r="A801" s="272" t="s">
        <v>1685</v>
      </c>
      <c r="B801" s="272">
        <v>537326</v>
      </c>
      <c r="C801" s="272" t="s">
        <v>456</v>
      </c>
      <c r="D801" s="272" t="s">
        <v>464</v>
      </c>
    </row>
    <row r="802" spans="1:4">
      <c r="A802" s="272" t="s">
        <v>1686</v>
      </c>
      <c r="B802" s="272">
        <v>539011</v>
      </c>
      <c r="C802" s="272" t="s">
        <v>456</v>
      </c>
      <c r="D802" s="272" t="s">
        <v>488</v>
      </c>
    </row>
    <row r="803" spans="1:4">
      <c r="A803" s="272" t="s">
        <v>1687</v>
      </c>
      <c r="B803" s="272">
        <v>523489</v>
      </c>
      <c r="C803" s="272" t="s">
        <v>456</v>
      </c>
      <c r="D803" s="272" t="s">
        <v>645</v>
      </c>
    </row>
    <row r="804" spans="1:4">
      <c r="A804" s="272" t="s">
        <v>1688</v>
      </c>
      <c r="B804" s="272">
        <v>500110</v>
      </c>
      <c r="C804" s="272" t="s">
        <v>1689</v>
      </c>
      <c r="D804" s="272" t="s">
        <v>1385</v>
      </c>
    </row>
    <row r="805" spans="1:4">
      <c r="A805" s="272" t="s">
        <v>1690</v>
      </c>
      <c r="B805" s="272">
        <v>526817</v>
      </c>
      <c r="C805" s="272" t="s">
        <v>456</v>
      </c>
      <c r="D805" s="272" t="s">
        <v>693</v>
      </c>
    </row>
    <row r="806" spans="1:4">
      <c r="A806" s="272" t="s">
        <v>1691</v>
      </c>
      <c r="B806" s="272">
        <v>521244</v>
      </c>
      <c r="C806" s="272" t="s">
        <v>456</v>
      </c>
      <c r="D806" s="272" t="s">
        <v>471</v>
      </c>
    </row>
    <row r="807" spans="1:4">
      <c r="A807" s="272" t="s">
        <v>1692</v>
      </c>
      <c r="B807" s="272">
        <v>532992</v>
      </c>
      <c r="C807" s="272" t="s">
        <v>456</v>
      </c>
      <c r="D807" s="272" t="s">
        <v>657</v>
      </c>
    </row>
    <row r="808" spans="1:4">
      <c r="A808" s="272" t="s">
        <v>1693</v>
      </c>
      <c r="B808" s="272">
        <v>531358</v>
      </c>
      <c r="C808" s="272" t="s">
        <v>456</v>
      </c>
      <c r="D808" s="272" t="s">
        <v>473</v>
      </c>
    </row>
    <row r="809" spans="1:4">
      <c r="A809" s="272" t="s">
        <v>1694</v>
      </c>
      <c r="B809" s="272">
        <v>530427</v>
      </c>
      <c r="C809" s="272" t="s">
        <v>456</v>
      </c>
      <c r="D809" s="272" t="s">
        <v>1695</v>
      </c>
    </row>
    <row r="810" spans="1:4">
      <c r="A810" s="272" t="s">
        <v>1696</v>
      </c>
      <c r="B810" s="272">
        <v>526546</v>
      </c>
      <c r="C810" s="272" t="s">
        <v>456</v>
      </c>
      <c r="D810" s="272" t="s">
        <v>645</v>
      </c>
    </row>
    <row r="811" spans="1:4">
      <c r="A811" s="272" t="s">
        <v>1697</v>
      </c>
      <c r="B811" s="272">
        <v>511243</v>
      </c>
      <c r="C811" s="272" t="s">
        <v>1698</v>
      </c>
      <c r="D811" s="272" t="s">
        <v>473</v>
      </c>
    </row>
    <row r="812" spans="1:4">
      <c r="A812" s="272" t="s">
        <v>1699</v>
      </c>
      <c r="B812" s="272">
        <v>511243</v>
      </c>
      <c r="C812" s="272" t="s">
        <v>1700</v>
      </c>
      <c r="D812" s="272" t="s">
        <v>473</v>
      </c>
    </row>
    <row r="813" spans="1:4">
      <c r="A813" s="272" t="s">
        <v>1701</v>
      </c>
      <c r="B813" s="272">
        <v>519475</v>
      </c>
      <c r="C813" s="272" t="s">
        <v>456</v>
      </c>
      <c r="D813" s="272" t="s">
        <v>536</v>
      </c>
    </row>
    <row r="814" spans="1:4">
      <c r="A814" s="272" t="s">
        <v>1702</v>
      </c>
      <c r="B814" s="272">
        <v>540681</v>
      </c>
      <c r="C814" s="272" t="s">
        <v>456</v>
      </c>
      <c r="D814" s="272" t="s">
        <v>516</v>
      </c>
    </row>
    <row r="815" spans="1:4">
      <c r="A815" s="272" t="s">
        <v>1703</v>
      </c>
      <c r="B815" s="272">
        <v>501833</v>
      </c>
      <c r="C815" s="272" t="s">
        <v>456</v>
      </c>
      <c r="D815" s="272" t="s">
        <v>1704</v>
      </c>
    </row>
    <row r="816" spans="1:4">
      <c r="A816" s="272" t="s">
        <v>1705</v>
      </c>
      <c r="B816" s="272">
        <v>539335</v>
      </c>
      <c r="C816" s="272" t="s">
        <v>456</v>
      </c>
      <c r="D816" s="272" t="s">
        <v>478</v>
      </c>
    </row>
    <row r="817" spans="1:4">
      <c r="A817" s="272" t="s">
        <v>1706</v>
      </c>
      <c r="B817" s="272">
        <v>530191</v>
      </c>
      <c r="C817" s="272" t="s">
        <v>1707</v>
      </c>
      <c r="D817" s="272" t="s">
        <v>616</v>
      </c>
    </row>
    <row r="818" spans="1:4">
      <c r="A818" s="272" t="s">
        <v>1708</v>
      </c>
      <c r="B818" s="272">
        <v>530191</v>
      </c>
      <c r="C818" s="272" t="s">
        <v>1707</v>
      </c>
      <c r="D818" s="272" t="s">
        <v>616</v>
      </c>
    </row>
    <row r="819" spans="1:4">
      <c r="A819" s="272" t="s">
        <v>1709</v>
      </c>
      <c r="B819" s="272">
        <v>519477</v>
      </c>
      <c r="C819" s="272" t="s">
        <v>456</v>
      </c>
      <c r="D819" s="272" t="s">
        <v>705</v>
      </c>
    </row>
    <row r="820" spans="1:4">
      <c r="A820" s="272" t="s">
        <v>1710</v>
      </c>
      <c r="B820" s="272">
        <v>542678</v>
      </c>
      <c r="C820" s="272" t="s">
        <v>1711</v>
      </c>
      <c r="D820" s="272" t="s">
        <v>494</v>
      </c>
    </row>
    <row r="821" spans="1:4">
      <c r="A821" s="272" t="s">
        <v>1712</v>
      </c>
      <c r="B821" s="272">
        <v>534758</v>
      </c>
      <c r="C821" s="272" t="s">
        <v>1713</v>
      </c>
      <c r="D821" s="272" t="s">
        <v>442</v>
      </c>
    </row>
    <row r="822" spans="1:4">
      <c r="A822" s="272" t="s">
        <v>1714</v>
      </c>
      <c r="B822" s="272">
        <v>533407</v>
      </c>
      <c r="C822" s="272" t="s">
        <v>1715</v>
      </c>
      <c r="D822" s="272" t="s">
        <v>471</v>
      </c>
    </row>
    <row r="823" spans="1:4">
      <c r="A823" s="272" t="s">
        <v>1716</v>
      </c>
      <c r="B823" s="272">
        <v>530829</v>
      </c>
      <c r="C823" s="272" t="s">
        <v>456</v>
      </c>
      <c r="D823" s="272" t="s">
        <v>473</v>
      </c>
    </row>
    <row r="824" spans="1:4">
      <c r="A824" s="272" t="s">
        <v>1717</v>
      </c>
      <c r="B824" s="272">
        <v>505230</v>
      </c>
      <c r="C824" s="272" t="s">
        <v>1718</v>
      </c>
      <c r="D824" s="272" t="s">
        <v>445</v>
      </c>
    </row>
    <row r="825" spans="1:4">
      <c r="A825" s="272" t="s">
        <v>1719</v>
      </c>
      <c r="B825" s="272">
        <v>531283</v>
      </c>
      <c r="C825" s="272" t="s">
        <v>456</v>
      </c>
      <c r="D825" s="272" t="s">
        <v>473</v>
      </c>
    </row>
    <row r="826" spans="1:4">
      <c r="A826" s="272" t="s">
        <v>1720</v>
      </c>
      <c r="B826" s="272">
        <v>526373</v>
      </c>
      <c r="C826" s="272" t="s">
        <v>456</v>
      </c>
      <c r="D826" s="272" t="s">
        <v>657</v>
      </c>
    </row>
    <row r="827" spans="1:4">
      <c r="A827" s="272" t="s">
        <v>1721</v>
      </c>
      <c r="B827" s="272">
        <v>532807</v>
      </c>
      <c r="C827" s="272" t="s">
        <v>1722</v>
      </c>
      <c r="D827" s="272" t="s">
        <v>457</v>
      </c>
    </row>
    <row r="828" spans="1:4">
      <c r="A828" s="272" t="s">
        <v>1723</v>
      </c>
      <c r="B828" s="272">
        <v>532807</v>
      </c>
      <c r="C828" s="272" t="s">
        <v>1722</v>
      </c>
      <c r="D828" s="272" t="s">
        <v>457</v>
      </c>
    </row>
    <row r="829" spans="1:4">
      <c r="A829" s="272" t="s">
        <v>1724</v>
      </c>
      <c r="B829" s="272">
        <v>530457</v>
      </c>
      <c r="C829" s="272" t="s">
        <v>456</v>
      </c>
      <c r="D829" s="272" t="s">
        <v>459</v>
      </c>
    </row>
    <row r="830" spans="1:4">
      <c r="A830" s="272" t="s">
        <v>1725</v>
      </c>
      <c r="B830" s="272">
        <v>532324</v>
      </c>
      <c r="C830" s="272" t="s">
        <v>1726</v>
      </c>
      <c r="D830" s="272" t="s">
        <v>459</v>
      </c>
    </row>
    <row r="831" spans="1:4">
      <c r="A831" s="272" t="s">
        <v>1727</v>
      </c>
      <c r="B831" s="272">
        <v>500087</v>
      </c>
      <c r="C831" s="272" t="s">
        <v>1728</v>
      </c>
      <c r="D831" s="272" t="s">
        <v>494</v>
      </c>
    </row>
    <row r="832" spans="1:4">
      <c r="A832" s="272" t="s">
        <v>1729</v>
      </c>
      <c r="B832" s="272">
        <v>531775</v>
      </c>
      <c r="C832" s="272" t="s">
        <v>456</v>
      </c>
      <c r="D832" s="272" t="s">
        <v>478</v>
      </c>
    </row>
    <row r="833" spans="1:4">
      <c r="A833" s="272" t="s">
        <v>1730</v>
      </c>
      <c r="B833" s="272">
        <v>502445</v>
      </c>
      <c r="C833" s="272" t="s">
        <v>456</v>
      </c>
      <c r="D833" s="272" t="s">
        <v>542</v>
      </c>
    </row>
    <row r="834" spans="1:4">
      <c r="A834" s="272" t="s">
        <v>1731</v>
      </c>
      <c r="B834" s="272">
        <v>531235</v>
      </c>
      <c r="C834" s="272" t="s">
        <v>456</v>
      </c>
      <c r="D834" s="272" t="s">
        <v>473</v>
      </c>
    </row>
    <row r="835" spans="1:4">
      <c r="A835" s="272" t="s">
        <v>1732</v>
      </c>
      <c r="B835" s="272">
        <v>538786</v>
      </c>
      <c r="C835" s="272" t="s">
        <v>456</v>
      </c>
      <c r="D835" s="272" t="s">
        <v>980</v>
      </c>
    </row>
    <row r="836" spans="1:4">
      <c r="A836" s="272" t="s">
        <v>1733</v>
      </c>
      <c r="B836" s="272">
        <v>538674</v>
      </c>
      <c r="C836" s="272" t="s">
        <v>456</v>
      </c>
      <c r="D836" s="272" t="s">
        <v>1400</v>
      </c>
    </row>
    <row r="837" spans="1:4">
      <c r="A837" s="272" t="s">
        <v>1734</v>
      </c>
      <c r="B837" s="272">
        <v>532210</v>
      </c>
      <c r="C837" s="272" t="s">
        <v>1735</v>
      </c>
      <c r="D837" s="272" t="s">
        <v>774</v>
      </c>
    </row>
    <row r="838" spans="1:4">
      <c r="A838" s="272" t="s">
        <v>1736</v>
      </c>
      <c r="B838" s="272">
        <v>521210</v>
      </c>
      <c r="C838" s="272" t="s">
        <v>456</v>
      </c>
      <c r="D838" s="272" t="s">
        <v>570</v>
      </c>
    </row>
    <row r="839" spans="1:4">
      <c r="A839" s="272" t="s">
        <v>1737</v>
      </c>
      <c r="B839" s="272">
        <v>780013</v>
      </c>
      <c r="C839" s="272" t="s">
        <v>456</v>
      </c>
      <c r="D839" s="272" t="s">
        <v>547</v>
      </c>
    </row>
    <row r="840" spans="1:4">
      <c r="A840" s="272" t="s">
        <v>1738</v>
      </c>
      <c r="B840" s="272">
        <v>780013</v>
      </c>
      <c r="C840" s="272" t="s">
        <v>456</v>
      </c>
      <c r="D840" s="272" t="s">
        <v>547</v>
      </c>
    </row>
    <row r="841" spans="1:4">
      <c r="A841" s="272" t="s">
        <v>1739</v>
      </c>
      <c r="B841" s="272" t="s">
        <v>456</v>
      </c>
      <c r="C841" s="272" t="s">
        <v>1740</v>
      </c>
      <c r="D841" s="272" t="s">
        <v>467</v>
      </c>
    </row>
    <row r="842" spans="1:4">
      <c r="A842" s="272" t="s">
        <v>1741</v>
      </c>
      <c r="B842" s="272" t="s">
        <v>456</v>
      </c>
      <c r="C842" s="272" t="s">
        <v>1742</v>
      </c>
      <c r="D842" s="272" t="s">
        <v>467</v>
      </c>
    </row>
    <row r="843" spans="1:4">
      <c r="A843" s="272" t="s">
        <v>1743</v>
      </c>
      <c r="B843" s="272">
        <v>540403</v>
      </c>
      <c r="C843" s="272" t="s">
        <v>1744</v>
      </c>
      <c r="D843" s="272" t="s">
        <v>561</v>
      </c>
    </row>
    <row r="844" spans="1:4">
      <c r="A844" s="272" t="s">
        <v>1745</v>
      </c>
      <c r="B844" s="272">
        <v>506390</v>
      </c>
      <c r="C844" s="272" t="s">
        <v>1746</v>
      </c>
      <c r="D844" s="272" t="s">
        <v>616</v>
      </c>
    </row>
    <row r="845" spans="1:4">
      <c r="A845" s="272" t="s">
        <v>1747</v>
      </c>
      <c r="B845" s="272">
        <v>506390</v>
      </c>
      <c r="C845" s="272" t="s">
        <v>1748</v>
      </c>
      <c r="D845" s="272" t="s">
        <v>616</v>
      </c>
    </row>
    <row r="846" spans="1:4">
      <c r="A846" s="272" t="s">
        <v>1749</v>
      </c>
      <c r="B846" s="272">
        <v>512213</v>
      </c>
      <c r="C846" s="272" t="s">
        <v>456</v>
      </c>
      <c r="D846" s="272" t="s">
        <v>478</v>
      </c>
    </row>
    <row r="847" spans="1:4">
      <c r="A847" s="272" t="s">
        <v>1750</v>
      </c>
      <c r="B847" s="272">
        <v>540310</v>
      </c>
      <c r="C847" s="272" t="s">
        <v>456</v>
      </c>
      <c r="D847" s="272" t="s">
        <v>471</v>
      </c>
    </row>
    <row r="848" spans="1:4">
      <c r="A848" s="272" t="s">
        <v>1751</v>
      </c>
      <c r="B848" s="272">
        <v>538433</v>
      </c>
      <c r="C848" s="272" t="s">
        <v>456</v>
      </c>
      <c r="D848" s="272" t="s">
        <v>439</v>
      </c>
    </row>
    <row r="849" spans="1:4">
      <c r="A849" s="272" t="s">
        <v>1752</v>
      </c>
      <c r="B849" s="272">
        <v>540481</v>
      </c>
      <c r="C849" s="272" t="s">
        <v>456</v>
      </c>
      <c r="D849" s="272" t="s">
        <v>439</v>
      </c>
    </row>
    <row r="850" spans="1:4">
      <c r="A850" s="272" t="s">
        <v>1753</v>
      </c>
      <c r="B850" s="272">
        <v>530839</v>
      </c>
      <c r="C850" s="272" t="s">
        <v>456</v>
      </c>
      <c r="D850" s="272" t="s">
        <v>549</v>
      </c>
    </row>
    <row r="851" spans="1:4">
      <c r="A851" s="272" t="s">
        <v>1754</v>
      </c>
      <c r="B851" s="272">
        <v>500147</v>
      </c>
      <c r="C851" s="272" t="s">
        <v>456</v>
      </c>
      <c r="D851" s="272" t="s">
        <v>464</v>
      </c>
    </row>
    <row r="852" spans="1:4">
      <c r="A852" s="272" t="s">
        <v>1755</v>
      </c>
      <c r="B852" s="272">
        <v>517330</v>
      </c>
      <c r="C852" s="272" t="s">
        <v>1756</v>
      </c>
      <c r="D852" s="272" t="s">
        <v>754</v>
      </c>
    </row>
    <row r="853" spans="1:4">
      <c r="A853" s="272" t="s">
        <v>1757</v>
      </c>
      <c r="B853" s="272" t="s">
        <v>456</v>
      </c>
      <c r="C853" s="272" t="s">
        <v>1758</v>
      </c>
      <c r="D853" s="272" t="s">
        <v>467</v>
      </c>
    </row>
    <row r="854" spans="1:4">
      <c r="A854" s="272" t="s">
        <v>1759</v>
      </c>
      <c r="B854" s="272">
        <v>512018</v>
      </c>
      <c r="C854" s="272" t="s">
        <v>456</v>
      </c>
      <c r="D854" s="272" t="s">
        <v>462</v>
      </c>
    </row>
    <row r="855" spans="1:4">
      <c r="A855" s="272" t="s">
        <v>1760</v>
      </c>
      <c r="B855" s="272">
        <v>533278</v>
      </c>
      <c r="C855" s="272" t="s">
        <v>1761</v>
      </c>
      <c r="D855" s="272" t="s">
        <v>1134</v>
      </c>
    </row>
    <row r="856" spans="1:4">
      <c r="A856" s="272" t="s">
        <v>1762</v>
      </c>
      <c r="B856" s="272">
        <v>533278</v>
      </c>
      <c r="C856" s="272" t="s">
        <v>1763</v>
      </c>
      <c r="D856" s="272" t="s">
        <v>1134</v>
      </c>
    </row>
    <row r="857" spans="1:4">
      <c r="A857" s="272" t="s">
        <v>1764</v>
      </c>
      <c r="B857" s="272">
        <v>501831</v>
      </c>
      <c r="C857" s="272" t="s">
        <v>456</v>
      </c>
      <c r="D857" s="272" t="s">
        <v>516</v>
      </c>
    </row>
    <row r="858" spans="1:4">
      <c r="A858" s="272" t="s">
        <v>1765</v>
      </c>
      <c r="B858" s="272">
        <v>520131</v>
      </c>
      <c r="C858" s="272" t="s">
        <v>456</v>
      </c>
      <c r="D858" s="272" t="s">
        <v>528</v>
      </c>
    </row>
    <row r="859" spans="1:4">
      <c r="A859" s="272" t="s">
        <v>1766</v>
      </c>
      <c r="B859" s="272">
        <v>508571</v>
      </c>
      <c r="C859" s="272" t="s">
        <v>456</v>
      </c>
      <c r="D859" s="272" t="s">
        <v>936</v>
      </c>
    </row>
    <row r="860" spans="1:4">
      <c r="A860" s="272" t="s">
        <v>1767</v>
      </c>
      <c r="B860" s="272">
        <v>513353</v>
      </c>
      <c r="C860" s="272" t="s">
        <v>456</v>
      </c>
      <c r="D860" s="272" t="s">
        <v>616</v>
      </c>
    </row>
    <row r="861" spans="1:4">
      <c r="A861" s="272" t="s">
        <v>1768</v>
      </c>
      <c r="B861" s="272">
        <v>540678</v>
      </c>
      <c r="C861" s="272" t="s">
        <v>1769</v>
      </c>
      <c r="D861" s="272" t="s">
        <v>1704</v>
      </c>
    </row>
    <row r="862" spans="1:4">
      <c r="A862" s="272" t="s">
        <v>1770</v>
      </c>
      <c r="B862" s="272">
        <v>539436</v>
      </c>
      <c r="C862" s="272" t="s">
        <v>1771</v>
      </c>
      <c r="D862" s="272" t="s">
        <v>945</v>
      </c>
    </row>
    <row r="863" spans="1:4">
      <c r="A863" s="272" t="s">
        <v>1772</v>
      </c>
      <c r="B863" s="272">
        <v>500830</v>
      </c>
      <c r="C863" s="272" t="s">
        <v>1773</v>
      </c>
      <c r="D863" s="272" t="s">
        <v>638</v>
      </c>
    </row>
    <row r="864" spans="1:4">
      <c r="A864" s="272" t="s">
        <v>1774</v>
      </c>
      <c r="B864" s="272">
        <v>500830</v>
      </c>
      <c r="C864" s="272" t="s">
        <v>1773</v>
      </c>
      <c r="D864" s="272" t="s">
        <v>638</v>
      </c>
    </row>
    <row r="865" spans="1:4">
      <c r="A865" s="272" t="s">
        <v>1775</v>
      </c>
      <c r="B865" s="272">
        <v>531210</v>
      </c>
      <c r="C865" s="272" t="s">
        <v>456</v>
      </c>
      <c r="D865" s="272" t="s">
        <v>494</v>
      </c>
    </row>
    <row r="866" spans="1:4">
      <c r="A866" s="272" t="s">
        <v>1776</v>
      </c>
      <c r="B866" s="272">
        <v>540023</v>
      </c>
      <c r="C866" s="272" t="s">
        <v>456</v>
      </c>
      <c r="D866" s="272" t="s">
        <v>1195</v>
      </c>
    </row>
    <row r="867" spans="1:4">
      <c r="A867" s="272" t="s">
        <v>1777</v>
      </c>
      <c r="B867" s="272">
        <v>524752</v>
      </c>
      <c r="C867" s="272" t="s">
        <v>456</v>
      </c>
      <c r="D867" s="272" t="s">
        <v>494</v>
      </c>
    </row>
    <row r="868" spans="1:4">
      <c r="A868" s="272" t="s">
        <v>1778</v>
      </c>
      <c r="B868" s="272">
        <v>534691</v>
      </c>
      <c r="C868" s="272" t="s">
        <v>456</v>
      </c>
      <c r="D868" s="272" t="s">
        <v>439</v>
      </c>
    </row>
    <row r="869" spans="1:4">
      <c r="A869" s="272" t="s">
        <v>1779</v>
      </c>
      <c r="B869" s="272">
        <v>535267</v>
      </c>
      <c r="C869" s="272" t="s">
        <v>456</v>
      </c>
      <c r="D869" s="272" t="s">
        <v>473</v>
      </c>
    </row>
    <row r="870" spans="1:4">
      <c r="A870" s="272" t="s">
        <v>1780</v>
      </c>
      <c r="B870" s="272">
        <v>531216</v>
      </c>
      <c r="C870" s="272" t="s">
        <v>456</v>
      </c>
      <c r="D870" s="272" t="s">
        <v>473</v>
      </c>
    </row>
    <row r="871" spans="1:4">
      <c r="A871" s="272" t="s">
        <v>1781</v>
      </c>
      <c r="B871" s="272">
        <v>533272</v>
      </c>
      <c r="C871" s="272" t="s">
        <v>1782</v>
      </c>
      <c r="D871" s="272" t="s">
        <v>534</v>
      </c>
    </row>
    <row r="872" spans="1:4">
      <c r="A872" s="272" t="s">
        <v>1783</v>
      </c>
      <c r="B872" s="272">
        <v>539986</v>
      </c>
      <c r="C872" s="272" t="s">
        <v>456</v>
      </c>
      <c r="D872" s="272" t="s">
        <v>651</v>
      </c>
    </row>
    <row r="873" spans="1:4">
      <c r="A873" s="272" t="s">
        <v>1784</v>
      </c>
      <c r="B873" s="272">
        <v>532342</v>
      </c>
      <c r="C873" s="272" t="s">
        <v>456</v>
      </c>
      <c r="D873" s="272" t="s">
        <v>442</v>
      </c>
    </row>
    <row r="874" spans="1:4">
      <c r="A874" s="272" t="s">
        <v>1785</v>
      </c>
      <c r="B874" s="272">
        <v>531041</v>
      </c>
      <c r="C874" s="272" t="s">
        <v>456</v>
      </c>
      <c r="D874" s="272" t="s">
        <v>478</v>
      </c>
    </row>
    <row r="875" spans="1:4">
      <c r="A875" s="272" t="s">
        <v>1786</v>
      </c>
      <c r="B875" s="272">
        <v>532456</v>
      </c>
      <c r="C875" s="272" t="s">
        <v>1787</v>
      </c>
      <c r="D875" s="272" t="s">
        <v>553</v>
      </c>
    </row>
    <row r="876" spans="1:4">
      <c r="A876" s="272" t="s">
        <v>1788</v>
      </c>
      <c r="B876" s="272">
        <v>532339</v>
      </c>
      <c r="C876" s="272" t="s">
        <v>1789</v>
      </c>
      <c r="D876" s="272" t="s">
        <v>941</v>
      </c>
    </row>
    <row r="877" spans="1:4">
      <c r="A877" s="272" t="s">
        <v>1790</v>
      </c>
      <c r="B877" s="272">
        <v>507833</v>
      </c>
      <c r="C877" s="272" t="s">
        <v>456</v>
      </c>
      <c r="D877" s="272" t="s">
        <v>781</v>
      </c>
    </row>
    <row r="878" spans="1:4">
      <c r="A878" s="272" t="s">
        <v>1791</v>
      </c>
      <c r="B878" s="272">
        <v>522231</v>
      </c>
      <c r="C878" s="272" t="s">
        <v>456</v>
      </c>
      <c r="D878" s="272" t="s">
        <v>854</v>
      </c>
    </row>
    <row r="879" spans="1:4">
      <c r="A879" s="272" t="s">
        <v>1792</v>
      </c>
      <c r="B879" s="272">
        <v>538965</v>
      </c>
      <c r="C879" s="272" t="s">
        <v>456</v>
      </c>
      <c r="D879" s="272" t="s">
        <v>494</v>
      </c>
    </row>
    <row r="880" spans="1:4">
      <c r="A880" s="272" t="s">
        <v>1793</v>
      </c>
      <c r="B880" s="272">
        <v>539266</v>
      </c>
      <c r="C880" s="272" t="s">
        <v>456</v>
      </c>
      <c r="D880" s="272" t="s">
        <v>476</v>
      </c>
    </row>
    <row r="881" spans="1:4">
      <c r="A881" s="272" t="s">
        <v>1794</v>
      </c>
      <c r="B881" s="272">
        <v>504340</v>
      </c>
      <c r="C881" s="272" t="s">
        <v>456</v>
      </c>
      <c r="D881" s="272" t="s">
        <v>439</v>
      </c>
    </row>
    <row r="882" spans="1:4">
      <c r="A882" s="272" t="s">
        <v>1795</v>
      </c>
      <c r="B882" s="272">
        <v>539991</v>
      </c>
      <c r="C882" s="272" t="s">
        <v>1796</v>
      </c>
      <c r="D882" s="272" t="s">
        <v>822</v>
      </c>
    </row>
    <row r="883" spans="1:4">
      <c r="A883" s="272" t="s">
        <v>1797</v>
      </c>
      <c r="B883" s="272">
        <v>526829</v>
      </c>
      <c r="C883" s="272" t="s">
        <v>456</v>
      </c>
      <c r="D883" s="272" t="s">
        <v>666</v>
      </c>
    </row>
    <row r="884" spans="1:4">
      <c r="A884" s="272" t="s">
        <v>1798</v>
      </c>
      <c r="B884" s="272">
        <v>526829</v>
      </c>
      <c r="C884" s="272" t="s">
        <v>1799</v>
      </c>
      <c r="D884" s="272" t="s">
        <v>666</v>
      </c>
    </row>
    <row r="885" spans="1:4">
      <c r="A885" s="272" t="s">
        <v>1800</v>
      </c>
      <c r="B885" s="272">
        <v>526829</v>
      </c>
      <c r="C885" s="272" t="s">
        <v>456</v>
      </c>
      <c r="D885" s="272" t="s">
        <v>666</v>
      </c>
    </row>
    <row r="886" spans="1:4">
      <c r="A886" s="272" t="s">
        <v>1801</v>
      </c>
      <c r="B886" s="272">
        <v>539091</v>
      </c>
      <c r="C886" s="272" t="s">
        <v>456</v>
      </c>
      <c r="D886" s="272" t="s">
        <v>476</v>
      </c>
    </row>
    <row r="887" spans="1:4">
      <c r="A887" s="272" t="s">
        <v>1802</v>
      </c>
      <c r="B887" s="272">
        <v>532902</v>
      </c>
      <c r="C887" s="272" t="s">
        <v>1803</v>
      </c>
      <c r="D887" s="272" t="s">
        <v>542</v>
      </c>
    </row>
    <row r="888" spans="1:4">
      <c r="A888" s="272" t="s">
        <v>1804</v>
      </c>
      <c r="B888" s="272" t="s">
        <v>456</v>
      </c>
      <c r="C888" s="272" t="s">
        <v>1805</v>
      </c>
      <c r="D888" s="272" t="s">
        <v>547</v>
      </c>
    </row>
    <row r="889" spans="1:4">
      <c r="A889" s="272" t="s">
        <v>1806</v>
      </c>
      <c r="B889" s="272">
        <v>531344</v>
      </c>
      <c r="C889" s="272" t="s">
        <v>1807</v>
      </c>
      <c r="D889" s="272" t="s">
        <v>579</v>
      </c>
    </row>
    <row r="890" spans="1:4">
      <c r="A890" s="272" t="s">
        <v>1808</v>
      </c>
      <c r="B890" s="272">
        <v>531344</v>
      </c>
      <c r="C890" s="272" t="s">
        <v>1807</v>
      </c>
      <c r="D890" s="272" t="s">
        <v>579</v>
      </c>
    </row>
    <row r="891" spans="1:4">
      <c r="A891" s="272" t="s">
        <v>1809</v>
      </c>
      <c r="B891" s="272">
        <v>540597</v>
      </c>
      <c r="C891" s="272" t="s">
        <v>456</v>
      </c>
      <c r="D891" s="272" t="s">
        <v>777</v>
      </c>
    </row>
    <row r="892" spans="1:4">
      <c r="A892" s="272" t="s">
        <v>1810</v>
      </c>
      <c r="B892" s="272">
        <v>531067</v>
      </c>
      <c r="C892" s="272" t="s">
        <v>456</v>
      </c>
      <c r="D892" s="272" t="s">
        <v>473</v>
      </c>
    </row>
    <row r="893" spans="1:4">
      <c r="A893" s="272" t="s">
        <v>1811</v>
      </c>
      <c r="B893" s="272">
        <v>531067</v>
      </c>
      <c r="C893" s="272" t="s">
        <v>456</v>
      </c>
      <c r="D893" s="272" t="s">
        <v>473</v>
      </c>
    </row>
    <row r="894" spans="1:4">
      <c r="A894" s="272" t="s">
        <v>1812</v>
      </c>
      <c r="B894" s="272">
        <v>506935</v>
      </c>
      <c r="C894" s="272" t="s">
        <v>456</v>
      </c>
      <c r="D894" s="272" t="s">
        <v>549</v>
      </c>
    </row>
    <row r="895" spans="1:4">
      <c r="A895" s="272" t="s">
        <v>1813</v>
      </c>
      <c r="B895" s="272">
        <v>531460</v>
      </c>
      <c r="C895" s="272" t="s">
        <v>456</v>
      </c>
      <c r="D895" s="272" t="s">
        <v>754</v>
      </c>
    </row>
    <row r="896" spans="1:4">
      <c r="A896" s="272" t="s">
        <v>1814</v>
      </c>
      <c r="B896" s="272">
        <v>523232</v>
      </c>
      <c r="C896" s="272" t="s">
        <v>456</v>
      </c>
      <c r="D896" s="272" t="s">
        <v>666</v>
      </c>
    </row>
    <row r="897" spans="1:4">
      <c r="A897" s="272" t="s">
        <v>1815</v>
      </c>
      <c r="B897" s="272">
        <v>538868</v>
      </c>
      <c r="C897" s="272" t="s">
        <v>456</v>
      </c>
      <c r="D897" s="272" t="s">
        <v>473</v>
      </c>
    </row>
    <row r="898" spans="1:4">
      <c r="A898" s="272" t="s">
        <v>1816</v>
      </c>
      <c r="B898" s="272" t="s">
        <v>456</v>
      </c>
      <c r="C898" s="272" t="s">
        <v>1817</v>
      </c>
      <c r="D898" s="272" t="s">
        <v>467</v>
      </c>
    </row>
    <row r="899" spans="1:4">
      <c r="A899" s="272" t="s">
        <v>1818</v>
      </c>
      <c r="B899" s="272">
        <v>522295</v>
      </c>
      <c r="C899" s="272" t="s">
        <v>1819</v>
      </c>
      <c r="D899" s="272" t="s">
        <v>651</v>
      </c>
    </row>
    <row r="900" spans="1:4">
      <c r="A900" s="272" t="s">
        <v>1820</v>
      </c>
      <c r="B900" s="272">
        <v>531556</v>
      </c>
      <c r="C900" s="272" t="s">
        <v>1821</v>
      </c>
      <c r="D900" s="272" t="s">
        <v>514</v>
      </c>
    </row>
    <row r="901" spans="1:4">
      <c r="A901" s="272" t="s">
        <v>1822</v>
      </c>
      <c r="B901" s="272">
        <v>524506</v>
      </c>
      <c r="C901" s="272" t="s">
        <v>456</v>
      </c>
      <c r="D901" s="272" t="s">
        <v>494</v>
      </c>
    </row>
    <row r="902" spans="1:4">
      <c r="A902" s="272" t="s">
        <v>1823</v>
      </c>
      <c r="B902" s="272">
        <v>530755</v>
      </c>
      <c r="C902" s="272" t="s">
        <v>1824</v>
      </c>
      <c r="D902" s="272" t="s">
        <v>1825</v>
      </c>
    </row>
    <row r="903" spans="1:4">
      <c r="A903" s="272" t="s">
        <v>1826</v>
      </c>
      <c r="B903" s="272">
        <v>532941</v>
      </c>
      <c r="C903" s="272" t="s">
        <v>1827</v>
      </c>
      <c r="D903" s="272" t="s">
        <v>754</v>
      </c>
    </row>
    <row r="904" spans="1:4">
      <c r="A904" s="272" t="s">
        <v>1828</v>
      </c>
      <c r="B904" s="272">
        <v>507543</v>
      </c>
      <c r="C904" s="272" t="s">
        <v>456</v>
      </c>
      <c r="D904" s="272" t="s">
        <v>705</v>
      </c>
    </row>
    <row r="905" spans="1:4">
      <c r="A905" s="272" t="s">
        <v>1829</v>
      </c>
      <c r="B905" s="272">
        <v>533167</v>
      </c>
      <c r="C905" s="272" t="s">
        <v>456</v>
      </c>
      <c r="D905" s="272" t="s">
        <v>854</v>
      </c>
    </row>
    <row r="906" spans="1:4">
      <c r="A906" s="272" t="s">
        <v>1830</v>
      </c>
      <c r="B906" s="272">
        <v>506395</v>
      </c>
      <c r="C906" s="272" t="s">
        <v>1831</v>
      </c>
      <c r="D906" s="272" t="s">
        <v>964</v>
      </c>
    </row>
    <row r="907" spans="1:4">
      <c r="A907" s="272" t="s">
        <v>1832</v>
      </c>
      <c r="B907" s="272">
        <v>526737</v>
      </c>
      <c r="C907" s="272" t="s">
        <v>456</v>
      </c>
      <c r="D907" s="272" t="s">
        <v>777</v>
      </c>
    </row>
    <row r="908" spans="1:4">
      <c r="A908" s="272" t="s">
        <v>1833</v>
      </c>
      <c r="B908" s="272">
        <v>540199</v>
      </c>
      <c r="C908" s="272" t="s">
        <v>456</v>
      </c>
      <c r="D908" s="272" t="s">
        <v>439</v>
      </c>
    </row>
    <row r="909" spans="1:4">
      <c r="A909" s="272" t="s">
        <v>1834</v>
      </c>
      <c r="B909" s="272">
        <v>532179</v>
      </c>
      <c r="C909" s="272" t="s">
        <v>1835</v>
      </c>
      <c r="D909" s="272" t="s">
        <v>774</v>
      </c>
    </row>
    <row r="910" spans="1:4">
      <c r="A910" s="272" t="s">
        <v>1836</v>
      </c>
      <c r="B910" s="272">
        <v>530859</v>
      </c>
      <c r="C910" s="272" t="s">
        <v>456</v>
      </c>
      <c r="D910" s="272" t="s">
        <v>450</v>
      </c>
    </row>
    <row r="911" spans="1:4">
      <c r="A911" s="272" t="s">
        <v>1837</v>
      </c>
      <c r="B911" s="272">
        <v>530545</v>
      </c>
      <c r="C911" s="272" t="s">
        <v>456</v>
      </c>
      <c r="D911" s="272" t="s">
        <v>445</v>
      </c>
    </row>
    <row r="912" spans="1:4">
      <c r="A912" s="272" t="s">
        <v>1838</v>
      </c>
      <c r="B912" s="272">
        <v>530545</v>
      </c>
      <c r="C912" s="272" t="s">
        <v>456</v>
      </c>
      <c r="D912" s="272" t="s">
        <v>445</v>
      </c>
    </row>
    <row r="913" spans="1:4">
      <c r="A913" s="272" t="s">
        <v>1839</v>
      </c>
      <c r="B913" s="272">
        <v>523100</v>
      </c>
      <c r="C913" s="272" t="s">
        <v>456</v>
      </c>
      <c r="D913" s="272" t="s">
        <v>488</v>
      </c>
    </row>
    <row r="914" spans="1:4">
      <c r="A914" s="272" t="s">
        <v>1840</v>
      </c>
      <c r="B914" s="272">
        <v>508814</v>
      </c>
      <c r="C914" s="272" t="s">
        <v>1841</v>
      </c>
      <c r="D914" s="272" t="s">
        <v>504</v>
      </c>
    </row>
    <row r="915" spans="1:4">
      <c r="A915" s="272" t="s">
        <v>1842</v>
      </c>
      <c r="B915" s="272">
        <v>538922</v>
      </c>
      <c r="C915" s="272" t="s">
        <v>456</v>
      </c>
      <c r="D915" s="272" t="s">
        <v>549</v>
      </c>
    </row>
    <row r="916" spans="1:4">
      <c r="A916" s="272" t="s">
        <v>1843</v>
      </c>
      <c r="B916" s="272">
        <v>526550</v>
      </c>
      <c r="C916" s="272" t="s">
        <v>1844</v>
      </c>
      <c r="D916" s="272" t="s">
        <v>657</v>
      </c>
    </row>
    <row r="917" spans="1:4">
      <c r="A917" s="272" t="s">
        <v>1845</v>
      </c>
      <c r="B917" s="272">
        <v>531624</v>
      </c>
      <c r="C917" s="272" t="s">
        <v>1846</v>
      </c>
      <c r="D917" s="272" t="s">
        <v>542</v>
      </c>
    </row>
    <row r="918" spans="1:4">
      <c r="A918" s="272" t="s">
        <v>1847</v>
      </c>
      <c r="B918" s="272">
        <v>523415</v>
      </c>
      <c r="C918" s="272" t="s">
        <v>456</v>
      </c>
      <c r="D918" s="272" t="s">
        <v>488</v>
      </c>
    </row>
    <row r="919" spans="1:4">
      <c r="A919" s="272" t="s">
        <v>1848</v>
      </c>
      <c r="B919" s="272">
        <v>534920</v>
      </c>
      <c r="C919" s="272" t="s">
        <v>456</v>
      </c>
      <c r="D919" s="272" t="s">
        <v>442</v>
      </c>
    </row>
    <row r="920" spans="1:4">
      <c r="A920" s="272" t="s">
        <v>1849</v>
      </c>
      <c r="B920" s="272">
        <v>533144</v>
      </c>
      <c r="C920" s="272" t="s">
        <v>1850</v>
      </c>
      <c r="D920" s="272" t="s">
        <v>1459</v>
      </c>
    </row>
    <row r="921" spans="1:4">
      <c r="A921" s="272" t="s">
        <v>1851</v>
      </c>
      <c r="B921" s="272">
        <v>542641</v>
      </c>
      <c r="C921" s="272" t="s">
        <v>1852</v>
      </c>
      <c r="D921" s="272" t="s">
        <v>473</v>
      </c>
    </row>
    <row r="922" spans="1:4">
      <c r="A922" s="272" t="s">
        <v>1853</v>
      </c>
      <c r="B922" s="272">
        <v>538770</v>
      </c>
      <c r="C922" s="272" t="s">
        <v>456</v>
      </c>
      <c r="D922" s="272" t="s">
        <v>542</v>
      </c>
    </row>
    <row r="923" spans="1:4">
      <c r="A923" s="272" t="s">
        <v>1854</v>
      </c>
      <c r="B923" s="272">
        <v>512093</v>
      </c>
      <c r="C923" s="272" t="s">
        <v>456</v>
      </c>
      <c r="D923" s="272" t="s">
        <v>549</v>
      </c>
    </row>
    <row r="924" spans="1:4">
      <c r="A924" s="272" t="s">
        <v>1855</v>
      </c>
      <c r="B924" s="272">
        <v>522001</v>
      </c>
      <c r="C924" s="272" t="s">
        <v>456</v>
      </c>
      <c r="D924" s="272" t="s">
        <v>534</v>
      </c>
    </row>
    <row r="925" spans="1:4">
      <c r="A925" s="272" t="s">
        <v>1856</v>
      </c>
      <c r="B925" s="272">
        <v>509472</v>
      </c>
      <c r="C925" s="272" t="s">
        <v>456</v>
      </c>
      <c r="D925" s="272" t="s">
        <v>478</v>
      </c>
    </row>
    <row r="926" spans="1:4">
      <c r="A926" s="272" t="s">
        <v>1857</v>
      </c>
      <c r="B926" s="272">
        <v>524388</v>
      </c>
      <c r="C926" s="272" t="s">
        <v>456</v>
      </c>
      <c r="D926" s="272" t="s">
        <v>781</v>
      </c>
    </row>
    <row r="927" spans="1:4">
      <c r="A927" s="272" t="s">
        <v>1858</v>
      </c>
      <c r="B927" s="272">
        <v>539527</v>
      </c>
      <c r="C927" s="272" t="s">
        <v>456</v>
      </c>
      <c r="D927" s="272" t="s">
        <v>1376</v>
      </c>
    </row>
    <row r="928" spans="1:4">
      <c r="A928" s="272" t="s">
        <v>1859</v>
      </c>
      <c r="B928" s="272">
        <v>532392</v>
      </c>
      <c r="C928" s="272" t="s">
        <v>1860</v>
      </c>
      <c r="D928" s="272" t="s">
        <v>459</v>
      </c>
    </row>
    <row r="929" spans="1:4">
      <c r="A929" s="272" t="s">
        <v>1861</v>
      </c>
      <c r="B929" s="272" t="s">
        <v>456</v>
      </c>
      <c r="C929" s="272" t="s">
        <v>1862</v>
      </c>
      <c r="D929" s="272" t="s">
        <v>467</v>
      </c>
    </row>
    <row r="930" spans="1:4">
      <c r="A930" s="272" t="s">
        <v>1863</v>
      </c>
      <c r="B930" s="272">
        <v>541770</v>
      </c>
      <c r="C930" s="272" t="s">
        <v>1864</v>
      </c>
      <c r="D930" s="272" t="s">
        <v>473</v>
      </c>
    </row>
    <row r="931" spans="1:4">
      <c r="A931" s="272" t="s">
        <v>1865</v>
      </c>
      <c r="B931" s="272">
        <v>539131</v>
      </c>
      <c r="C931" s="272" t="s">
        <v>456</v>
      </c>
      <c r="D931" s="272" t="s">
        <v>476</v>
      </c>
    </row>
    <row r="932" spans="1:4">
      <c r="A932" s="272" t="s">
        <v>1866</v>
      </c>
      <c r="B932" s="272">
        <v>512379</v>
      </c>
      <c r="C932" s="272" t="s">
        <v>456</v>
      </c>
      <c r="D932" s="272" t="s">
        <v>549</v>
      </c>
    </row>
    <row r="933" spans="1:4">
      <c r="A933" s="272" t="s">
        <v>1867</v>
      </c>
      <c r="B933" s="272">
        <v>511413</v>
      </c>
      <c r="C933" s="272" t="s">
        <v>1868</v>
      </c>
      <c r="D933" s="272" t="s">
        <v>473</v>
      </c>
    </row>
    <row r="934" spans="1:4">
      <c r="A934" s="272" t="s">
        <v>1869</v>
      </c>
      <c r="B934" s="272">
        <v>526269</v>
      </c>
      <c r="C934" s="272" t="s">
        <v>456</v>
      </c>
      <c r="D934" s="272" t="s">
        <v>616</v>
      </c>
    </row>
    <row r="935" spans="1:4">
      <c r="A935" s="272" t="s">
        <v>1870</v>
      </c>
      <c r="B935" s="272">
        <v>526977</v>
      </c>
      <c r="C935" s="272" t="s">
        <v>456</v>
      </c>
      <c r="D935" s="272" t="s">
        <v>779</v>
      </c>
    </row>
    <row r="936" spans="1:4">
      <c r="A936" s="272" t="s">
        <v>1871</v>
      </c>
      <c r="B936" s="272">
        <v>500092</v>
      </c>
      <c r="C936" s="272" t="s">
        <v>1872</v>
      </c>
      <c r="D936" s="272" t="s">
        <v>439</v>
      </c>
    </row>
    <row r="937" spans="1:4">
      <c r="A937" s="272" t="s">
        <v>1873</v>
      </c>
      <c r="B937" s="272">
        <v>539876</v>
      </c>
      <c r="C937" s="272" t="s">
        <v>1874</v>
      </c>
      <c r="D937" s="272" t="s">
        <v>1221</v>
      </c>
    </row>
    <row r="938" spans="1:4">
      <c r="A938" s="272" t="s">
        <v>1875</v>
      </c>
      <c r="B938" s="272" t="s">
        <v>456</v>
      </c>
      <c r="C938" s="272" t="s">
        <v>1876</v>
      </c>
      <c r="D938" s="272" t="s">
        <v>467</v>
      </c>
    </row>
    <row r="939" spans="1:4">
      <c r="A939" s="272" t="s">
        <v>1877</v>
      </c>
      <c r="B939" s="272">
        <v>538521</v>
      </c>
      <c r="C939" s="272" t="s">
        <v>456</v>
      </c>
      <c r="D939" s="272" t="s">
        <v>1459</v>
      </c>
    </row>
    <row r="940" spans="1:4">
      <c r="A940" s="272" t="s">
        <v>1878</v>
      </c>
      <c r="B940" s="272">
        <v>540903</v>
      </c>
      <c r="C940" s="272" t="s">
        <v>456</v>
      </c>
      <c r="D940" s="272" t="s">
        <v>540</v>
      </c>
    </row>
    <row r="941" spans="1:4">
      <c r="A941" s="272" t="s">
        <v>1879</v>
      </c>
      <c r="B941" s="272">
        <v>530067</v>
      </c>
      <c r="C941" s="272" t="s">
        <v>456</v>
      </c>
      <c r="D941" s="272" t="s">
        <v>473</v>
      </c>
    </row>
    <row r="942" spans="1:4">
      <c r="A942" s="272" t="s">
        <v>1880</v>
      </c>
      <c r="B942" s="272">
        <v>526027</v>
      </c>
      <c r="C942" s="272" t="s">
        <v>1881</v>
      </c>
      <c r="D942" s="272" t="s">
        <v>530</v>
      </c>
    </row>
    <row r="943" spans="1:4">
      <c r="A943" s="272" t="s">
        <v>1882</v>
      </c>
      <c r="B943" s="272">
        <v>511710</v>
      </c>
      <c r="C943" s="272" t="s">
        <v>456</v>
      </c>
      <c r="D943" s="272" t="s">
        <v>473</v>
      </c>
    </row>
    <row r="944" spans="1:4">
      <c r="A944" s="272" t="s">
        <v>1883</v>
      </c>
      <c r="B944" s="272">
        <v>500480</v>
      </c>
      <c r="C944" s="272" t="s">
        <v>1884</v>
      </c>
      <c r="D944" s="272" t="s">
        <v>464</v>
      </c>
    </row>
    <row r="945" spans="1:4">
      <c r="A945" s="272" t="s">
        <v>1885</v>
      </c>
      <c r="B945" s="272">
        <v>500480</v>
      </c>
      <c r="C945" s="272" t="s">
        <v>1884</v>
      </c>
      <c r="D945" s="272" t="s">
        <v>464</v>
      </c>
    </row>
    <row r="946" spans="1:4">
      <c r="A946" s="272" t="s">
        <v>1886</v>
      </c>
      <c r="B946" s="272">
        <v>530843</v>
      </c>
      <c r="C946" s="272" t="s">
        <v>1887</v>
      </c>
      <c r="D946" s="272" t="s">
        <v>638</v>
      </c>
    </row>
    <row r="947" spans="1:4">
      <c r="A947" s="272" t="s">
        <v>1888</v>
      </c>
      <c r="B947" s="272">
        <v>532332</v>
      </c>
      <c r="C947" s="272" t="s">
        <v>1889</v>
      </c>
      <c r="D947" s="272" t="s">
        <v>549</v>
      </c>
    </row>
    <row r="948" spans="1:4">
      <c r="A948" s="272" t="s">
        <v>1890</v>
      </c>
      <c r="B948" s="272">
        <v>531472</v>
      </c>
      <c r="C948" s="272" t="s">
        <v>456</v>
      </c>
      <c r="D948" s="272" t="s">
        <v>754</v>
      </c>
    </row>
    <row r="949" spans="1:4">
      <c r="A949" s="272" t="s">
        <v>1891</v>
      </c>
      <c r="B949" s="272">
        <v>532640</v>
      </c>
      <c r="C949" s="272" t="s">
        <v>1892</v>
      </c>
      <c r="D949" s="272" t="s">
        <v>980</v>
      </c>
    </row>
    <row r="950" spans="1:4">
      <c r="A950" s="272" t="s">
        <v>1893</v>
      </c>
      <c r="B950" s="272">
        <v>532640</v>
      </c>
      <c r="C950" s="272" t="s">
        <v>1892</v>
      </c>
      <c r="D950" s="272" t="s">
        <v>980</v>
      </c>
    </row>
    <row r="951" spans="1:4">
      <c r="A951" s="272" t="s">
        <v>1894</v>
      </c>
      <c r="B951" s="272">
        <v>532271</v>
      </c>
      <c r="C951" s="272" t="s">
        <v>456</v>
      </c>
      <c r="D951" s="272" t="s">
        <v>549</v>
      </c>
    </row>
    <row r="952" spans="1:4">
      <c r="A952" s="272" t="s">
        <v>1895</v>
      </c>
      <c r="B952" s="272">
        <v>532173</v>
      </c>
      <c r="C952" s="272" t="s">
        <v>1896</v>
      </c>
      <c r="D952" s="272" t="s">
        <v>549</v>
      </c>
    </row>
    <row r="953" spans="1:4">
      <c r="A953" s="272" t="s">
        <v>1897</v>
      </c>
      <c r="B953" s="272">
        <v>532175</v>
      </c>
      <c r="C953" s="272" t="s">
        <v>1898</v>
      </c>
      <c r="D953" s="272" t="s">
        <v>442</v>
      </c>
    </row>
    <row r="954" spans="1:4">
      <c r="A954" s="272" t="s">
        <v>1899</v>
      </c>
      <c r="B954" s="272">
        <v>533151</v>
      </c>
      <c r="C954" s="272" t="s">
        <v>1900</v>
      </c>
      <c r="D954" s="272" t="s">
        <v>980</v>
      </c>
    </row>
    <row r="955" spans="1:4">
      <c r="A955" s="272" t="s">
        <v>1901</v>
      </c>
      <c r="B955" s="272">
        <v>533160</v>
      </c>
      <c r="C955" s="272" t="s">
        <v>1902</v>
      </c>
      <c r="D955" s="272" t="s">
        <v>542</v>
      </c>
    </row>
    <row r="956" spans="1:4">
      <c r="A956" s="272" t="s">
        <v>1903</v>
      </c>
      <c r="B956" s="272" t="s">
        <v>456</v>
      </c>
      <c r="C956" s="272" t="s">
        <v>1904</v>
      </c>
      <c r="D956" s="272" t="s">
        <v>467</v>
      </c>
    </row>
    <row r="957" spans="1:4">
      <c r="A957" s="272" t="s">
        <v>1905</v>
      </c>
      <c r="B957" s="272" t="s">
        <v>456</v>
      </c>
      <c r="C957" s="272" t="s">
        <v>1906</v>
      </c>
      <c r="D957" s="272" t="s">
        <v>467</v>
      </c>
    </row>
    <row r="958" spans="1:4">
      <c r="A958" s="272" t="s">
        <v>1907</v>
      </c>
      <c r="B958" s="272">
        <v>517514</v>
      </c>
      <c r="C958" s="272" t="s">
        <v>456</v>
      </c>
      <c r="D958" s="272" t="s">
        <v>641</v>
      </c>
    </row>
    <row r="959" spans="1:4">
      <c r="A959" s="272" t="s">
        <v>1908</v>
      </c>
      <c r="B959" s="272">
        <v>517514</v>
      </c>
      <c r="C959" s="272" t="s">
        <v>456</v>
      </c>
      <c r="D959" s="272" t="s">
        <v>641</v>
      </c>
    </row>
    <row r="960" spans="1:4">
      <c r="A960" s="272" t="s">
        <v>1909</v>
      </c>
      <c r="B960" s="272">
        <v>500096</v>
      </c>
      <c r="C960" s="272" t="s">
        <v>1910</v>
      </c>
      <c r="D960" s="272" t="s">
        <v>638</v>
      </c>
    </row>
    <row r="961" spans="1:4">
      <c r="A961" s="272" t="s">
        <v>1911</v>
      </c>
      <c r="B961" s="272">
        <v>500096</v>
      </c>
      <c r="C961" s="272" t="s">
        <v>1910</v>
      </c>
      <c r="D961" s="272" t="s">
        <v>638</v>
      </c>
    </row>
    <row r="962" spans="1:4">
      <c r="A962" s="272" t="s">
        <v>1912</v>
      </c>
      <c r="B962" s="272">
        <v>526821</v>
      </c>
      <c r="C962" s="272" t="s">
        <v>456</v>
      </c>
      <c r="D962" s="272" t="s">
        <v>616</v>
      </c>
    </row>
    <row r="963" spans="1:4">
      <c r="A963" s="272" t="s">
        <v>1913</v>
      </c>
      <c r="B963" s="272">
        <v>530825</v>
      </c>
      <c r="C963" s="272" t="s">
        <v>456</v>
      </c>
      <c r="D963" s="272" t="s">
        <v>616</v>
      </c>
    </row>
    <row r="964" spans="1:4">
      <c r="A964" s="272" t="s">
        <v>1914</v>
      </c>
      <c r="B964" s="272">
        <v>530825</v>
      </c>
      <c r="C964" s="272" t="s">
        <v>456</v>
      </c>
      <c r="D964" s="272" t="s">
        <v>616</v>
      </c>
    </row>
    <row r="965" spans="1:4">
      <c r="A965" s="272" t="s">
        <v>1915</v>
      </c>
      <c r="B965" s="272">
        <v>501148</v>
      </c>
      <c r="C965" s="272" t="s">
        <v>456</v>
      </c>
      <c r="D965" s="272" t="s">
        <v>476</v>
      </c>
    </row>
    <row r="966" spans="1:4">
      <c r="A966" s="272" t="s">
        <v>1916</v>
      </c>
      <c r="B966" s="272">
        <v>542216</v>
      </c>
      <c r="C966" s="272" t="s">
        <v>1917</v>
      </c>
      <c r="D966" s="272" t="s">
        <v>1918</v>
      </c>
    </row>
    <row r="967" spans="1:4">
      <c r="A967" s="272" t="s">
        <v>1919</v>
      </c>
      <c r="B967" s="272">
        <v>500097</v>
      </c>
      <c r="C967" s="272" t="s">
        <v>1920</v>
      </c>
      <c r="D967" s="272" t="s">
        <v>1155</v>
      </c>
    </row>
    <row r="968" spans="1:4">
      <c r="A968" s="272" t="s">
        <v>1921</v>
      </c>
      <c r="B968" s="272">
        <v>539900</v>
      </c>
      <c r="C968" s="272" t="s">
        <v>456</v>
      </c>
      <c r="D968" s="272" t="s">
        <v>478</v>
      </c>
    </row>
    <row r="969" spans="1:4">
      <c r="A969" s="272" t="s">
        <v>1922</v>
      </c>
      <c r="B969" s="272">
        <v>521220</v>
      </c>
      <c r="C969" s="272" t="s">
        <v>1923</v>
      </c>
      <c r="D969" s="272" t="s">
        <v>471</v>
      </c>
    </row>
    <row r="970" spans="1:4">
      <c r="A970" s="272" t="s">
        <v>1924</v>
      </c>
      <c r="B970" s="272" t="s">
        <v>456</v>
      </c>
      <c r="C970" s="272" t="s">
        <v>1925</v>
      </c>
      <c r="D970" s="272" t="s">
        <v>467</v>
      </c>
    </row>
    <row r="971" spans="1:4">
      <c r="A971" s="272" t="s">
        <v>1926</v>
      </c>
      <c r="B971" s="272">
        <v>532329</v>
      </c>
      <c r="C971" s="272" t="s">
        <v>456</v>
      </c>
      <c r="D971" s="272" t="s">
        <v>549</v>
      </c>
    </row>
    <row r="972" spans="1:4">
      <c r="A972" s="272" t="s">
        <v>1927</v>
      </c>
      <c r="B972" s="272">
        <v>532329</v>
      </c>
      <c r="C972" s="272" t="s">
        <v>456</v>
      </c>
      <c r="D972" s="272" t="s">
        <v>549</v>
      </c>
    </row>
    <row r="973" spans="1:4">
      <c r="A973" s="272" t="s">
        <v>1928</v>
      </c>
      <c r="B973" s="272">
        <v>540361</v>
      </c>
      <c r="C973" s="272" t="s">
        <v>456</v>
      </c>
      <c r="D973" s="272" t="s">
        <v>478</v>
      </c>
    </row>
    <row r="974" spans="1:4">
      <c r="A974" s="272" t="s">
        <v>1929</v>
      </c>
      <c r="B974" s="272">
        <v>539770</v>
      </c>
      <c r="C974" s="272" t="s">
        <v>456</v>
      </c>
      <c r="D974" s="272" t="s">
        <v>439</v>
      </c>
    </row>
    <row r="975" spans="1:4">
      <c r="A975" s="272" t="s">
        <v>1930</v>
      </c>
      <c r="B975" s="272">
        <v>539884</v>
      </c>
      <c r="C975" s="272" t="s">
        <v>456</v>
      </c>
      <c r="D975" s="272" t="s">
        <v>570</v>
      </c>
    </row>
    <row r="976" spans="1:4">
      <c r="A976" s="272" t="s">
        <v>1931</v>
      </c>
      <c r="B976" s="272">
        <v>532528</v>
      </c>
      <c r="C976" s="272" t="s">
        <v>1932</v>
      </c>
      <c r="D976" s="272" t="s">
        <v>549</v>
      </c>
    </row>
    <row r="977" spans="1:4">
      <c r="A977" s="272" t="s">
        <v>1933</v>
      </c>
      <c r="B977" s="272">
        <v>530171</v>
      </c>
      <c r="C977" s="272" t="s">
        <v>456</v>
      </c>
      <c r="D977" s="272" t="s">
        <v>439</v>
      </c>
    </row>
    <row r="978" spans="1:4">
      <c r="A978" s="272" t="s">
        <v>1934</v>
      </c>
      <c r="B978" s="272">
        <v>530393</v>
      </c>
      <c r="C978" s="272" t="s">
        <v>1935</v>
      </c>
      <c r="D978" s="272" t="s">
        <v>439</v>
      </c>
    </row>
    <row r="979" spans="1:4">
      <c r="A979" s="272" t="s">
        <v>1936</v>
      </c>
      <c r="B979" s="272">
        <v>532772</v>
      </c>
      <c r="C979" s="272" t="s">
        <v>1937</v>
      </c>
      <c r="D979" s="272" t="s">
        <v>774</v>
      </c>
    </row>
    <row r="980" spans="1:4">
      <c r="A980" s="272" t="s">
        <v>1938</v>
      </c>
      <c r="B980" s="272">
        <v>511611</v>
      </c>
      <c r="C980" s="272" t="s">
        <v>1939</v>
      </c>
      <c r="D980" s="272" t="s">
        <v>473</v>
      </c>
    </row>
    <row r="981" spans="1:4">
      <c r="A981" s="272" t="s">
        <v>1940</v>
      </c>
      <c r="B981" s="272">
        <v>502820</v>
      </c>
      <c r="C981" s="272" t="s">
        <v>1941</v>
      </c>
      <c r="D981" s="272" t="s">
        <v>471</v>
      </c>
    </row>
    <row r="982" spans="1:4">
      <c r="A982" s="272" t="s">
        <v>1942</v>
      </c>
      <c r="B982" s="272">
        <v>523369</v>
      </c>
      <c r="C982" s="272" t="s">
        <v>456</v>
      </c>
      <c r="D982" s="272" t="s">
        <v>1155</v>
      </c>
    </row>
    <row r="983" spans="1:4">
      <c r="A983" s="272" t="s">
        <v>1943</v>
      </c>
      <c r="B983" s="272">
        <v>523367</v>
      </c>
      <c r="C983" s="272" t="s">
        <v>1944</v>
      </c>
      <c r="D983" s="272" t="s">
        <v>445</v>
      </c>
    </row>
    <row r="984" spans="1:4">
      <c r="A984" s="272" t="s">
        <v>1945</v>
      </c>
      <c r="B984" s="272">
        <v>500117</v>
      </c>
      <c r="C984" s="272" t="s">
        <v>1946</v>
      </c>
      <c r="D984" s="272" t="s">
        <v>670</v>
      </c>
    </row>
    <row r="985" spans="1:4">
      <c r="A985" s="272" t="s">
        <v>1947</v>
      </c>
      <c r="B985" s="272">
        <v>590031</v>
      </c>
      <c r="C985" s="272" t="s">
        <v>1948</v>
      </c>
      <c r="D985" s="272" t="s">
        <v>641</v>
      </c>
    </row>
    <row r="986" spans="1:4">
      <c r="A986" s="272" t="s">
        <v>1949</v>
      </c>
      <c r="B986" s="272">
        <v>590031</v>
      </c>
      <c r="C986" s="272" t="s">
        <v>1948</v>
      </c>
      <c r="D986" s="272" t="s">
        <v>641</v>
      </c>
    </row>
    <row r="987" spans="1:4">
      <c r="A987" s="272" t="s">
        <v>1950</v>
      </c>
      <c r="B987" s="272" t="s">
        <v>456</v>
      </c>
      <c r="C987" s="272" t="s">
        <v>1951</v>
      </c>
      <c r="D987" s="272" t="s">
        <v>467</v>
      </c>
    </row>
    <row r="988" spans="1:4">
      <c r="A988" s="272" t="s">
        <v>1952</v>
      </c>
      <c r="B988" s="272">
        <v>505703</v>
      </c>
      <c r="C988" s="272" t="s">
        <v>456</v>
      </c>
      <c r="D988" s="272" t="s">
        <v>464</v>
      </c>
    </row>
    <row r="989" spans="1:4">
      <c r="A989" s="272" t="s">
        <v>1953</v>
      </c>
      <c r="B989" s="272">
        <v>502137</v>
      </c>
      <c r="C989" s="272" t="s">
        <v>1954</v>
      </c>
      <c r="D989" s="272" t="s">
        <v>469</v>
      </c>
    </row>
    <row r="990" spans="1:4">
      <c r="A990" s="272" t="s">
        <v>1955</v>
      </c>
      <c r="B990" s="272">
        <v>512068</v>
      </c>
      <c r="C990" s="272" t="s">
        <v>456</v>
      </c>
      <c r="D990" s="272" t="s">
        <v>436</v>
      </c>
    </row>
    <row r="991" spans="1:4">
      <c r="A991" s="272" t="s">
        <v>1956</v>
      </c>
      <c r="B991" s="272">
        <v>542248</v>
      </c>
      <c r="C991" s="272" t="s">
        <v>1957</v>
      </c>
      <c r="D991" s="272" t="s">
        <v>645</v>
      </c>
    </row>
    <row r="992" spans="1:4">
      <c r="A992" s="272" t="s">
        <v>1958</v>
      </c>
      <c r="B992" s="272">
        <v>531989</v>
      </c>
      <c r="C992" s="272" t="s">
        <v>456</v>
      </c>
      <c r="D992" s="272" t="s">
        <v>651</v>
      </c>
    </row>
    <row r="993" spans="1:4">
      <c r="A993" s="272" t="s">
        <v>1959</v>
      </c>
      <c r="B993" s="272">
        <v>539190</v>
      </c>
      <c r="C993" s="272" t="s">
        <v>456</v>
      </c>
      <c r="D993" s="272" t="s">
        <v>473</v>
      </c>
    </row>
    <row r="994" spans="1:4">
      <c r="A994" s="272" t="s">
        <v>1960</v>
      </c>
      <c r="B994" s="272">
        <v>531227</v>
      </c>
      <c r="C994" s="272" t="s">
        <v>456</v>
      </c>
      <c r="D994" s="272" t="s">
        <v>504</v>
      </c>
    </row>
    <row r="995" spans="1:4">
      <c r="A995" s="272" t="s">
        <v>1961</v>
      </c>
      <c r="B995" s="272">
        <v>539405</v>
      </c>
      <c r="C995" s="272" t="s">
        <v>456</v>
      </c>
      <c r="D995" s="272" t="s">
        <v>570</v>
      </c>
    </row>
    <row r="996" spans="1:4">
      <c r="A996" s="272" t="s">
        <v>1962</v>
      </c>
      <c r="B996" s="272">
        <v>539559</v>
      </c>
      <c r="C996" s="272" t="s">
        <v>456</v>
      </c>
      <c r="D996" s="272" t="s">
        <v>570</v>
      </c>
    </row>
    <row r="997" spans="1:4">
      <c r="A997" s="272" t="s">
        <v>1963</v>
      </c>
      <c r="B997" s="272">
        <v>539559</v>
      </c>
      <c r="C997" s="272" t="s">
        <v>456</v>
      </c>
      <c r="D997" s="272" t="s">
        <v>570</v>
      </c>
    </row>
    <row r="998" spans="1:4">
      <c r="A998" s="272" t="s">
        <v>1964</v>
      </c>
      <c r="B998" s="272">
        <v>532760</v>
      </c>
      <c r="C998" s="272" t="s">
        <v>1965</v>
      </c>
      <c r="D998" s="272" t="s">
        <v>587</v>
      </c>
    </row>
    <row r="999" spans="1:4">
      <c r="A999" s="272" t="s">
        <v>1966</v>
      </c>
      <c r="B999" s="272">
        <v>541778</v>
      </c>
      <c r="C999" s="272" t="s">
        <v>456</v>
      </c>
      <c r="D999" s="272" t="s">
        <v>616</v>
      </c>
    </row>
    <row r="1000" spans="1:4">
      <c r="A1000" s="272" t="s">
        <v>1967</v>
      </c>
      <c r="B1000" s="272">
        <v>500645</v>
      </c>
      <c r="C1000" s="272" t="s">
        <v>1968</v>
      </c>
      <c r="D1000" s="272" t="s">
        <v>504</v>
      </c>
    </row>
    <row r="1001" spans="1:4">
      <c r="A1001" s="272" t="s">
        <v>1969</v>
      </c>
      <c r="B1001" s="272">
        <v>506401</v>
      </c>
      <c r="C1001" s="272" t="s">
        <v>1970</v>
      </c>
      <c r="D1001" s="272" t="s">
        <v>504</v>
      </c>
    </row>
    <row r="1002" spans="1:4">
      <c r="A1002" s="272" t="s">
        <v>1971</v>
      </c>
      <c r="B1002" s="272">
        <v>514030</v>
      </c>
      <c r="C1002" s="272" t="s">
        <v>456</v>
      </c>
      <c r="D1002" s="272" t="s">
        <v>471</v>
      </c>
    </row>
    <row r="1003" spans="1:4">
      <c r="A1003" s="272" t="s">
        <v>1972</v>
      </c>
      <c r="B1003" s="272">
        <v>539455</v>
      </c>
      <c r="C1003" s="272" t="s">
        <v>456</v>
      </c>
      <c r="D1003" s="272" t="s">
        <v>488</v>
      </c>
    </row>
    <row r="1004" spans="1:4">
      <c r="A1004" s="272" t="s">
        <v>1973</v>
      </c>
      <c r="B1004" s="272">
        <v>780006</v>
      </c>
      <c r="C1004" s="272" t="s">
        <v>456</v>
      </c>
      <c r="D1004" s="272" t="s">
        <v>547</v>
      </c>
    </row>
    <row r="1005" spans="1:4">
      <c r="A1005" s="272" t="s">
        <v>1974</v>
      </c>
      <c r="B1005" s="272">
        <v>532848</v>
      </c>
      <c r="C1005" s="272" t="s">
        <v>1975</v>
      </c>
      <c r="D1005" s="272" t="s">
        <v>877</v>
      </c>
    </row>
    <row r="1006" spans="1:4">
      <c r="A1006" s="272" t="s">
        <v>1976</v>
      </c>
      <c r="B1006" s="272">
        <v>539596</v>
      </c>
      <c r="C1006" s="272" t="s">
        <v>456</v>
      </c>
      <c r="D1006" s="272" t="s">
        <v>439</v>
      </c>
    </row>
    <row r="1007" spans="1:4">
      <c r="A1007" s="272" t="s">
        <v>1977</v>
      </c>
      <c r="B1007" s="272">
        <v>504286</v>
      </c>
      <c r="C1007" s="272" t="s">
        <v>1978</v>
      </c>
      <c r="D1007" s="272" t="s">
        <v>754</v>
      </c>
    </row>
    <row r="1008" spans="1:4">
      <c r="A1008" s="272" t="s">
        <v>1979</v>
      </c>
      <c r="B1008" s="272">
        <v>504240</v>
      </c>
      <c r="C1008" s="272" t="s">
        <v>456</v>
      </c>
      <c r="D1008" s="272" t="s">
        <v>754</v>
      </c>
    </row>
    <row r="1009" spans="1:4">
      <c r="A1009" s="272" t="s">
        <v>1980</v>
      </c>
      <c r="B1009" s="272">
        <v>504256</v>
      </c>
      <c r="C1009" s="272" t="s">
        <v>456</v>
      </c>
      <c r="D1009" s="272" t="s">
        <v>998</v>
      </c>
    </row>
    <row r="1010" spans="1:4">
      <c r="A1010" s="272" t="s">
        <v>1981</v>
      </c>
      <c r="B1010" s="272">
        <v>533137</v>
      </c>
      <c r="C1010" s="272" t="s">
        <v>1982</v>
      </c>
      <c r="D1010" s="272" t="s">
        <v>1195</v>
      </c>
    </row>
    <row r="1011" spans="1:4">
      <c r="A1011" s="272" t="s">
        <v>1983</v>
      </c>
      <c r="B1011" s="272">
        <v>532121</v>
      </c>
      <c r="C1011" s="272" t="s">
        <v>1984</v>
      </c>
      <c r="D1011" s="272" t="s">
        <v>774</v>
      </c>
    </row>
    <row r="1012" spans="1:4">
      <c r="A1012" s="272" t="s">
        <v>1985</v>
      </c>
      <c r="B1012" s="272">
        <v>537536</v>
      </c>
      <c r="C1012" s="272" t="s">
        <v>456</v>
      </c>
      <c r="D1012" s="272" t="s">
        <v>494</v>
      </c>
    </row>
    <row r="1013" spans="1:4">
      <c r="A1013" s="272" t="s">
        <v>1986</v>
      </c>
      <c r="B1013" s="272">
        <v>531521</v>
      </c>
      <c r="C1013" s="272" t="s">
        <v>456</v>
      </c>
      <c r="D1013" s="272" t="s">
        <v>494</v>
      </c>
    </row>
    <row r="1014" spans="1:4">
      <c r="A1014" s="272" t="s">
        <v>1987</v>
      </c>
      <c r="B1014" s="272" t="s">
        <v>456</v>
      </c>
      <c r="C1014" s="272" t="s">
        <v>1988</v>
      </c>
      <c r="D1014" s="272" t="s">
        <v>467</v>
      </c>
    </row>
    <row r="1015" spans="1:4">
      <c r="A1015" s="272" t="s">
        <v>1989</v>
      </c>
      <c r="B1015" s="272">
        <v>539197</v>
      </c>
      <c r="C1015" s="272" t="s">
        <v>456</v>
      </c>
      <c r="D1015" s="272" t="s">
        <v>478</v>
      </c>
    </row>
    <row r="1016" spans="1:4">
      <c r="A1016" s="272" t="s">
        <v>1990</v>
      </c>
      <c r="B1016" s="272">
        <v>539197</v>
      </c>
      <c r="C1016" s="272" t="s">
        <v>456</v>
      </c>
      <c r="D1016" s="272" t="s">
        <v>478</v>
      </c>
    </row>
    <row r="1017" spans="1:4">
      <c r="A1017" s="272" t="s">
        <v>1991</v>
      </c>
      <c r="B1017" s="272">
        <v>531585</v>
      </c>
      <c r="C1017" s="272" t="s">
        <v>456</v>
      </c>
      <c r="D1017" s="272" t="s">
        <v>478</v>
      </c>
    </row>
    <row r="1018" spans="1:4">
      <c r="A1018" s="272" t="s">
        <v>1992</v>
      </c>
      <c r="B1018" s="272">
        <v>512445</v>
      </c>
      <c r="C1018" s="272" t="s">
        <v>456</v>
      </c>
      <c r="D1018" s="272" t="s">
        <v>439</v>
      </c>
    </row>
    <row r="1019" spans="1:4">
      <c r="A1019" s="272" t="s">
        <v>1993</v>
      </c>
      <c r="B1019" s="272">
        <v>530765</v>
      </c>
      <c r="C1019" s="272" t="s">
        <v>456</v>
      </c>
      <c r="D1019" s="272" t="s">
        <v>473</v>
      </c>
    </row>
    <row r="1020" spans="1:4">
      <c r="A1020" s="272" t="s">
        <v>1994</v>
      </c>
      <c r="B1020" s="272">
        <v>542002</v>
      </c>
      <c r="C1020" s="272" t="s">
        <v>456</v>
      </c>
      <c r="D1020" s="272" t="s">
        <v>542</v>
      </c>
    </row>
    <row r="1021" spans="1:4">
      <c r="A1021" s="272" t="s">
        <v>1995</v>
      </c>
      <c r="B1021" s="272">
        <v>511072</v>
      </c>
      <c r="C1021" s="272" t="s">
        <v>1996</v>
      </c>
      <c r="D1021" s="272" t="s">
        <v>514</v>
      </c>
    </row>
    <row r="1022" spans="1:4">
      <c r="A1022" s="272" t="s">
        <v>1997</v>
      </c>
      <c r="B1022" s="272">
        <v>519588</v>
      </c>
      <c r="C1022" s="272" t="s">
        <v>1998</v>
      </c>
      <c r="D1022" s="272" t="s">
        <v>516</v>
      </c>
    </row>
    <row r="1023" spans="1:4">
      <c r="A1023" s="272" t="s">
        <v>1999</v>
      </c>
      <c r="B1023" s="272">
        <v>538715</v>
      </c>
      <c r="C1023" s="272" t="s">
        <v>456</v>
      </c>
      <c r="D1023" s="272" t="s">
        <v>576</v>
      </c>
    </row>
    <row r="1024" spans="1:4">
      <c r="A1024" s="272" t="s">
        <v>2000</v>
      </c>
      <c r="B1024" s="272">
        <v>500119</v>
      </c>
      <c r="C1024" s="272" t="s">
        <v>2001</v>
      </c>
      <c r="D1024" s="272" t="s">
        <v>1155</v>
      </c>
    </row>
    <row r="1025" spans="1:4">
      <c r="A1025" s="272" t="s">
        <v>2002</v>
      </c>
      <c r="B1025" s="272">
        <v>531923</v>
      </c>
      <c r="C1025" s="272" t="s">
        <v>456</v>
      </c>
      <c r="D1025" s="272" t="s">
        <v>1155</v>
      </c>
    </row>
    <row r="1026" spans="1:4">
      <c r="A1026" s="272" t="s">
        <v>2003</v>
      </c>
      <c r="B1026" s="272">
        <v>531198</v>
      </c>
      <c r="C1026" s="272" t="s">
        <v>456</v>
      </c>
      <c r="D1026" s="272" t="s">
        <v>657</v>
      </c>
    </row>
    <row r="1027" spans="1:4">
      <c r="A1027" s="272" t="s">
        <v>2004</v>
      </c>
      <c r="B1027" s="272">
        <v>521216</v>
      </c>
      <c r="C1027" s="272" t="s">
        <v>456</v>
      </c>
      <c r="D1027" s="272" t="s">
        <v>471</v>
      </c>
    </row>
    <row r="1028" spans="1:4">
      <c r="A1028" s="272" t="s">
        <v>2005</v>
      </c>
      <c r="B1028" s="272">
        <v>542679</v>
      </c>
      <c r="C1028" s="272" t="s">
        <v>2006</v>
      </c>
      <c r="D1028" s="272" t="s">
        <v>754</v>
      </c>
    </row>
    <row r="1029" spans="1:4">
      <c r="A1029" s="272" t="s">
        <v>2007</v>
      </c>
      <c r="B1029" s="272">
        <v>532180</v>
      </c>
      <c r="C1029" s="272" t="s">
        <v>2008</v>
      </c>
      <c r="D1029" s="272" t="s">
        <v>774</v>
      </c>
    </row>
    <row r="1030" spans="1:4">
      <c r="A1030" s="272" t="s">
        <v>2009</v>
      </c>
      <c r="B1030" s="272">
        <v>512485</v>
      </c>
      <c r="C1030" s="272" t="s">
        <v>456</v>
      </c>
      <c r="D1030" s="272" t="s">
        <v>478</v>
      </c>
    </row>
    <row r="1031" spans="1:4">
      <c r="A1031" s="272" t="s">
        <v>2010</v>
      </c>
      <c r="B1031" s="272">
        <v>521151</v>
      </c>
      <c r="C1031" s="272" t="s">
        <v>456</v>
      </c>
      <c r="D1031" s="272" t="s">
        <v>471</v>
      </c>
    </row>
    <row r="1032" spans="1:4">
      <c r="A1032" s="272" t="s">
        <v>2011</v>
      </c>
      <c r="B1032" s="272">
        <v>503637</v>
      </c>
      <c r="C1032" s="272" t="s">
        <v>456</v>
      </c>
      <c r="D1032" s="272" t="s">
        <v>439</v>
      </c>
    </row>
    <row r="1033" spans="1:4">
      <c r="A1033" s="272" t="s">
        <v>2012</v>
      </c>
      <c r="B1033" s="272">
        <v>507717</v>
      </c>
      <c r="C1033" s="272" t="s">
        <v>2013</v>
      </c>
      <c r="D1033" s="272" t="s">
        <v>600</v>
      </c>
    </row>
    <row r="1034" spans="1:4">
      <c r="A1034" s="272" t="s">
        <v>2014</v>
      </c>
      <c r="B1034" s="272">
        <v>538446</v>
      </c>
      <c r="C1034" s="272" t="s">
        <v>456</v>
      </c>
      <c r="D1034" s="272" t="s">
        <v>439</v>
      </c>
    </row>
    <row r="1035" spans="1:4">
      <c r="A1035" s="272" t="s">
        <v>2015</v>
      </c>
      <c r="B1035" s="272" t="s">
        <v>456</v>
      </c>
      <c r="C1035" s="272" t="s">
        <v>2016</v>
      </c>
      <c r="D1035" s="272" t="s">
        <v>467</v>
      </c>
    </row>
    <row r="1036" spans="1:4">
      <c r="A1036" s="272" t="s">
        <v>2017</v>
      </c>
      <c r="B1036" s="272">
        <v>531043</v>
      </c>
      <c r="C1036" s="272" t="s">
        <v>456</v>
      </c>
      <c r="D1036" s="272" t="s">
        <v>645</v>
      </c>
    </row>
    <row r="1037" spans="1:4">
      <c r="A1037" s="272" t="s">
        <v>2018</v>
      </c>
      <c r="B1037" s="272">
        <v>540268</v>
      </c>
      <c r="C1037" s="272" t="s">
        <v>456</v>
      </c>
      <c r="D1037" s="272" t="s">
        <v>439</v>
      </c>
    </row>
    <row r="1038" spans="1:4">
      <c r="A1038" s="272" t="s">
        <v>2019</v>
      </c>
      <c r="B1038" s="272">
        <v>506405</v>
      </c>
      <c r="C1038" s="272" t="s">
        <v>456</v>
      </c>
      <c r="D1038" s="272" t="s">
        <v>616</v>
      </c>
    </row>
    <row r="1039" spans="1:4">
      <c r="A1039" s="272" t="s">
        <v>2020</v>
      </c>
      <c r="B1039" s="272">
        <v>511451</v>
      </c>
      <c r="C1039" s="272" t="s">
        <v>456</v>
      </c>
      <c r="D1039" s="272" t="s">
        <v>473</v>
      </c>
    </row>
    <row r="1040" spans="1:4">
      <c r="A1040" s="272" t="s">
        <v>2021</v>
      </c>
      <c r="B1040" s="272">
        <v>507442</v>
      </c>
      <c r="C1040" s="272" t="s">
        <v>2022</v>
      </c>
      <c r="D1040" s="272" t="s">
        <v>1155</v>
      </c>
    </row>
    <row r="1041" spans="1:4">
      <c r="A1041" s="272" t="s">
        <v>2023</v>
      </c>
      <c r="B1041" s="272">
        <v>501945</v>
      </c>
      <c r="C1041" s="272" t="s">
        <v>456</v>
      </c>
      <c r="D1041" s="272" t="s">
        <v>473</v>
      </c>
    </row>
    <row r="1042" spans="1:4">
      <c r="A1042" s="272" t="s">
        <v>2024</v>
      </c>
      <c r="B1042" s="272">
        <v>526971</v>
      </c>
      <c r="C1042" s="272" t="s">
        <v>456</v>
      </c>
      <c r="D1042" s="272" t="s">
        <v>478</v>
      </c>
    </row>
    <row r="1043" spans="1:4">
      <c r="A1043" s="272" t="s">
        <v>2025</v>
      </c>
      <c r="B1043" s="272">
        <v>531306</v>
      </c>
      <c r="C1043" s="272" t="s">
        <v>456</v>
      </c>
      <c r="D1043" s="272" t="s">
        <v>464</v>
      </c>
    </row>
    <row r="1044" spans="1:4">
      <c r="A1044" s="272" t="s">
        <v>2026</v>
      </c>
      <c r="B1044" s="272">
        <v>531306</v>
      </c>
      <c r="C1044" s="272" t="s">
        <v>456</v>
      </c>
      <c r="D1044" s="272" t="s">
        <v>464</v>
      </c>
    </row>
    <row r="1045" spans="1:4">
      <c r="A1045" s="272" t="s">
        <v>2027</v>
      </c>
      <c r="B1045" s="272">
        <v>541302</v>
      </c>
      <c r="C1045" s="272" t="s">
        <v>456</v>
      </c>
      <c r="D1045" s="272" t="s">
        <v>854</v>
      </c>
    </row>
    <row r="1046" spans="1:4">
      <c r="A1046" s="272" t="s">
        <v>2028</v>
      </c>
      <c r="B1046" s="272">
        <v>507886</v>
      </c>
      <c r="C1046" s="272" t="s">
        <v>456</v>
      </c>
      <c r="D1046" s="272" t="s">
        <v>542</v>
      </c>
    </row>
    <row r="1047" spans="1:4">
      <c r="A1047" s="272" t="s">
        <v>2029</v>
      </c>
      <c r="B1047" s="272">
        <v>540695</v>
      </c>
      <c r="C1047" s="272" t="s">
        <v>456</v>
      </c>
      <c r="D1047" s="272" t="s">
        <v>478</v>
      </c>
    </row>
    <row r="1048" spans="1:4">
      <c r="A1048" s="272" t="s">
        <v>2030</v>
      </c>
      <c r="B1048" s="272">
        <v>531237</v>
      </c>
      <c r="C1048" s="272" t="s">
        <v>456</v>
      </c>
      <c r="D1048" s="272" t="s">
        <v>473</v>
      </c>
    </row>
    <row r="1049" spans="1:4">
      <c r="A1049" s="272" t="s">
        <v>2031</v>
      </c>
      <c r="B1049" s="272">
        <v>533336</v>
      </c>
      <c r="C1049" s="272" t="s">
        <v>2032</v>
      </c>
      <c r="D1049" s="272" t="s">
        <v>476</v>
      </c>
    </row>
    <row r="1050" spans="1:4">
      <c r="A1050" s="272" t="s">
        <v>2033</v>
      </c>
      <c r="B1050" s="272">
        <v>523736</v>
      </c>
      <c r="C1050" s="272" t="s">
        <v>2034</v>
      </c>
      <c r="D1050" s="272" t="s">
        <v>833</v>
      </c>
    </row>
    <row r="1051" spans="1:4">
      <c r="A1051" s="272" t="s">
        <v>2035</v>
      </c>
      <c r="B1051" s="272">
        <v>538902</v>
      </c>
      <c r="C1051" s="272" t="s">
        <v>2036</v>
      </c>
      <c r="D1051" s="272" t="s">
        <v>863</v>
      </c>
    </row>
    <row r="1052" spans="1:4">
      <c r="A1052" s="272" t="s">
        <v>2037</v>
      </c>
      <c r="B1052" s="272" t="s">
        <v>456</v>
      </c>
      <c r="C1052" s="272" t="s">
        <v>2038</v>
      </c>
      <c r="D1052" s="272" t="s">
        <v>863</v>
      </c>
    </row>
    <row r="1053" spans="1:4">
      <c r="A1053" s="272" t="s">
        <v>2039</v>
      </c>
      <c r="B1053" s="272">
        <v>508860</v>
      </c>
      <c r="C1053" s="272" t="s">
        <v>456</v>
      </c>
      <c r="D1053" s="272" t="s">
        <v>854</v>
      </c>
    </row>
    <row r="1054" spans="1:4">
      <c r="A1054" s="272" t="s">
        <v>2040</v>
      </c>
      <c r="B1054" s="272">
        <v>500120</v>
      </c>
      <c r="C1054" s="272" t="s">
        <v>456</v>
      </c>
      <c r="D1054" s="272" t="s">
        <v>504</v>
      </c>
    </row>
    <row r="1055" spans="1:4">
      <c r="A1055" s="272" t="s">
        <v>2041</v>
      </c>
      <c r="B1055" s="272">
        <v>522163</v>
      </c>
      <c r="C1055" s="272" t="s">
        <v>2042</v>
      </c>
      <c r="D1055" s="272" t="s">
        <v>754</v>
      </c>
    </row>
    <row r="1056" spans="1:4">
      <c r="A1056" s="272" t="s">
        <v>2043</v>
      </c>
      <c r="B1056" s="272">
        <v>530959</v>
      </c>
      <c r="C1056" s="272" t="s">
        <v>456</v>
      </c>
      <c r="D1056" s="272" t="s">
        <v>863</v>
      </c>
    </row>
    <row r="1057" spans="1:4">
      <c r="A1057" s="272" t="s">
        <v>2044</v>
      </c>
      <c r="B1057" s="272">
        <v>500089</v>
      </c>
      <c r="C1057" s="272" t="s">
        <v>2045</v>
      </c>
      <c r="D1057" s="272" t="s">
        <v>616</v>
      </c>
    </row>
    <row r="1058" spans="1:4">
      <c r="A1058" s="272" t="s">
        <v>2046</v>
      </c>
      <c r="B1058" s="272">
        <v>500089</v>
      </c>
      <c r="C1058" s="272" t="s">
        <v>2045</v>
      </c>
      <c r="D1058" s="272" t="s">
        <v>616</v>
      </c>
    </row>
    <row r="1059" spans="1:4">
      <c r="A1059" s="272" t="s">
        <v>2047</v>
      </c>
      <c r="B1059" s="272">
        <v>540811</v>
      </c>
      <c r="C1059" s="272" t="s">
        <v>456</v>
      </c>
      <c r="D1059" s="272" t="s">
        <v>478</v>
      </c>
    </row>
    <row r="1060" spans="1:4">
      <c r="A1060" s="272" t="s">
        <v>2048</v>
      </c>
      <c r="B1060" s="272">
        <v>542685</v>
      </c>
      <c r="C1060" s="272" t="s">
        <v>2049</v>
      </c>
      <c r="D1060" s="272" t="s">
        <v>980</v>
      </c>
    </row>
    <row r="1061" spans="1:4">
      <c r="A1061" s="272" t="s">
        <v>2050</v>
      </c>
      <c r="B1061" s="272">
        <v>539979</v>
      </c>
      <c r="C1061" s="272" t="s">
        <v>2051</v>
      </c>
      <c r="D1061" s="272" t="s">
        <v>471</v>
      </c>
    </row>
    <row r="1062" spans="1:4">
      <c r="A1062" s="272" t="s">
        <v>2052</v>
      </c>
      <c r="B1062" s="272">
        <v>540151</v>
      </c>
      <c r="C1062" s="272" t="s">
        <v>456</v>
      </c>
      <c r="D1062" s="272" t="s">
        <v>459</v>
      </c>
    </row>
    <row r="1063" spans="1:4">
      <c r="A1063" s="272" t="s">
        <v>2053</v>
      </c>
      <c r="B1063" s="272">
        <v>542155</v>
      </c>
      <c r="C1063" s="272" t="s">
        <v>2054</v>
      </c>
      <c r="D1063" s="272" t="s">
        <v>822</v>
      </c>
    </row>
    <row r="1064" spans="1:4">
      <c r="A1064" s="272" t="s">
        <v>2055</v>
      </c>
      <c r="B1064" s="272">
        <v>506414</v>
      </c>
      <c r="C1064" s="272" t="s">
        <v>456</v>
      </c>
      <c r="D1064" s="272" t="s">
        <v>494</v>
      </c>
    </row>
    <row r="1065" spans="1:4">
      <c r="A1065" s="272" t="s">
        <v>2056</v>
      </c>
      <c r="B1065" s="272">
        <v>531153</v>
      </c>
      <c r="C1065" s="272" t="s">
        <v>456</v>
      </c>
      <c r="D1065" s="272" t="s">
        <v>705</v>
      </c>
    </row>
    <row r="1066" spans="1:4">
      <c r="A1066" s="272" t="s">
        <v>2057</v>
      </c>
      <c r="B1066" s="272">
        <v>540789</v>
      </c>
      <c r="C1066" s="272" t="s">
        <v>2058</v>
      </c>
      <c r="D1066" s="272" t="s">
        <v>2059</v>
      </c>
    </row>
    <row r="1067" spans="1:4">
      <c r="A1067" s="272" t="s">
        <v>2060</v>
      </c>
      <c r="B1067" s="272">
        <v>540047</v>
      </c>
      <c r="C1067" s="272" t="s">
        <v>2061</v>
      </c>
      <c r="D1067" s="272" t="s">
        <v>1051</v>
      </c>
    </row>
    <row r="1068" spans="1:4">
      <c r="A1068" s="272" t="s">
        <v>2062</v>
      </c>
      <c r="B1068" s="272">
        <v>526927</v>
      </c>
      <c r="C1068" s="272" t="s">
        <v>456</v>
      </c>
      <c r="D1068" s="272" t="s">
        <v>549</v>
      </c>
    </row>
    <row r="1069" spans="1:4">
      <c r="A1069" s="272" t="s">
        <v>2063</v>
      </c>
      <c r="B1069" s="272">
        <v>500068</v>
      </c>
      <c r="C1069" s="272" t="s">
        <v>456</v>
      </c>
      <c r="D1069" s="272" t="s">
        <v>464</v>
      </c>
    </row>
    <row r="1070" spans="1:4">
      <c r="A1070" s="272" t="s">
        <v>2064</v>
      </c>
      <c r="B1070" s="272">
        <v>500068</v>
      </c>
      <c r="C1070" s="272" t="s">
        <v>456</v>
      </c>
      <c r="D1070" s="272" t="s">
        <v>464</v>
      </c>
    </row>
    <row r="1071" spans="1:4">
      <c r="A1071" s="272" t="s">
        <v>2065</v>
      </c>
      <c r="B1071" s="272">
        <v>532839</v>
      </c>
      <c r="C1071" s="272" t="s">
        <v>2066</v>
      </c>
      <c r="D1071" s="272" t="s">
        <v>1195</v>
      </c>
    </row>
    <row r="1072" spans="1:4">
      <c r="A1072" s="272" t="s">
        <v>2067</v>
      </c>
      <c r="B1072" s="272">
        <v>532839</v>
      </c>
      <c r="C1072" s="272" t="s">
        <v>2066</v>
      </c>
      <c r="D1072" s="272" t="s">
        <v>1195</v>
      </c>
    </row>
    <row r="1073" spans="1:4">
      <c r="A1073" s="272" t="s">
        <v>2068</v>
      </c>
      <c r="B1073" s="272">
        <v>531553</v>
      </c>
      <c r="C1073" s="272" t="s">
        <v>456</v>
      </c>
      <c r="D1073" s="272" t="s">
        <v>877</v>
      </c>
    </row>
    <row r="1074" spans="1:4">
      <c r="A1074" s="272" t="s">
        <v>2069</v>
      </c>
      <c r="B1074" s="272">
        <v>540701</v>
      </c>
      <c r="C1074" s="272" t="s">
        <v>2070</v>
      </c>
      <c r="D1074" s="272" t="s">
        <v>494</v>
      </c>
    </row>
    <row r="1075" spans="1:4">
      <c r="A1075" s="272" t="s">
        <v>2071</v>
      </c>
      <c r="B1075" s="272">
        <v>538432</v>
      </c>
      <c r="C1075" s="272" t="s">
        <v>456</v>
      </c>
      <c r="D1075" s="272" t="s">
        <v>478</v>
      </c>
    </row>
    <row r="1076" spans="1:4">
      <c r="A1076" s="272" t="s">
        <v>2072</v>
      </c>
      <c r="B1076" s="272">
        <v>532488</v>
      </c>
      <c r="C1076" s="272" t="s">
        <v>2073</v>
      </c>
      <c r="D1076" s="272" t="s">
        <v>494</v>
      </c>
    </row>
    <row r="1077" spans="1:4">
      <c r="A1077" s="272" t="s">
        <v>2074</v>
      </c>
      <c r="B1077" s="272">
        <v>526285</v>
      </c>
      <c r="C1077" s="272" t="s">
        <v>456</v>
      </c>
      <c r="D1077" s="272" t="s">
        <v>705</v>
      </c>
    </row>
    <row r="1078" spans="1:4">
      <c r="A1078" s="272" t="s">
        <v>2075</v>
      </c>
      <c r="B1078" s="272">
        <v>526315</v>
      </c>
      <c r="C1078" s="272" t="s">
        <v>456</v>
      </c>
      <c r="D1078" s="272" t="s">
        <v>984</v>
      </c>
    </row>
    <row r="1079" spans="1:4">
      <c r="A1079" s="272" t="s">
        <v>2076</v>
      </c>
      <c r="B1079" s="272">
        <v>540699</v>
      </c>
      <c r="C1079" s="272" t="s">
        <v>2077</v>
      </c>
      <c r="D1079" s="272" t="s">
        <v>825</v>
      </c>
    </row>
    <row r="1080" spans="1:4">
      <c r="A1080" s="272" t="s">
        <v>2078</v>
      </c>
      <c r="B1080" s="272">
        <v>540699</v>
      </c>
      <c r="C1080" s="272" t="s">
        <v>2077</v>
      </c>
      <c r="D1080" s="272" t="s">
        <v>825</v>
      </c>
    </row>
    <row r="1081" spans="1:4">
      <c r="A1081" s="272" t="s">
        <v>2079</v>
      </c>
      <c r="B1081" s="272">
        <v>532868</v>
      </c>
      <c r="C1081" s="272" t="s">
        <v>2080</v>
      </c>
      <c r="D1081" s="272" t="s">
        <v>542</v>
      </c>
    </row>
    <row r="1082" spans="1:4">
      <c r="A1082" s="272" t="s">
        <v>2081</v>
      </c>
      <c r="B1082" s="272">
        <v>533146</v>
      </c>
      <c r="C1082" s="272" t="s">
        <v>2082</v>
      </c>
      <c r="D1082" s="272" t="s">
        <v>2083</v>
      </c>
    </row>
    <row r="1083" spans="1:4">
      <c r="A1083" s="272" t="s">
        <v>2084</v>
      </c>
      <c r="B1083" s="272">
        <v>533146</v>
      </c>
      <c r="C1083" s="272" t="s">
        <v>2085</v>
      </c>
      <c r="D1083" s="272" t="s">
        <v>2083</v>
      </c>
    </row>
    <row r="1084" spans="1:4">
      <c r="A1084" s="272" t="s">
        <v>2086</v>
      </c>
      <c r="B1084" s="272">
        <v>505526</v>
      </c>
      <c r="C1084" s="272" t="s">
        <v>456</v>
      </c>
      <c r="D1084" s="272" t="s">
        <v>476</v>
      </c>
    </row>
    <row r="1085" spans="1:4">
      <c r="A1085" s="272" t="s">
        <v>2087</v>
      </c>
      <c r="B1085" s="272">
        <v>542013</v>
      </c>
      <c r="C1085" s="272" t="s">
        <v>456</v>
      </c>
      <c r="D1085" s="272" t="s">
        <v>936</v>
      </c>
    </row>
    <row r="1086" spans="1:4">
      <c r="A1086" s="272" t="s">
        <v>2088</v>
      </c>
      <c r="B1086" s="272">
        <v>541403</v>
      </c>
      <c r="C1086" s="272" t="s">
        <v>2089</v>
      </c>
      <c r="D1086" s="272" t="s">
        <v>570</v>
      </c>
    </row>
    <row r="1087" spans="1:4">
      <c r="A1087" s="272" t="s">
        <v>2090</v>
      </c>
      <c r="B1087" s="272">
        <v>526504</v>
      </c>
      <c r="C1087" s="272" t="s">
        <v>456</v>
      </c>
      <c r="D1087" s="272" t="s">
        <v>645</v>
      </c>
    </row>
    <row r="1088" spans="1:4">
      <c r="A1088" s="272" t="s">
        <v>2091</v>
      </c>
      <c r="B1088" s="272">
        <v>522261</v>
      </c>
      <c r="C1088" s="272" t="s">
        <v>2092</v>
      </c>
      <c r="D1088" s="272" t="s">
        <v>797</v>
      </c>
    </row>
    <row r="1089" spans="1:4">
      <c r="A1089" s="272" t="s">
        <v>2093</v>
      </c>
      <c r="B1089" s="272">
        <v>522261</v>
      </c>
      <c r="C1089" s="272" t="s">
        <v>2092</v>
      </c>
      <c r="D1089" s="272" t="s">
        <v>797</v>
      </c>
    </row>
    <row r="1090" spans="1:4">
      <c r="A1090" s="272" t="s">
        <v>2094</v>
      </c>
      <c r="B1090" s="272">
        <v>512519</v>
      </c>
      <c r="C1090" s="272" t="s">
        <v>2095</v>
      </c>
      <c r="D1090" s="272" t="s">
        <v>471</v>
      </c>
    </row>
    <row r="1091" spans="1:4">
      <c r="A1091" s="272" t="s">
        <v>2096</v>
      </c>
      <c r="B1091" s="272" t="s">
        <v>456</v>
      </c>
      <c r="C1091" s="272" t="s">
        <v>2097</v>
      </c>
      <c r="D1091" s="272" t="s">
        <v>547</v>
      </c>
    </row>
    <row r="1092" spans="1:4">
      <c r="A1092" s="272" t="s">
        <v>2098</v>
      </c>
      <c r="B1092" s="272">
        <v>533176</v>
      </c>
      <c r="C1092" s="272" t="s">
        <v>2099</v>
      </c>
      <c r="D1092" s="272" t="s">
        <v>459</v>
      </c>
    </row>
    <row r="1093" spans="1:4">
      <c r="A1093" s="272" t="s">
        <v>2100</v>
      </c>
      <c r="B1093" s="272">
        <v>526783</v>
      </c>
      <c r="C1093" s="272" t="s">
        <v>456</v>
      </c>
      <c r="D1093" s="272" t="s">
        <v>645</v>
      </c>
    </row>
    <row r="1094" spans="1:4">
      <c r="A1094" s="272" t="s">
        <v>2101</v>
      </c>
      <c r="B1094" s="272">
        <v>539267</v>
      </c>
      <c r="C1094" s="272" t="s">
        <v>456</v>
      </c>
      <c r="D1094" s="272" t="s">
        <v>478</v>
      </c>
    </row>
    <row r="1095" spans="1:4">
      <c r="A1095" s="272" t="s">
        <v>2102</v>
      </c>
      <c r="B1095" s="272">
        <v>539524</v>
      </c>
      <c r="C1095" s="272" t="s">
        <v>2103</v>
      </c>
      <c r="D1095" s="272" t="s">
        <v>645</v>
      </c>
    </row>
    <row r="1096" spans="1:4">
      <c r="A1096" s="272" t="s">
        <v>2104</v>
      </c>
      <c r="B1096" s="272">
        <v>541299</v>
      </c>
      <c r="C1096" s="272" t="s">
        <v>456</v>
      </c>
      <c r="D1096" s="272" t="s">
        <v>645</v>
      </c>
    </row>
    <row r="1097" spans="1:4">
      <c r="A1097" s="272" t="s">
        <v>2105</v>
      </c>
      <c r="B1097" s="272">
        <v>500124</v>
      </c>
      <c r="C1097" s="272" t="s">
        <v>2106</v>
      </c>
      <c r="D1097" s="272" t="s">
        <v>494</v>
      </c>
    </row>
    <row r="1098" spans="1:4">
      <c r="A1098" s="272" t="s">
        <v>2107</v>
      </c>
      <c r="B1098" s="272">
        <v>540144</v>
      </c>
      <c r="C1098" s="272" t="s">
        <v>456</v>
      </c>
      <c r="D1098" s="272" t="s">
        <v>540</v>
      </c>
    </row>
    <row r="1099" spans="1:4">
      <c r="A1099" s="272" t="s">
        <v>2108</v>
      </c>
      <c r="B1099" s="272">
        <v>523618</v>
      </c>
      <c r="C1099" s="272" t="s">
        <v>2109</v>
      </c>
      <c r="D1099" s="272" t="s">
        <v>1704</v>
      </c>
    </row>
    <row r="1100" spans="1:4">
      <c r="A1100" s="272" t="s">
        <v>2110</v>
      </c>
      <c r="B1100" s="272">
        <v>523618</v>
      </c>
      <c r="C1100" s="272" t="s">
        <v>2109</v>
      </c>
      <c r="D1100" s="272" t="s">
        <v>1704</v>
      </c>
    </row>
    <row r="1101" spans="1:4">
      <c r="A1101" s="272" t="s">
        <v>2111</v>
      </c>
      <c r="B1101" s="272">
        <v>534674</v>
      </c>
      <c r="C1101" s="272" t="s">
        <v>2112</v>
      </c>
      <c r="D1101" s="272" t="s">
        <v>478</v>
      </c>
    </row>
    <row r="1102" spans="1:4">
      <c r="A1102" s="272" t="s">
        <v>2113</v>
      </c>
      <c r="B1102" s="272">
        <v>511634</v>
      </c>
      <c r="C1102" s="272" t="s">
        <v>456</v>
      </c>
      <c r="D1102" s="272" t="s">
        <v>854</v>
      </c>
    </row>
    <row r="1103" spans="1:4">
      <c r="A1103" s="272" t="s">
        <v>2114</v>
      </c>
      <c r="B1103" s="272">
        <v>531471</v>
      </c>
      <c r="C1103" s="272" t="s">
        <v>456</v>
      </c>
      <c r="D1103" s="272" t="s">
        <v>797</v>
      </c>
    </row>
    <row r="1104" spans="1:4">
      <c r="A1104" s="272" t="s">
        <v>2115</v>
      </c>
      <c r="B1104" s="272">
        <v>504908</v>
      </c>
      <c r="C1104" s="272" t="s">
        <v>456</v>
      </c>
      <c r="D1104" s="272" t="s">
        <v>811</v>
      </c>
    </row>
    <row r="1105" spans="1:4">
      <c r="A1105" s="272" t="s">
        <v>2116</v>
      </c>
      <c r="B1105" s="272">
        <v>526355</v>
      </c>
      <c r="C1105" s="272" t="s">
        <v>456</v>
      </c>
      <c r="D1105" s="272" t="s">
        <v>576</v>
      </c>
    </row>
    <row r="1106" spans="1:4">
      <c r="A1106" s="272" t="s">
        <v>2117</v>
      </c>
      <c r="B1106" s="272">
        <v>517437</v>
      </c>
      <c r="C1106" s="272" t="s">
        <v>456</v>
      </c>
      <c r="D1106" s="272" t="s">
        <v>576</v>
      </c>
    </row>
    <row r="1107" spans="1:4">
      <c r="A1107" s="272" t="s">
        <v>2118</v>
      </c>
      <c r="B1107" s="272">
        <v>532610</v>
      </c>
      <c r="C1107" s="272" t="s">
        <v>2119</v>
      </c>
      <c r="D1107" s="272" t="s">
        <v>1155</v>
      </c>
    </row>
    <row r="1108" spans="1:4">
      <c r="A1108" s="272" t="s">
        <v>2120</v>
      </c>
      <c r="B1108" s="272">
        <v>538608</v>
      </c>
      <c r="C1108" s="272" t="s">
        <v>2121</v>
      </c>
      <c r="D1108" s="272" t="s">
        <v>822</v>
      </c>
    </row>
    <row r="1109" spans="1:4">
      <c r="A1109" s="272" t="s">
        <v>2122</v>
      </c>
      <c r="B1109" s="272">
        <v>532365</v>
      </c>
      <c r="C1109" s="272" t="s">
        <v>2123</v>
      </c>
      <c r="D1109" s="272" t="s">
        <v>442</v>
      </c>
    </row>
    <row r="1110" spans="1:4">
      <c r="A1110" s="272" t="s">
        <v>2124</v>
      </c>
      <c r="B1110" s="272">
        <v>505242</v>
      </c>
      <c r="C1110" s="272" t="s">
        <v>2125</v>
      </c>
      <c r="D1110" s="272" t="s">
        <v>464</v>
      </c>
    </row>
    <row r="1111" spans="1:4">
      <c r="A1111" s="272" t="s">
        <v>2126</v>
      </c>
      <c r="B1111" s="272">
        <v>539681</v>
      </c>
      <c r="C1111" s="272" t="s">
        <v>456</v>
      </c>
      <c r="D1111" s="272" t="s">
        <v>473</v>
      </c>
    </row>
    <row r="1112" spans="1:4">
      <c r="A1112" s="272" t="s">
        <v>2127</v>
      </c>
      <c r="B1112" s="272">
        <v>540795</v>
      </c>
      <c r="C1112" s="272" t="s">
        <v>456</v>
      </c>
      <c r="D1112" s="272" t="s">
        <v>754</v>
      </c>
    </row>
    <row r="1113" spans="1:4">
      <c r="A1113" s="272" t="s">
        <v>2128</v>
      </c>
      <c r="B1113" s="272">
        <v>524818</v>
      </c>
      <c r="C1113" s="272" t="s">
        <v>456</v>
      </c>
      <c r="D1113" s="272" t="s">
        <v>616</v>
      </c>
    </row>
    <row r="1114" spans="1:4">
      <c r="A1114" s="272" t="s">
        <v>2129</v>
      </c>
      <c r="B1114" s="272">
        <v>530779</v>
      </c>
      <c r="C1114" s="272" t="s">
        <v>456</v>
      </c>
      <c r="D1114" s="272" t="s">
        <v>473</v>
      </c>
    </row>
    <row r="1115" spans="1:4">
      <c r="A1115" s="272" t="s">
        <v>2130</v>
      </c>
      <c r="B1115" s="272">
        <v>517238</v>
      </c>
      <c r="C1115" s="272" t="s">
        <v>456</v>
      </c>
      <c r="D1115" s="272" t="s">
        <v>998</v>
      </c>
    </row>
    <row r="1116" spans="1:4">
      <c r="A1116" s="272" t="s">
        <v>2131</v>
      </c>
      <c r="B1116" s="272">
        <v>532707</v>
      </c>
      <c r="C1116" s="272" t="s">
        <v>2132</v>
      </c>
      <c r="D1116" s="272" t="s">
        <v>616</v>
      </c>
    </row>
    <row r="1117" spans="1:4">
      <c r="A1117" s="272" t="s">
        <v>2133</v>
      </c>
      <c r="B1117" s="272">
        <v>531533</v>
      </c>
      <c r="C1117" s="272" t="s">
        <v>456</v>
      </c>
      <c r="D1117" s="272" t="s">
        <v>442</v>
      </c>
    </row>
    <row r="1118" spans="1:4">
      <c r="A1118" s="272" t="s">
        <v>2134</v>
      </c>
      <c r="B1118" s="272" t="s">
        <v>456</v>
      </c>
      <c r="C1118" s="272" t="s">
        <v>2135</v>
      </c>
      <c r="D1118" s="272" t="s">
        <v>467</v>
      </c>
    </row>
    <row r="1119" spans="1:4">
      <c r="A1119" s="272" t="s">
        <v>2136</v>
      </c>
      <c r="B1119" s="272">
        <v>507917</v>
      </c>
      <c r="C1119" s="272" t="s">
        <v>456</v>
      </c>
      <c r="D1119" s="272" t="s">
        <v>542</v>
      </c>
    </row>
    <row r="1120" spans="1:4">
      <c r="A1120" s="272" t="s">
        <v>2137</v>
      </c>
      <c r="B1120" s="272">
        <v>520081</v>
      </c>
      <c r="C1120" s="272" t="s">
        <v>456</v>
      </c>
      <c r="D1120" s="272" t="s">
        <v>488</v>
      </c>
    </row>
    <row r="1121" spans="1:4">
      <c r="A1121" s="272" t="s">
        <v>2138</v>
      </c>
      <c r="B1121" s="272">
        <v>541053</v>
      </c>
      <c r="C1121" s="272" t="s">
        <v>456</v>
      </c>
      <c r="D1121" s="272" t="s">
        <v>439</v>
      </c>
    </row>
    <row r="1122" spans="1:4">
      <c r="A1122" s="272" t="s">
        <v>2139</v>
      </c>
      <c r="B1122" s="272">
        <v>590022</v>
      </c>
      <c r="C1122" s="272" t="s">
        <v>2140</v>
      </c>
      <c r="D1122" s="272" t="s">
        <v>471</v>
      </c>
    </row>
    <row r="1123" spans="1:4">
      <c r="A1123" s="272" t="s">
        <v>2141</v>
      </c>
      <c r="B1123" s="272">
        <v>531346</v>
      </c>
      <c r="C1123" s="272" t="s">
        <v>456</v>
      </c>
      <c r="D1123" s="272" t="s">
        <v>936</v>
      </c>
    </row>
    <row r="1124" spans="1:4">
      <c r="A1124" s="272" t="s">
        <v>2142</v>
      </c>
      <c r="B1124" s="272">
        <v>532751</v>
      </c>
      <c r="C1124" s="272" t="s">
        <v>2143</v>
      </c>
      <c r="D1124" s="272" t="s">
        <v>754</v>
      </c>
    </row>
    <row r="1125" spans="1:4">
      <c r="A1125" s="272" t="s">
        <v>2144</v>
      </c>
      <c r="B1125" s="272" t="s">
        <v>456</v>
      </c>
      <c r="C1125" s="272" t="s">
        <v>2145</v>
      </c>
      <c r="D1125" s="272" t="s">
        <v>547</v>
      </c>
    </row>
    <row r="1126" spans="1:4">
      <c r="A1126" s="272" t="s">
        <v>2146</v>
      </c>
      <c r="B1126" s="272">
        <v>532927</v>
      </c>
      <c r="C1126" s="272" t="s">
        <v>2147</v>
      </c>
      <c r="D1126" s="272" t="s">
        <v>786</v>
      </c>
    </row>
    <row r="1127" spans="1:4">
      <c r="A1127" s="272" t="s">
        <v>2148</v>
      </c>
      <c r="B1127" s="272">
        <v>534839</v>
      </c>
      <c r="C1127" s="272" t="s">
        <v>456</v>
      </c>
      <c r="D1127" s="272" t="s">
        <v>654</v>
      </c>
    </row>
    <row r="1128" spans="1:4">
      <c r="A1128" s="272" t="s">
        <v>2149</v>
      </c>
      <c r="B1128" s="272">
        <v>530643</v>
      </c>
      <c r="C1128" s="272" t="s">
        <v>456</v>
      </c>
      <c r="D1128" s="272" t="s">
        <v>998</v>
      </c>
    </row>
    <row r="1129" spans="1:4">
      <c r="A1129" s="272" t="s">
        <v>2150</v>
      </c>
      <c r="B1129" s="272">
        <v>523732</v>
      </c>
      <c r="C1129" s="272" t="s">
        <v>456</v>
      </c>
      <c r="D1129" s="272" t="s">
        <v>951</v>
      </c>
    </row>
    <row r="1130" spans="1:4">
      <c r="A1130" s="272" t="s">
        <v>2151</v>
      </c>
      <c r="B1130" s="272">
        <v>538708</v>
      </c>
      <c r="C1130" s="272" t="s">
        <v>456</v>
      </c>
      <c r="D1130" s="272" t="s">
        <v>473</v>
      </c>
    </row>
    <row r="1131" spans="1:4">
      <c r="A1131" s="272" t="s">
        <v>2152</v>
      </c>
      <c r="B1131" s="272">
        <v>538708</v>
      </c>
      <c r="C1131" s="272" t="s">
        <v>456</v>
      </c>
      <c r="D1131" s="272" t="s">
        <v>473</v>
      </c>
    </row>
    <row r="1132" spans="1:4">
      <c r="A1132" s="272" t="s">
        <v>2153</v>
      </c>
      <c r="B1132" s="272">
        <v>526703</v>
      </c>
      <c r="C1132" s="272" t="s">
        <v>456</v>
      </c>
      <c r="D1132" s="272" t="s">
        <v>576</v>
      </c>
    </row>
    <row r="1133" spans="1:4">
      <c r="A1133" s="272" t="s">
        <v>2154</v>
      </c>
      <c r="B1133" s="272">
        <v>540063</v>
      </c>
      <c r="C1133" s="272" t="s">
        <v>456</v>
      </c>
      <c r="D1133" s="272" t="s">
        <v>442</v>
      </c>
    </row>
    <row r="1134" spans="1:4">
      <c r="A1134" s="272" t="s">
        <v>2155</v>
      </c>
      <c r="B1134" s="272">
        <v>532922</v>
      </c>
      <c r="C1134" s="272" t="s">
        <v>2156</v>
      </c>
      <c r="D1134" s="272" t="s">
        <v>439</v>
      </c>
    </row>
    <row r="1135" spans="1:4">
      <c r="A1135" s="272" t="s">
        <v>2157</v>
      </c>
      <c r="B1135" s="272">
        <v>532696</v>
      </c>
      <c r="C1135" s="272" t="s">
        <v>2158</v>
      </c>
      <c r="D1135" s="272" t="s">
        <v>561</v>
      </c>
    </row>
    <row r="1136" spans="1:4">
      <c r="A1136" s="272" t="s">
        <v>2159</v>
      </c>
      <c r="B1136" s="272">
        <v>526483</v>
      </c>
      <c r="C1136" s="272" t="s">
        <v>456</v>
      </c>
      <c r="D1136" s="272" t="s">
        <v>1695</v>
      </c>
    </row>
    <row r="1137" spans="1:4">
      <c r="A1137" s="272" t="s">
        <v>2160</v>
      </c>
      <c r="B1137" s="272">
        <v>535694</v>
      </c>
      <c r="C1137" s="272" t="s">
        <v>456</v>
      </c>
      <c r="D1137" s="272" t="s">
        <v>478</v>
      </c>
    </row>
    <row r="1138" spans="1:4">
      <c r="A1138" s="272" t="s">
        <v>2161</v>
      </c>
      <c r="B1138" s="272">
        <v>505200</v>
      </c>
      <c r="C1138" s="272" t="s">
        <v>2162</v>
      </c>
      <c r="D1138" s="272" t="s">
        <v>1114</v>
      </c>
    </row>
    <row r="1139" spans="1:4">
      <c r="A1139" s="272" t="s">
        <v>2163</v>
      </c>
      <c r="B1139" s="272">
        <v>500125</v>
      </c>
      <c r="C1139" s="272" t="s">
        <v>2164</v>
      </c>
      <c r="D1139" s="272" t="s">
        <v>1155</v>
      </c>
    </row>
    <row r="1140" spans="1:4">
      <c r="A1140" s="272" t="s">
        <v>2165</v>
      </c>
      <c r="B1140" s="272">
        <v>500125</v>
      </c>
      <c r="C1140" s="272" t="s">
        <v>2164</v>
      </c>
      <c r="D1140" s="272" t="s">
        <v>1155</v>
      </c>
    </row>
    <row r="1141" spans="1:4">
      <c r="A1141" s="272" t="s">
        <v>2166</v>
      </c>
      <c r="B1141" s="272">
        <v>523127</v>
      </c>
      <c r="C1141" s="272" t="s">
        <v>2167</v>
      </c>
      <c r="D1141" s="272" t="s">
        <v>657</v>
      </c>
    </row>
    <row r="1142" spans="1:4">
      <c r="A1142" s="272" t="s">
        <v>2168</v>
      </c>
      <c r="B1142" s="272">
        <v>500840</v>
      </c>
      <c r="C1142" s="272" t="s">
        <v>2169</v>
      </c>
      <c r="D1142" s="272" t="s">
        <v>657</v>
      </c>
    </row>
    <row r="1143" spans="1:4">
      <c r="A1143" s="272" t="s">
        <v>2170</v>
      </c>
      <c r="B1143" s="272">
        <v>523708</v>
      </c>
      <c r="C1143" s="272" t="s">
        <v>2171</v>
      </c>
      <c r="D1143" s="272" t="s">
        <v>464</v>
      </c>
    </row>
    <row r="1144" spans="1:4">
      <c r="A1144" s="272" t="s">
        <v>2172</v>
      </c>
      <c r="B1144" s="272">
        <v>523708</v>
      </c>
      <c r="C1144" s="272" t="s">
        <v>2171</v>
      </c>
      <c r="D1144" s="272" t="s">
        <v>464</v>
      </c>
    </row>
    <row r="1145" spans="1:4">
      <c r="A1145" s="272" t="s">
        <v>2173</v>
      </c>
      <c r="B1145" s="272">
        <v>538653</v>
      </c>
      <c r="C1145" s="272" t="s">
        <v>2174</v>
      </c>
      <c r="D1145" s="272" t="s">
        <v>822</v>
      </c>
    </row>
    <row r="1146" spans="1:4">
      <c r="A1146" s="272" t="s">
        <v>2175</v>
      </c>
      <c r="B1146" s="272">
        <v>530581</v>
      </c>
      <c r="C1146" s="272" t="s">
        <v>456</v>
      </c>
      <c r="D1146" s="272" t="s">
        <v>877</v>
      </c>
    </row>
    <row r="1147" spans="1:4">
      <c r="A1147" s="272" t="s">
        <v>2176</v>
      </c>
      <c r="B1147" s="272">
        <v>532820</v>
      </c>
      <c r="C1147" s="272" t="s">
        <v>2177</v>
      </c>
      <c r="D1147" s="272" t="s">
        <v>471</v>
      </c>
    </row>
    <row r="1148" spans="1:4">
      <c r="A1148" s="272" t="s">
        <v>2178</v>
      </c>
      <c r="B1148" s="272">
        <v>513452</v>
      </c>
      <c r="C1148" s="272" t="s">
        <v>456</v>
      </c>
      <c r="D1148" s="272" t="s">
        <v>488</v>
      </c>
    </row>
    <row r="1149" spans="1:4">
      <c r="A1149" s="272" t="s">
        <v>2179</v>
      </c>
      <c r="B1149" s="272">
        <v>500123</v>
      </c>
      <c r="C1149" s="272" t="s">
        <v>456</v>
      </c>
      <c r="D1149" s="272" t="s">
        <v>504</v>
      </c>
    </row>
    <row r="1150" spans="1:4">
      <c r="A1150" s="272" t="s">
        <v>2180</v>
      </c>
      <c r="B1150" s="272">
        <v>500123</v>
      </c>
      <c r="C1150" s="272" t="s">
        <v>456</v>
      </c>
      <c r="D1150" s="272" t="s">
        <v>504</v>
      </c>
    </row>
    <row r="1151" spans="1:4">
      <c r="A1151" s="272" t="s">
        <v>2181</v>
      </c>
      <c r="B1151" s="272">
        <v>503681</v>
      </c>
      <c r="C1151" s="272" t="s">
        <v>456</v>
      </c>
      <c r="D1151" s="272" t="s">
        <v>877</v>
      </c>
    </row>
    <row r="1152" spans="1:4">
      <c r="A1152" s="272" t="s">
        <v>2182</v>
      </c>
      <c r="B1152" s="272">
        <v>523329</v>
      </c>
      <c r="C1152" s="272" t="s">
        <v>456</v>
      </c>
      <c r="D1152" s="272" t="s">
        <v>542</v>
      </c>
    </row>
    <row r="1153" spans="1:4">
      <c r="A1153" s="272" t="s">
        <v>2183</v>
      </c>
      <c r="B1153" s="272">
        <v>505700</v>
      </c>
      <c r="C1153" s="272" t="s">
        <v>2184</v>
      </c>
      <c r="D1153" s="272" t="s">
        <v>464</v>
      </c>
    </row>
    <row r="1154" spans="1:4">
      <c r="A1154" s="272" t="s">
        <v>2185</v>
      </c>
      <c r="B1154" s="272">
        <v>500128</v>
      </c>
      <c r="C1154" s="272" t="s">
        <v>2186</v>
      </c>
      <c r="D1154" s="272" t="s">
        <v>854</v>
      </c>
    </row>
    <row r="1155" spans="1:4">
      <c r="A1155" s="272" t="s">
        <v>2187</v>
      </c>
      <c r="B1155" s="272">
        <v>533264</v>
      </c>
      <c r="C1155" s="272" t="s">
        <v>2188</v>
      </c>
      <c r="D1155" s="272" t="s">
        <v>854</v>
      </c>
    </row>
    <row r="1156" spans="1:4">
      <c r="A1156" s="272" t="s">
        <v>2189</v>
      </c>
      <c r="B1156" s="272">
        <v>526608</v>
      </c>
      <c r="C1156" s="272" t="s">
        <v>2190</v>
      </c>
      <c r="D1156" s="272" t="s">
        <v>779</v>
      </c>
    </row>
    <row r="1157" spans="1:4">
      <c r="A1157" s="272" t="s">
        <v>2191</v>
      </c>
      <c r="B1157" s="272">
        <v>526608</v>
      </c>
      <c r="C1157" s="272" t="s">
        <v>2190</v>
      </c>
      <c r="D1157" s="272" t="s">
        <v>779</v>
      </c>
    </row>
    <row r="1158" spans="1:4">
      <c r="A1158" s="272" t="s">
        <v>2192</v>
      </c>
      <c r="B1158" s="272">
        <v>526473</v>
      </c>
      <c r="C1158" s="272" t="s">
        <v>456</v>
      </c>
      <c r="D1158" s="272" t="s">
        <v>654</v>
      </c>
    </row>
    <row r="1159" spans="1:4">
      <c r="A1159" s="272" t="s">
        <v>2193</v>
      </c>
      <c r="B1159" s="272">
        <v>526473</v>
      </c>
      <c r="C1159" s="272" t="s">
        <v>456</v>
      </c>
      <c r="D1159" s="272" t="s">
        <v>654</v>
      </c>
    </row>
    <row r="1160" spans="1:4">
      <c r="A1160" s="272" t="s">
        <v>2194</v>
      </c>
      <c r="B1160" s="272">
        <v>526705</v>
      </c>
      <c r="C1160" s="272" t="s">
        <v>456</v>
      </c>
      <c r="D1160" s="272" t="s">
        <v>478</v>
      </c>
    </row>
    <row r="1161" spans="1:4">
      <c r="A1161" s="272" t="s">
        <v>2195</v>
      </c>
      <c r="B1161" s="272">
        <v>522074</v>
      </c>
      <c r="C1161" s="272" t="s">
        <v>2196</v>
      </c>
      <c r="D1161" s="272" t="s">
        <v>464</v>
      </c>
    </row>
    <row r="1162" spans="1:4">
      <c r="A1162" s="272" t="s">
        <v>2197</v>
      </c>
      <c r="B1162" s="272" t="s">
        <v>456</v>
      </c>
      <c r="C1162" s="272" t="s">
        <v>2198</v>
      </c>
      <c r="D1162" s="272" t="s">
        <v>547</v>
      </c>
    </row>
    <row r="1163" spans="1:4">
      <c r="A1163" s="272" t="s">
        <v>2199</v>
      </c>
      <c r="B1163" s="272">
        <v>531278</v>
      </c>
      <c r="C1163" s="272" t="s">
        <v>456</v>
      </c>
      <c r="D1163" s="272" t="s">
        <v>439</v>
      </c>
    </row>
    <row r="1164" spans="1:4">
      <c r="A1164" s="272" t="s">
        <v>2200</v>
      </c>
      <c r="B1164" s="272">
        <v>517477</v>
      </c>
      <c r="C1164" s="272" t="s">
        <v>456</v>
      </c>
      <c r="D1164" s="272" t="s">
        <v>549</v>
      </c>
    </row>
    <row r="1165" spans="1:4">
      <c r="A1165" s="272" t="s">
        <v>2201</v>
      </c>
      <c r="B1165" s="272">
        <v>504000</v>
      </c>
      <c r="C1165" s="272" t="s">
        <v>456</v>
      </c>
      <c r="D1165" s="272" t="s">
        <v>754</v>
      </c>
    </row>
    <row r="1166" spans="1:4">
      <c r="A1166" s="272" t="s">
        <v>2202</v>
      </c>
      <c r="B1166" s="272">
        <v>522027</v>
      </c>
      <c r="C1166" s="272" t="s">
        <v>456</v>
      </c>
      <c r="D1166" s="272" t="s">
        <v>464</v>
      </c>
    </row>
    <row r="1167" spans="1:4">
      <c r="A1167" s="272" t="s">
        <v>2203</v>
      </c>
      <c r="B1167" s="272">
        <v>522027</v>
      </c>
      <c r="C1167" s="272" t="s">
        <v>456</v>
      </c>
      <c r="D1167" s="272" t="s">
        <v>464</v>
      </c>
    </row>
    <row r="1168" spans="1:4">
      <c r="A1168" s="272" t="s">
        <v>2204</v>
      </c>
      <c r="B1168" s="272">
        <v>531162</v>
      </c>
      <c r="C1168" s="272" t="s">
        <v>2205</v>
      </c>
      <c r="D1168" s="272" t="s">
        <v>638</v>
      </c>
    </row>
    <row r="1169" spans="1:4">
      <c r="A1169" s="272" t="s">
        <v>2206</v>
      </c>
      <c r="B1169" s="272" t="s">
        <v>456</v>
      </c>
      <c r="C1169" s="272" t="s">
        <v>2207</v>
      </c>
      <c r="D1169" s="272" t="s">
        <v>638</v>
      </c>
    </row>
    <row r="1170" spans="1:4">
      <c r="A1170" s="272" t="s">
        <v>2208</v>
      </c>
      <c r="B1170" s="272">
        <v>533208</v>
      </c>
      <c r="C1170" s="272" t="s">
        <v>456</v>
      </c>
      <c r="D1170" s="272" t="s">
        <v>450</v>
      </c>
    </row>
    <row r="1171" spans="1:4">
      <c r="A1171" s="272" t="s">
        <v>2209</v>
      </c>
      <c r="B1171" s="272">
        <v>533218</v>
      </c>
      <c r="C1171" s="272" t="s">
        <v>2210</v>
      </c>
      <c r="D1171" s="272" t="s">
        <v>542</v>
      </c>
    </row>
    <row r="1172" spans="1:4">
      <c r="A1172" s="272" t="s">
        <v>2211</v>
      </c>
      <c r="B1172" s="272">
        <v>542602</v>
      </c>
      <c r="C1172" s="272" t="s">
        <v>2212</v>
      </c>
      <c r="D1172" s="272" t="s">
        <v>476</v>
      </c>
    </row>
    <row r="1173" spans="1:4">
      <c r="A1173" s="272" t="s">
        <v>2213</v>
      </c>
      <c r="B1173" s="272">
        <v>504008</v>
      </c>
      <c r="C1173" s="272" t="s">
        <v>2214</v>
      </c>
      <c r="D1173" s="272" t="s">
        <v>499</v>
      </c>
    </row>
    <row r="1174" spans="1:4">
      <c r="A1174" s="272" t="s">
        <v>2215</v>
      </c>
      <c r="B1174" s="272">
        <v>538882</v>
      </c>
      <c r="C1174" s="272" t="s">
        <v>456</v>
      </c>
      <c r="D1174" s="272" t="s">
        <v>439</v>
      </c>
    </row>
    <row r="1175" spans="1:4">
      <c r="A1175" s="272" t="s">
        <v>2216</v>
      </c>
      <c r="B1175" s="272">
        <v>507265</v>
      </c>
      <c r="C1175" s="272" t="s">
        <v>456</v>
      </c>
      <c r="D1175" s="272" t="s">
        <v>634</v>
      </c>
    </row>
    <row r="1176" spans="1:4">
      <c r="A1176" s="272" t="s">
        <v>2217</v>
      </c>
      <c r="B1176" s="272">
        <v>530333</v>
      </c>
      <c r="C1176" s="272" t="s">
        <v>456</v>
      </c>
      <c r="D1176" s="272" t="s">
        <v>754</v>
      </c>
    </row>
    <row r="1177" spans="1:4">
      <c r="A1177" s="272" t="s">
        <v>2218</v>
      </c>
      <c r="B1177" s="272">
        <v>532737</v>
      </c>
      <c r="C1177" s="272" t="s">
        <v>2219</v>
      </c>
      <c r="D1177" s="272" t="s">
        <v>439</v>
      </c>
    </row>
    <row r="1178" spans="1:4">
      <c r="A1178" s="272" t="s">
        <v>2220</v>
      </c>
      <c r="B1178" s="272" t="s">
        <v>456</v>
      </c>
      <c r="C1178" s="272" t="s">
        <v>2221</v>
      </c>
      <c r="D1178" s="272" t="s">
        <v>467</v>
      </c>
    </row>
    <row r="1179" spans="1:4">
      <c r="A1179" s="272" t="s">
        <v>2222</v>
      </c>
      <c r="B1179" s="272">
        <v>533161</v>
      </c>
      <c r="C1179" s="272" t="s">
        <v>2223</v>
      </c>
      <c r="D1179" s="272" t="s">
        <v>651</v>
      </c>
    </row>
    <row r="1180" spans="1:4">
      <c r="A1180" s="272" t="s">
        <v>2224</v>
      </c>
      <c r="B1180" s="272">
        <v>524768</v>
      </c>
      <c r="C1180" s="272" t="s">
        <v>456</v>
      </c>
      <c r="D1180" s="272" t="s">
        <v>504</v>
      </c>
    </row>
    <row r="1181" spans="1:4">
      <c r="A1181" s="272" t="s">
        <v>2225</v>
      </c>
      <c r="B1181" s="272">
        <v>532038</v>
      </c>
      <c r="C1181" s="272" t="s">
        <v>456</v>
      </c>
      <c r="D1181" s="272" t="s">
        <v>478</v>
      </c>
    </row>
    <row r="1182" spans="1:4">
      <c r="A1182" s="272" t="s">
        <v>2226</v>
      </c>
      <c r="B1182" s="272">
        <v>532920</v>
      </c>
      <c r="C1182" s="272" t="s">
        <v>2227</v>
      </c>
      <c r="D1182" s="272" t="s">
        <v>1088</v>
      </c>
    </row>
    <row r="1183" spans="1:4">
      <c r="A1183" s="272" t="s">
        <v>2228</v>
      </c>
      <c r="B1183" s="272">
        <v>500132</v>
      </c>
      <c r="C1183" s="272" t="s">
        <v>456</v>
      </c>
      <c r="D1183" s="272" t="s">
        <v>1155</v>
      </c>
    </row>
    <row r="1184" spans="1:4">
      <c r="A1184" s="272" t="s">
        <v>2229</v>
      </c>
      <c r="B1184" s="272">
        <v>509525</v>
      </c>
      <c r="C1184" s="272" t="s">
        <v>456</v>
      </c>
      <c r="D1184" s="272" t="s">
        <v>445</v>
      </c>
    </row>
    <row r="1185" spans="1:4">
      <c r="A1185" s="272" t="s">
        <v>2230</v>
      </c>
      <c r="B1185" s="272">
        <v>504351</v>
      </c>
      <c r="C1185" s="272" t="s">
        <v>456</v>
      </c>
      <c r="D1185" s="272" t="s">
        <v>442</v>
      </c>
    </row>
    <row r="1186" spans="1:4">
      <c r="A1186" s="272" t="s">
        <v>2231</v>
      </c>
      <c r="B1186" s="272">
        <v>504351</v>
      </c>
      <c r="C1186" s="272" t="s">
        <v>456</v>
      </c>
      <c r="D1186" s="272" t="s">
        <v>442</v>
      </c>
    </row>
    <row r="1187" spans="1:4">
      <c r="A1187" s="272" t="s">
        <v>2232</v>
      </c>
      <c r="B1187" s="272">
        <v>512441</v>
      </c>
      <c r="C1187" s="272" t="s">
        <v>456</v>
      </c>
      <c r="D1187" s="272" t="s">
        <v>877</v>
      </c>
    </row>
    <row r="1188" spans="1:4">
      <c r="A1188" s="272" t="s">
        <v>2233</v>
      </c>
      <c r="B1188" s="272">
        <v>538684</v>
      </c>
      <c r="C1188" s="272" t="s">
        <v>456</v>
      </c>
      <c r="D1188" s="272" t="s">
        <v>459</v>
      </c>
    </row>
    <row r="1189" spans="1:4">
      <c r="A1189" s="272" t="s">
        <v>2234</v>
      </c>
      <c r="B1189" s="272">
        <v>540153</v>
      </c>
      <c r="C1189" s="272" t="s">
        <v>2235</v>
      </c>
      <c r="D1189" s="272" t="s">
        <v>1114</v>
      </c>
    </row>
    <row r="1190" spans="1:4">
      <c r="A1190" s="272" t="s">
        <v>2236</v>
      </c>
      <c r="B1190" s="272">
        <v>532219</v>
      </c>
      <c r="C1190" s="272" t="s">
        <v>2237</v>
      </c>
      <c r="D1190" s="272" t="s">
        <v>595</v>
      </c>
    </row>
    <row r="1191" spans="1:4">
      <c r="A1191" s="272" t="s">
        <v>2238</v>
      </c>
      <c r="B1191" s="272">
        <v>532178</v>
      </c>
      <c r="C1191" s="272" t="s">
        <v>2239</v>
      </c>
      <c r="D1191" s="272" t="s">
        <v>540</v>
      </c>
    </row>
    <row r="1192" spans="1:4">
      <c r="A1192" s="272" t="s">
        <v>2240</v>
      </c>
      <c r="B1192" s="272">
        <v>532178</v>
      </c>
      <c r="C1192" s="272" t="s">
        <v>2239</v>
      </c>
      <c r="D1192" s="272" t="s">
        <v>540</v>
      </c>
    </row>
    <row r="1193" spans="1:4">
      <c r="A1193" s="272" t="s">
        <v>2241</v>
      </c>
      <c r="B1193" s="272">
        <v>533477</v>
      </c>
      <c r="C1193" s="272" t="s">
        <v>456</v>
      </c>
      <c r="D1193" s="272" t="s">
        <v>811</v>
      </c>
    </row>
    <row r="1194" spans="1:4">
      <c r="A1194" s="272" t="s">
        <v>2242</v>
      </c>
      <c r="B1194" s="272">
        <v>533477</v>
      </c>
      <c r="C1194" s="272" t="s">
        <v>456</v>
      </c>
      <c r="D1194" s="272" t="s">
        <v>811</v>
      </c>
    </row>
    <row r="1195" spans="1:4">
      <c r="A1195" s="272" t="s">
        <v>2243</v>
      </c>
      <c r="B1195" s="272">
        <v>526574</v>
      </c>
      <c r="C1195" s="272" t="s">
        <v>456</v>
      </c>
      <c r="D1195" s="272" t="s">
        <v>478</v>
      </c>
    </row>
    <row r="1196" spans="1:4">
      <c r="A1196" s="272" t="s">
        <v>2244</v>
      </c>
      <c r="B1196" s="272">
        <v>532700</v>
      </c>
      <c r="C1196" s="272" t="s">
        <v>2245</v>
      </c>
      <c r="D1196" s="272" t="s">
        <v>1195</v>
      </c>
    </row>
    <row r="1197" spans="1:4">
      <c r="A1197" s="272" t="s">
        <v>2246</v>
      </c>
      <c r="B1197" s="272">
        <v>532700</v>
      </c>
      <c r="C1197" s="272" t="s">
        <v>2245</v>
      </c>
      <c r="D1197" s="272" t="s">
        <v>1195</v>
      </c>
    </row>
    <row r="1198" spans="1:4">
      <c r="A1198" s="272" t="s">
        <v>2247</v>
      </c>
      <c r="B1198" s="272">
        <v>500246</v>
      </c>
      <c r="C1198" s="272" t="s">
        <v>456</v>
      </c>
      <c r="D1198" s="272" t="s">
        <v>464</v>
      </c>
    </row>
    <row r="1199" spans="1:4">
      <c r="A1199" s="272" t="s">
        <v>2248</v>
      </c>
      <c r="B1199" s="272">
        <v>532658</v>
      </c>
      <c r="C1199" s="272" t="s">
        <v>2249</v>
      </c>
      <c r="D1199" s="272" t="s">
        <v>754</v>
      </c>
    </row>
    <row r="1200" spans="1:4">
      <c r="A1200" s="272" t="s">
        <v>2250</v>
      </c>
      <c r="B1200" s="272">
        <v>523754</v>
      </c>
      <c r="C1200" s="272" t="s">
        <v>456</v>
      </c>
      <c r="D1200" s="272" t="s">
        <v>576</v>
      </c>
    </row>
    <row r="1201" spans="1:4">
      <c r="A1201" s="272" t="s">
        <v>2251</v>
      </c>
      <c r="B1201" s="272">
        <v>530407</v>
      </c>
      <c r="C1201" s="272" t="s">
        <v>456</v>
      </c>
      <c r="D1201" s="272" t="s">
        <v>473</v>
      </c>
    </row>
    <row r="1202" spans="1:4">
      <c r="A1202" s="272" t="s">
        <v>2252</v>
      </c>
      <c r="B1202" s="272">
        <v>531155</v>
      </c>
      <c r="C1202" s="272" t="s">
        <v>456</v>
      </c>
      <c r="D1202" s="272" t="s">
        <v>494</v>
      </c>
    </row>
    <row r="1203" spans="1:4">
      <c r="A1203" s="272" t="s">
        <v>2253</v>
      </c>
      <c r="B1203" s="272">
        <v>539844</v>
      </c>
      <c r="C1203" s="272" t="s">
        <v>2254</v>
      </c>
      <c r="D1203" s="272" t="s">
        <v>622</v>
      </c>
    </row>
    <row r="1204" spans="1:4">
      <c r="A1204" s="272" t="s">
        <v>2255</v>
      </c>
      <c r="B1204" s="272">
        <v>540596</v>
      </c>
      <c r="C1204" s="272" t="s">
        <v>2256</v>
      </c>
      <c r="D1204" s="272" t="s">
        <v>494</v>
      </c>
    </row>
    <row r="1205" spans="1:4">
      <c r="A1205" s="272" t="s">
        <v>2257</v>
      </c>
      <c r="B1205" s="272">
        <v>533261</v>
      </c>
      <c r="C1205" s="272" t="s">
        <v>2258</v>
      </c>
      <c r="D1205" s="272" t="s">
        <v>459</v>
      </c>
    </row>
    <row r="1206" spans="1:4">
      <c r="A1206" s="272" t="s">
        <v>2259</v>
      </c>
      <c r="B1206" s="272">
        <v>530909</v>
      </c>
      <c r="C1206" s="272" t="s">
        <v>456</v>
      </c>
      <c r="D1206" s="272" t="s">
        <v>877</v>
      </c>
    </row>
    <row r="1207" spans="1:4">
      <c r="A1207" s="272" t="s">
        <v>2260</v>
      </c>
      <c r="B1207" s="272">
        <v>531502</v>
      </c>
      <c r="C1207" s="272" t="s">
        <v>456</v>
      </c>
      <c r="D1207" s="272" t="s">
        <v>877</v>
      </c>
    </row>
    <row r="1208" spans="1:4">
      <c r="A1208" s="272" t="s">
        <v>2261</v>
      </c>
      <c r="B1208" s="272">
        <v>531502</v>
      </c>
      <c r="C1208" s="272" t="s">
        <v>456</v>
      </c>
      <c r="D1208" s="272" t="s">
        <v>877</v>
      </c>
    </row>
    <row r="1209" spans="1:4">
      <c r="A1209" s="272" t="s">
        <v>2262</v>
      </c>
      <c r="B1209" s="272">
        <v>500133</v>
      </c>
      <c r="C1209" s="272" t="s">
        <v>2263</v>
      </c>
      <c r="D1209" s="272" t="s">
        <v>641</v>
      </c>
    </row>
    <row r="1210" spans="1:4">
      <c r="A1210" s="272" t="s">
        <v>2264</v>
      </c>
      <c r="B1210" s="272">
        <v>500133</v>
      </c>
      <c r="C1210" s="272" t="s">
        <v>2265</v>
      </c>
      <c r="D1210" s="272" t="s">
        <v>641</v>
      </c>
    </row>
    <row r="1211" spans="1:4">
      <c r="A1211" s="272" t="s">
        <v>2266</v>
      </c>
      <c r="B1211" s="272">
        <v>540455</v>
      </c>
      <c r="C1211" s="272" t="s">
        <v>456</v>
      </c>
      <c r="D1211" s="272" t="s">
        <v>439</v>
      </c>
    </row>
    <row r="1212" spans="1:4">
      <c r="A1212" s="272" t="s">
        <v>2267</v>
      </c>
      <c r="B1212" s="272">
        <v>511716</v>
      </c>
      <c r="C1212" s="272" t="s">
        <v>456</v>
      </c>
      <c r="D1212" s="272" t="s">
        <v>473</v>
      </c>
    </row>
    <row r="1213" spans="1:4">
      <c r="A1213" s="272" t="s">
        <v>2268</v>
      </c>
      <c r="B1213" s="272">
        <v>500495</v>
      </c>
      <c r="C1213" s="272" t="s">
        <v>2269</v>
      </c>
      <c r="D1213" s="272" t="s">
        <v>534</v>
      </c>
    </row>
    <row r="1214" spans="1:4">
      <c r="A1214" s="272" t="s">
        <v>2270</v>
      </c>
      <c r="B1214" s="272">
        <v>531259</v>
      </c>
      <c r="C1214" s="272" t="s">
        <v>456</v>
      </c>
      <c r="D1214" s="272" t="s">
        <v>2059</v>
      </c>
    </row>
    <row r="1215" spans="1:4">
      <c r="A1215" s="272" t="s">
        <v>2271</v>
      </c>
      <c r="B1215" s="272">
        <v>514118</v>
      </c>
      <c r="C1215" s="272" t="s">
        <v>456</v>
      </c>
      <c r="D1215" s="272" t="s">
        <v>471</v>
      </c>
    </row>
    <row r="1216" spans="1:4">
      <c r="A1216" s="272" t="s">
        <v>2272</v>
      </c>
      <c r="B1216" s="272">
        <v>514118</v>
      </c>
      <c r="C1216" s="272" t="s">
        <v>456</v>
      </c>
      <c r="D1216" s="272" t="s">
        <v>471</v>
      </c>
    </row>
    <row r="1217" spans="1:4">
      <c r="A1217" s="272" t="s">
        <v>2273</v>
      </c>
      <c r="B1217" s="272">
        <v>532787</v>
      </c>
      <c r="C1217" s="272" t="s">
        <v>2274</v>
      </c>
      <c r="D1217" s="272" t="s">
        <v>2275</v>
      </c>
    </row>
    <row r="1218" spans="1:4">
      <c r="A1218" s="272" t="s">
        <v>2276</v>
      </c>
      <c r="B1218" s="272">
        <v>533149</v>
      </c>
      <c r="C1218" s="272" t="s">
        <v>456</v>
      </c>
      <c r="D1218" s="272" t="s">
        <v>439</v>
      </c>
    </row>
    <row r="1219" spans="1:4">
      <c r="A1219" s="272" t="s">
        <v>2277</v>
      </c>
      <c r="B1219" s="272">
        <v>533704</v>
      </c>
      <c r="C1219" s="272" t="s">
        <v>2278</v>
      </c>
      <c r="D1219" s="272" t="s">
        <v>1704</v>
      </c>
    </row>
    <row r="1220" spans="1:4">
      <c r="A1220" s="272" t="s">
        <v>2279</v>
      </c>
      <c r="B1220" s="272">
        <v>500135</v>
      </c>
      <c r="C1220" s="272" t="s">
        <v>2280</v>
      </c>
      <c r="D1220" s="272" t="s">
        <v>651</v>
      </c>
    </row>
    <row r="1221" spans="1:4">
      <c r="A1221" s="272" t="s">
        <v>2281</v>
      </c>
      <c r="B1221" s="272">
        <v>534927</v>
      </c>
      <c r="C1221" s="272" t="s">
        <v>456</v>
      </c>
      <c r="D1221" s="272" t="s">
        <v>654</v>
      </c>
    </row>
    <row r="1222" spans="1:4">
      <c r="A1222" s="272" t="s">
        <v>2282</v>
      </c>
      <c r="B1222" s="272">
        <v>500136</v>
      </c>
      <c r="C1222" s="272" t="s">
        <v>2283</v>
      </c>
      <c r="D1222" s="272" t="s">
        <v>504</v>
      </c>
    </row>
    <row r="1223" spans="1:4">
      <c r="A1223" s="272" t="s">
        <v>2284</v>
      </c>
      <c r="B1223" s="272">
        <v>537707</v>
      </c>
      <c r="C1223" s="272" t="s">
        <v>456</v>
      </c>
      <c r="D1223" s="272" t="s">
        <v>542</v>
      </c>
    </row>
    <row r="1224" spans="1:4">
      <c r="A1224" s="272" t="s">
        <v>2285</v>
      </c>
      <c r="B1224" s="272">
        <v>521137</v>
      </c>
      <c r="C1224" s="272" t="s">
        <v>456</v>
      </c>
      <c r="D1224" s="272" t="s">
        <v>471</v>
      </c>
    </row>
    <row r="1225" spans="1:4">
      <c r="A1225" s="272" t="s">
        <v>2286</v>
      </c>
      <c r="B1225" s="272">
        <v>530929</v>
      </c>
      <c r="C1225" s="272" t="s">
        <v>456</v>
      </c>
      <c r="D1225" s="272" t="s">
        <v>478</v>
      </c>
    </row>
    <row r="1226" spans="1:4">
      <c r="A1226" s="272" t="s">
        <v>2287</v>
      </c>
      <c r="B1226" s="272">
        <v>532823</v>
      </c>
      <c r="C1226" s="272" t="s">
        <v>2288</v>
      </c>
      <c r="D1226" s="272" t="s">
        <v>733</v>
      </c>
    </row>
    <row r="1227" spans="1:4">
      <c r="A1227" s="272" t="s">
        <v>2289</v>
      </c>
      <c r="B1227" s="272" t="s">
        <v>456</v>
      </c>
      <c r="C1227" s="272" t="s">
        <v>2290</v>
      </c>
      <c r="D1227" s="272" t="s">
        <v>467</v>
      </c>
    </row>
    <row r="1228" spans="1:4">
      <c r="A1228" s="272" t="s">
        <v>2291</v>
      </c>
      <c r="B1228" s="272">
        <v>533109</v>
      </c>
      <c r="C1228" s="272" t="s">
        <v>2292</v>
      </c>
      <c r="D1228" s="272" t="s">
        <v>553</v>
      </c>
    </row>
    <row r="1229" spans="1:4">
      <c r="A1229" s="272" t="s">
        <v>2293</v>
      </c>
      <c r="B1229" s="272">
        <v>521014</v>
      </c>
      <c r="C1229" s="272" t="s">
        <v>456</v>
      </c>
      <c r="D1229" s="272" t="s">
        <v>471</v>
      </c>
    </row>
    <row r="1230" spans="1:4">
      <c r="A1230" s="272" t="s">
        <v>2294</v>
      </c>
      <c r="B1230" s="272" t="s">
        <v>456</v>
      </c>
      <c r="C1230" s="272" t="s">
        <v>2295</v>
      </c>
      <c r="D1230" s="272" t="s">
        <v>471</v>
      </c>
    </row>
    <row r="1231" spans="1:4">
      <c r="A1231" s="272" t="s">
        <v>2296</v>
      </c>
      <c r="B1231" s="272">
        <v>542668</v>
      </c>
      <c r="C1231" s="272" t="s">
        <v>2297</v>
      </c>
      <c r="D1231" s="272" t="s">
        <v>877</v>
      </c>
    </row>
    <row r="1232" spans="1:4">
      <c r="A1232" s="272" t="s">
        <v>2298</v>
      </c>
      <c r="B1232" s="272">
        <v>531508</v>
      </c>
      <c r="C1232" s="272" t="s">
        <v>2299</v>
      </c>
      <c r="D1232" s="272" t="s">
        <v>1002</v>
      </c>
    </row>
    <row r="1233" spans="1:4">
      <c r="A1233" s="272" t="s">
        <v>2300</v>
      </c>
      <c r="B1233" s="272">
        <v>531508</v>
      </c>
      <c r="C1233" s="272" t="s">
        <v>2299</v>
      </c>
      <c r="D1233" s="272" t="s">
        <v>1002</v>
      </c>
    </row>
    <row r="1234" spans="1:4">
      <c r="A1234" s="272" t="s">
        <v>2301</v>
      </c>
      <c r="B1234" s="272">
        <v>508906</v>
      </c>
      <c r="C1234" s="272" t="s">
        <v>2302</v>
      </c>
      <c r="D1234" s="272" t="s">
        <v>469</v>
      </c>
    </row>
    <row r="1235" spans="1:4">
      <c r="A1235" s="272" t="s">
        <v>2303</v>
      </c>
      <c r="B1235" s="272">
        <v>532684</v>
      </c>
      <c r="C1235" s="272" t="s">
        <v>2304</v>
      </c>
      <c r="D1235" s="272" t="s">
        <v>1376</v>
      </c>
    </row>
    <row r="1236" spans="1:4">
      <c r="A1236" s="272" t="s">
        <v>2305</v>
      </c>
      <c r="B1236" s="272">
        <v>524790</v>
      </c>
      <c r="C1236" s="272" t="s">
        <v>456</v>
      </c>
      <c r="D1236" s="272" t="s">
        <v>494</v>
      </c>
    </row>
    <row r="1237" spans="1:4">
      <c r="A1237" s="272" t="s">
        <v>2306</v>
      </c>
      <c r="B1237" s="272">
        <v>514060</v>
      </c>
      <c r="C1237" s="272" t="s">
        <v>456</v>
      </c>
      <c r="D1237" s="272" t="s">
        <v>471</v>
      </c>
    </row>
    <row r="1238" spans="1:4">
      <c r="A1238" s="272" t="s">
        <v>2307</v>
      </c>
      <c r="B1238" s="272">
        <v>514358</v>
      </c>
      <c r="C1238" s="272" t="s">
        <v>456</v>
      </c>
      <c r="D1238" s="272" t="s">
        <v>471</v>
      </c>
    </row>
    <row r="1239" spans="1:4">
      <c r="A1239" s="272" t="s">
        <v>2308</v>
      </c>
      <c r="B1239" s="272">
        <v>532511</v>
      </c>
      <c r="C1239" s="272" t="s">
        <v>2309</v>
      </c>
      <c r="D1239" s="272" t="s">
        <v>600</v>
      </c>
    </row>
    <row r="1240" spans="1:4">
      <c r="A1240" s="272" t="s">
        <v>2310</v>
      </c>
      <c r="B1240" s="272">
        <v>500650</v>
      </c>
      <c r="C1240" s="272" t="s">
        <v>2311</v>
      </c>
      <c r="D1240" s="272" t="s">
        <v>616</v>
      </c>
    </row>
    <row r="1241" spans="1:4">
      <c r="A1241" s="272" t="s">
        <v>2312</v>
      </c>
      <c r="B1241" s="272">
        <v>533090</v>
      </c>
      <c r="C1241" s="272" t="s">
        <v>2313</v>
      </c>
      <c r="D1241" s="272" t="s">
        <v>786</v>
      </c>
    </row>
    <row r="1242" spans="1:4">
      <c r="A1242" s="272" t="s">
        <v>2314</v>
      </c>
      <c r="B1242" s="272">
        <v>500086</v>
      </c>
      <c r="C1242" s="272" t="s">
        <v>2315</v>
      </c>
      <c r="D1242" s="272" t="s">
        <v>811</v>
      </c>
    </row>
    <row r="1243" spans="1:4">
      <c r="A1243" s="272" t="s">
        <v>2316</v>
      </c>
      <c r="B1243" s="272" t="s">
        <v>456</v>
      </c>
      <c r="C1243" s="272" t="s">
        <v>2317</v>
      </c>
      <c r="D1243" s="272" t="s">
        <v>811</v>
      </c>
    </row>
    <row r="1244" spans="1:4">
      <c r="A1244" s="272" t="s">
        <v>2318</v>
      </c>
      <c r="B1244" s="272">
        <v>530571</v>
      </c>
      <c r="C1244" s="272" t="s">
        <v>456</v>
      </c>
      <c r="D1244" s="272" t="s">
        <v>877</v>
      </c>
    </row>
    <row r="1245" spans="1:4">
      <c r="A1245" s="272" t="s">
        <v>2319</v>
      </c>
      <c r="B1245" s="272">
        <v>526614</v>
      </c>
      <c r="C1245" s="272" t="s">
        <v>456</v>
      </c>
      <c r="D1245" s="272" t="s">
        <v>1376</v>
      </c>
    </row>
    <row r="1246" spans="1:4">
      <c r="A1246" s="272" t="s">
        <v>2320</v>
      </c>
      <c r="B1246" s="272">
        <v>539552</v>
      </c>
      <c r="C1246" s="272" t="s">
        <v>456</v>
      </c>
      <c r="D1246" s="272" t="s">
        <v>473</v>
      </c>
    </row>
    <row r="1247" spans="1:4">
      <c r="A1247" s="272" t="s">
        <v>2321</v>
      </c>
      <c r="B1247" s="272">
        <v>532656</v>
      </c>
      <c r="C1247" s="272" t="s">
        <v>456</v>
      </c>
      <c r="D1247" s="272" t="s">
        <v>488</v>
      </c>
    </row>
    <row r="1248" spans="1:4">
      <c r="A1248" s="272" t="s">
        <v>2322</v>
      </c>
      <c r="B1248" s="272">
        <v>514474</v>
      </c>
      <c r="C1248" s="272" t="s">
        <v>456</v>
      </c>
      <c r="D1248" s="272" t="s">
        <v>471</v>
      </c>
    </row>
    <row r="1249" spans="1:4">
      <c r="A1249" s="272" t="s">
        <v>2323</v>
      </c>
      <c r="B1249" s="272">
        <v>530117</v>
      </c>
      <c r="C1249" s="272" t="s">
        <v>2324</v>
      </c>
      <c r="D1249" s="272" t="s">
        <v>616</v>
      </c>
    </row>
    <row r="1250" spans="1:4">
      <c r="A1250" s="272" t="s">
        <v>2325</v>
      </c>
      <c r="B1250" s="272">
        <v>530079</v>
      </c>
      <c r="C1250" s="272" t="s">
        <v>456</v>
      </c>
      <c r="D1250" s="272" t="s">
        <v>471</v>
      </c>
    </row>
    <row r="1251" spans="1:4">
      <c r="A1251" s="272" t="s">
        <v>2326</v>
      </c>
      <c r="B1251" s="272">
        <v>532666</v>
      </c>
      <c r="C1251" s="272" t="s">
        <v>2327</v>
      </c>
      <c r="D1251" s="272" t="s">
        <v>442</v>
      </c>
    </row>
    <row r="1252" spans="1:4">
      <c r="A1252" s="272" t="s">
        <v>2328</v>
      </c>
      <c r="B1252" s="272">
        <v>531599</v>
      </c>
      <c r="C1252" s="272" t="s">
        <v>2329</v>
      </c>
      <c r="D1252" s="272" t="s">
        <v>494</v>
      </c>
    </row>
    <row r="1253" spans="1:4">
      <c r="A1253" s="272" t="s">
        <v>2330</v>
      </c>
      <c r="B1253" s="272">
        <v>505744</v>
      </c>
      <c r="C1253" s="272" t="s">
        <v>2331</v>
      </c>
      <c r="D1253" s="272" t="s">
        <v>811</v>
      </c>
    </row>
    <row r="1254" spans="1:4">
      <c r="A1254" s="272" t="s">
        <v>2332</v>
      </c>
      <c r="B1254" s="272">
        <v>505744</v>
      </c>
      <c r="C1254" s="272" t="s">
        <v>2331</v>
      </c>
      <c r="D1254" s="272" t="s">
        <v>811</v>
      </c>
    </row>
    <row r="1255" spans="1:4">
      <c r="A1255" s="272" t="s">
        <v>2333</v>
      </c>
      <c r="B1255" s="272" t="s">
        <v>456</v>
      </c>
      <c r="C1255" s="272" t="s">
        <v>2334</v>
      </c>
      <c r="D1255" s="272" t="s">
        <v>467</v>
      </c>
    </row>
    <row r="1256" spans="1:4">
      <c r="A1256" s="272" t="s">
        <v>2335</v>
      </c>
      <c r="B1256" s="272">
        <v>526689</v>
      </c>
      <c r="C1256" s="272" t="s">
        <v>456</v>
      </c>
      <c r="D1256" s="272" t="s">
        <v>576</v>
      </c>
    </row>
    <row r="1257" spans="1:4">
      <c r="A1257" s="272" t="s">
        <v>2336</v>
      </c>
      <c r="B1257" s="272">
        <v>500141</v>
      </c>
      <c r="C1257" s="272" t="s">
        <v>456</v>
      </c>
      <c r="D1257" s="272" t="s">
        <v>488</v>
      </c>
    </row>
    <row r="1258" spans="1:4">
      <c r="A1258" s="272" t="s">
        <v>2337</v>
      </c>
      <c r="B1258" s="272">
        <v>590024</v>
      </c>
      <c r="C1258" s="272" t="s">
        <v>2338</v>
      </c>
      <c r="D1258" s="272" t="s">
        <v>964</v>
      </c>
    </row>
    <row r="1259" spans="1:4">
      <c r="A1259" s="272" t="s">
        <v>2339</v>
      </c>
      <c r="B1259" s="272">
        <v>533896</v>
      </c>
      <c r="C1259" s="272" t="s">
        <v>456</v>
      </c>
      <c r="D1259" s="272" t="s">
        <v>494</v>
      </c>
    </row>
    <row r="1260" spans="1:4">
      <c r="A1260" s="272" t="s">
        <v>2340</v>
      </c>
      <c r="B1260" s="272">
        <v>500142</v>
      </c>
      <c r="C1260" s="272" t="s">
        <v>456</v>
      </c>
      <c r="D1260" s="272" t="s">
        <v>473</v>
      </c>
    </row>
    <row r="1261" spans="1:4">
      <c r="A1261" s="272" t="s">
        <v>2341</v>
      </c>
      <c r="B1261" s="272">
        <v>507910</v>
      </c>
      <c r="C1261" s="272" t="s">
        <v>456</v>
      </c>
      <c r="D1261" s="272" t="s">
        <v>576</v>
      </c>
    </row>
    <row r="1262" spans="1:4">
      <c r="A1262" s="272" t="s">
        <v>2342</v>
      </c>
      <c r="B1262" s="272">
        <v>507910</v>
      </c>
      <c r="C1262" s="272" t="s">
        <v>456</v>
      </c>
      <c r="D1262" s="272" t="s">
        <v>576</v>
      </c>
    </row>
    <row r="1263" spans="1:4">
      <c r="A1263" s="272" t="s">
        <v>2343</v>
      </c>
      <c r="B1263" s="272">
        <v>532768</v>
      </c>
      <c r="C1263" s="272" t="s">
        <v>2344</v>
      </c>
      <c r="D1263" s="272" t="s">
        <v>811</v>
      </c>
    </row>
    <row r="1264" spans="1:4">
      <c r="A1264" s="272" t="s">
        <v>2345</v>
      </c>
      <c r="B1264" s="272">
        <v>526227</v>
      </c>
      <c r="C1264" s="272" t="s">
        <v>2346</v>
      </c>
      <c r="D1264" s="272" t="s">
        <v>471</v>
      </c>
    </row>
    <row r="1265" spans="1:4">
      <c r="A1265" s="272" t="s">
        <v>2347</v>
      </c>
      <c r="B1265" s="272">
        <v>532022</v>
      </c>
      <c r="C1265" s="272" t="s">
        <v>456</v>
      </c>
      <c r="D1265" s="272" t="s">
        <v>471</v>
      </c>
    </row>
    <row r="1266" spans="1:4">
      <c r="A1266" s="272" t="s">
        <v>2348</v>
      </c>
      <c r="B1266" s="272">
        <v>526227</v>
      </c>
      <c r="C1266" s="272" t="s">
        <v>2346</v>
      </c>
      <c r="D1266" s="272" t="s">
        <v>471</v>
      </c>
    </row>
    <row r="1267" spans="1:4">
      <c r="A1267" s="272" t="s">
        <v>2349</v>
      </c>
      <c r="B1267" s="272">
        <v>539098</v>
      </c>
      <c r="C1267" s="272" t="s">
        <v>456</v>
      </c>
      <c r="D1267" s="272" t="s">
        <v>481</v>
      </c>
    </row>
    <row r="1268" spans="1:4">
      <c r="A1268" s="272" t="s">
        <v>2350</v>
      </c>
      <c r="B1268" s="272">
        <v>541557</v>
      </c>
      <c r="C1268" s="272" t="s">
        <v>2351</v>
      </c>
      <c r="D1268" s="272" t="s">
        <v>616</v>
      </c>
    </row>
    <row r="1269" spans="1:4">
      <c r="A1269" s="272" t="s">
        <v>2352</v>
      </c>
      <c r="B1269" s="272">
        <v>517264</v>
      </c>
      <c r="C1269" s="272" t="s">
        <v>2353</v>
      </c>
      <c r="D1269" s="272" t="s">
        <v>998</v>
      </c>
    </row>
    <row r="1270" spans="1:4">
      <c r="A1270" s="272" t="s">
        <v>2354</v>
      </c>
      <c r="B1270" s="272">
        <v>533333</v>
      </c>
      <c r="C1270" s="272" t="s">
        <v>2355</v>
      </c>
      <c r="D1270" s="272" t="s">
        <v>616</v>
      </c>
    </row>
    <row r="1271" spans="1:4">
      <c r="A1271" s="272" t="s">
        <v>2356</v>
      </c>
      <c r="B1271" s="272">
        <v>508954</v>
      </c>
      <c r="C1271" s="272" t="s">
        <v>456</v>
      </c>
      <c r="D1271" s="272" t="s">
        <v>473</v>
      </c>
    </row>
    <row r="1272" spans="1:4">
      <c r="A1272" s="272" t="s">
        <v>2357</v>
      </c>
      <c r="B1272" s="272">
        <v>500144</v>
      </c>
      <c r="C1272" s="272" t="s">
        <v>2358</v>
      </c>
      <c r="D1272" s="272" t="s">
        <v>754</v>
      </c>
    </row>
    <row r="1273" spans="1:4">
      <c r="A1273" s="272" t="s">
        <v>2359</v>
      </c>
      <c r="B1273" s="272">
        <v>500940</v>
      </c>
      <c r="C1273" s="272" t="s">
        <v>2360</v>
      </c>
      <c r="D1273" s="272" t="s">
        <v>576</v>
      </c>
    </row>
    <row r="1274" spans="1:4">
      <c r="A1274" s="272" t="s">
        <v>2361</v>
      </c>
      <c r="B1274" s="272">
        <v>511122</v>
      </c>
      <c r="C1274" s="272" t="s">
        <v>456</v>
      </c>
      <c r="D1274" s="272" t="s">
        <v>473</v>
      </c>
    </row>
    <row r="1275" spans="1:4">
      <c r="A1275" s="272" t="s">
        <v>2362</v>
      </c>
      <c r="B1275" s="272">
        <v>511122</v>
      </c>
      <c r="C1275" s="272" t="s">
        <v>456</v>
      </c>
      <c r="D1275" s="272" t="s">
        <v>473</v>
      </c>
    </row>
    <row r="1276" spans="1:4">
      <c r="A1276" s="272" t="s">
        <v>2363</v>
      </c>
      <c r="B1276" s="272">
        <v>532379</v>
      </c>
      <c r="C1276" s="272" t="s">
        <v>456</v>
      </c>
      <c r="D1276" s="272" t="s">
        <v>549</v>
      </c>
    </row>
    <row r="1277" spans="1:4">
      <c r="A1277" s="272" t="s">
        <v>2364</v>
      </c>
      <c r="B1277" s="272">
        <v>532809</v>
      </c>
      <c r="C1277" s="272" t="s">
        <v>2365</v>
      </c>
      <c r="D1277" s="272" t="s">
        <v>786</v>
      </c>
    </row>
    <row r="1278" spans="1:4">
      <c r="A1278" s="272" t="s">
        <v>2366</v>
      </c>
      <c r="B1278" s="272">
        <v>524743</v>
      </c>
      <c r="C1278" s="272" t="s">
        <v>456</v>
      </c>
      <c r="D1278" s="272" t="s">
        <v>504</v>
      </c>
    </row>
    <row r="1279" spans="1:4">
      <c r="A1279" s="272" t="s">
        <v>2367</v>
      </c>
      <c r="B1279" s="272" t="s">
        <v>456</v>
      </c>
      <c r="C1279" s="272" t="s">
        <v>2368</v>
      </c>
      <c r="D1279" s="272" t="s">
        <v>467</v>
      </c>
    </row>
    <row r="1280" spans="1:4">
      <c r="A1280" s="272" t="s">
        <v>2369</v>
      </c>
      <c r="B1280" s="272">
        <v>530885</v>
      </c>
      <c r="C1280" s="272" t="s">
        <v>456</v>
      </c>
      <c r="D1280" s="272" t="s">
        <v>442</v>
      </c>
    </row>
    <row r="1281" spans="1:4">
      <c r="A1281" s="272" t="s">
        <v>2370</v>
      </c>
      <c r="B1281" s="272">
        <v>536751</v>
      </c>
      <c r="C1281" s="272" t="s">
        <v>456</v>
      </c>
      <c r="D1281" s="272" t="s">
        <v>439</v>
      </c>
    </row>
    <row r="1282" spans="1:4">
      <c r="A1282" s="272" t="s">
        <v>2371</v>
      </c>
      <c r="B1282" s="272">
        <v>523672</v>
      </c>
      <c r="C1282" s="272" t="s">
        <v>456</v>
      </c>
      <c r="D1282" s="272" t="s">
        <v>654</v>
      </c>
    </row>
    <row r="1283" spans="1:4">
      <c r="A1283" s="272" t="s">
        <v>2372</v>
      </c>
      <c r="B1283" s="272">
        <v>533638</v>
      </c>
      <c r="C1283" s="272" t="s">
        <v>2373</v>
      </c>
      <c r="D1283" s="272" t="s">
        <v>576</v>
      </c>
    </row>
    <row r="1284" spans="1:4">
      <c r="A1284" s="272" t="s">
        <v>2374</v>
      </c>
      <c r="B1284" s="272">
        <v>540267</v>
      </c>
      <c r="C1284" s="272" t="s">
        <v>456</v>
      </c>
      <c r="D1284" s="272" t="s">
        <v>478</v>
      </c>
    </row>
    <row r="1285" spans="1:4">
      <c r="A1285" s="272" t="s">
        <v>2375</v>
      </c>
      <c r="B1285" s="272">
        <v>530705</v>
      </c>
      <c r="C1285" s="272" t="s">
        <v>456</v>
      </c>
      <c r="D1285" s="272" t="s">
        <v>471</v>
      </c>
    </row>
    <row r="1286" spans="1:4">
      <c r="A1286" s="272" t="s">
        <v>2376</v>
      </c>
      <c r="B1286" s="272">
        <v>532518</v>
      </c>
      <c r="C1286" s="272" t="s">
        <v>456</v>
      </c>
      <c r="D1286" s="272" t="s">
        <v>476</v>
      </c>
    </row>
    <row r="1287" spans="1:4">
      <c r="A1287" s="272" t="s">
        <v>2377</v>
      </c>
      <c r="B1287" s="272">
        <v>522017</v>
      </c>
      <c r="C1287" s="272" t="s">
        <v>456</v>
      </c>
      <c r="D1287" s="272" t="s">
        <v>754</v>
      </c>
    </row>
    <row r="1288" spans="1:4">
      <c r="A1288" s="272" t="s">
        <v>2378</v>
      </c>
      <c r="B1288" s="272">
        <v>534757</v>
      </c>
      <c r="C1288" s="272" t="s">
        <v>456</v>
      </c>
      <c r="D1288" s="272" t="s">
        <v>473</v>
      </c>
    </row>
    <row r="1289" spans="1:4">
      <c r="A1289" s="272" t="s">
        <v>2379</v>
      </c>
      <c r="B1289" s="272" t="s">
        <v>456</v>
      </c>
      <c r="C1289" s="272" t="s">
        <v>2380</v>
      </c>
      <c r="D1289" s="272" t="s">
        <v>467</v>
      </c>
    </row>
    <row r="1290" spans="1:4">
      <c r="A1290" s="272" t="s">
        <v>2381</v>
      </c>
      <c r="B1290" s="272">
        <v>540945</v>
      </c>
      <c r="C1290" s="272" t="s">
        <v>456</v>
      </c>
      <c r="D1290" s="272" t="s">
        <v>540</v>
      </c>
    </row>
    <row r="1291" spans="1:4">
      <c r="A1291" s="272" t="s">
        <v>2382</v>
      </c>
      <c r="B1291" s="272">
        <v>503831</v>
      </c>
      <c r="C1291" s="272" t="s">
        <v>456</v>
      </c>
      <c r="D1291" s="272" t="s">
        <v>657</v>
      </c>
    </row>
    <row r="1292" spans="1:4">
      <c r="A1292" s="272" t="s">
        <v>2383</v>
      </c>
      <c r="B1292" s="272">
        <v>507552</v>
      </c>
      <c r="C1292" s="272" t="s">
        <v>456</v>
      </c>
      <c r="D1292" s="272" t="s">
        <v>536</v>
      </c>
    </row>
    <row r="1293" spans="1:4">
      <c r="A1293" s="272" t="s">
        <v>2384</v>
      </c>
      <c r="B1293" s="272">
        <v>502865</v>
      </c>
      <c r="C1293" s="272" t="s">
        <v>456</v>
      </c>
      <c r="D1293" s="272" t="s">
        <v>464</v>
      </c>
    </row>
    <row r="1294" spans="1:4">
      <c r="A1294" s="272" t="s">
        <v>2385</v>
      </c>
      <c r="B1294" s="272">
        <v>500033</v>
      </c>
      <c r="C1294" s="272" t="s">
        <v>456</v>
      </c>
      <c r="D1294" s="272" t="s">
        <v>2386</v>
      </c>
    </row>
    <row r="1295" spans="1:4">
      <c r="A1295" s="272" t="s">
        <v>2387</v>
      </c>
      <c r="B1295" s="272">
        <v>532843</v>
      </c>
      <c r="C1295" s="272" t="s">
        <v>2388</v>
      </c>
      <c r="D1295" s="272" t="s">
        <v>926</v>
      </c>
    </row>
    <row r="1296" spans="1:4">
      <c r="A1296" s="272" t="s">
        <v>2389</v>
      </c>
      <c r="B1296" s="272">
        <v>523696</v>
      </c>
      <c r="C1296" s="272" t="s">
        <v>456</v>
      </c>
      <c r="D1296" s="272" t="s">
        <v>645</v>
      </c>
    </row>
    <row r="1297" spans="1:4">
      <c r="A1297" s="272" t="s">
        <v>2390</v>
      </c>
      <c r="B1297" s="272">
        <v>530213</v>
      </c>
      <c r="C1297" s="272" t="s">
        <v>456</v>
      </c>
      <c r="D1297" s="272" t="s">
        <v>478</v>
      </c>
    </row>
    <row r="1298" spans="1:4">
      <c r="A1298" s="272" t="s">
        <v>2391</v>
      </c>
      <c r="B1298" s="272">
        <v>500150</v>
      </c>
      <c r="C1298" s="272" t="s">
        <v>2392</v>
      </c>
      <c r="D1298" s="272" t="s">
        <v>504</v>
      </c>
    </row>
    <row r="1299" spans="1:4">
      <c r="A1299" s="272" t="s">
        <v>2393</v>
      </c>
      <c r="B1299" s="272">
        <v>500150</v>
      </c>
      <c r="C1299" s="272" t="s">
        <v>2392</v>
      </c>
      <c r="D1299" s="272" t="s">
        <v>504</v>
      </c>
    </row>
    <row r="1300" spans="1:4">
      <c r="A1300" s="272" t="s">
        <v>2394</v>
      </c>
      <c r="B1300" s="272">
        <v>513579</v>
      </c>
      <c r="C1300" s="272" t="s">
        <v>456</v>
      </c>
      <c r="D1300" s="272" t="s">
        <v>1134</v>
      </c>
    </row>
    <row r="1301" spans="1:4">
      <c r="A1301" s="272" t="s">
        <v>2395</v>
      </c>
      <c r="B1301" s="272" t="s">
        <v>456</v>
      </c>
      <c r="C1301" s="272" t="s">
        <v>2396</v>
      </c>
      <c r="D1301" s="272" t="s">
        <v>467</v>
      </c>
    </row>
    <row r="1302" spans="1:4">
      <c r="A1302" s="272" t="s">
        <v>2397</v>
      </c>
      <c r="B1302" s="272">
        <v>532403</v>
      </c>
      <c r="C1302" s="272" t="s">
        <v>456</v>
      </c>
      <c r="D1302" s="272" t="s">
        <v>549</v>
      </c>
    </row>
    <row r="1303" spans="1:4">
      <c r="A1303" s="272" t="s">
        <v>2398</v>
      </c>
      <c r="B1303" s="272">
        <v>540190</v>
      </c>
      <c r="C1303" s="272" t="s">
        <v>456</v>
      </c>
      <c r="D1303" s="272" t="s">
        <v>478</v>
      </c>
    </row>
    <row r="1304" spans="1:4">
      <c r="A1304" s="272" t="s">
        <v>2399</v>
      </c>
      <c r="B1304" s="272">
        <v>539839</v>
      </c>
      <c r="C1304" s="272" t="s">
        <v>456</v>
      </c>
      <c r="D1304" s="272" t="s">
        <v>473</v>
      </c>
    </row>
    <row r="1305" spans="1:4">
      <c r="A1305" s="272" t="s">
        <v>2400</v>
      </c>
      <c r="B1305" s="272">
        <v>539032</v>
      </c>
      <c r="C1305" s="272" t="s">
        <v>2401</v>
      </c>
      <c r="D1305" s="272" t="s">
        <v>822</v>
      </c>
    </row>
    <row r="1306" spans="1:4">
      <c r="A1306" s="272" t="s">
        <v>2402</v>
      </c>
      <c r="B1306" s="272">
        <v>539730</v>
      </c>
      <c r="C1306" s="272" t="s">
        <v>456</v>
      </c>
      <c r="D1306" s="272" t="s">
        <v>494</v>
      </c>
    </row>
    <row r="1307" spans="1:4">
      <c r="A1307" s="272" t="s">
        <v>2403</v>
      </c>
      <c r="B1307" s="272">
        <v>530077</v>
      </c>
      <c r="C1307" s="272" t="s">
        <v>456</v>
      </c>
      <c r="D1307" s="272" t="s">
        <v>654</v>
      </c>
    </row>
    <row r="1308" spans="1:4">
      <c r="A1308" s="272" t="s">
        <v>2404</v>
      </c>
      <c r="B1308" s="272">
        <v>508980</v>
      </c>
      <c r="C1308" s="272" t="s">
        <v>456</v>
      </c>
      <c r="D1308" s="272" t="s">
        <v>877</v>
      </c>
    </row>
    <row r="1309" spans="1:4">
      <c r="A1309" s="272" t="s">
        <v>2405</v>
      </c>
      <c r="B1309" s="272">
        <v>522195</v>
      </c>
      <c r="C1309" s="272" t="s">
        <v>456</v>
      </c>
      <c r="D1309" s="272" t="s">
        <v>811</v>
      </c>
    </row>
    <row r="1310" spans="1:4">
      <c r="A1310" s="272" t="s">
        <v>2406</v>
      </c>
      <c r="B1310" s="272">
        <v>521167</v>
      </c>
      <c r="C1310" s="272" t="s">
        <v>2407</v>
      </c>
      <c r="D1310" s="272" t="s">
        <v>1012</v>
      </c>
    </row>
    <row r="1311" spans="1:4">
      <c r="A1311" s="272" t="s">
        <v>2408</v>
      </c>
      <c r="B1311" s="272">
        <v>532042</v>
      </c>
      <c r="C1311" s="272" t="s">
        <v>456</v>
      </c>
      <c r="D1311" s="272" t="s">
        <v>528</v>
      </c>
    </row>
    <row r="1312" spans="1:4">
      <c r="A1312" s="272" t="s">
        <v>2409</v>
      </c>
      <c r="B1312" s="272">
        <v>533213</v>
      </c>
      <c r="C1312" s="272" t="s">
        <v>456</v>
      </c>
      <c r="D1312" s="272" t="s">
        <v>439</v>
      </c>
    </row>
    <row r="1313" spans="1:4">
      <c r="A1313" s="272" t="s">
        <v>2410</v>
      </c>
      <c r="B1313" s="272">
        <v>538568</v>
      </c>
      <c r="C1313" s="272" t="s">
        <v>456</v>
      </c>
      <c r="D1313" s="272" t="s">
        <v>478</v>
      </c>
    </row>
    <row r="1314" spans="1:4">
      <c r="A1314" s="272" t="s">
        <v>2411</v>
      </c>
      <c r="B1314" s="272">
        <v>539169</v>
      </c>
      <c r="C1314" s="272" t="s">
        <v>456</v>
      </c>
      <c r="D1314" s="272" t="s">
        <v>442</v>
      </c>
    </row>
    <row r="1315" spans="1:4">
      <c r="A1315" s="272" t="s">
        <v>2412</v>
      </c>
      <c r="B1315" s="272">
        <v>533400</v>
      </c>
      <c r="C1315" s="272" t="s">
        <v>2413</v>
      </c>
      <c r="D1315" s="272" t="s">
        <v>516</v>
      </c>
    </row>
    <row r="1316" spans="1:4">
      <c r="A1316" s="272" t="s">
        <v>2414</v>
      </c>
      <c r="B1316" s="272">
        <v>523574</v>
      </c>
      <c r="C1316" s="272" t="s">
        <v>2415</v>
      </c>
      <c r="D1316" s="272" t="s">
        <v>625</v>
      </c>
    </row>
    <row r="1317" spans="1:4">
      <c r="A1317" s="272" t="s">
        <v>2414</v>
      </c>
      <c r="B1317" s="272">
        <v>570002</v>
      </c>
      <c r="C1317" s="272" t="s">
        <v>2416</v>
      </c>
      <c r="D1317" s="272" t="s">
        <v>625</v>
      </c>
    </row>
    <row r="1318" spans="1:4">
      <c r="A1318" s="272" t="s">
        <v>2417</v>
      </c>
      <c r="B1318" s="272">
        <v>536507</v>
      </c>
      <c r="C1318" s="272" t="s">
        <v>2418</v>
      </c>
      <c r="D1318" s="272" t="s">
        <v>625</v>
      </c>
    </row>
    <row r="1319" spans="1:4">
      <c r="A1319" s="272" t="s">
        <v>2419</v>
      </c>
      <c r="B1319" s="272">
        <v>533296</v>
      </c>
      <c r="C1319" s="272" t="s">
        <v>2420</v>
      </c>
      <c r="D1319" s="272" t="s">
        <v>625</v>
      </c>
    </row>
    <row r="1320" spans="1:4">
      <c r="A1320" s="272" t="s">
        <v>2421</v>
      </c>
      <c r="B1320" s="272">
        <v>540064</v>
      </c>
      <c r="C1320" s="272" t="s">
        <v>2422</v>
      </c>
      <c r="D1320" s="272" t="s">
        <v>625</v>
      </c>
    </row>
    <row r="1321" spans="1:4">
      <c r="A1321" s="272" t="s">
        <v>2423</v>
      </c>
      <c r="B1321" s="272">
        <v>540798</v>
      </c>
      <c r="C1321" s="272" t="s">
        <v>2424</v>
      </c>
      <c r="D1321" s="272" t="s">
        <v>777</v>
      </c>
    </row>
    <row r="1322" spans="1:4">
      <c r="A1322" s="272" t="s">
        <v>2425</v>
      </c>
      <c r="B1322" s="272">
        <v>523113</v>
      </c>
      <c r="C1322" s="272" t="s">
        <v>456</v>
      </c>
      <c r="D1322" s="272" t="s">
        <v>473</v>
      </c>
    </row>
    <row r="1323" spans="1:4">
      <c r="A1323" s="272" t="s">
        <v>2426</v>
      </c>
      <c r="B1323" s="272">
        <v>534063</v>
      </c>
      <c r="C1323" s="272" t="s">
        <v>456</v>
      </c>
      <c r="D1323" s="272" t="s">
        <v>439</v>
      </c>
    </row>
    <row r="1324" spans="1:4">
      <c r="A1324" s="272" t="s">
        <v>2427</v>
      </c>
      <c r="B1324" s="272">
        <v>504346</v>
      </c>
      <c r="C1324" s="272" t="s">
        <v>456</v>
      </c>
      <c r="D1324" s="272" t="s">
        <v>439</v>
      </c>
    </row>
    <row r="1325" spans="1:4">
      <c r="A1325" s="272" t="s">
        <v>2428</v>
      </c>
      <c r="B1325" s="272">
        <v>505250</v>
      </c>
      <c r="C1325" s="272" t="s">
        <v>456</v>
      </c>
      <c r="D1325" s="272" t="s">
        <v>464</v>
      </c>
    </row>
    <row r="1326" spans="1:4">
      <c r="A1326" s="272" t="s">
        <v>2429</v>
      </c>
      <c r="B1326" s="272">
        <v>540614</v>
      </c>
      <c r="C1326" s="272" t="s">
        <v>456</v>
      </c>
      <c r="D1326" s="272" t="s">
        <v>499</v>
      </c>
    </row>
    <row r="1327" spans="1:4">
      <c r="A1327" s="272" t="s">
        <v>2430</v>
      </c>
      <c r="B1327" s="272">
        <v>531758</v>
      </c>
      <c r="C1327" s="272" t="s">
        <v>456</v>
      </c>
      <c r="D1327" s="272" t="s">
        <v>473</v>
      </c>
    </row>
    <row r="1328" spans="1:4">
      <c r="A1328" s="272" t="s">
        <v>2431</v>
      </c>
      <c r="B1328" s="272">
        <v>513059</v>
      </c>
      <c r="C1328" s="272" t="s">
        <v>456</v>
      </c>
      <c r="D1328" s="272" t="s">
        <v>811</v>
      </c>
    </row>
    <row r="1329" spans="1:4">
      <c r="A1329" s="272" t="s">
        <v>2432</v>
      </c>
      <c r="B1329" s="272">
        <v>542666</v>
      </c>
      <c r="C1329" s="272" t="s">
        <v>2433</v>
      </c>
      <c r="D1329" s="272" t="s">
        <v>2434</v>
      </c>
    </row>
    <row r="1330" spans="1:4">
      <c r="A1330" s="272" t="s">
        <v>2435</v>
      </c>
      <c r="B1330" s="272">
        <v>505714</v>
      </c>
      <c r="C1330" s="272" t="s">
        <v>2436</v>
      </c>
      <c r="D1330" s="272" t="s">
        <v>811</v>
      </c>
    </row>
    <row r="1331" spans="1:4">
      <c r="A1331" s="272" t="s">
        <v>2437</v>
      </c>
      <c r="B1331" s="272">
        <v>505714</v>
      </c>
      <c r="C1331" s="272" t="s">
        <v>2436</v>
      </c>
      <c r="D1331" s="272" t="s">
        <v>811</v>
      </c>
    </row>
    <row r="1332" spans="1:4">
      <c r="A1332" s="272" t="s">
        <v>2438</v>
      </c>
      <c r="B1332" s="272">
        <v>524624</v>
      </c>
      <c r="C1332" s="272" t="s">
        <v>2439</v>
      </c>
      <c r="D1332" s="272" t="s">
        <v>2440</v>
      </c>
    </row>
    <row r="1333" spans="1:4">
      <c r="A1333" s="272" t="s">
        <v>2441</v>
      </c>
      <c r="B1333" s="272">
        <v>531196</v>
      </c>
      <c r="C1333" s="272" t="s">
        <v>456</v>
      </c>
      <c r="D1333" s="272" t="s">
        <v>478</v>
      </c>
    </row>
    <row r="1334" spans="1:4">
      <c r="A1334" s="272" t="s">
        <v>2442</v>
      </c>
      <c r="B1334" s="272">
        <v>531196</v>
      </c>
      <c r="C1334" s="272" t="s">
        <v>456</v>
      </c>
      <c r="D1334" s="272" t="s">
        <v>478</v>
      </c>
    </row>
    <row r="1335" spans="1:4">
      <c r="A1335" s="272" t="s">
        <v>2443</v>
      </c>
      <c r="B1335" s="272">
        <v>532155</v>
      </c>
      <c r="C1335" s="272" t="s">
        <v>2444</v>
      </c>
      <c r="D1335" s="272" t="s">
        <v>481</v>
      </c>
    </row>
    <row r="1336" spans="1:4">
      <c r="A1336" s="272" t="s">
        <v>2445</v>
      </c>
      <c r="B1336" s="272">
        <v>532155</v>
      </c>
      <c r="C1336" s="272" t="s">
        <v>2444</v>
      </c>
      <c r="D1336" s="272" t="s">
        <v>481</v>
      </c>
    </row>
    <row r="1337" spans="1:4">
      <c r="A1337" s="272" t="s">
        <v>2446</v>
      </c>
      <c r="B1337" s="272">
        <v>538609</v>
      </c>
      <c r="C1337" s="272" t="s">
        <v>456</v>
      </c>
      <c r="D1337" s="272" t="s">
        <v>439</v>
      </c>
    </row>
    <row r="1338" spans="1:4">
      <c r="A1338" s="272" t="s">
        <v>2447</v>
      </c>
      <c r="B1338" s="272">
        <v>505711</v>
      </c>
      <c r="C1338" s="272" t="s">
        <v>456</v>
      </c>
      <c r="D1338" s="272" t="s">
        <v>811</v>
      </c>
    </row>
    <row r="1339" spans="1:4">
      <c r="A1339" s="272" t="s">
        <v>2448</v>
      </c>
      <c r="B1339" s="272">
        <v>539228</v>
      </c>
      <c r="C1339" s="272" t="s">
        <v>456</v>
      </c>
      <c r="D1339" s="272" t="s">
        <v>2449</v>
      </c>
    </row>
    <row r="1340" spans="1:4">
      <c r="A1340" s="272" t="s">
        <v>2450</v>
      </c>
      <c r="B1340" s="272">
        <v>538881</v>
      </c>
      <c r="C1340" s="272" t="s">
        <v>456</v>
      </c>
      <c r="D1340" s="272" t="s">
        <v>473</v>
      </c>
    </row>
    <row r="1341" spans="1:4">
      <c r="A1341" s="272" t="s">
        <v>2451</v>
      </c>
      <c r="B1341" s="272">
        <v>504697</v>
      </c>
      <c r="C1341" s="272" t="s">
        <v>456</v>
      </c>
      <c r="D1341" s="272" t="s">
        <v>754</v>
      </c>
    </row>
    <row r="1342" spans="1:4">
      <c r="A1342" s="272" t="s">
        <v>2452</v>
      </c>
      <c r="B1342" s="272">
        <v>531911</v>
      </c>
      <c r="C1342" s="272" t="s">
        <v>456</v>
      </c>
      <c r="D1342" s="272" t="s">
        <v>464</v>
      </c>
    </row>
    <row r="1343" spans="1:4">
      <c r="A1343" s="272" t="s">
        <v>2453</v>
      </c>
      <c r="B1343" s="272">
        <v>526073</v>
      </c>
      <c r="C1343" s="272" t="s">
        <v>456</v>
      </c>
      <c r="D1343" s="272" t="s">
        <v>641</v>
      </c>
    </row>
    <row r="1344" spans="1:4">
      <c r="A1344" s="272" t="s">
        <v>2454</v>
      </c>
      <c r="B1344" s="272">
        <v>506186</v>
      </c>
      <c r="C1344" s="272" t="s">
        <v>456</v>
      </c>
      <c r="D1344" s="272" t="s">
        <v>459</v>
      </c>
    </row>
    <row r="1345" spans="1:4">
      <c r="A1345" s="272" t="s">
        <v>2455</v>
      </c>
      <c r="B1345" s="272">
        <v>540935</v>
      </c>
      <c r="C1345" s="272" t="s">
        <v>2456</v>
      </c>
      <c r="D1345" s="272" t="s">
        <v>616</v>
      </c>
    </row>
    <row r="1346" spans="1:4">
      <c r="A1346" s="272" t="s">
        <v>2457</v>
      </c>
      <c r="B1346" s="272">
        <v>533265</v>
      </c>
      <c r="C1346" s="272" t="s">
        <v>2458</v>
      </c>
      <c r="D1346" s="272" t="s">
        <v>488</v>
      </c>
    </row>
    <row r="1347" spans="1:4">
      <c r="A1347" s="272" t="s">
        <v>2459</v>
      </c>
      <c r="B1347" s="272">
        <v>532726</v>
      </c>
      <c r="C1347" s="272" t="s">
        <v>2460</v>
      </c>
      <c r="D1347" s="272" t="s">
        <v>488</v>
      </c>
    </row>
    <row r="1348" spans="1:4">
      <c r="A1348" s="272" t="s">
        <v>2461</v>
      </c>
      <c r="B1348" s="272">
        <v>531902</v>
      </c>
      <c r="C1348" s="272" t="s">
        <v>2462</v>
      </c>
      <c r="D1348" s="272" t="s">
        <v>542</v>
      </c>
    </row>
    <row r="1349" spans="1:4">
      <c r="A1349" s="272" t="s">
        <v>2463</v>
      </c>
      <c r="B1349" s="272">
        <v>532959</v>
      </c>
      <c r="C1349" s="272" t="s">
        <v>2464</v>
      </c>
      <c r="D1349" s="272" t="s">
        <v>854</v>
      </c>
    </row>
    <row r="1350" spans="1:4">
      <c r="A1350" s="272" t="s">
        <v>2465</v>
      </c>
      <c r="B1350" s="272">
        <v>513108</v>
      </c>
      <c r="C1350" s="272" t="s">
        <v>2466</v>
      </c>
      <c r="D1350" s="272" t="s">
        <v>779</v>
      </c>
    </row>
    <row r="1351" spans="1:4">
      <c r="A1351" s="272" t="s">
        <v>2467</v>
      </c>
      <c r="B1351" s="272">
        <v>500153</v>
      </c>
      <c r="C1351" s="272" t="s">
        <v>456</v>
      </c>
      <c r="D1351" s="272" t="s">
        <v>504</v>
      </c>
    </row>
    <row r="1352" spans="1:4">
      <c r="A1352" s="272" t="s">
        <v>2468</v>
      </c>
      <c r="B1352" s="272">
        <v>541703</v>
      </c>
      <c r="C1352" s="272" t="s">
        <v>456</v>
      </c>
      <c r="D1352" s="272" t="s">
        <v>457</v>
      </c>
    </row>
    <row r="1353" spans="1:4">
      <c r="A1353" s="272" t="s">
        <v>2469</v>
      </c>
      <c r="B1353" s="272">
        <v>541703</v>
      </c>
      <c r="C1353" s="272" t="s">
        <v>456</v>
      </c>
      <c r="D1353" s="272" t="s">
        <v>457</v>
      </c>
    </row>
    <row r="1354" spans="1:4">
      <c r="A1354" s="272" t="s">
        <v>2470</v>
      </c>
      <c r="B1354" s="272">
        <v>504397</v>
      </c>
      <c r="C1354" s="272" t="s">
        <v>456</v>
      </c>
      <c r="D1354" s="272" t="s">
        <v>877</v>
      </c>
    </row>
    <row r="1355" spans="1:4">
      <c r="A1355" s="272" t="s">
        <v>2471</v>
      </c>
      <c r="B1355" s="272">
        <v>526367</v>
      </c>
      <c r="C1355" s="272" t="s">
        <v>2472</v>
      </c>
      <c r="D1355" s="272" t="s">
        <v>542</v>
      </c>
    </row>
    <row r="1356" spans="1:4">
      <c r="A1356" s="272" t="s">
        <v>2473</v>
      </c>
      <c r="B1356" s="272">
        <v>514167</v>
      </c>
      <c r="C1356" s="272" t="s">
        <v>2474</v>
      </c>
      <c r="D1356" s="272" t="s">
        <v>877</v>
      </c>
    </row>
    <row r="1357" spans="1:4">
      <c r="A1357" s="272" t="s">
        <v>2475</v>
      </c>
      <c r="B1357" s="272" t="s">
        <v>456</v>
      </c>
      <c r="C1357" s="272" t="s">
        <v>2476</v>
      </c>
      <c r="D1357" s="272" t="s">
        <v>467</v>
      </c>
    </row>
    <row r="1358" spans="1:4">
      <c r="A1358" s="272" t="s">
        <v>2477</v>
      </c>
      <c r="B1358" s="272">
        <v>531813</v>
      </c>
      <c r="C1358" s="272" t="s">
        <v>456</v>
      </c>
      <c r="D1358" s="272" t="s">
        <v>450</v>
      </c>
    </row>
    <row r="1359" spans="1:4">
      <c r="A1359" s="272" t="s">
        <v>2478</v>
      </c>
      <c r="B1359" s="272">
        <v>531813</v>
      </c>
      <c r="C1359" s="272" t="s">
        <v>456</v>
      </c>
      <c r="D1359" s="272" t="s">
        <v>450</v>
      </c>
    </row>
    <row r="1360" spans="1:4">
      <c r="A1360" s="272" t="s">
        <v>2479</v>
      </c>
      <c r="B1360" s="272">
        <v>539680</v>
      </c>
      <c r="C1360" s="272" t="s">
        <v>456</v>
      </c>
      <c r="D1360" s="272" t="s">
        <v>494</v>
      </c>
    </row>
    <row r="1361" spans="1:4">
      <c r="A1361" s="272" t="s">
        <v>2480</v>
      </c>
      <c r="B1361" s="272">
        <v>540647</v>
      </c>
      <c r="C1361" s="272" t="s">
        <v>2481</v>
      </c>
      <c r="D1361" s="272" t="s">
        <v>476</v>
      </c>
    </row>
    <row r="1362" spans="1:4">
      <c r="A1362" s="272" t="s">
        <v>2482</v>
      </c>
      <c r="B1362" s="272">
        <v>521176</v>
      </c>
      <c r="C1362" s="272" t="s">
        <v>2483</v>
      </c>
      <c r="D1362" s="272" t="s">
        <v>471</v>
      </c>
    </row>
    <row r="1363" spans="1:4">
      <c r="A1363" s="272" t="s">
        <v>2484</v>
      </c>
      <c r="B1363" s="272">
        <v>512443</v>
      </c>
      <c r="C1363" s="272" t="s">
        <v>456</v>
      </c>
      <c r="D1363" s="272" t="s">
        <v>478</v>
      </c>
    </row>
    <row r="1364" spans="1:4">
      <c r="A1364" s="272" t="s">
        <v>2485</v>
      </c>
      <c r="B1364" s="272">
        <v>539492</v>
      </c>
      <c r="C1364" s="272" t="s">
        <v>456</v>
      </c>
      <c r="D1364" s="272" t="s">
        <v>473</v>
      </c>
    </row>
    <row r="1365" spans="1:4">
      <c r="A1365" s="272" t="s">
        <v>2486</v>
      </c>
      <c r="B1365" s="272">
        <v>542011</v>
      </c>
      <c r="C1365" s="272" t="s">
        <v>2487</v>
      </c>
      <c r="D1365" s="272" t="s">
        <v>534</v>
      </c>
    </row>
    <row r="1366" spans="1:4">
      <c r="A1366" s="272" t="s">
        <v>2488</v>
      </c>
      <c r="B1366" s="272">
        <v>500155</v>
      </c>
      <c r="C1366" s="272" t="s">
        <v>2489</v>
      </c>
      <c r="D1366" s="272" t="s">
        <v>471</v>
      </c>
    </row>
    <row r="1367" spans="1:4">
      <c r="A1367" s="272" t="s">
        <v>2490</v>
      </c>
      <c r="B1367" s="272">
        <v>530615</v>
      </c>
      <c r="C1367" s="272" t="s">
        <v>456</v>
      </c>
      <c r="D1367" s="272" t="s">
        <v>488</v>
      </c>
    </row>
    <row r="1368" spans="1:4">
      <c r="A1368" s="272" t="s">
        <v>2491</v>
      </c>
      <c r="B1368" s="272">
        <v>526727</v>
      </c>
      <c r="C1368" s="272" t="s">
        <v>456</v>
      </c>
      <c r="D1368" s="272" t="s">
        <v>854</v>
      </c>
    </row>
    <row r="1369" spans="1:4">
      <c r="A1369" s="272" t="s">
        <v>2492</v>
      </c>
      <c r="B1369" s="272">
        <v>512493</v>
      </c>
      <c r="C1369" s="272" t="s">
        <v>456</v>
      </c>
      <c r="D1369" s="272" t="s">
        <v>439</v>
      </c>
    </row>
    <row r="1370" spans="1:4">
      <c r="A1370" s="272" t="s">
        <v>2493</v>
      </c>
      <c r="B1370" s="272">
        <v>530161</v>
      </c>
      <c r="C1370" s="272" t="s">
        <v>456</v>
      </c>
      <c r="D1370" s="272" t="s">
        <v>478</v>
      </c>
    </row>
    <row r="1371" spans="1:4">
      <c r="A1371" s="272" t="s">
        <v>2494</v>
      </c>
      <c r="B1371" s="272">
        <v>541276</v>
      </c>
      <c r="C1371" s="272" t="s">
        <v>456</v>
      </c>
      <c r="D1371" s="272" t="s">
        <v>478</v>
      </c>
    </row>
    <row r="1372" spans="1:4">
      <c r="A1372" s="272" t="s">
        <v>2495</v>
      </c>
      <c r="B1372" s="272">
        <v>509563</v>
      </c>
      <c r="C1372" s="272" t="s">
        <v>456</v>
      </c>
      <c r="D1372" s="272" t="s">
        <v>471</v>
      </c>
    </row>
    <row r="1373" spans="1:4">
      <c r="A1373" s="272" t="s">
        <v>2496</v>
      </c>
      <c r="B1373" s="272">
        <v>500655</v>
      </c>
      <c r="C1373" s="272" t="s">
        <v>456</v>
      </c>
      <c r="D1373" s="272" t="s">
        <v>504</v>
      </c>
    </row>
    <row r="1374" spans="1:4">
      <c r="A1374" s="272" t="s">
        <v>2497</v>
      </c>
      <c r="B1374" s="272">
        <v>514400</v>
      </c>
      <c r="C1374" s="272" t="s">
        <v>456</v>
      </c>
      <c r="D1374" s="272" t="s">
        <v>478</v>
      </c>
    </row>
    <row r="1375" spans="1:4">
      <c r="A1375" s="272" t="s">
        <v>2498</v>
      </c>
      <c r="B1375" s="272">
        <v>509557</v>
      </c>
      <c r="C1375" s="272" t="s">
        <v>2499</v>
      </c>
      <c r="D1375" s="272" t="s">
        <v>471</v>
      </c>
    </row>
    <row r="1376" spans="1:4">
      <c r="A1376" s="272" t="s">
        <v>2500</v>
      </c>
      <c r="B1376" s="272">
        <v>532622</v>
      </c>
      <c r="C1376" s="272" t="s">
        <v>2501</v>
      </c>
      <c r="D1376" s="272" t="s">
        <v>777</v>
      </c>
    </row>
    <row r="1377" spans="1:4">
      <c r="A1377" s="272" t="s">
        <v>2502</v>
      </c>
      <c r="B1377" s="272">
        <v>532345</v>
      </c>
      <c r="C1377" s="272" t="s">
        <v>2503</v>
      </c>
      <c r="D1377" s="272" t="s">
        <v>777</v>
      </c>
    </row>
    <row r="1378" spans="1:4">
      <c r="A1378" s="272" t="s">
        <v>2504</v>
      </c>
      <c r="B1378" s="272">
        <v>539515</v>
      </c>
      <c r="C1378" s="272" t="s">
        <v>456</v>
      </c>
      <c r="D1378" s="272" t="s">
        <v>478</v>
      </c>
    </row>
    <row r="1379" spans="1:4">
      <c r="A1379" s="272" t="s">
        <v>2505</v>
      </c>
      <c r="B1379" s="272">
        <v>540613</v>
      </c>
      <c r="C1379" s="272" t="s">
        <v>456</v>
      </c>
      <c r="D1379" s="272" t="s">
        <v>478</v>
      </c>
    </row>
    <row r="1380" spans="1:4">
      <c r="A1380" s="272" t="s">
        <v>2506</v>
      </c>
      <c r="B1380" s="272">
        <v>540936</v>
      </c>
      <c r="C1380" s="272" t="s">
        <v>456</v>
      </c>
      <c r="D1380" s="272" t="s">
        <v>478</v>
      </c>
    </row>
    <row r="1381" spans="1:4">
      <c r="A1381" s="272" t="s">
        <v>2507</v>
      </c>
      <c r="B1381" s="272">
        <v>524564</v>
      </c>
      <c r="C1381" s="272" t="s">
        <v>456</v>
      </c>
      <c r="D1381" s="272" t="s">
        <v>504</v>
      </c>
    </row>
    <row r="1382" spans="1:4">
      <c r="A1382" s="272" t="s">
        <v>2508</v>
      </c>
      <c r="B1382" s="272">
        <v>541546</v>
      </c>
      <c r="C1382" s="272" t="s">
        <v>2509</v>
      </c>
      <c r="D1382" s="272" t="s">
        <v>854</v>
      </c>
    </row>
    <row r="1383" spans="1:4">
      <c r="A1383" s="272" t="s">
        <v>2510</v>
      </c>
      <c r="B1383" s="272">
        <v>532767</v>
      </c>
      <c r="C1383" s="272" t="s">
        <v>2511</v>
      </c>
      <c r="D1383" s="272" t="s">
        <v>854</v>
      </c>
    </row>
    <row r="1384" spans="1:4">
      <c r="A1384" s="272" t="s">
        <v>2512</v>
      </c>
      <c r="B1384" s="272">
        <v>532183</v>
      </c>
      <c r="C1384" s="272" t="s">
        <v>456</v>
      </c>
      <c r="D1384" s="272" t="s">
        <v>1155</v>
      </c>
    </row>
    <row r="1385" spans="1:4">
      <c r="A1385" s="272" t="s">
        <v>2513</v>
      </c>
      <c r="B1385" s="272">
        <v>539009</v>
      </c>
      <c r="C1385" s="272" t="s">
        <v>456</v>
      </c>
      <c r="D1385" s="272" t="s">
        <v>854</v>
      </c>
    </row>
    <row r="1386" spans="1:4">
      <c r="A1386" s="272" t="s">
        <v>2514</v>
      </c>
      <c r="B1386" s="272">
        <v>538319</v>
      </c>
      <c r="C1386" s="272" t="s">
        <v>456</v>
      </c>
      <c r="D1386" s="272" t="s">
        <v>439</v>
      </c>
    </row>
    <row r="1387" spans="1:4">
      <c r="A1387" s="272" t="s">
        <v>2515</v>
      </c>
      <c r="B1387" s="272">
        <v>535917</v>
      </c>
      <c r="C1387" s="272" t="s">
        <v>456</v>
      </c>
      <c r="D1387" s="272" t="s">
        <v>439</v>
      </c>
    </row>
    <row r="1388" spans="1:4">
      <c r="A1388" s="272" t="s">
        <v>2516</v>
      </c>
      <c r="B1388" s="272">
        <v>535431</v>
      </c>
      <c r="C1388" s="272" t="s">
        <v>456</v>
      </c>
      <c r="D1388" s="272" t="s">
        <v>439</v>
      </c>
    </row>
    <row r="1389" spans="1:4">
      <c r="A1389" s="272" t="s">
        <v>2517</v>
      </c>
      <c r="B1389" s="272">
        <v>530855</v>
      </c>
      <c r="C1389" s="272" t="s">
        <v>456</v>
      </c>
      <c r="D1389" s="272" t="s">
        <v>473</v>
      </c>
    </row>
    <row r="1390" spans="1:4">
      <c r="A1390" s="272" t="s">
        <v>2518</v>
      </c>
      <c r="B1390" s="272">
        <v>532309</v>
      </c>
      <c r="C1390" s="272" t="s">
        <v>2519</v>
      </c>
      <c r="D1390" s="272" t="s">
        <v>499</v>
      </c>
    </row>
    <row r="1391" spans="1:4">
      <c r="A1391" s="272" t="s">
        <v>2520</v>
      </c>
      <c r="B1391" s="272">
        <v>532309</v>
      </c>
      <c r="C1391" s="272" t="s">
        <v>2519</v>
      </c>
      <c r="D1391" s="272" t="s">
        <v>499</v>
      </c>
    </row>
    <row r="1392" spans="1:4">
      <c r="A1392" s="272" t="s">
        <v>2521</v>
      </c>
      <c r="B1392" s="272">
        <v>522275</v>
      </c>
      <c r="C1392" s="272" t="s">
        <v>2522</v>
      </c>
      <c r="D1392" s="272" t="s">
        <v>595</v>
      </c>
    </row>
    <row r="1393" spans="1:4">
      <c r="A1393" s="272" t="s">
        <v>2523</v>
      </c>
      <c r="B1393" s="272">
        <v>522275</v>
      </c>
      <c r="C1393" s="272" t="s">
        <v>2522</v>
      </c>
      <c r="D1393" s="272" t="s">
        <v>595</v>
      </c>
    </row>
    <row r="1394" spans="1:4">
      <c r="A1394" s="272" t="s">
        <v>2524</v>
      </c>
      <c r="B1394" s="272">
        <v>504028</v>
      </c>
      <c r="C1394" s="272" t="s">
        <v>456</v>
      </c>
      <c r="D1394" s="272" t="s">
        <v>641</v>
      </c>
    </row>
    <row r="1395" spans="1:4">
      <c r="A1395" s="272" t="s">
        <v>2525</v>
      </c>
      <c r="B1395" s="272">
        <v>532764</v>
      </c>
      <c r="C1395" s="272" t="s">
        <v>2526</v>
      </c>
      <c r="D1395" s="272" t="s">
        <v>542</v>
      </c>
    </row>
    <row r="1396" spans="1:4">
      <c r="A1396" s="272" t="s">
        <v>2527</v>
      </c>
      <c r="B1396" s="272">
        <v>530389</v>
      </c>
      <c r="C1396" s="272" t="s">
        <v>456</v>
      </c>
      <c r="D1396" s="272" t="s">
        <v>476</v>
      </c>
    </row>
    <row r="1397" spans="1:4">
      <c r="A1397" s="272" t="s">
        <v>2528</v>
      </c>
      <c r="B1397" s="272" t="s">
        <v>456</v>
      </c>
      <c r="C1397" s="272" t="s">
        <v>2529</v>
      </c>
      <c r="D1397" s="272" t="s">
        <v>467</v>
      </c>
    </row>
    <row r="1398" spans="1:4">
      <c r="A1398" s="272" t="s">
        <v>2530</v>
      </c>
      <c r="B1398" s="272">
        <v>539486</v>
      </c>
      <c r="C1398" s="272" t="s">
        <v>456</v>
      </c>
      <c r="D1398" s="272" t="s">
        <v>473</v>
      </c>
    </row>
    <row r="1399" spans="1:4">
      <c r="A1399" s="272" t="s">
        <v>2531</v>
      </c>
      <c r="B1399" s="272">
        <v>521133</v>
      </c>
      <c r="C1399" s="272" t="s">
        <v>456</v>
      </c>
      <c r="D1399" s="272" t="s">
        <v>471</v>
      </c>
    </row>
    <row r="1400" spans="1:4">
      <c r="A1400" s="272" t="s">
        <v>2532</v>
      </c>
      <c r="B1400" s="272">
        <v>521133</v>
      </c>
      <c r="C1400" s="272" t="s">
        <v>456</v>
      </c>
      <c r="D1400" s="272" t="s">
        <v>471</v>
      </c>
    </row>
    <row r="1401" spans="1:4">
      <c r="A1401" s="272" t="s">
        <v>2533</v>
      </c>
      <c r="B1401" s="272">
        <v>532318</v>
      </c>
      <c r="C1401" s="272" t="s">
        <v>2534</v>
      </c>
      <c r="D1401" s="272" t="s">
        <v>2083</v>
      </c>
    </row>
    <row r="1402" spans="1:4">
      <c r="A1402" s="272" t="s">
        <v>2535</v>
      </c>
      <c r="B1402" s="272">
        <v>531137</v>
      </c>
      <c r="C1402" s="272" t="s">
        <v>456</v>
      </c>
      <c r="D1402" s="272" t="s">
        <v>877</v>
      </c>
    </row>
    <row r="1403" spans="1:4">
      <c r="A1403" s="272" t="s">
        <v>2536</v>
      </c>
      <c r="B1403" s="272">
        <v>541999</v>
      </c>
      <c r="C1403" s="272" t="s">
        <v>456</v>
      </c>
      <c r="D1403" s="272" t="s">
        <v>654</v>
      </c>
    </row>
    <row r="1404" spans="1:4">
      <c r="A1404" s="272" t="s">
        <v>2537</v>
      </c>
      <c r="B1404" s="272">
        <v>540755</v>
      </c>
      <c r="C1404" s="272" t="s">
        <v>2538</v>
      </c>
      <c r="D1404" s="272" t="s">
        <v>2539</v>
      </c>
    </row>
    <row r="1405" spans="1:4">
      <c r="A1405" s="272" t="s">
        <v>2540</v>
      </c>
      <c r="B1405" s="272">
        <v>539407</v>
      </c>
      <c r="C1405" s="272" t="s">
        <v>456</v>
      </c>
      <c r="D1405" s="272" t="s">
        <v>854</v>
      </c>
    </row>
    <row r="1406" spans="1:4">
      <c r="A1406" s="272" t="s">
        <v>2541</v>
      </c>
      <c r="B1406" s="272">
        <v>514336</v>
      </c>
      <c r="C1406" s="272" t="s">
        <v>456</v>
      </c>
      <c r="D1406" s="272" t="s">
        <v>794</v>
      </c>
    </row>
    <row r="1407" spans="1:4">
      <c r="A1407" s="272" t="s">
        <v>2542</v>
      </c>
      <c r="B1407" s="272">
        <v>514336</v>
      </c>
      <c r="C1407" s="272" t="s">
        <v>456</v>
      </c>
      <c r="D1407" s="272" t="s">
        <v>794</v>
      </c>
    </row>
    <row r="1408" spans="1:4">
      <c r="A1408" s="272" t="s">
        <v>2543</v>
      </c>
      <c r="B1408" s="272">
        <v>506109</v>
      </c>
      <c r="C1408" s="272" t="s">
        <v>2544</v>
      </c>
      <c r="D1408" s="272" t="s">
        <v>549</v>
      </c>
    </row>
    <row r="1409" spans="1:4">
      <c r="A1409" s="272" t="s">
        <v>2545</v>
      </c>
      <c r="B1409" s="272">
        <v>531739</v>
      </c>
      <c r="C1409" s="272" t="s">
        <v>456</v>
      </c>
      <c r="D1409" s="272" t="s">
        <v>494</v>
      </c>
    </row>
    <row r="1410" spans="1:4">
      <c r="A1410" s="272" t="s">
        <v>2546</v>
      </c>
      <c r="B1410" s="272">
        <v>539206</v>
      </c>
      <c r="C1410" s="272" t="s">
        <v>456</v>
      </c>
      <c r="D1410" s="272" t="s">
        <v>794</v>
      </c>
    </row>
    <row r="1411" spans="1:4">
      <c r="A1411" s="272" t="s">
        <v>2547</v>
      </c>
      <c r="B1411" s="272">
        <v>538961</v>
      </c>
      <c r="C1411" s="272" t="s">
        <v>2548</v>
      </c>
      <c r="D1411" s="272" t="s">
        <v>450</v>
      </c>
    </row>
    <row r="1412" spans="1:4">
      <c r="A1412" s="272" t="s">
        <v>2549</v>
      </c>
      <c r="B1412" s="272">
        <v>530343</v>
      </c>
      <c r="C1412" s="272" t="s">
        <v>2550</v>
      </c>
      <c r="D1412" s="272" t="s">
        <v>754</v>
      </c>
    </row>
    <row r="1413" spans="1:4">
      <c r="A1413" s="272" t="s">
        <v>2551</v>
      </c>
      <c r="B1413" s="272">
        <v>532285</v>
      </c>
      <c r="C1413" s="272" t="s">
        <v>2552</v>
      </c>
      <c r="D1413" s="272" t="s">
        <v>439</v>
      </c>
    </row>
    <row r="1414" spans="1:4">
      <c r="A1414" s="272" t="s">
        <v>2553</v>
      </c>
      <c r="B1414" s="272">
        <v>500171</v>
      </c>
      <c r="C1414" s="272" t="s">
        <v>2554</v>
      </c>
      <c r="D1414" s="272" t="s">
        <v>504</v>
      </c>
    </row>
    <row r="1415" spans="1:4">
      <c r="A1415" s="272" t="s">
        <v>2555</v>
      </c>
      <c r="B1415" s="272">
        <v>533048</v>
      </c>
      <c r="C1415" s="272" t="s">
        <v>2556</v>
      </c>
      <c r="D1415" s="272" t="s">
        <v>854</v>
      </c>
    </row>
    <row r="1416" spans="1:4">
      <c r="A1416" s="272" t="s">
        <v>2557</v>
      </c>
      <c r="B1416" s="272">
        <v>511676</v>
      </c>
      <c r="C1416" s="272" t="s">
        <v>2558</v>
      </c>
      <c r="D1416" s="272" t="s">
        <v>514</v>
      </c>
    </row>
    <row r="1417" spans="1:4">
      <c r="A1417" s="272" t="s">
        <v>2559</v>
      </c>
      <c r="B1417" s="272">
        <v>538788</v>
      </c>
      <c r="C1417" s="272" t="s">
        <v>456</v>
      </c>
      <c r="D1417" s="272" t="s">
        <v>473</v>
      </c>
    </row>
    <row r="1418" spans="1:4">
      <c r="A1418" s="272" t="s">
        <v>2560</v>
      </c>
      <c r="B1418" s="272">
        <v>532716</v>
      </c>
      <c r="C1418" s="272" t="s">
        <v>2561</v>
      </c>
      <c r="D1418" s="272" t="s">
        <v>445</v>
      </c>
    </row>
    <row r="1419" spans="1:4">
      <c r="A1419" s="272" t="s">
        <v>2562</v>
      </c>
      <c r="B1419" s="272">
        <v>507815</v>
      </c>
      <c r="C1419" s="272" t="s">
        <v>2563</v>
      </c>
      <c r="D1419" s="272" t="s">
        <v>638</v>
      </c>
    </row>
    <row r="1420" spans="1:4">
      <c r="A1420" s="272" t="s">
        <v>2564</v>
      </c>
      <c r="B1420" s="272">
        <v>507815</v>
      </c>
      <c r="C1420" s="272" t="s">
        <v>2563</v>
      </c>
      <c r="D1420" s="272" t="s">
        <v>638</v>
      </c>
    </row>
    <row r="1421" spans="1:4">
      <c r="A1421" s="272" t="s">
        <v>2565</v>
      </c>
      <c r="B1421" s="272">
        <v>531744</v>
      </c>
      <c r="C1421" s="272" t="s">
        <v>456</v>
      </c>
      <c r="D1421" s="272" t="s">
        <v>478</v>
      </c>
    </row>
    <row r="1422" spans="1:4">
      <c r="A1422" s="272" t="s">
        <v>2566</v>
      </c>
      <c r="B1422" s="272">
        <v>590025</v>
      </c>
      <c r="C1422" s="272" t="s">
        <v>2567</v>
      </c>
      <c r="D1422" s="272" t="s">
        <v>471</v>
      </c>
    </row>
    <row r="1423" spans="1:4">
      <c r="A1423" s="272" t="s">
        <v>2568</v>
      </c>
      <c r="B1423" s="272">
        <v>507506</v>
      </c>
      <c r="C1423" s="272" t="s">
        <v>456</v>
      </c>
      <c r="D1423" s="272" t="s">
        <v>1155</v>
      </c>
    </row>
    <row r="1424" spans="1:4">
      <c r="A1424" s="272" t="s">
        <v>2569</v>
      </c>
      <c r="B1424" s="272" t="s">
        <v>456</v>
      </c>
      <c r="C1424" s="272" t="s">
        <v>2570</v>
      </c>
      <c r="D1424" s="272" t="s">
        <v>467</v>
      </c>
    </row>
    <row r="1425" spans="1:4">
      <c r="A1425" s="272" t="s">
        <v>2571</v>
      </c>
      <c r="B1425" s="272">
        <v>539013</v>
      </c>
      <c r="C1425" s="272" t="s">
        <v>456</v>
      </c>
      <c r="D1425" s="272" t="s">
        <v>595</v>
      </c>
    </row>
    <row r="1426" spans="1:4">
      <c r="A1426" s="272" t="s">
        <v>2572</v>
      </c>
      <c r="B1426" s="272">
        <v>533212</v>
      </c>
      <c r="C1426" s="272" t="s">
        <v>456</v>
      </c>
      <c r="D1426" s="272" t="s">
        <v>645</v>
      </c>
    </row>
    <row r="1427" spans="1:4">
      <c r="A1427" s="272" t="s">
        <v>2573</v>
      </c>
      <c r="B1427" s="272" t="s">
        <v>456</v>
      </c>
      <c r="C1427" s="272" t="s">
        <v>2574</v>
      </c>
      <c r="D1427" s="272" t="s">
        <v>547</v>
      </c>
    </row>
    <row r="1428" spans="1:4">
      <c r="A1428" s="272" t="s">
        <v>2575</v>
      </c>
      <c r="B1428" s="272">
        <v>531199</v>
      </c>
      <c r="C1428" s="272" t="s">
        <v>456</v>
      </c>
      <c r="D1428" s="272" t="s">
        <v>473</v>
      </c>
    </row>
    <row r="1429" spans="1:4">
      <c r="A1429" s="272" t="s">
        <v>2576</v>
      </c>
      <c r="B1429" s="272">
        <v>500676</v>
      </c>
      <c r="C1429" s="272" t="s">
        <v>2577</v>
      </c>
      <c r="D1429" s="272" t="s">
        <v>516</v>
      </c>
    </row>
    <row r="1430" spans="1:4">
      <c r="A1430" s="272" t="s">
        <v>2578</v>
      </c>
      <c r="B1430" s="272">
        <v>500660</v>
      </c>
      <c r="C1430" s="272" t="s">
        <v>2579</v>
      </c>
      <c r="D1430" s="272" t="s">
        <v>494</v>
      </c>
    </row>
    <row r="1431" spans="1:4">
      <c r="A1431" s="272" t="s">
        <v>2580</v>
      </c>
      <c r="B1431" s="272">
        <v>542477</v>
      </c>
      <c r="C1431" s="272" t="s">
        <v>2581</v>
      </c>
      <c r="D1431" s="272" t="s">
        <v>822</v>
      </c>
    </row>
    <row r="1432" spans="1:4">
      <c r="A1432" s="272" t="s">
        <v>2582</v>
      </c>
      <c r="B1432" s="272">
        <v>532296</v>
      </c>
      <c r="C1432" s="272" t="s">
        <v>2583</v>
      </c>
      <c r="D1432" s="272" t="s">
        <v>494</v>
      </c>
    </row>
    <row r="1433" spans="1:4">
      <c r="A1433" s="272" t="s">
        <v>2584</v>
      </c>
      <c r="B1433" s="272">
        <v>513528</v>
      </c>
      <c r="C1433" s="272" t="s">
        <v>456</v>
      </c>
      <c r="D1433" s="272" t="s">
        <v>984</v>
      </c>
    </row>
    <row r="1434" spans="1:4">
      <c r="A1434" s="272" t="s">
        <v>2585</v>
      </c>
      <c r="B1434" s="272">
        <v>530263</v>
      </c>
      <c r="C1434" s="272" t="s">
        <v>456</v>
      </c>
      <c r="D1434" s="272" t="s">
        <v>473</v>
      </c>
    </row>
    <row r="1435" spans="1:4">
      <c r="A1435" s="272" t="s">
        <v>2586</v>
      </c>
      <c r="B1435" s="272" t="s">
        <v>456</v>
      </c>
      <c r="C1435" s="272" t="s">
        <v>2587</v>
      </c>
      <c r="D1435" s="272" t="s">
        <v>467</v>
      </c>
    </row>
    <row r="1436" spans="1:4">
      <c r="A1436" s="272" t="s">
        <v>2588</v>
      </c>
      <c r="B1436" s="272">
        <v>531463</v>
      </c>
      <c r="C1436" s="272" t="s">
        <v>456</v>
      </c>
      <c r="D1436" s="272" t="s">
        <v>877</v>
      </c>
    </row>
    <row r="1437" spans="1:4">
      <c r="A1437" s="272" t="s">
        <v>2589</v>
      </c>
      <c r="B1437" s="272">
        <v>531479</v>
      </c>
      <c r="C1437" s="272" t="s">
        <v>456</v>
      </c>
      <c r="D1437" s="272" t="s">
        <v>542</v>
      </c>
    </row>
    <row r="1438" spans="1:4">
      <c r="A1438" s="272" t="s">
        <v>2590</v>
      </c>
      <c r="B1438" s="272">
        <v>501848</v>
      </c>
      <c r="C1438" s="272" t="s">
        <v>2591</v>
      </c>
      <c r="D1438" s="272" t="s">
        <v>1704</v>
      </c>
    </row>
    <row r="1439" spans="1:4">
      <c r="A1439" s="272" t="s">
        <v>2592</v>
      </c>
      <c r="B1439" s="272">
        <v>532773</v>
      </c>
      <c r="C1439" s="272" t="s">
        <v>2593</v>
      </c>
      <c r="D1439" s="272" t="s">
        <v>2594</v>
      </c>
    </row>
    <row r="1440" spans="1:4">
      <c r="A1440" s="272" t="s">
        <v>2595</v>
      </c>
      <c r="B1440" s="272">
        <v>540654</v>
      </c>
      <c r="C1440" s="272" t="s">
        <v>456</v>
      </c>
      <c r="D1440" s="272" t="s">
        <v>442</v>
      </c>
    </row>
    <row r="1441" spans="1:4">
      <c r="A1441" s="272" t="s">
        <v>2596</v>
      </c>
      <c r="B1441" s="272">
        <v>540266</v>
      </c>
      <c r="C1441" s="272" t="s">
        <v>456</v>
      </c>
      <c r="D1441" s="272" t="s">
        <v>478</v>
      </c>
    </row>
    <row r="1442" spans="1:4">
      <c r="A1442" s="272" t="s">
        <v>2597</v>
      </c>
      <c r="B1442" s="272" t="s">
        <v>456</v>
      </c>
      <c r="C1442" s="272" t="s">
        <v>2598</v>
      </c>
      <c r="D1442" s="272" t="s">
        <v>467</v>
      </c>
    </row>
    <row r="1443" spans="1:4">
      <c r="A1443" s="272" t="s">
        <v>2599</v>
      </c>
      <c r="B1443" s="272" t="s">
        <v>456</v>
      </c>
      <c r="C1443" s="272" t="s">
        <v>2600</v>
      </c>
      <c r="D1443" s="272" t="s">
        <v>467</v>
      </c>
    </row>
    <row r="1444" spans="1:4">
      <c r="A1444" s="272" t="s">
        <v>2601</v>
      </c>
      <c r="B1444" s="272" t="s">
        <v>456</v>
      </c>
      <c r="C1444" s="272" t="s">
        <v>2600</v>
      </c>
      <c r="D1444" s="272" t="s">
        <v>467</v>
      </c>
    </row>
    <row r="1445" spans="1:4">
      <c r="A1445" s="272" t="s">
        <v>2602</v>
      </c>
      <c r="B1445" s="272">
        <v>526025</v>
      </c>
      <c r="C1445" s="272" t="s">
        <v>456</v>
      </c>
      <c r="D1445" s="272" t="s">
        <v>471</v>
      </c>
    </row>
    <row r="1446" spans="1:4">
      <c r="A1446" s="272" t="s">
        <v>2603</v>
      </c>
      <c r="B1446" s="272">
        <v>531904</v>
      </c>
      <c r="C1446" s="272" t="s">
        <v>2604</v>
      </c>
      <c r="D1446" s="272" t="s">
        <v>822</v>
      </c>
    </row>
    <row r="1447" spans="1:4">
      <c r="A1447" s="272" t="s">
        <v>2605</v>
      </c>
      <c r="B1447" s="272">
        <v>533104</v>
      </c>
      <c r="C1447" s="272" t="s">
        <v>2606</v>
      </c>
      <c r="D1447" s="272" t="s">
        <v>1088</v>
      </c>
    </row>
    <row r="1448" spans="1:4">
      <c r="A1448" s="272" t="s">
        <v>2607</v>
      </c>
      <c r="B1448" s="272">
        <v>542351</v>
      </c>
      <c r="C1448" s="272" t="s">
        <v>2608</v>
      </c>
      <c r="D1448" s="272" t="s">
        <v>2609</v>
      </c>
    </row>
    <row r="1449" spans="1:4">
      <c r="A1449" s="272" t="s">
        <v>2610</v>
      </c>
      <c r="B1449" s="272">
        <v>507488</v>
      </c>
      <c r="C1449" s="272" t="s">
        <v>2611</v>
      </c>
      <c r="D1449" s="272" t="s">
        <v>1088</v>
      </c>
    </row>
    <row r="1450" spans="1:4">
      <c r="A1450" s="272" t="s">
        <v>2612</v>
      </c>
      <c r="B1450" s="272">
        <v>505255</v>
      </c>
      <c r="C1450" s="272" t="s">
        <v>2613</v>
      </c>
      <c r="D1450" s="272" t="s">
        <v>464</v>
      </c>
    </row>
    <row r="1451" spans="1:4">
      <c r="A1451" s="272" t="s">
        <v>2614</v>
      </c>
      <c r="B1451" s="272">
        <v>532754</v>
      </c>
      <c r="C1451" s="272" t="s">
        <v>2615</v>
      </c>
      <c r="D1451" s="272" t="s">
        <v>595</v>
      </c>
    </row>
    <row r="1452" spans="1:4">
      <c r="A1452" s="272" t="s">
        <v>2616</v>
      </c>
      <c r="B1452" s="272">
        <v>540124</v>
      </c>
      <c r="C1452" s="272" t="s">
        <v>2617</v>
      </c>
      <c r="D1452" s="272" t="s">
        <v>811</v>
      </c>
    </row>
    <row r="1453" spans="1:4">
      <c r="A1453" s="272" t="s">
        <v>2618</v>
      </c>
      <c r="B1453" s="272">
        <v>509567</v>
      </c>
      <c r="C1453" s="272" t="s">
        <v>2619</v>
      </c>
      <c r="D1453" s="272" t="s">
        <v>1385</v>
      </c>
    </row>
    <row r="1454" spans="1:4">
      <c r="A1454" s="272" t="s">
        <v>2620</v>
      </c>
      <c r="B1454" s="272">
        <v>506480</v>
      </c>
      <c r="C1454" s="272" t="s">
        <v>2621</v>
      </c>
      <c r="D1454" s="272" t="s">
        <v>666</v>
      </c>
    </row>
    <row r="1455" spans="1:4">
      <c r="A1455" s="272" t="s">
        <v>2622</v>
      </c>
      <c r="B1455" s="272">
        <v>530317</v>
      </c>
      <c r="C1455" s="272" t="s">
        <v>456</v>
      </c>
      <c r="D1455" s="272" t="s">
        <v>494</v>
      </c>
    </row>
    <row r="1456" spans="1:4">
      <c r="A1456" s="272" t="s">
        <v>2623</v>
      </c>
      <c r="B1456" s="272">
        <v>532734</v>
      </c>
      <c r="C1456" s="272" t="s">
        <v>2624</v>
      </c>
      <c r="D1456" s="272" t="s">
        <v>488</v>
      </c>
    </row>
    <row r="1457" spans="1:4">
      <c r="A1457" s="272" t="s">
        <v>2625</v>
      </c>
      <c r="B1457" s="272">
        <v>500163</v>
      </c>
      <c r="C1457" s="272" t="s">
        <v>2626</v>
      </c>
      <c r="D1457" s="272" t="s">
        <v>2627</v>
      </c>
    </row>
    <row r="1458" spans="1:4">
      <c r="A1458" s="272" t="s">
        <v>2628</v>
      </c>
      <c r="B1458" s="272">
        <v>500163</v>
      </c>
      <c r="C1458" s="272" t="s">
        <v>2626</v>
      </c>
      <c r="D1458" s="272" t="s">
        <v>2627</v>
      </c>
    </row>
    <row r="1459" spans="1:4">
      <c r="A1459" s="272" t="s">
        <v>2629</v>
      </c>
      <c r="B1459" s="272" t="s">
        <v>456</v>
      </c>
      <c r="C1459" s="272" t="s">
        <v>2630</v>
      </c>
      <c r="D1459" s="272" t="s">
        <v>467</v>
      </c>
    </row>
    <row r="1460" spans="1:4">
      <c r="A1460" s="272" t="s">
        <v>2631</v>
      </c>
      <c r="B1460" s="272">
        <v>540743</v>
      </c>
      <c r="C1460" s="272" t="s">
        <v>2632</v>
      </c>
      <c r="D1460" s="272" t="s">
        <v>654</v>
      </c>
    </row>
    <row r="1461" spans="1:4">
      <c r="A1461" s="272" t="s">
        <v>2633</v>
      </c>
      <c r="B1461" s="272">
        <v>532424</v>
      </c>
      <c r="C1461" s="272" t="s">
        <v>2634</v>
      </c>
      <c r="D1461" s="272" t="s">
        <v>638</v>
      </c>
    </row>
    <row r="1462" spans="1:4">
      <c r="A1462" s="272" t="s">
        <v>2635</v>
      </c>
      <c r="B1462" s="272">
        <v>500164</v>
      </c>
      <c r="C1462" s="272" t="s">
        <v>2636</v>
      </c>
      <c r="D1462" s="272" t="s">
        <v>504</v>
      </c>
    </row>
    <row r="1463" spans="1:4">
      <c r="A1463" s="272" t="s">
        <v>2637</v>
      </c>
      <c r="B1463" s="272">
        <v>533150</v>
      </c>
      <c r="C1463" s="272" t="s">
        <v>2638</v>
      </c>
      <c r="D1463" s="272" t="s">
        <v>542</v>
      </c>
    </row>
    <row r="1464" spans="1:4">
      <c r="A1464" s="272" t="s">
        <v>2639</v>
      </c>
      <c r="B1464" s="272">
        <v>538787</v>
      </c>
      <c r="C1464" s="272" t="s">
        <v>456</v>
      </c>
      <c r="D1464" s="272" t="s">
        <v>473</v>
      </c>
    </row>
    <row r="1465" spans="1:4">
      <c r="A1465" s="272" t="s">
        <v>2640</v>
      </c>
      <c r="B1465" s="272">
        <v>533189</v>
      </c>
      <c r="C1465" s="272" t="s">
        <v>2641</v>
      </c>
      <c r="D1465" s="272" t="s">
        <v>570</v>
      </c>
    </row>
    <row r="1466" spans="1:4">
      <c r="A1466" s="272" t="s">
        <v>2642</v>
      </c>
      <c r="B1466" s="272">
        <v>531600</v>
      </c>
      <c r="C1466" s="272" t="s">
        <v>456</v>
      </c>
      <c r="D1466" s="272" t="s">
        <v>439</v>
      </c>
    </row>
    <row r="1467" spans="1:4">
      <c r="A1467" s="272" t="s">
        <v>2643</v>
      </c>
      <c r="B1467" s="272">
        <v>532957</v>
      </c>
      <c r="C1467" s="272" t="s">
        <v>456</v>
      </c>
      <c r="D1467" s="272" t="s">
        <v>471</v>
      </c>
    </row>
    <row r="1468" spans="1:4">
      <c r="A1468" s="272" t="s">
        <v>2644</v>
      </c>
      <c r="B1468" s="272">
        <v>532630</v>
      </c>
      <c r="C1468" s="272" t="s">
        <v>2645</v>
      </c>
      <c r="D1468" s="272" t="s">
        <v>570</v>
      </c>
    </row>
    <row r="1469" spans="1:4">
      <c r="A1469" s="272" t="s">
        <v>2646</v>
      </c>
      <c r="B1469" s="272">
        <v>539725</v>
      </c>
      <c r="C1469" s="272" t="s">
        <v>2647</v>
      </c>
      <c r="D1469" s="272" t="s">
        <v>705</v>
      </c>
    </row>
    <row r="1470" spans="1:4">
      <c r="A1470" s="272" t="s">
        <v>2648</v>
      </c>
      <c r="B1470" s="272">
        <v>532980</v>
      </c>
      <c r="C1470" s="272" t="s">
        <v>2649</v>
      </c>
      <c r="D1470" s="272" t="s">
        <v>705</v>
      </c>
    </row>
    <row r="1471" spans="1:4">
      <c r="A1471" s="272" t="s">
        <v>2650</v>
      </c>
      <c r="B1471" s="272">
        <v>780012</v>
      </c>
      <c r="C1471" s="272" t="s">
        <v>456</v>
      </c>
      <c r="D1471" s="272" t="s">
        <v>547</v>
      </c>
    </row>
    <row r="1472" spans="1:4">
      <c r="A1472" s="272" t="s">
        <v>2651</v>
      </c>
      <c r="B1472" s="272">
        <v>538542</v>
      </c>
      <c r="C1472" s="272" t="s">
        <v>456</v>
      </c>
      <c r="D1472" s="272" t="s">
        <v>516</v>
      </c>
    </row>
    <row r="1473" spans="1:4">
      <c r="A1473" s="272" t="s">
        <v>2652</v>
      </c>
      <c r="B1473" s="272">
        <v>538180</v>
      </c>
      <c r="C1473" s="272" t="s">
        <v>2653</v>
      </c>
      <c r="D1473" s="272" t="s">
        <v>476</v>
      </c>
    </row>
    <row r="1474" spans="1:4">
      <c r="A1474" s="272" t="s">
        <v>2654</v>
      </c>
      <c r="B1474" s="272">
        <v>505576</v>
      </c>
      <c r="C1474" s="272" t="s">
        <v>456</v>
      </c>
      <c r="D1474" s="272" t="s">
        <v>473</v>
      </c>
    </row>
    <row r="1475" spans="1:4">
      <c r="A1475" s="272" t="s">
        <v>2655</v>
      </c>
      <c r="B1475" s="272">
        <v>531928</v>
      </c>
      <c r="C1475" s="272" t="s">
        <v>456</v>
      </c>
      <c r="D1475" s="272" t="s">
        <v>733</v>
      </c>
    </row>
    <row r="1476" spans="1:4">
      <c r="A1476" s="272" t="s">
        <v>2656</v>
      </c>
      <c r="B1476" s="272">
        <v>540062</v>
      </c>
      <c r="C1476" s="272" t="s">
        <v>456</v>
      </c>
      <c r="D1476" s="272" t="s">
        <v>561</v>
      </c>
    </row>
    <row r="1477" spans="1:4">
      <c r="A1477" s="272" t="s">
        <v>2657</v>
      </c>
      <c r="B1477" s="272">
        <v>530579</v>
      </c>
      <c r="C1477" s="272" t="s">
        <v>456</v>
      </c>
      <c r="D1477" s="272" t="s">
        <v>473</v>
      </c>
    </row>
    <row r="1478" spans="1:4">
      <c r="A1478" s="272" t="s">
        <v>2658</v>
      </c>
      <c r="B1478" s="272">
        <v>500151</v>
      </c>
      <c r="C1478" s="272" t="s">
        <v>2659</v>
      </c>
      <c r="D1478" s="272" t="s">
        <v>2627</v>
      </c>
    </row>
    <row r="1479" spans="1:4">
      <c r="A1479" s="272" t="s">
        <v>2660</v>
      </c>
      <c r="B1479" s="272">
        <v>526729</v>
      </c>
      <c r="C1479" s="272" t="s">
        <v>2661</v>
      </c>
      <c r="D1479" s="272" t="s">
        <v>570</v>
      </c>
    </row>
    <row r="1480" spans="1:4">
      <c r="A1480" s="272" t="s">
        <v>2662</v>
      </c>
      <c r="B1480" s="272" t="s">
        <v>456</v>
      </c>
      <c r="C1480" s="272" t="s">
        <v>2663</v>
      </c>
      <c r="D1480" s="272" t="s">
        <v>467</v>
      </c>
    </row>
    <row r="1481" spans="1:4">
      <c r="A1481" s="272" t="s">
        <v>2664</v>
      </c>
      <c r="B1481" s="272">
        <v>531439</v>
      </c>
      <c r="C1481" s="272" t="s">
        <v>2665</v>
      </c>
      <c r="D1481" s="272" t="s">
        <v>442</v>
      </c>
    </row>
    <row r="1482" spans="1:4">
      <c r="A1482" s="272" t="s">
        <v>2666</v>
      </c>
      <c r="B1482" s="272">
        <v>531360</v>
      </c>
      <c r="C1482" s="272" t="s">
        <v>456</v>
      </c>
      <c r="D1482" s="272" t="s">
        <v>877</v>
      </c>
    </row>
    <row r="1483" spans="1:4">
      <c r="A1483" s="272" t="s">
        <v>2667</v>
      </c>
      <c r="B1483" s="272">
        <v>513309</v>
      </c>
      <c r="C1483" s="272" t="s">
        <v>456</v>
      </c>
      <c r="D1483" s="272" t="s">
        <v>761</v>
      </c>
    </row>
    <row r="1484" spans="1:4">
      <c r="A1484" s="272" t="s">
        <v>2668</v>
      </c>
      <c r="B1484" s="272">
        <v>523676</v>
      </c>
      <c r="C1484" s="272" t="s">
        <v>456</v>
      </c>
      <c r="D1484" s="272" t="s">
        <v>570</v>
      </c>
    </row>
    <row r="1485" spans="1:4">
      <c r="A1485" s="272" t="s">
        <v>2669</v>
      </c>
      <c r="B1485" s="272">
        <v>530655</v>
      </c>
      <c r="C1485" s="272" t="s">
        <v>2670</v>
      </c>
      <c r="D1485" s="272" t="s">
        <v>779</v>
      </c>
    </row>
    <row r="1486" spans="1:4">
      <c r="A1486" s="272" t="s">
        <v>2671</v>
      </c>
      <c r="B1486" s="272">
        <v>530655</v>
      </c>
      <c r="C1486" s="272" t="s">
        <v>2670</v>
      </c>
      <c r="D1486" s="272" t="s">
        <v>779</v>
      </c>
    </row>
    <row r="1487" spans="1:4">
      <c r="A1487" s="272" t="s">
        <v>2672</v>
      </c>
      <c r="B1487" s="272">
        <v>500166</v>
      </c>
      <c r="C1487" s="272" t="s">
        <v>456</v>
      </c>
      <c r="D1487" s="272" t="s">
        <v>863</v>
      </c>
    </row>
    <row r="1488" spans="1:4">
      <c r="A1488" s="272" t="s">
        <v>2673</v>
      </c>
      <c r="B1488" s="272">
        <v>500168</v>
      </c>
      <c r="C1488" s="272" t="s">
        <v>456</v>
      </c>
      <c r="D1488" s="272" t="s">
        <v>936</v>
      </c>
    </row>
    <row r="1489" spans="1:4">
      <c r="A1489" s="272" t="s">
        <v>2674</v>
      </c>
      <c r="B1489" s="272">
        <v>500168</v>
      </c>
      <c r="C1489" s="272" t="s">
        <v>456</v>
      </c>
      <c r="D1489" s="272" t="s">
        <v>936</v>
      </c>
    </row>
    <row r="1490" spans="1:4">
      <c r="A1490" s="272" t="s">
        <v>2675</v>
      </c>
      <c r="B1490" s="272">
        <v>531913</v>
      </c>
      <c r="C1490" s="272" t="s">
        <v>456</v>
      </c>
      <c r="D1490" s="272" t="s">
        <v>779</v>
      </c>
    </row>
    <row r="1491" spans="1:4">
      <c r="A1491" s="272" t="s">
        <v>2676</v>
      </c>
      <c r="B1491" s="272">
        <v>526717</v>
      </c>
      <c r="C1491" s="272" t="s">
        <v>456</v>
      </c>
      <c r="D1491" s="272" t="s">
        <v>651</v>
      </c>
    </row>
    <row r="1492" spans="1:4">
      <c r="A1492" s="272" t="s">
        <v>2677</v>
      </c>
      <c r="B1492" s="272">
        <v>531608</v>
      </c>
      <c r="C1492" s="272" t="s">
        <v>456</v>
      </c>
      <c r="D1492" s="272" t="s">
        <v>1502</v>
      </c>
    </row>
    <row r="1493" spans="1:4">
      <c r="A1493" s="272" t="s">
        <v>2678</v>
      </c>
      <c r="B1493" s="272">
        <v>531111</v>
      </c>
      <c r="C1493" s="272" t="s">
        <v>456</v>
      </c>
      <c r="D1493" s="272" t="s">
        <v>1502</v>
      </c>
    </row>
    <row r="1494" spans="1:4">
      <c r="A1494" s="272" t="s">
        <v>2679</v>
      </c>
      <c r="B1494" s="272">
        <v>531111</v>
      </c>
      <c r="C1494" s="272" t="s">
        <v>456</v>
      </c>
      <c r="D1494" s="272" t="s">
        <v>1502</v>
      </c>
    </row>
    <row r="1495" spans="1:4">
      <c r="A1495" s="272" t="s">
        <v>2680</v>
      </c>
      <c r="B1495" s="272">
        <v>509148</v>
      </c>
      <c r="C1495" s="272" t="s">
        <v>456</v>
      </c>
      <c r="D1495" s="272" t="s">
        <v>936</v>
      </c>
    </row>
    <row r="1496" spans="1:4">
      <c r="A1496" s="272" t="s">
        <v>2681</v>
      </c>
      <c r="B1496" s="272">
        <v>530709</v>
      </c>
      <c r="C1496" s="272" t="s">
        <v>456</v>
      </c>
      <c r="D1496" s="272" t="s">
        <v>473</v>
      </c>
    </row>
    <row r="1497" spans="1:4">
      <c r="A1497" s="272" t="s">
        <v>2682</v>
      </c>
      <c r="B1497" s="272">
        <v>530663</v>
      </c>
      <c r="C1497" s="272" t="s">
        <v>456</v>
      </c>
      <c r="D1497" s="272" t="s">
        <v>439</v>
      </c>
    </row>
    <row r="1498" spans="1:4">
      <c r="A1498" s="272" t="s">
        <v>2683</v>
      </c>
      <c r="B1498" s="272">
        <v>532543</v>
      </c>
      <c r="C1498" s="272" t="s">
        <v>2684</v>
      </c>
      <c r="D1498" s="272" t="s">
        <v>666</v>
      </c>
    </row>
    <row r="1499" spans="1:4">
      <c r="A1499" s="272" t="s">
        <v>2685</v>
      </c>
      <c r="B1499" s="272">
        <v>533761</v>
      </c>
      <c r="C1499" s="272" t="s">
        <v>2686</v>
      </c>
      <c r="D1499" s="272" t="s">
        <v>854</v>
      </c>
    </row>
    <row r="1500" spans="1:4">
      <c r="A1500" s="272" t="s">
        <v>2687</v>
      </c>
      <c r="B1500" s="272">
        <v>780002</v>
      </c>
      <c r="C1500" s="272" t="s">
        <v>456</v>
      </c>
      <c r="D1500" s="272" t="s">
        <v>547</v>
      </c>
    </row>
    <row r="1501" spans="1:4">
      <c r="A1501" s="272" t="s">
        <v>2688</v>
      </c>
      <c r="B1501" s="272">
        <v>590126</v>
      </c>
      <c r="C1501" s="272" t="s">
        <v>456</v>
      </c>
      <c r="D1501" s="272" t="s">
        <v>2059</v>
      </c>
    </row>
    <row r="1502" spans="1:4">
      <c r="A1502" s="272" t="s">
        <v>2689</v>
      </c>
      <c r="B1502" s="272">
        <v>539235</v>
      </c>
      <c r="C1502" s="272" t="s">
        <v>456</v>
      </c>
      <c r="D1502" s="272" t="s">
        <v>863</v>
      </c>
    </row>
    <row r="1503" spans="1:4">
      <c r="A1503" s="272" t="s">
        <v>2690</v>
      </c>
      <c r="B1503" s="272">
        <v>532482</v>
      </c>
      <c r="C1503" s="272" t="s">
        <v>2691</v>
      </c>
      <c r="D1503" s="272" t="s">
        <v>494</v>
      </c>
    </row>
    <row r="1504" spans="1:4">
      <c r="A1504" s="272" t="s">
        <v>2692</v>
      </c>
      <c r="B1504" s="272">
        <v>532482</v>
      </c>
      <c r="C1504" s="272" t="s">
        <v>2691</v>
      </c>
      <c r="D1504" s="272" t="s">
        <v>494</v>
      </c>
    </row>
    <row r="1505" spans="1:4">
      <c r="A1505" s="272" t="s">
        <v>2693</v>
      </c>
      <c r="B1505" s="272">
        <v>509488</v>
      </c>
      <c r="C1505" s="272" t="s">
        <v>2694</v>
      </c>
      <c r="D1505" s="272" t="s">
        <v>641</v>
      </c>
    </row>
    <row r="1506" spans="1:4">
      <c r="A1506" s="272" t="s">
        <v>2695</v>
      </c>
      <c r="B1506" s="272">
        <v>509488</v>
      </c>
      <c r="C1506" s="272" t="s">
        <v>2694</v>
      </c>
      <c r="D1506" s="272" t="s">
        <v>641</v>
      </c>
    </row>
    <row r="1507" spans="1:4">
      <c r="A1507" s="272" t="s">
        <v>2696</v>
      </c>
      <c r="B1507" s="272">
        <v>500300</v>
      </c>
      <c r="C1507" s="272" t="s">
        <v>2697</v>
      </c>
      <c r="D1507" s="272" t="s">
        <v>469</v>
      </c>
    </row>
    <row r="1508" spans="1:4">
      <c r="A1508" s="272" t="s">
        <v>2698</v>
      </c>
      <c r="B1508" s="272">
        <v>526751</v>
      </c>
      <c r="C1508" s="272" t="s">
        <v>456</v>
      </c>
      <c r="D1508" s="272" t="s">
        <v>450</v>
      </c>
    </row>
    <row r="1509" spans="1:4">
      <c r="A1509" s="272" t="s">
        <v>2699</v>
      </c>
      <c r="B1509" s="272">
        <v>505710</v>
      </c>
      <c r="C1509" s="272" t="s">
        <v>456</v>
      </c>
      <c r="D1509" s="272" t="s">
        <v>504</v>
      </c>
    </row>
    <row r="1510" spans="1:4">
      <c r="A1510" s="272" t="s">
        <v>2700</v>
      </c>
      <c r="B1510" s="272">
        <v>505710</v>
      </c>
      <c r="C1510" s="272" t="s">
        <v>456</v>
      </c>
      <c r="D1510" s="272" t="s">
        <v>504</v>
      </c>
    </row>
    <row r="1511" spans="1:4">
      <c r="A1511" s="272" t="s">
        <v>2701</v>
      </c>
      <c r="B1511" s="272">
        <v>509546</v>
      </c>
      <c r="C1511" s="272" t="s">
        <v>456</v>
      </c>
      <c r="D1511" s="272" t="s">
        <v>657</v>
      </c>
    </row>
    <row r="1512" spans="1:4">
      <c r="A1512" s="272" t="s">
        <v>2702</v>
      </c>
      <c r="B1512" s="272">
        <v>533282</v>
      </c>
      <c r="C1512" s="272" t="s">
        <v>2703</v>
      </c>
      <c r="D1512" s="272" t="s">
        <v>2704</v>
      </c>
    </row>
    <row r="1513" spans="1:4">
      <c r="A1513" s="272" t="s">
        <v>2705</v>
      </c>
      <c r="B1513" s="272">
        <v>533282</v>
      </c>
      <c r="C1513" s="272" t="s">
        <v>2703</v>
      </c>
      <c r="D1513" s="272" t="s">
        <v>2704</v>
      </c>
    </row>
    <row r="1514" spans="1:4">
      <c r="A1514" s="272" t="s">
        <v>2706</v>
      </c>
      <c r="B1514" s="272">
        <v>532015</v>
      </c>
      <c r="C1514" s="272" t="s">
        <v>456</v>
      </c>
      <c r="D1514" s="272" t="s">
        <v>471</v>
      </c>
    </row>
    <row r="1515" spans="1:4">
      <c r="A1515" s="272" t="s">
        <v>2707</v>
      </c>
      <c r="B1515" s="272">
        <v>532015</v>
      </c>
      <c r="C1515" s="272" t="s">
        <v>456</v>
      </c>
      <c r="D1515" s="272" t="s">
        <v>471</v>
      </c>
    </row>
    <row r="1516" spans="1:4">
      <c r="A1516" s="272" t="s">
        <v>2708</v>
      </c>
      <c r="B1516" s="272">
        <v>501455</v>
      </c>
      <c r="C1516" s="272" t="s">
        <v>2709</v>
      </c>
      <c r="D1516" s="272" t="s">
        <v>464</v>
      </c>
    </row>
    <row r="1517" spans="1:4">
      <c r="A1517" s="272" t="s">
        <v>2710</v>
      </c>
      <c r="B1517" s="272">
        <v>531737</v>
      </c>
      <c r="C1517" s="272" t="s">
        <v>456</v>
      </c>
      <c r="D1517" s="272" t="s">
        <v>877</v>
      </c>
    </row>
    <row r="1518" spans="1:4">
      <c r="A1518" s="272" t="s">
        <v>2711</v>
      </c>
      <c r="B1518" s="272">
        <v>538979</v>
      </c>
      <c r="C1518" s="272" t="s">
        <v>2712</v>
      </c>
      <c r="D1518" s="272" t="s">
        <v>733</v>
      </c>
    </row>
    <row r="1519" spans="1:4">
      <c r="A1519" s="272" t="s">
        <v>2713</v>
      </c>
      <c r="B1519" s="272">
        <v>526797</v>
      </c>
      <c r="C1519" s="272" t="s">
        <v>2714</v>
      </c>
      <c r="D1519" s="272" t="s">
        <v>951</v>
      </c>
    </row>
    <row r="1520" spans="1:4">
      <c r="A1520" s="272" t="s">
        <v>2715</v>
      </c>
      <c r="B1520" s="272" t="s">
        <v>456</v>
      </c>
      <c r="C1520" s="272" t="s">
        <v>2716</v>
      </c>
      <c r="D1520" s="272" t="s">
        <v>467</v>
      </c>
    </row>
    <row r="1521" spans="1:4">
      <c r="A1521" s="272" t="s">
        <v>2717</v>
      </c>
      <c r="B1521" s="272">
        <v>508918</v>
      </c>
      <c r="C1521" s="272" t="s">
        <v>456</v>
      </c>
      <c r="D1521" s="272" t="s">
        <v>561</v>
      </c>
    </row>
    <row r="1522" spans="1:4">
      <c r="A1522" s="272" t="s">
        <v>2718</v>
      </c>
      <c r="B1522" s="272">
        <v>506076</v>
      </c>
      <c r="C1522" s="272" t="s">
        <v>2719</v>
      </c>
      <c r="D1522" s="272" t="s">
        <v>1376</v>
      </c>
    </row>
    <row r="1523" spans="1:4">
      <c r="A1523" s="272" t="s">
        <v>2720</v>
      </c>
      <c r="B1523" s="272">
        <v>531449</v>
      </c>
      <c r="C1523" s="272" t="s">
        <v>456</v>
      </c>
      <c r="D1523" s="272" t="s">
        <v>654</v>
      </c>
    </row>
    <row r="1524" spans="1:4">
      <c r="A1524" s="272" t="s">
        <v>2721</v>
      </c>
      <c r="B1524" s="272">
        <v>501314</v>
      </c>
      <c r="C1524" s="272" t="s">
        <v>456</v>
      </c>
      <c r="D1524" s="272" t="s">
        <v>478</v>
      </c>
    </row>
    <row r="1525" spans="1:4">
      <c r="A1525" s="272" t="s">
        <v>2722</v>
      </c>
      <c r="B1525" s="272">
        <v>539522</v>
      </c>
      <c r="C1525" s="272" t="s">
        <v>456</v>
      </c>
      <c r="D1525" s="272" t="s">
        <v>902</v>
      </c>
    </row>
    <row r="1526" spans="1:4">
      <c r="A1526" s="272" t="s">
        <v>2723</v>
      </c>
      <c r="B1526" s="272">
        <v>539522</v>
      </c>
      <c r="C1526" s="272" t="s">
        <v>456</v>
      </c>
      <c r="D1526" s="272" t="s">
        <v>902</v>
      </c>
    </row>
    <row r="1527" spans="1:4">
      <c r="A1527" s="272" t="s">
        <v>2724</v>
      </c>
      <c r="B1527" s="272">
        <v>509152</v>
      </c>
      <c r="C1527" s="272" t="s">
        <v>2725</v>
      </c>
      <c r="D1527" s="272" t="s">
        <v>936</v>
      </c>
    </row>
    <row r="1528" spans="1:4">
      <c r="A1528" s="272" t="s">
        <v>2726</v>
      </c>
      <c r="B1528" s="272">
        <v>511288</v>
      </c>
      <c r="C1528" s="272" t="s">
        <v>2727</v>
      </c>
      <c r="D1528" s="272" t="s">
        <v>514</v>
      </c>
    </row>
    <row r="1529" spans="1:4">
      <c r="A1529" s="272" t="s">
        <v>2728</v>
      </c>
      <c r="B1529" s="272">
        <v>511543</v>
      </c>
      <c r="C1529" s="272" t="s">
        <v>456</v>
      </c>
      <c r="D1529" s="272" t="s">
        <v>473</v>
      </c>
    </row>
    <row r="1530" spans="1:4">
      <c r="A1530" s="272" t="s">
        <v>2729</v>
      </c>
      <c r="B1530" s="272">
        <v>530605</v>
      </c>
      <c r="C1530" s="272" t="s">
        <v>456</v>
      </c>
      <c r="D1530" s="272" t="s">
        <v>471</v>
      </c>
    </row>
    <row r="1531" spans="1:4">
      <c r="A1531" s="272" t="s">
        <v>2730</v>
      </c>
      <c r="B1531" s="272">
        <v>530469</v>
      </c>
      <c r="C1531" s="272" t="s">
        <v>456</v>
      </c>
      <c r="D1531" s="272" t="s">
        <v>473</v>
      </c>
    </row>
    <row r="1532" spans="1:4">
      <c r="A1532" s="272" t="s">
        <v>2731</v>
      </c>
      <c r="B1532" s="272">
        <v>532951</v>
      </c>
      <c r="C1532" s="272" t="s">
        <v>2732</v>
      </c>
      <c r="D1532" s="272" t="s">
        <v>442</v>
      </c>
    </row>
    <row r="1533" spans="1:4">
      <c r="A1533" s="272" t="s">
        <v>2733</v>
      </c>
      <c r="B1533" s="272">
        <v>532139</v>
      </c>
      <c r="C1533" s="272" t="s">
        <v>456</v>
      </c>
      <c r="D1533" s="272" t="s">
        <v>786</v>
      </c>
    </row>
    <row r="1534" spans="1:4">
      <c r="A1534" s="272" t="s">
        <v>2734</v>
      </c>
      <c r="B1534" s="272">
        <v>532775</v>
      </c>
      <c r="C1534" s="272" t="s">
        <v>2735</v>
      </c>
      <c r="D1534" s="272" t="s">
        <v>602</v>
      </c>
    </row>
    <row r="1535" spans="1:4">
      <c r="A1535" s="272" t="s">
        <v>2736</v>
      </c>
      <c r="B1535" s="272">
        <v>500160</v>
      </c>
      <c r="C1535" s="272" t="s">
        <v>2737</v>
      </c>
      <c r="D1535" s="272" t="s">
        <v>1403</v>
      </c>
    </row>
    <row r="1536" spans="1:4">
      <c r="A1536" s="272" t="s">
        <v>2738</v>
      </c>
      <c r="B1536" s="272">
        <v>500170</v>
      </c>
      <c r="C1536" s="272" t="s">
        <v>2739</v>
      </c>
      <c r="D1536" s="272" t="s">
        <v>471</v>
      </c>
    </row>
    <row r="1537" spans="1:4">
      <c r="A1537" s="272" t="s">
        <v>2740</v>
      </c>
      <c r="B1537" s="272">
        <v>532744</v>
      </c>
      <c r="C1537" s="272" t="s">
        <v>2741</v>
      </c>
      <c r="D1537" s="272" t="s">
        <v>471</v>
      </c>
    </row>
    <row r="1538" spans="1:4">
      <c r="A1538" s="272" t="s">
        <v>2742</v>
      </c>
      <c r="B1538" s="272">
        <v>540602</v>
      </c>
      <c r="C1538" s="272" t="s">
        <v>2743</v>
      </c>
      <c r="D1538" s="272" t="s">
        <v>1403</v>
      </c>
    </row>
    <row r="1539" spans="1:4">
      <c r="A1539" s="272" t="s">
        <v>2744</v>
      </c>
      <c r="B1539" s="272">
        <v>539479</v>
      </c>
      <c r="C1539" s="272" t="s">
        <v>456</v>
      </c>
      <c r="D1539" s="272" t="s">
        <v>464</v>
      </c>
    </row>
    <row r="1540" spans="1:4">
      <c r="A1540" s="272" t="s">
        <v>2745</v>
      </c>
      <c r="B1540" s="272">
        <v>509079</v>
      </c>
      <c r="C1540" s="272" t="s">
        <v>2746</v>
      </c>
      <c r="D1540" s="272" t="s">
        <v>494</v>
      </c>
    </row>
    <row r="1541" spans="1:4">
      <c r="A1541" s="272" t="s">
        <v>2747</v>
      </c>
      <c r="B1541" s="272">
        <v>530001</v>
      </c>
      <c r="C1541" s="272" t="s">
        <v>2748</v>
      </c>
      <c r="D1541" s="272" t="s">
        <v>504</v>
      </c>
    </row>
    <row r="1542" spans="1:4">
      <c r="A1542" s="272" t="s">
        <v>2749</v>
      </c>
      <c r="B1542" s="272">
        <v>524226</v>
      </c>
      <c r="C1542" s="272" t="s">
        <v>2750</v>
      </c>
      <c r="D1542" s="272" t="s">
        <v>654</v>
      </c>
    </row>
    <row r="1543" spans="1:4">
      <c r="A1543" s="272" t="s">
        <v>2751</v>
      </c>
      <c r="B1543" s="272">
        <v>522217</v>
      </c>
      <c r="C1543" s="272" t="s">
        <v>2752</v>
      </c>
      <c r="D1543" s="272" t="s">
        <v>534</v>
      </c>
    </row>
    <row r="1544" spans="1:4">
      <c r="A1544" s="272" t="s">
        <v>2753</v>
      </c>
      <c r="B1544" s="272">
        <v>523768</v>
      </c>
      <c r="C1544" s="272" t="s">
        <v>456</v>
      </c>
      <c r="D1544" s="272" t="s">
        <v>984</v>
      </c>
    </row>
    <row r="1545" spans="1:4">
      <c r="A1545" s="272" t="s">
        <v>2754</v>
      </c>
      <c r="B1545" s="272">
        <v>513507</v>
      </c>
      <c r="C1545" s="272" t="s">
        <v>456</v>
      </c>
      <c r="D1545" s="272" t="s">
        <v>779</v>
      </c>
    </row>
    <row r="1546" spans="1:4">
      <c r="A1546" s="272" t="s">
        <v>2755</v>
      </c>
      <c r="B1546" s="272">
        <v>514386</v>
      </c>
      <c r="C1546" s="272" t="s">
        <v>456</v>
      </c>
      <c r="D1546" s="272" t="s">
        <v>471</v>
      </c>
    </row>
    <row r="1547" spans="1:4">
      <c r="A1547" s="272" t="s">
        <v>2756</v>
      </c>
      <c r="B1547" s="272">
        <v>526965</v>
      </c>
      <c r="C1547" s="272" t="s">
        <v>456</v>
      </c>
      <c r="D1547" s="272" t="s">
        <v>651</v>
      </c>
    </row>
    <row r="1548" spans="1:4">
      <c r="A1548" s="272" t="s">
        <v>2757</v>
      </c>
      <c r="B1548" s="272">
        <v>511441</v>
      </c>
      <c r="C1548" s="272" t="s">
        <v>456</v>
      </c>
      <c r="D1548" s="272" t="s">
        <v>439</v>
      </c>
    </row>
    <row r="1549" spans="1:4">
      <c r="A1549" s="272" t="s">
        <v>2758</v>
      </c>
      <c r="B1549" s="272">
        <v>500173</v>
      </c>
      <c r="C1549" s="272" t="s">
        <v>2759</v>
      </c>
      <c r="D1549" s="272" t="s">
        <v>1492</v>
      </c>
    </row>
    <row r="1550" spans="1:4">
      <c r="A1550" s="272" t="s">
        <v>2760</v>
      </c>
      <c r="B1550" s="272">
        <v>531410</v>
      </c>
      <c r="C1550" s="272" t="s">
        <v>456</v>
      </c>
      <c r="D1550" s="272" t="s">
        <v>761</v>
      </c>
    </row>
    <row r="1551" spans="1:4">
      <c r="A1551" s="272" t="s">
        <v>2761</v>
      </c>
      <c r="B1551" s="272">
        <v>539336</v>
      </c>
      <c r="C1551" s="272" t="s">
        <v>2762</v>
      </c>
      <c r="D1551" s="272" t="s">
        <v>587</v>
      </c>
    </row>
    <row r="1552" spans="1:4">
      <c r="A1552" s="272" t="s">
        <v>2763</v>
      </c>
      <c r="B1552" s="272">
        <v>507960</v>
      </c>
      <c r="C1552" s="272" t="s">
        <v>456</v>
      </c>
      <c r="D1552" s="272" t="s">
        <v>657</v>
      </c>
    </row>
    <row r="1553" spans="1:4">
      <c r="A1553" s="272" t="s">
        <v>2764</v>
      </c>
      <c r="B1553" s="272">
        <v>540938</v>
      </c>
      <c r="C1553" s="272" t="s">
        <v>456</v>
      </c>
      <c r="D1553" s="272" t="s">
        <v>471</v>
      </c>
    </row>
    <row r="1554" spans="1:4">
      <c r="A1554" s="272" t="s">
        <v>2765</v>
      </c>
      <c r="B1554" s="272">
        <v>517300</v>
      </c>
      <c r="C1554" s="272" t="s">
        <v>2766</v>
      </c>
      <c r="D1554" s="272" t="s">
        <v>595</v>
      </c>
    </row>
    <row r="1555" spans="1:4">
      <c r="A1555" s="272" t="s">
        <v>2767</v>
      </c>
      <c r="B1555" s="272">
        <v>517372</v>
      </c>
      <c r="C1555" s="272" t="s">
        <v>456</v>
      </c>
      <c r="D1555" s="272" t="s">
        <v>1376</v>
      </c>
    </row>
    <row r="1556" spans="1:4">
      <c r="A1556" s="272" t="s">
        <v>2768</v>
      </c>
      <c r="B1556" s="272">
        <v>531341</v>
      </c>
      <c r="C1556" s="272" t="s">
        <v>456</v>
      </c>
      <c r="D1556" s="272" t="s">
        <v>473</v>
      </c>
    </row>
    <row r="1557" spans="1:4">
      <c r="A1557" s="272" t="s">
        <v>2769</v>
      </c>
      <c r="B1557" s="272">
        <v>500174</v>
      </c>
      <c r="C1557" s="272" t="s">
        <v>2770</v>
      </c>
      <c r="D1557" s="272" t="s">
        <v>473</v>
      </c>
    </row>
    <row r="1558" spans="1:4">
      <c r="A1558" s="272" t="s">
        <v>2771</v>
      </c>
      <c r="B1558" s="272">
        <v>524754</v>
      </c>
      <c r="C1558" s="272" t="s">
        <v>456</v>
      </c>
      <c r="D1558" s="272" t="s">
        <v>1421</v>
      </c>
    </row>
    <row r="1559" spans="1:4">
      <c r="A1559" s="272" t="s">
        <v>2772</v>
      </c>
      <c r="B1559" s="272">
        <v>531881</v>
      </c>
      <c r="C1559" s="272" t="s">
        <v>456</v>
      </c>
      <c r="D1559" s="272" t="s">
        <v>478</v>
      </c>
    </row>
    <row r="1560" spans="1:4">
      <c r="A1560" s="272" t="s">
        <v>2773</v>
      </c>
      <c r="B1560" s="272">
        <v>532181</v>
      </c>
      <c r="C1560" s="272" t="s">
        <v>2774</v>
      </c>
      <c r="D1560" s="272" t="s">
        <v>1134</v>
      </c>
    </row>
    <row r="1561" spans="1:4">
      <c r="A1561" s="272" t="s">
        <v>2775</v>
      </c>
      <c r="B1561" s="272">
        <v>500670</v>
      </c>
      <c r="C1561" s="272" t="s">
        <v>2776</v>
      </c>
      <c r="D1561" s="272" t="s">
        <v>964</v>
      </c>
    </row>
    <row r="1562" spans="1:4">
      <c r="A1562" s="272" t="s">
        <v>2777</v>
      </c>
      <c r="B1562" s="272">
        <v>513536</v>
      </c>
      <c r="C1562" s="272" t="s">
        <v>456</v>
      </c>
      <c r="D1562" s="272" t="s">
        <v>519</v>
      </c>
    </row>
    <row r="1563" spans="1:4">
      <c r="A1563" s="272" t="s">
        <v>2778</v>
      </c>
      <c r="B1563" s="272">
        <v>506858</v>
      </c>
      <c r="C1563" s="272" t="s">
        <v>456</v>
      </c>
      <c r="D1563" s="272" t="s">
        <v>833</v>
      </c>
    </row>
    <row r="1564" spans="1:4">
      <c r="A1564" s="272" t="s">
        <v>2779</v>
      </c>
      <c r="B1564" s="272">
        <v>533248</v>
      </c>
      <c r="C1564" s="272" t="s">
        <v>2780</v>
      </c>
      <c r="D1564" s="272" t="s">
        <v>592</v>
      </c>
    </row>
    <row r="1565" spans="1:4">
      <c r="A1565" s="272" t="s">
        <v>2781</v>
      </c>
      <c r="B1565" s="272">
        <v>517288</v>
      </c>
      <c r="C1565" s="272" t="s">
        <v>456</v>
      </c>
      <c r="D1565" s="272" t="s">
        <v>754</v>
      </c>
    </row>
    <row r="1566" spans="1:4">
      <c r="A1566" s="272" t="s">
        <v>2782</v>
      </c>
      <c r="B1566" s="272">
        <v>523836</v>
      </c>
      <c r="C1566" s="272" t="s">
        <v>2783</v>
      </c>
      <c r="D1566" s="272" t="s">
        <v>651</v>
      </c>
    </row>
    <row r="1567" spans="1:4">
      <c r="A1567" s="272" t="s">
        <v>2784</v>
      </c>
      <c r="B1567" s="272">
        <v>518029</v>
      </c>
      <c r="C1567" s="272" t="s">
        <v>2785</v>
      </c>
      <c r="D1567" s="272" t="s">
        <v>469</v>
      </c>
    </row>
    <row r="1568" spans="1:4">
      <c r="A1568" s="272" t="s">
        <v>2786</v>
      </c>
      <c r="B1568" s="272">
        <v>500690</v>
      </c>
      <c r="C1568" s="272" t="s">
        <v>2787</v>
      </c>
      <c r="D1568" s="272" t="s">
        <v>964</v>
      </c>
    </row>
    <row r="1569" spans="1:4">
      <c r="A1569" s="272" t="s">
        <v>2788</v>
      </c>
      <c r="B1569" s="272">
        <v>532160</v>
      </c>
      <c r="C1569" s="272" t="s">
        <v>456</v>
      </c>
      <c r="D1569" s="272" t="s">
        <v>2789</v>
      </c>
    </row>
    <row r="1570" spans="1:4">
      <c r="A1570" s="272" t="s">
        <v>2790</v>
      </c>
      <c r="B1570" s="272">
        <v>532702</v>
      </c>
      <c r="C1570" s="272" t="s">
        <v>2791</v>
      </c>
      <c r="D1570" s="272" t="s">
        <v>481</v>
      </c>
    </row>
    <row r="1571" spans="1:4">
      <c r="A1571" s="272" t="s">
        <v>2792</v>
      </c>
      <c r="B1571" s="272">
        <v>524314</v>
      </c>
      <c r="C1571" s="272" t="s">
        <v>456</v>
      </c>
      <c r="D1571" s="272" t="s">
        <v>494</v>
      </c>
    </row>
    <row r="1572" spans="1:4">
      <c r="A1572" s="272" t="s">
        <v>2793</v>
      </c>
      <c r="B1572" s="272">
        <v>506879</v>
      </c>
      <c r="C1572" s="272" t="s">
        <v>456</v>
      </c>
      <c r="D1572" s="272" t="s">
        <v>494</v>
      </c>
    </row>
    <row r="1573" spans="1:4">
      <c r="A1573" s="272" t="s">
        <v>2794</v>
      </c>
      <c r="B1573" s="272">
        <v>513337</v>
      </c>
      <c r="C1573" s="272" t="s">
        <v>456</v>
      </c>
      <c r="D1573" s="272" t="s">
        <v>576</v>
      </c>
    </row>
    <row r="1574" spans="1:4">
      <c r="A1574" s="272" t="s">
        <v>2795</v>
      </c>
      <c r="B1574" s="272">
        <v>506640</v>
      </c>
      <c r="C1574" s="272" t="s">
        <v>456</v>
      </c>
      <c r="D1574" s="272" t="s">
        <v>504</v>
      </c>
    </row>
    <row r="1575" spans="1:4">
      <c r="A1575" s="272" t="s">
        <v>2796</v>
      </c>
      <c r="B1575" s="272">
        <v>506640</v>
      </c>
      <c r="C1575" s="272" t="s">
        <v>456</v>
      </c>
      <c r="D1575" s="272" t="s">
        <v>504</v>
      </c>
    </row>
    <row r="1576" spans="1:4">
      <c r="A1576" s="272" t="s">
        <v>2797</v>
      </c>
      <c r="B1576" s="272">
        <v>538567</v>
      </c>
      <c r="C1576" s="272" t="s">
        <v>2798</v>
      </c>
      <c r="D1576" s="272" t="s">
        <v>666</v>
      </c>
    </row>
    <row r="1577" spans="1:4">
      <c r="A1577" s="272" t="s">
        <v>2799</v>
      </c>
      <c r="B1577" s="272">
        <v>538567</v>
      </c>
      <c r="C1577" s="272" t="s">
        <v>2798</v>
      </c>
      <c r="D1577" s="272" t="s">
        <v>666</v>
      </c>
    </row>
    <row r="1578" spans="1:4">
      <c r="A1578" s="272" t="s">
        <v>2800</v>
      </c>
      <c r="B1578" s="272">
        <v>532425</v>
      </c>
      <c r="C1578" s="272" t="s">
        <v>456</v>
      </c>
      <c r="D1578" s="272" t="s">
        <v>504</v>
      </c>
    </row>
    <row r="1579" spans="1:4">
      <c r="A1579" s="272" t="s">
        <v>2801</v>
      </c>
      <c r="B1579" s="272">
        <v>532457</v>
      </c>
      <c r="C1579" s="272" t="s">
        <v>2802</v>
      </c>
      <c r="D1579" s="272" t="s">
        <v>504</v>
      </c>
    </row>
    <row r="1580" spans="1:4">
      <c r="A1580" s="272" t="s">
        <v>2803</v>
      </c>
      <c r="B1580" s="272">
        <v>523277</v>
      </c>
      <c r="C1580" s="272" t="s">
        <v>456</v>
      </c>
      <c r="D1580" s="272" t="s">
        <v>459</v>
      </c>
    </row>
    <row r="1581" spans="1:4">
      <c r="A1581" s="272" t="s">
        <v>2804</v>
      </c>
      <c r="B1581" s="272">
        <v>532708</v>
      </c>
      <c r="C1581" s="272" t="s">
        <v>2805</v>
      </c>
      <c r="D1581" s="272" t="s">
        <v>595</v>
      </c>
    </row>
    <row r="1582" spans="1:4">
      <c r="A1582" s="272" t="s">
        <v>2806</v>
      </c>
      <c r="B1582" s="272">
        <v>530141</v>
      </c>
      <c r="C1582" s="272" t="s">
        <v>456</v>
      </c>
      <c r="D1582" s="272" t="s">
        <v>542</v>
      </c>
    </row>
    <row r="1583" spans="1:4">
      <c r="A1583" s="272" t="s">
        <v>2807</v>
      </c>
      <c r="B1583" s="272">
        <v>533275</v>
      </c>
      <c r="C1583" s="272" t="s">
        <v>2808</v>
      </c>
      <c r="D1583" s="272" t="s">
        <v>488</v>
      </c>
    </row>
    <row r="1584" spans="1:4">
      <c r="A1584" s="272" t="s">
        <v>2809</v>
      </c>
      <c r="B1584" s="272">
        <v>541019</v>
      </c>
      <c r="C1584" s="272" t="s">
        <v>2810</v>
      </c>
      <c r="D1584" s="272" t="s">
        <v>854</v>
      </c>
    </row>
    <row r="1585" spans="1:4">
      <c r="A1585" s="272" t="s">
        <v>2811</v>
      </c>
      <c r="B1585" s="272">
        <v>539337</v>
      </c>
      <c r="C1585" s="272" t="s">
        <v>456</v>
      </c>
      <c r="D1585" s="272" t="s">
        <v>651</v>
      </c>
    </row>
    <row r="1586" spans="1:4">
      <c r="A1586" s="272" t="s">
        <v>2812</v>
      </c>
      <c r="B1586" s="272">
        <v>502873</v>
      </c>
      <c r="C1586" s="272" t="s">
        <v>456</v>
      </c>
      <c r="D1586" s="272" t="s">
        <v>471</v>
      </c>
    </row>
    <row r="1587" spans="1:4">
      <c r="A1587" s="272" t="s">
        <v>2813</v>
      </c>
      <c r="B1587" s="272">
        <v>532145</v>
      </c>
      <c r="C1587" s="272" t="s">
        <v>456</v>
      </c>
      <c r="D1587" s="272" t="s">
        <v>657</v>
      </c>
    </row>
    <row r="1588" spans="1:4">
      <c r="A1588" s="272" t="s">
        <v>2814</v>
      </c>
      <c r="B1588" s="272">
        <v>532145</v>
      </c>
      <c r="C1588" s="272" t="s">
        <v>456</v>
      </c>
      <c r="D1588" s="272" t="s">
        <v>657</v>
      </c>
    </row>
    <row r="1589" spans="1:4">
      <c r="A1589" s="272" t="s">
        <v>2815</v>
      </c>
      <c r="B1589" s="272">
        <v>539854</v>
      </c>
      <c r="C1589" s="272" t="s">
        <v>456</v>
      </c>
      <c r="D1589" s="272" t="s">
        <v>654</v>
      </c>
    </row>
    <row r="1590" spans="1:4">
      <c r="A1590" s="272" t="s">
        <v>2816</v>
      </c>
      <c r="B1590" s="272">
        <v>515147</v>
      </c>
      <c r="C1590" s="272" t="s">
        <v>456</v>
      </c>
      <c r="D1590" s="272" t="s">
        <v>651</v>
      </c>
    </row>
    <row r="1591" spans="1:4">
      <c r="A1591" s="272" t="s">
        <v>2817</v>
      </c>
      <c r="B1591" s="272">
        <v>509597</v>
      </c>
      <c r="C1591" s="272" t="s">
        <v>456</v>
      </c>
      <c r="D1591" s="272" t="s">
        <v>616</v>
      </c>
    </row>
    <row r="1592" spans="1:4">
      <c r="A1592" s="272" t="s">
        <v>2818</v>
      </c>
      <c r="B1592" s="272">
        <v>531971</v>
      </c>
      <c r="C1592" s="272" t="s">
        <v>456</v>
      </c>
      <c r="D1592" s="272" t="s">
        <v>471</v>
      </c>
    </row>
    <row r="1593" spans="1:4">
      <c r="A1593" s="272" t="s">
        <v>2819</v>
      </c>
      <c r="B1593" s="272">
        <v>538081</v>
      </c>
      <c r="C1593" s="272" t="s">
        <v>456</v>
      </c>
      <c r="D1593" s="272" t="s">
        <v>471</v>
      </c>
    </row>
    <row r="1594" spans="1:4">
      <c r="A1594" s="272" t="s">
        <v>2820</v>
      </c>
      <c r="B1594" s="272">
        <v>512604</v>
      </c>
      <c r="C1594" s="272" t="s">
        <v>456</v>
      </c>
      <c r="D1594" s="272" t="s">
        <v>570</v>
      </c>
    </row>
    <row r="1595" spans="1:4">
      <c r="A1595" s="272" t="s">
        <v>2821</v>
      </c>
      <c r="B1595" s="272">
        <v>542682</v>
      </c>
      <c r="C1595" s="272" t="s">
        <v>2822</v>
      </c>
      <c r="D1595" s="272" t="s">
        <v>464</v>
      </c>
    </row>
    <row r="1596" spans="1:4">
      <c r="A1596" s="272" t="s">
        <v>2823</v>
      </c>
      <c r="B1596" s="272">
        <v>590043</v>
      </c>
      <c r="C1596" s="272" t="s">
        <v>2824</v>
      </c>
      <c r="D1596" s="272" t="s">
        <v>811</v>
      </c>
    </row>
    <row r="1597" spans="1:4">
      <c r="A1597" s="272" t="s">
        <v>2825</v>
      </c>
      <c r="B1597" s="272">
        <v>506024</v>
      </c>
      <c r="C1597" s="272" t="s">
        <v>456</v>
      </c>
      <c r="D1597" s="272" t="s">
        <v>488</v>
      </c>
    </row>
    <row r="1598" spans="1:4">
      <c r="A1598" s="272" t="s">
        <v>2826</v>
      </c>
      <c r="B1598" s="272">
        <v>526931</v>
      </c>
      <c r="C1598" s="272" t="s">
        <v>456</v>
      </c>
      <c r="D1598" s="272" t="s">
        <v>641</v>
      </c>
    </row>
    <row r="1599" spans="1:4">
      <c r="A1599" s="272" t="s">
        <v>2827</v>
      </c>
      <c r="B1599" s="272">
        <v>530055</v>
      </c>
      <c r="C1599" s="272" t="s">
        <v>456</v>
      </c>
      <c r="D1599" s="272" t="s">
        <v>877</v>
      </c>
    </row>
    <row r="1600" spans="1:4">
      <c r="A1600" s="272" t="s">
        <v>2828</v>
      </c>
      <c r="B1600" s="272">
        <v>500467</v>
      </c>
      <c r="C1600" s="272" t="s">
        <v>2829</v>
      </c>
      <c r="D1600" s="272" t="s">
        <v>936</v>
      </c>
    </row>
    <row r="1601" spans="1:4">
      <c r="A1601" s="272" t="s">
        <v>2830</v>
      </c>
      <c r="B1601" s="272">
        <v>532855</v>
      </c>
      <c r="C1601" s="272" t="s">
        <v>456</v>
      </c>
      <c r="D1601" s="272" t="s">
        <v>476</v>
      </c>
    </row>
    <row r="1602" spans="1:4">
      <c r="A1602" s="272" t="s">
        <v>2831</v>
      </c>
      <c r="B1602" s="272">
        <v>530927</v>
      </c>
      <c r="C1602" s="272" t="s">
        <v>456</v>
      </c>
      <c r="D1602" s="272" t="s">
        <v>2789</v>
      </c>
    </row>
    <row r="1603" spans="1:4">
      <c r="A1603" s="272" t="s">
        <v>2832</v>
      </c>
      <c r="B1603" s="272">
        <v>524080</v>
      </c>
      <c r="C1603" s="272" t="s">
        <v>456</v>
      </c>
      <c r="D1603" s="272" t="s">
        <v>504</v>
      </c>
    </row>
    <row r="1604" spans="1:4">
      <c r="A1604" s="272" t="s">
        <v>2833</v>
      </c>
      <c r="B1604" s="272">
        <v>780014</v>
      </c>
      <c r="C1604" s="272" t="s">
        <v>456</v>
      </c>
      <c r="D1604" s="272" t="s">
        <v>547</v>
      </c>
    </row>
    <row r="1605" spans="1:4">
      <c r="A1605" s="272" t="s">
        <v>2834</v>
      </c>
      <c r="B1605" s="272">
        <v>531387</v>
      </c>
      <c r="C1605" s="272" t="s">
        <v>456</v>
      </c>
      <c r="D1605" s="272" t="s">
        <v>473</v>
      </c>
    </row>
    <row r="1606" spans="1:4">
      <c r="A1606" s="272" t="s">
        <v>2835</v>
      </c>
      <c r="B1606" s="272">
        <v>509073</v>
      </c>
      <c r="C1606" s="272" t="s">
        <v>2836</v>
      </c>
      <c r="D1606" s="272" t="s">
        <v>2837</v>
      </c>
    </row>
    <row r="1607" spans="1:4">
      <c r="A1607" s="272" t="s">
        <v>2838</v>
      </c>
      <c r="B1607" s="272">
        <v>533162</v>
      </c>
      <c r="C1607" s="272" t="s">
        <v>2839</v>
      </c>
      <c r="D1607" s="272" t="s">
        <v>1195</v>
      </c>
    </row>
    <row r="1608" spans="1:4">
      <c r="A1608" s="272" t="s">
        <v>2840</v>
      </c>
      <c r="B1608" s="272">
        <v>531531</v>
      </c>
      <c r="C1608" s="272" t="s">
        <v>2841</v>
      </c>
      <c r="D1608" s="272" t="s">
        <v>516</v>
      </c>
    </row>
    <row r="1609" spans="1:4">
      <c r="A1609" s="272" t="s">
        <v>2842</v>
      </c>
      <c r="B1609" s="272">
        <v>517354</v>
      </c>
      <c r="C1609" s="272" t="s">
        <v>2843</v>
      </c>
      <c r="D1609" s="272" t="s">
        <v>754</v>
      </c>
    </row>
    <row r="1610" spans="1:4">
      <c r="A1610" s="272" t="s">
        <v>2844</v>
      </c>
      <c r="B1610" s="272">
        <v>517354</v>
      </c>
      <c r="C1610" s="272" t="s">
        <v>2843</v>
      </c>
      <c r="D1610" s="272" t="s">
        <v>754</v>
      </c>
    </row>
    <row r="1611" spans="1:4">
      <c r="A1611" s="272" t="s">
        <v>2845</v>
      </c>
      <c r="B1611" s="272">
        <v>539176</v>
      </c>
      <c r="C1611" s="272" t="s">
        <v>456</v>
      </c>
      <c r="D1611" s="272" t="s">
        <v>464</v>
      </c>
    </row>
    <row r="1612" spans="1:4">
      <c r="A1612" s="272" t="s">
        <v>2846</v>
      </c>
      <c r="B1612" s="272">
        <v>508486</v>
      </c>
      <c r="C1612" s="272" t="s">
        <v>456</v>
      </c>
      <c r="D1612" s="272" t="s">
        <v>1502</v>
      </c>
    </row>
    <row r="1613" spans="1:4">
      <c r="A1613" s="272" t="s">
        <v>2847</v>
      </c>
      <c r="B1613" s="272">
        <v>532467</v>
      </c>
      <c r="C1613" s="272" t="s">
        <v>456</v>
      </c>
      <c r="D1613" s="272" t="s">
        <v>459</v>
      </c>
    </row>
    <row r="1614" spans="1:4">
      <c r="A1614" s="272" t="s">
        <v>2848</v>
      </c>
      <c r="B1614" s="272">
        <v>532334</v>
      </c>
      <c r="C1614" s="272" t="s">
        <v>456</v>
      </c>
      <c r="D1614" s="272" t="s">
        <v>542</v>
      </c>
    </row>
    <row r="1615" spans="1:4">
      <c r="A1615" s="272" t="s">
        <v>2849</v>
      </c>
      <c r="B1615" s="272">
        <v>508956</v>
      </c>
      <c r="C1615" s="272" t="s">
        <v>456</v>
      </c>
      <c r="D1615" s="272" t="s">
        <v>473</v>
      </c>
    </row>
    <row r="1616" spans="1:4">
      <c r="A1616" s="272" t="s">
        <v>2850</v>
      </c>
      <c r="B1616" s="272">
        <v>532333</v>
      </c>
      <c r="C1616" s="272" t="s">
        <v>456</v>
      </c>
      <c r="D1616" s="272" t="s">
        <v>439</v>
      </c>
    </row>
    <row r="1617" spans="1:4">
      <c r="A1617" s="272" t="s">
        <v>2851</v>
      </c>
      <c r="B1617" s="272">
        <v>532216</v>
      </c>
      <c r="C1617" s="272" t="s">
        <v>2852</v>
      </c>
      <c r="D1617" s="272" t="s">
        <v>473</v>
      </c>
    </row>
    <row r="1618" spans="1:4">
      <c r="A1618" s="272" t="s">
        <v>2853</v>
      </c>
      <c r="B1618" s="272">
        <v>517271</v>
      </c>
      <c r="C1618" s="272" t="s">
        <v>2854</v>
      </c>
      <c r="D1618" s="272" t="s">
        <v>754</v>
      </c>
    </row>
    <row r="1619" spans="1:4">
      <c r="A1619" s="272" t="s">
        <v>2855</v>
      </c>
      <c r="B1619" s="272">
        <v>539224</v>
      </c>
      <c r="C1619" s="272" t="s">
        <v>456</v>
      </c>
      <c r="D1619" s="272" t="s">
        <v>445</v>
      </c>
    </row>
    <row r="1620" spans="1:4">
      <c r="A1620" s="272" t="s">
        <v>2856</v>
      </c>
      <c r="B1620" s="272">
        <v>500179</v>
      </c>
      <c r="C1620" s="272" t="s">
        <v>2857</v>
      </c>
      <c r="D1620" s="272" t="s">
        <v>781</v>
      </c>
    </row>
    <row r="1621" spans="1:4">
      <c r="A1621" s="272" t="s">
        <v>2858</v>
      </c>
      <c r="B1621" s="272">
        <v>532281</v>
      </c>
      <c r="C1621" s="272" t="s">
        <v>2859</v>
      </c>
      <c r="D1621" s="272" t="s">
        <v>442</v>
      </c>
    </row>
    <row r="1622" spans="1:4">
      <c r="A1622" s="272" t="s">
        <v>2860</v>
      </c>
      <c r="B1622" s="272">
        <v>541729</v>
      </c>
      <c r="C1622" s="272" t="s">
        <v>2861</v>
      </c>
      <c r="D1622" s="272" t="s">
        <v>2862</v>
      </c>
    </row>
    <row r="1623" spans="1:4">
      <c r="A1623" s="272" t="s">
        <v>2863</v>
      </c>
      <c r="B1623" s="272">
        <v>500180</v>
      </c>
      <c r="C1623" s="272" t="s">
        <v>2864</v>
      </c>
      <c r="D1623" s="272" t="s">
        <v>774</v>
      </c>
    </row>
    <row r="1624" spans="1:4">
      <c r="A1624" s="272" t="s">
        <v>2865</v>
      </c>
      <c r="B1624" s="272">
        <v>533230</v>
      </c>
      <c r="C1624" s="272" t="s">
        <v>2866</v>
      </c>
      <c r="D1624" s="272" t="s">
        <v>439</v>
      </c>
    </row>
    <row r="1625" spans="1:4">
      <c r="A1625" s="272" t="s">
        <v>2867</v>
      </c>
      <c r="B1625" s="272">
        <v>540777</v>
      </c>
      <c r="C1625" s="272" t="s">
        <v>2868</v>
      </c>
      <c r="D1625" s="272" t="s">
        <v>2869</v>
      </c>
    </row>
    <row r="1626" spans="1:4">
      <c r="A1626" s="272" t="s">
        <v>2870</v>
      </c>
      <c r="B1626" s="272">
        <v>539787</v>
      </c>
      <c r="C1626" s="272" t="s">
        <v>2871</v>
      </c>
      <c r="D1626" s="272" t="s">
        <v>926</v>
      </c>
    </row>
    <row r="1627" spans="1:4">
      <c r="A1627" s="272" t="s">
        <v>2872</v>
      </c>
      <c r="B1627" s="272">
        <v>503689</v>
      </c>
      <c r="C1627" s="272" t="s">
        <v>456</v>
      </c>
      <c r="D1627" s="272" t="s">
        <v>877</v>
      </c>
    </row>
    <row r="1628" spans="1:4">
      <c r="A1628" s="272" t="s">
        <v>2873</v>
      </c>
      <c r="B1628" s="272" t="s">
        <v>456</v>
      </c>
      <c r="C1628" s="272" t="s">
        <v>2874</v>
      </c>
      <c r="D1628" s="272" t="s">
        <v>467</v>
      </c>
    </row>
    <row r="1629" spans="1:4">
      <c r="A1629" s="272" t="s">
        <v>2875</v>
      </c>
      <c r="B1629" s="272">
        <v>526967</v>
      </c>
      <c r="C1629" s="272" t="s">
        <v>456</v>
      </c>
      <c r="D1629" s="272" t="s">
        <v>488</v>
      </c>
    </row>
    <row r="1630" spans="1:4">
      <c r="A1630" s="272" t="s">
        <v>2876</v>
      </c>
      <c r="B1630" s="272">
        <v>509631</v>
      </c>
      <c r="C1630" s="272" t="s">
        <v>2877</v>
      </c>
      <c r="D1630" s="272" t="s">
        <v>641</v>
      </c>
    </row>
    <row r="1631" spans="1:4">
      <c r="A1631" s="272" t="s">
        <v>2878</v>
      </c>
      <c r="B1631" s="272">
        <v>500292</v>
      </c>
      <c r="C1631" s="272" t="s">
        <v>2879</v>
      </c>
      <c r="D1631" s="272" t="s">
        <v>469</v>
      </c>
    </row>
    <row r="1632" spans="1:4">
      <c r="A1632" s="272" t="s">
        <v>2880</v>
      </c>
      <c r="B1632" s="272">
        <v>500292</v>
      </c>
      <c r="C1632" s="272" t="s">
        <v>2879</v>
      </c>
      <c r="D1632" s="272" t="s">
        <v>469</v>
      </c>
    </row>
    <row r="1633" spans="1:4">
      <c r="A1633" s="272" t="s">
        <v>2881</v>
      </c>
      <c r="B1633" s="272">
        <v>539174</v>
      </c>
      <c r="C1633" s="272" t="s">
        <v>2882</v>
      </c>
      <c r="D1633" s="272" t="s">
        <v>473</v>
      </c>
    </row>
    <row r="1634" spans="1:4">
      <c r="A1634" s="272" t="s">
        <v>2883</v>
      </c>
      <c r="B1634" s="272">
        <v>505520</v>
      </c>
      <c r="C1634" s="272" t="s">
        <v>456</v>
      </c>
      <c r="D1634" s="272" t="s">
        <v>877</v>
      </c>
    </row>
    <row r="1635" spans="1:4">
      <c r="A1635" s="272" t="s">
        <v>2884</v>
      </c>
      <c r="B1635" s="272">
        <v>531178</v>
      </c>
      <c r="C1635" s="272" t="s">
        <v>456</v>
      </c>
      <c r="D1635" s="272" t="s">
        <v>478</v>
      </c>
    </row>
    <row r="1636" spans="1:4">
      <c r="A1636" s="272" t="s">
        <v>2885</v>
      </c>
      <c r="B1636" s="272">
        <v>524590</v>
      </c>
      <c r="C1636" s="272" t="s">
        <v>456</v>
      </c>
      <c r="D1636" s="272" t="s">
        <v>478</v>
      </c>
    </row>
    <row r="1637" spans="1:4">
      <c r="A1637" s="272" t="s">
        <v>2886</v>
      </c>
      <c r="B1637" s="272">
        <v>505720</v>
      </c>
      <c r="C1637" s="272" t="s">
        <v>2887</v>
      </c>
      <c r="D1637" s="272" t="s">
        <v>464</v>
      </c>
    </row>
    <row r="1638" spans="1:4">
      <c r="A1638" s="272" t="s">
        <v>2888</v>
      </c>
      <c r="B1638" s="272">
        <v>519552</v>
      </c>
      <c r="C1638" s="272" t="s">
        <v>2889</v>
      </c>
      <c r="D1638" s="272" t="s">
        <v>516</v>
      </c>
    </row>
    <row r="1639" spans="1:4">
      <c r="A1639" s="272" t="s">
        <v>2890</v>
      </c>
      <c r="B1639" s="272">
        <v>500182</v>
      </c>
      <c r="C1639" s="272" t="s">
        <v>2891</v>
      </c>
      <c r="D1639" s="272" t="s">
        <v>1114</v>
      </c>
    </row>
    <row r="1640" spans="1:4">
      <c r="A1640" s="272" t="s">
        <v>2892</v>
      </c>
      <c r="B1640" s="272">
        <v>524669</v>
      </c>
      <c r="C1640" s="272" t="s">
        <v>2893</v>
      </c>
      <c r="D1640" s="272" t="s">
        <v>494</v>
      </c>
    </row>
    <row r="1641" spans="1:4">
      <c r="A1641" s="272" t="s">
        <v>2894</v>
      </c>
      <c r="B1641" s="272">
        <v>534328</v>
      </c>
      <c r="C1641" s="272" t="s">
        <v>2895</v>
      </c>
      <c r="D1641" s="272" t="s">
        <v>478</v>
      </c>
    </row>
    <row r="1642" spans="1:4">
      <c r="A1642" s="272" t="s">
        <v>2896</v>
      </c>
      <c r="B1642" s="272">
        <v>532129</v>
      </c>
      <c r="C1642" s="272" t="s">
        <v>2897</v>
      </c>
      <c r="D1642" s="272" t="s">
        <v>442</v>
      </c>
    </row>
    <row r="1643" spans="1:4">
      <c r="A1643" s="272" t="s">
        <v>2898</v>
      </c>
      <c r="B1643" s="272">
        <v>504176</v>
      </c>
      <c r="C1643" s="272" t="s">
        <v>456</v>
      </c>
      <c r="D1643" s="272" t="s">
        <v>1002</v>
      </c>
    </row>
    <row r="1644" spans="1:4">
      <c r="A1644" s="272" t="s">
        <v>2899</v>
      </c>
      <c r="B1644" s="272">
        <v>504176</v>
      </c>
      <c r="C1644" s="272" t="s">
        <v>456</v>
      </c>
      <c r="D1644" s="272" t="s">
        <v>1002</v>
      </c>
    </row>
    <row r="1645" spans="1:4">
      <c r="A1645" s="272" t="s">
        <v>2900</v>
      </c>
      <c r="B1645" s="272">
        <v>517080</v>
      </c>
      <c r="C1645" s="272" t="s">
        <v>2901</v>
      </c>
      <c r="D1645" s="272" t="s">
        <v>854</v>
      </c>
    </row>
    <row r="1646" spans="1:4">
      <c r="A1646" s="272" t="s">
        <v>2902</v>
      </c>
      <c r="B1646" s="272">
        <v>531301</v>
      </c>
      <c r="C1646" s="272" t="s">
        <v>456</v>
      </c>
      <c r="D1646" s="272" t="s">
        <v>471</v>
      </c>
    </row>
    <row r="1647" spans="1:4">
      <c r="A1647" s="272" t="s">
        <v>2903</v>
      </c>
      <c r="B1647" s="272">
        <v>524735</v>
      </c>
      <c r="C1647" s="272" t="s">
        <v>2904</v>
      </c>
      <c r="D1647" s="272" t="s">
        <v>494</v>
      </c>
    </row>
    <row r="1648" spans="1:4">
      <c r="A1648" s="272" t="s">
        <v>2905</v>
      </c>
      <c r="B1648" s="272">
        <v>542332</v>
      </c>
      <c r="C1648" s="272" t="s">
        <v>2906</v>
      </c>
      <c r="D1648" s="272" t="s">
        <v>439</v>
      </c>
    </row>
    <row r="1649" spans="1:4">
      <c r="A1649" s="272" t="s">
        <v>2907</v>
      </c>
      <c r="B1649" s="272">
        <v>509675</v>
      </c>
      <c r="C1649" s="272" t="s">
        <v>2908</v>
      </c>
      <c r="D1649" s="272" t="s">
        <v>469</v>
      </c>
    </row>
    <row r="1650" spans="1:4">
      <c r="A1650" s="272" t="s">
        <v>2909</v>
      </c>
      <c r="B1650" s="272">
        <v>532847</v>
      </c>
      <c r="C1650" s="272" t="s">
        <v>2910</v>
      </c>
      <c r="D1650" s="272" t="s">
        <v>1376</v>
      </c>
    </row>
    <row r="1651" spans="1:4">
      <c r="A1651" s="272" t="s">
        <v>2911</v>
      </c>
      <c r="B1651" s="272">
        <v>505712</v>
      </c>
      <c r="C1651" s="272" t="s">
        <v>456</v>
      </c>
      <c r="D1651" s="272" t="s">
        <v>811</v>
      </c>
    </row>
    <row r="1652" spans="1:4">
      <c r="A1652" s="272" t="s">
        <v>2912</v>
      </c>
      <c r="B1652" s="272">
        <v>514010</v>
      </c>
      <c r="C1652" s="272" t="s">
        <v>456</v>
      </c>
      <c r="D1652" s="272" t="s">
        <v>471</v>
      </c>
    </row>
    <row r="1653" spans="1:4">
      <c r="A1653" s="272" t="s">
        <v>2913</v>
      </c>
      <c r="B1653" s="272">
        <v>500183</v>
      </c>
      <c r="C1653" s="272" t="s">
        <v>2914</v>
      </c>
      <c r="D1653" s="272" t="s">
        <v>726</v>
      </c>
    </row>
    <row r="1654" spans="1:4">
      <c r="A1654" s="272" t="s">
        <v>2915</v>
      </c>
      <c r="B1654" s="272">
        <v>500184</v>
      </c>
      <c r="C1654" s="272" t="s">
        <v>2916</v>
      </c>
      <c r="D1654" s="272" t="s">
        <v>616</v>
      </c>
    </row>
    <row r="1655" spans="1:4">
      <c r="A1655" s="272" t="s">
        <v>2917</v>
      </c>
      <c r="B1655" s="272">
        <v>526899</v>
      </c>
      <c r="C1655" s="272" t="s">
        <v>456</v>
      </c>
      <c r="D1655" s="272" t="s">
        <v>654</v>
      </c>
    </row>
    <row r="1656" spans="1:4">
      <c r="A1656" s="272" t="s">
        <v>2918</v>
      </c>
      <c r="B1656" s="272">
        <v>513723</v>
      </c>
      <c r="C1656" s="272" t="s">
        <v>456</v>
      </c>
      <c r="D1656" s="272" t="s">
        <v>984</v>
      </c>
    </row>
    <row r="1657" spans="1:4">
      <c r="A1657" s="272" t="s">
        <v>2919</v>
      </c>
      <c r="B1657" s="272">
        <v>511169</v>
      </c>
      <c r="C1657" s="272" t="s">
        <v>456</v>
      </c>
      <c r="D1657" s="272" t="s">
        <v>473</v>
      </c>
    </row>
    <row r="1658" spans="1:4">
      <c r="A1658" s="272" t="s">
        <v>2920</v>
      </c>
      <c r="B1658" s="272">
        <v>514043</v>
      </c>
      <c r="C1658" s="272" t="s">
        <v>2921</v>
      </c>
      <c r="D1658" s="272" t="s">
        <v>471</v>
      </c>
    </row>
    <row r="1659" spans="1:4">
      <c r="A1659" s="272" t="s">
        <v>2922</v>
      </c>
      <c r="B1659" s="272">
        <v>531979</v>
      </c>
      <c r="C1659" s="272" t="s">
        <v>456</v>
      </c>
      <c r="D1659" s="272" t="s">
        <v>761</v>
      </c>
    </row>
    <row r="1660" spans="1:4">
      <c r="A1660" s="272" t="s">
        <v>2923</v>
      </c>
      <c r="B1660" s="272">
        <v>538652</v>
      </c>
      <c r="C1660" s="272" t="s">
        <v>456</v>
      </c>
      <c r="D1660" s="272" t="s">
        <v>478</v>
      </c>
    </row>
    <row r="1661" spans="1:4">
      <c r="A1661" s="272" t="s">
        <v>2924</v>
      </c>
      <c r="B1661" s="272">
        <v>504036</v>
      </c>
      <c r="C1661" s="272" t="s">
        <v>2925</v>
      </c>
      <c r="D1661" s="272" t="s">
        <v>998</v>
      </c>
    </row>
    <row r="1662" spans="1:4">
      <c r="A1662" s="272" t="s">
        <v>2926</v>
      </c>
      <c r="B1662" s="272">
        <v>539114</v>
      </c>
      <c r="C1662" s="272" t="s">
        <v>456</v>
      </c>
      <c r="D1662" s="272" t="s">
        <v>473</v>
      </c>
    </row>
    <row r="1663" spans="1:4">
      <c r="A1663" s="272" t="s">
        <v>2927</v>
      </c>
      <c r="B1663" s="272">
        <v>503881</v>
      </c>
      <c r="C1663" s="272" t="s">
        <v>2928</v>
      </c>
      <c r="D1663" s="272" t="s">
        <v>471</v>
      </c>
    </row>
    <row r="1664" spans="1:4">
      <c r="A1664" s="272" t="s">
        <v>2929</v>
      </c>
      <c r="B1664" s="272">
        <v>500440</v>
      </c>
      <c r="C1664" s="272" t="s">
        <v>2930</v>
      </c>
      <c r="D1664" s="272" t="s">
        <v>761</v>
      </c>
    </row>
    <row r="1665" spans="1:4">
      <c r="A1665" s="272" t="s">
        <v>2931</v>
      </c>
      <c r="B1665" s="272" t="s">
        <v>456</v>
      </c>
      <c r="C1665" s="272" t="s">
        <v>2932</v>
      </c>
      <c r="D1665" s="272" t="s">
        <v>467</v>
      </c>
    </row>
    <row r="1666" spans="1:4">
      <c r="A1666" s="272" t="s">
        <v>2933</v>
      </c>
      <c r="B1666" s="272">
        <v>509895</v>
      </c>
      <c r="C1666" s="272" t="s">
        <v>456</v>
      </c>
      <c r="D1666" s="272" t="s">
        <v>471</v>
      </c>
    </row>
    <row r="1667" spans="1:4">
      <c r="A1667" s="272" t="s">
        <v>2934</v>
      </c>
      <c r="B1667" s="272">
        <v>532859</v>
      </c>
      <c r="C1667" s="272" t="s">
        <v>2935</v>
      </c>
      <c r="D1667" s="272" t="s">
        <v>786</v>
      </c>
    </row>
    <row r="1668" spans="1:4">
      <c r="A1668" s="272" t="s">
        <v>2936</v>
      </c>
      <c r="B1668" s="272">
        <v>500189</v>
      </c>
      <c r="C1668" s="272" t="s">
        <v>2937</v>
      </c>
      <c r="D1668" s="272" t="s">
        <v>1195</v>
      </c>
    </row>
    <row r="1669" spans="1:4">
      <c r="A1669" s="272" t="s">
        <v>2938</v>
      </c>
      <c r="B1669" s="272">
        <v>514428</v>
      </c>
      <c r="C1669" s="272" t="s">
        <v>456</v>
      </c>
      <c r="D1669" s="272" t="s">
        <v>576</v>
      </c>
    </row>
    <row r="1670" spans="1:4">
      <c r="A1670" s="272" t="s">
        <v>2939</v>
      </c>
      <c r="B1670" s="272">
        <v>541154</v>
      </c>
      <c r="C1670" s="272" t="s">
        <v>2940</v>
      </c>
      <c r="D1670" s="272" t="s">
        <v>2941</v>
      </c>
    </row>
    <row r="1671" spans="1:4">
      <c r="A1671" s="272" t="s">
        <v>2942</v>
      </c>
      <c r="B1671" s="272">
        <v>531918</v>
      </c>
      <c r="C1671" s="272" t="s">
        <v>456</v>
      </c>
      <c r="D1671" s="272" t="s">
        <v>478</v>
      </c>
    </row>
    <row r="1672" spans="1:4">
      <c r="A1672" s="272" t="s">
        <v>2943</v>
      </c>
      <c r="B1672" s="272">
        <v>532041</v>
      </c>
      <c r="C1672" s="272" t="s">
        <v>2944</v>
      </c>
      <c r="D1672" s="272" t="s">
        <v>549</v>
      </c>
    </row>
    <row r="1673" spans="1:4">
      <c r="A1673" s="272" t="s">
        <v>2945</v>
      </c>
      <c r="B1673" s="272">
        <v>509635</v>
      </c>
      <c r="C1673" s="272" t="s">
        <v>2946</v>
      </c>
      <c r="D1673" s="272" t="s">
        <v>811</v>
      </c>
    </row>
    <row r="1674" spans="1:4">
      <c r="A1674" s="272" t="s">
        <v>2947</v>
      </c>
      <c r="B1674" s="272">
        <v>500185</v>
      </c>
      <c r="C1674" s="272" t="s">
        <v>2948</v>
      </c>
      <c r="D1674" s="272" t="s">
        <v>854</v>
      </c>
    </row>
    <row r="1675" spans="1:4">
      <c r="A1675" s="272" t="s">
        <v>2949</v>
      </c>
      <c r="B1675" s="272">
        <v>513599</v>
      </c>
      <c r="C1675" s="272" t="s">
        <v>2950</v>
      </c>
      <c r="D1675" s="272" t="s">
        <v>530</v>
      </c>
    </row>
    <row r="1676" spans="1:4">
      <c r="A1676" s="272" t="s">
        <v>2951</v>
      </c>
      <c r="B1676" s="272">
        <v>505725</v>
      </c>
      <c r="C1676" s="272" t="s">
        <v>2952</v>
      </c>
      <c r="D1676" s="272" t="s">
        <v>641</v>
      </c>
    </row>
    <row r="1677" spans="1:4">
      <c r="A1677" s="272" t="s">
        <v>2953</v>
      </c>
      <c r="B1677" s="272">
        <v>524013</v>
      </c>
      <c r="C1677" s="272" t="s">
        <v>456</v>
      </c>
      <c r="D1677" s="272" t="s">
        <v>833</v>
      </c>
    </row>
    <row r="1678" spans="1:4">
      <c r="A1678" s="272" t="s">
        <v>2954</v>
      </c>
      <c r="B1678" s="272">
        <v>519126</v>
      </c>
      <c r="C1678" s="272" t="s">
        <v>456</v>
      </c>
      <c r="D1678" s="272" t="s">
        <v>516</v>
      </c>
    </row>
    <row r="1679" spans="1:4">
      <c r="A1679" s="272" t="s">
        <v>2955</v>
      </c>
      <c r="B1679" s="272">
        <v>505893</v>
      </c>
      <c r="C1679" s="272" t="s">
        <v>456</v>
      </c>
      <c r="D1679" s="272" t="s">
        <v>811</v>
      </c>
    </row>
    <row r="1680" spans="1:4">
      <c r="A1680" s="272" t="s">
        <v>2956</v>
      </c>
      <c r="B1680" s="272">
        <v>509650</v>
      </c>
      <c r="C1680" s="272" t="s">
        <v>456</v>
      </c>
      <c r="D1680" s="272" t="s">
        <v>514</v>
      </c>
    </row>
    <row r="1681" spans="1:4">
      <c r="A1681" s="272" t="s">
        <v>2957</v>
      </c>
      <c r="B1681" s="272">
        <v>533217</v>
      </c>
      <c r="C1681" s="272" t="s">
        <v>2958</v>
      </c>
      <c r="D1681" s="272" t="s">
        <v>980</v>
      </c>
    </row>
    <row r="1682" spans="1:4">
      <c r="A1682" s="272" t="s">
        <v>2959</v>
      </c>
      <c r="B1682" s="272">
        <v>500500</v>
      </c>
      <c r="C1682" s="272" t="s">
        <v>2960</v>
      </c>
      <c r="D1682" s="272" t="s">
        <v>2386</v>
      </c>
    </row>
    <row r="1683" spans="1:4">
      <c r="A1683" s="272" t="s">
        <v>2961</v>
      </c>
      <c r="B1683" s="272">
        <v>500186</v>
      </c>
      <c r="C1683" s="272" t="s">
        <v>2962</v>
      </c>
      <c r="D1683" s="272" t="s">
        <v>519</v>
      </c>
    </row>
    <row r="1684" spans="1:4">
      <c r="A1684" s="272" t="s">
        <v>2963</v>
      </c>
      <c r="B1684" s="272">
        <v>500449</v>
      </c>
      <c r="C1684" s="272" t="s">
        <v>456</v>
      </c>
      <c r="D1684" s="272" t="s">
        <v>504</v>
      </c>
    </row>
    <row r="1685" spans="1:4">
      <c r="A1685" s="272" t="s">
        <v>2964</v>
      </c>
      <c r="B1685" s="272">
        <v>500104</v>
      </c>
      <c r="C1685" s="272" t="s">
        <v>2965</v>
      </c>
      <c r="D1685" s="272" t="s">
        <v>1385</v>
      </c>
    </row>
    <row r="1686" spans="1:4">
      <c r="A1686" s="272" t="s">
        <v>2966</v>
      </c>
      <c r="B1686" s="272">
        <v>530315</v>
      </c>
      <c r="C1686" s="272" t="s">
        <v>456</v>
      </c>
      <c r="D1686" s="272" t="s">
        <v>651</v>
      </c>
    </row>
    <row r="1687" spans="1:4">
      <c r="A1687" s="272" t="s">
        <v>2967</v>
      </c>
      <c r="B1687" s="272">
        <v>500696</v>
      </c>
      <c r="C1687" s="272" t="s">
        <v>2968</v>
      </c>
      <c r="D1687" s="272" t="s">
        <v>638</v>
      </c>
    </row>
    <row r="1688" spans="1:4">
      <c r="A1688" s="272" t="s">
        <v>2969</v>
      </c>
      <c r="B1688" s="272">
        <v>504713</v>
      </c>
      <c r="C1688" s="272" t="s">
        <v>456</v>
      </c>
      <c r="D1688" s="272" t="s">
        <v>1376</v>
      </c>
    </row>
    <row r="1689" spans="1:4">
      <c r="A1689" s="272" t="s">
        <v>2970</v>
      </c>
      <c r="B1689" s="272">
        <v>500188</v>
      </c>
      <c r="C1689" s="272" t="s">
        <v>2971</v>
      </c>
      <c r="D1689" s="272" t="s">
        <v>2972</v>
      </c>
    </row>
    <row r="1690" spans="1:4">
      <c r="A1690" s="272" t="s">
        <v>2973</v>
      </c>
      <c r="B1690" s="272">
        <v>515145</v>
      </c>
      <c r="C1690" s="272" t="s">
        <v>2974</v>
      </c>
      <c r="D1690" s="272" t="s">
        <v>651</v>
      </c>
    </row>
    <row r="1691" spans="1:4">
      <c r="A1691" s="272" t="s">
        <v>2975</v>
      </c>
      <c r="B1691" s="272">
        <v>513039</v>
      </c>
      <c r="C1691" s="272" t="s">
        <v>456</v>
      </c>
      <c r="D1691" s="272" t="s">
        <v>464</v>
      </c>
    </row>
    <row r="1692" spans="1:4">
      <c r="A1692" s="272" t="s">
        <v>2976</v>
      </c>
      <c r="B1692" s="272">
        <v>539984</v>
      </c>
      <c r="C1692" s="272" t="s">
        <v>456</v>
      </c>
      <c r="D1692" s="272" t="s">
        <v>998</v>
      </c>
    </row>
    <row r="1693" spans="1:4">
      <c r="A1693" s="272" t="s">
        <v>2977</v>
      </c>
      <c r="B1693" s="272">
        <v>530853</v>
      </c>
      <c r="C1693" s="272" t="s">
        <v>456</v>
      </c>
      <c r="D1693" s="272" t="s">
        <v>2275</v>
      </c>
    </row>
    <row r="1694" spans="1:4">
      <c r="A1694" s="272" t="s">
        <v>2978</v>
      </c>
      <c r="B1694" s="272">
        <v>531743</v>
      </c>
      <c r="C1694" s="272" t="s">
        <v>456</v>
      </c>
      <c r="D1694" s="272" t="s">
        <v>478</v>
      </c>
    </row>
    <row r="1695" spans="1:4">
      <c r="A1695" s="272" t="s">
        <v>2979</v>
      </c>
      <c r="B1695" s="272">
        <v>590018</v>
      </c>
      <c r="C1695" s="272" t="s">
        <v>2980</v>
      </c>
      <c r="D1695" s="272" t="s">
        <v>488</v>
      </c>
    </row>
    <row r="1696" spans="1:4">
      <c r="A1696" s="272" t="s">
        <v>2981</v>
      </c>
      <c r="B1696" s="272">
        <v>521068</v>
      </c>
      <c r="C1696" s="272" t="s">
        <v>456</v>
      </c>
      <c r="D1696" s="272" t="s">
        <v>471</v>
      </c>
    </row>
    <row r="1697" spans="1:4">
      <c r="A1697" s="272" t="s">
        <v>2982</v>
      </c>
      <c r="B1697" s="272">
        <v>532359</v>
      </c>
      <c r="C1697" s="272" t="s">
        <v>456</v>
      </c>
      <c r="D1697" s="272" t="s">
        <v>549</v>
      </c>
    </row>
    <row r="1698" spans="1:4">
      <c r="A1698" s="272" t="s">
        <v>2983</v>
      </c>
      <c r="B1698" s="272">
        <v>526217</v>
      </c>
      <c r="C1698" s="272" t="s">
        <v>2984</v>
      </c>
      <c r="D1698" s="272" t="s">
        <v>651</v>
      </c>
    </row>
    <row r="1699" spans="1:4">
      <c r="A1699" s="272" t="s">
        <v>2985</v>
      </c>
      <c r="B1699" s="272" t="s">
        <v>456</v>
      </c>
      <c r="C1699" s="272" t="s">
        <v>2986</v>
      </c>
      <c r="D1699" s="272" t="s">
        <v>547</v>
      </c>
    </row>
    <row r="1700" spans="1:4">
      <c r="A1700" s="272" t="s">
        <v>2987</v>
      </c>
      <c r="B1700" s="272">
        <v>541627</v>
      </c>
      <c r="C1700" s="272" t="s">
        <v>2988</v>
      </c>
      <c r="D1700" s="272" t="s">
        <v>1825</v>
      </c>
    </row>
    <row r="1701" spans="1:4">
      <c r="A1701" s="272" t="s">
        <v>2989</v>
      </c>
      <c r="B1701" s="272">
        <v>531661</v>
      </c>
      <c r="C1701" s="272" t="s">
        <v>456</v>
      </c>
      <c r="D1701" s="272" t="s">
        <v>464</v>
      </c>
    </row>
    <row r="1702" spans="1:4">
      <c r="A1702" s="272" t="s">
        <v>2990</v>
      </c>
      <c r="B1702" s="272">
        <v>500191</v>
      </c>
      <c r="C1702" s="272" t="s">
        <v>2991</v>
      </c>
      <c r="D1702" s="272" t="s">
        <v>534</v>
      </c>
    </row>
    <row r="1703" spans="1:4">
      <c r="A1703" s="272" t="s">
        <v>2992</v>
      </c>
      <c r="B1703" s="272">
        <v>522064</v>
      </c>
      <c r="C1703" s="272" t="s">
        <v>2993</v>
      </c>
      <c r="D1703" s="272" t="s">
        <v>464</v>
      </c>
    </row>
    <row r="1704" spans="1:4">
      <c r="A1704" s="272" t="s">
        <v>2994</v>
      </c>
      <c r="B1704" s="272">
        <v>517174</v>
      </c>
      <c r="C1704" s="272" t="s">
        <v>2995</v>
      </c>
      <c r="D1704" s="272" t="s">
        <v>754</v>
      </c>
    </row>
    <row r="1705" spans="1:4">
      <c r="A1705" s="272" t="s">
        <v>2996</v>
      </c>
      <c r="B1705" s="272">
        <v>517174</v>
      </c>
      <c r="C1705" s="272" t="s">
        <v>2995</v>
      </c>
      <c r="D1705" s="272" t="s">
        <v>754</v>
      </c>
    </row>
    <row r="1706" spans="1:4">
      <c r="A1706" s="272" t="s">
        <v>2997</v>
      </c>
      <c r="B1706" s="272">
        <v>500193</v>
      </c>
      <c r="C1706" s="272" t="s">
        <v>2998</v>
      </c>
      <c r="D1706" s="272" t="s">
        <v>657</v>
      </c>
    </row>
    <row r="1707" spans="1:4">
      <c r="A1707" s="272" t="s">
        <v>2999</v>
      </c>
      <c r="B1707" s="272">
        <v>526683</v>
      </c>
      <c r="C1707" s="272" t="s">
        <v>3000</v>
      </c>
      <c r="D1707" s="272" t="s">
        <v>657</v>
      </c>
    </row>
    <row r="1708" spans="1:4">
      <c r="A1708" s="272" t="s">
        <v>3001</v>
      </c>
      <c r="B1708" s="272">
        <v>540530</v>
      </c>
      <c r="C1708" s="272" t="s">
        <v>3002</v>
      </c>
      <c r="D1708" s="272" t="s">
        <v>514</v>
      </c>
    </row>
    <row r="1709" spans="1:4">
      <c r="A1709" s="272" t="s">
        <v>3003</v>
      </c>
      <c r="B1709" s="272">
        <v>532873</v>
      </c>
      <c r="C1709" s="272" t="s">
        <v>3004</v>
      </c>
      <c r="D1709" s="272" t="s">
        <v>542</v>
      </c>
    </row>
    <row r="1710" spans="1:4">
      <c r="A1710" s="272" t="s">
        <v>3005</v>
      </c>
      <c r="B1710" s="272">
        <v>500010</v>
      </c>
      <c r="C1710" s="272" t="s">
        <v>3006</v>
      </c>
      <c r="D1710" s="272" t="s">
        <v>514</v>
      </c>
    </row>
    <row r="1711" spans="1:4">
      <c r="A1711" s="272" t="s">
        <v>3007</v>
      </c>
      <c r="B1711" s="272">
        <v>532761</v>
      </c>
      <c r="C1711" s="272" t="s">
        <v>3008</v>
      </c>
      <c r="D1711" s="272" t="s">
        <v>786</v>
      </c>
    </row>
    <row r="1712" spans="1:4">
      <c r="A1712" s="272" t="s">
        <v>3009</v>
      </c>
      <c r="B1712" s="272">
        <v>526761</v>
      </c>
      <c r="C1712" s="272" t="s">
        <v>456</v>
      </c>
      <c r="D1712" s="272" t="s">
        <v>657</v>
      </c>
    </row>
    <row r="1713" spans="1:4">
      <c r="A1713" s="272" t="s">
        <v>3010</v>
      </c>
      <c r="B1713" s="272">
        <v>535217</v>
      </c>
      <c r="C1713" s="272" t="s">
        <v>456</v>
      </c>
      <c r="D1713" s="272" t="s">
        <v>654</v>
      </c>
    </row>
    <row r="1714" spans="1:4">
      <c r="A1714" s="272" t="s">
        <v>3011</v>
      </c>
      <c r="B1714" s="272">
        <v>540136</v>
      </c>
      <c r="C1714" s="272" t="s">
        <v>3012</v>
      </c>
      <c r="D1714" s="272" t="s">
        <v>499</v>
      </c>
    </row>
    <row r="1715" spans="1:4">
      <c r="A1715" s="272" t="s">
        <v>3013</v>
      </c>
      <c r="B1715" s="272">
        <v>531724</v>
      </c>
      <c r="C1715" s="272" t="s">
        <v>456</v>
      </c>
      <c r="D1715" s="272" t="s">
        <v>877</v>
      </c>
    </row>
    <row r="1716" spans="1:4">
      <c r="A1716" s="272" t="s">
        <v>3014</v>
      </c>
      <c r="B1716" s="272">
        <v>500187</v>
      </c>
      <c r="C1716" s="272" t="s">
        <v>3015</v>
      </c>
      <c r="D1716" s="272" t="s">
        <v>651</v>
      </c>
    </row>
    <row r="1717" spans="1:4">
      <c r="A1717" s="272" t="s">
        <v>3016</v>
      </c>
      <c r="B1717" s="272">
        <v>532662</v>
      </c>
      <c r="C1717" s="272" t="s">
        <v>3017</v>
      </c>
      <c r="D1717" s="272" t="s">
        <v>980</v>
      </c>
    </row>
    <row r="1718" spans="1:4">
      <c r="A1718" s="272" t="s">
        <v>3018</v>
      </c>
      <c r="B1718" s="272">
        <v>532799</v>
      </c>
      <c r="C1718" s="272" t="s">
        <v>3019</v>
      </c>
      <c r="D1718" s="272" t="s">
        <v>542</v>
      </c>
    </row>
    <row r="1719" spans="1:4">
      <c r="A1719" s="272" t="s">
        <v>3020</v>
      </c>
      <c r="B1719" s="272">
        <v>509820</v>
      </c>
      <c r="C1719" s="272" t="s">
        <v>3021</v>
      </c>
      <c r="D1719" s="272" t="s">
        <v>651</v>
      </c>
    </row>
    <row r="1720" spans="1:4">
      <c r="A1720" s="272" t="s">
        <v>3022</v>
      </c>
      <c r="B1720" s="272">
        <v>542592</v>
      </c>
      <c r="C1720" s="272" t="s">
        <v>3023</v>
      </c>
      <c r="D1720" s="272" t="s">
        <v>561</v>
      </c>
    </row>
    <row r="1721" spans="1:4">
      <c r="A1721" s="272" t="s">
        <v>3024</v>
      </c>
      <c r="B1721" s="272" t="s">
        <v>456</v>
      </c>
      <c r="C1721" s="272" t="s">
        <v>3025</v>
      </c>
      <c r="D1721" s="272" t="s">
        <v>467</v>
      </c>
    </row>
    <row r="1722" spans="1:4">
      <c r="A1722" s="272" t="s">
        <v>3026</v>
      </c>
      <c r="B1722" s="272">
        <v>539724</v>
      </c>
      <c r="C1722" s="272" t="s">
        <v>456</v>
      </c>
      <c r="D1722" s="272" t="s">
        <v>442</v>
      </c>
    </row>
    <row r="1723" spans="1:4">
      <c r="A1723" s="272" t="s">
        <v>3027</v>
      </c>
      <c r="B1723" s="272">
        <v>519463</v>
      </c>
      <c r="C1723" s="272" t="s">
        <v>456</v>
      </c>
      <c r="D1723" s="272" t="s">
        <v>654</v>
      </c>
    </row>
    <row r="1724" spans="1:4">
      <c r="A1724" s="272" t="s">
        <v>3028</v>
      </c>
      <c r="B1724" s="272" t="s">
        <v>456</v>
      </c>
      <c r="C1724" s="272" t="s">
        <v>3029</v>
      </c>
      <c r="D1724" s="272" t="s">
        <v>467</v>
      </c>
    </row>
    <row r="1725" spans="1:4">
      <c r="A1725" s="272" t="s">
        <v>3030</v>
      </c>
      <c r="B1725" s="272">
        <v>532174</v>
      </c>
      <c r="C1725" s="272" t="s">
        <v>3031</v>
      </c>
      <c r="D1725" s="272" t="s">
        <v>774</v>
      </c>
    </row>
    <row r="1726" spans="1:4">
      <c r="A1726" s="272" t="s">
        <v>3032</v>
      </c>
      <c r="B1726" s="272">
        <v>540716</v>
      </c>
      <c r="C1726" s="272" t="s">
        <v>3033</v>
      </c>
      <c r="D1726" s="272" t="s">
        <v>2539</v>
      </c>
    </row>
    <row r="1727" spans="1:4">
      <c r="A1727" s="272" t="s">
        <v>3034</v>
      </c>
      <c r="B1727" s="272">
        <v>533244</v>
      </c>
      <c r="C1727" s="272" t="s">
        <v>3035</v>
      </c>
      <c r="D1727" s="272" t="s">
        <v>439</v>
      </c>
    </row>
    <row r="1728" spans="1:4">
      <c r="A1728" s="272" t="s">
        <v>3036</v>
      </c>
      <c r="B1728" s="272">
        <v>540133</v>
      </c>
      <c r="C1728" s="272" t="s">
        <v>3037</v>
      </c>
      <c r="D1728" s="272" t="s">
        <v>2869</v>
      </c>
    </row>
    <row r="1729" spans="1:4">
      <c r="A1729" s="272" t="s">
        <v>3038</v>
      </c>
      <c r="B1729" s="272">
        <v>555555</v>
      </c>
      <c r="C1729" s="272" t="s">
        <v>3039</v>
      </c>
      <c r="D1729" s="272" t="s">
        <v>439</v>
      </c>
    </row>
    <row r="1730" spans="1:4">
      <c r="A1730" s="272" t="s">
        <v>3040</v>
      </c>
      <c r="B1730" s="272">
        <v>541179</v>
      </c>
      <c r="C1730" s="272" t="s">
        <v>3041</v>
      </c>
      <c r="D1730" s="272" t="s">
        <v>439</v>
      </c>
    </row>
    <row r="1731" spans="1:4">
      <c r="A1731" s="272" t="s">
        <v>3042</v>
      </c>
      <c r="B1731" s="272">
        <v>532835</v>
      </c>
      <c r="C1731" s="272" t="s">
        <v>3043</v>
      </c>
      <c r="D1731" s="272" t="s">
        <v>439</v>
      </c>
    </row>
    <row r="1732" spans="1:4">
      <c r="A1732" s="272" t="s">
        <v>3044</v>
      </c>
      <c r="B1732" s="272">
        <v>531524</v>
      </c>
      <c r="C1732" s="272" t="s">
        <v>3045</v>
      </c>
      <c r="D1732" s="272" t="s">
        <v>754</v>
      </c>
    </row>
    <row r="1733" spans="1:4">
      <c r="A1733" s="272" t="s">
        <v>3046</v>
      </c>
      <c r="B1733" s="272">
        <v>531524</v>
      </c>
      <c r="C1733" s="272" t="s">
        <v>3045</v>
      </c>
      <c r="D1733" s="272" t="s">
        <v>754</v>
      </c>
    </row>
    <row r="1734" spans="1:4">
      <c r="A1734" s="272" t="s">
        <v>3047</v>
      </c>
      <c r="B1734" s="272">
        <v>500116</v>
      </c>
      <c r="C1734" s="272" t="s">
        <v>3048</v>
      </c>
      <c r="D1734" s="272" t="s">
        <v>774</v>
      </c>
    </row>
    <row r="1735" spans="1:4">
      <c r="A1735" s="272" t="s">
        <v>3049</v>
      </c>
      <c r="B1735" s="272">
        <v>539437</v>
      </c>
      <c r="C1735" s="272" t="s">
        <v>3050</v>
      </c>
      <c r="D1735" s="272" t="s">
        <v>774</v>
      </c>
    </row>
    <row r="1736" spans="1:4">
      <c r="A1736" s="272" t="s">
        <v>3051</v>
      </c>
      <c r="B1736" s="272" t="s">
        <v>456</v>
      </c>
      <c r="C1736" s="272" t="s">
        <v>3052</v>
      </c>
      <c r="D1736" s="272" t="s">
        <v>774</v>
      </c>
    </row>
    <row r="1737" spans="1:4">
      <c r="A1737" s="272" t="s">
        <v>3053</v>
      </c>
      <c r="B1737" s="272">
        <v>532659</v>
      </c>
      <c r="C1737" s="272" t="s">
        <v>3054</v>
      </c>
      <c r="D1737" s="272" t="s">
        <v>473</v>
      </c>
    </row>
    <row r="1738" spans="1:4">
      <c r="A1738" s="272" t="s">
        <v>3055</v>
      </c>
      <c r="B1738" s="272">
        <v>507438</v>
      </c>
      <c r="C1738" s="272" t="s">
        <v>3056</v>
      </c>
      <c r="D1738" s="272" t="s">
        <v>1088</v>
      </c>
    </row>
    <row r="1739" spans="1:4">
      <c r="A1739" s="272" t="s">
        <v>3057</v>
      </c>
      <c r="B1739" s="272">
        <v>505726</v>
      </c>
      <c r="C1739" s="272" t="s">
        <v>3058</v>
      </c>
      <c r="D1739" s="272" t="s">
        <v>1221</v>
      </c>
    </row>
    <row r="1740" spans="1:4">
      <c r="A1740" s="272" t="s">
        <v>3059</v>
      </c>
      <c r="B1740" s="272">
        <v>500106</v>
      </c>
      <c r="C1740" s="272" t="s">
        <v>3060</v>
      </c>
      <c r="D1740" s="272" t="s">
        <v>2789</v>
      </c>
    </row>
    <row r="1741" spans="1:4">
      <c r="A1741" s="272" t="s">
        <v>3061</v>
      </c>
      <c r="B1741" s="272">
        <v>540774</v>
      </c>
      <c r="C1741" s="272" t="s">
        <v>3062</v>
      </c>
      <c r="D1741" s="272" t="s">
        <v>641</v>
      </c>
    </row>
    <row r="1742" spans="1:4">
      <c r="A1742" s="272" t="s">
        <v>3063</v>
      </c>
      <c r="B1742" s="272">
        <v>540377</v>
      </c>
      <c r="C1742" s="272" t="s">
        <v>456</v>
      </c>
      <c r="D1742" s="272" t="s">
        <v>478</v>
      </c>
    </row>
    <row r="1743" spans="1:4">
      <c r="A1743" s="272" t="s">
        <v>3064</v>
      </c>
      <c r="B1743" s="272">
        <v>522289</v>
      </c>
      <c r="C1743" s="272" t="s">
        <v>456</v>
      </c>
      <c r="D1743" s="272" t="s">
        <v>478</v>
      </c>
    </row>
    <row r="1744" spans="1:4">
      <c r="A1744" s="272" t="s">
        <v>3065</v>
      </c>
      <c r="B1744" s="272">
        <v>500199</v>
      </c>
      <c r="C1744" s="272" t="s">
        <v>3066</v>
      </c>
      <c r="D1744" s="272" t="s">
        <v>504</v>
      </c>
    </row>
    <row r="1745" spans="1:4">
      <c r="A1745" s="272" t="s">
        <v>3067</v>
      </c>
      <c r="B1745" s="272">
        <v>517380</v>
      </c>
      <c r="C1745" s="272" t="s">
        <v>3068</v>
      </c>
      <c r="D1745" s="272" t="s">
        <v>811</v>
      </c>
    </row>
    <row r="1746" spans="1:4">
      <c r="A1746" s="272" t="s">
        <v>3069</v>
      </c>
      <c r="B1746" s="272">
        <v>517380</v>
      </c>
      <c r="C1746" s="272" t="s">
        <v>3068</v>
      </c>
      <c r="D1746" s="272" t="s">
        <v>811</v>
      </c>
    </row>
    <row r="1747" spans="1:4">
      <c r="A1747" s="272" t="s">
        <v>3070</v>
      </c>
      <c r="B1747" s="272">
        <v>539449</v>
      </c>
      <c r="C1747" s="272" t="s">
        <v>456</v>
      </c>
      <c r="D1747" s="272" t="s">
        <v>478</v>
      </c>
    </row>
    <row r="1748" spans="1:4">
      <c r="A1748" s="272" t="s">
        <v>3071</v>
      </c>
      <c r="B1748" s="272">
        <v>532636</v>
      </c>
      <c r="C1748" s="272" t="s">
        <v>3072</v>
      </c>
      <c r="D1748" s="272" t="s">
        <v>439</v>
      </c>
    </row>
    <row r="1749" spans="1:4">
      <c r="A1749" s="272" t="s">
        <v>3073</v>
      </c>
      <c r="B1749" s="272">
        <v>531968</v>
      </c>
      <c r="C1749" s="272" t="s">
        <v>3074</v>
      </c>
      <c r="D1749" s="272" t="s">
        <v>542</v>
      </c>
    </row>
    <row r="1750" spans="1:4">
      <c r="A1750" s="272" t="s">
        <v>3075</v>
      </c>
      <c r="B1750" s="272">
        <v>514238</v>
      </c>
      <c r="C1750" s="272" t="s">
        <v>456</v>
      </c>
      <c r="D1750" s="272" t="s">
        <v>439</v>
      </c>
    </row>
    <row r="1751" spans="1:4">
      <c r="A1751" s="272" t="s">
        <v>3076</v>
      </c>
      <c r="B1751" s="272">
        <v>532414</v>
      </c>
      <c r="C1751" s="272" t="s">
        <v>456</v>
      </c>
      <c r="D1751" s="272" t="s">
        <v>549</v>
      </c>
    </row>
    <row r="1752" spans="1:4">
      <c r="A1752" s="272" t="s">
        <v>3077</v>
      </c>
      <c r="B1752" s="272">
        <v>532907</v>
      </c>
      <c r="C1752" s="272" t="s">
        <v>3078</v>
      </c>
      <c r="D1752" s="272" t="s">
        <v>854</v>
      </c>
    </row>
    <row r="1753" spans="1:4">
      <c r="A1753" s="272" t="s">
        <v>3079</v>
      </c>
      <c r="B1753" s="272">
        <v>511208</v>
      </c>
      <c r="C1753" s="272" t="s">
        <v>3080</v>
      </c>
      <c r="D1753" s="272" t="s">
        <v>2862</v>
      </c>
    </row>
    <row r="1754" spans="1:4">
      <c r="A1754" s="272" t="s">
        <v>3081</v>
      </c>
      <c r="B1754" s="272">
        <v>533177</v>
      </c>
      <c r="C1754" s="272" t="s">
        <v>3082</v>
      </c>
      <c r="D1754" s="272" t="s">
        <v>1051</v>
      </c>
    </row>
    <row r="1755" spans="1:4">
      <c r="A1755" s="272" t="s">
        <v>3083</v>
      </c>
      <c r="B1755" s="272">
        <v>511628</v>
      </c>
      <c r="C1755" s="272" t="s">
        <v>456</v>
      </c>
      <c r="D1755" s="272" t="s">
        <v>473</v>
      </c>
    </row>
    <row r="1756" spans="1:4">
      <c r="A1756" s="272" t="s">
        <v>3084</v>
      </c>
      <c r="B1756" s="272">
        <v>505539</v>
      </c>
      <c r="C1756" s="272" t="s">
        <v>456</v>
      </c>
      <c r="D1756" s="272" t="s">
        <v>877</v>
      </c>
    </row>
    <row r="1757" spans="1:4">
      <c r="A1757" s="272" t="s">
        <v>3085</v>
      </c>
      <c r="B1757" s="272">
        <v>513295</v>
      </c>
      <c r="C1757" s="272" t="s">
        <v>456</v>
      </c>
      <c r="D1757" s="272" t="s">
        <v>488</v>
      </c>
    </row>
    <row r="1758" spans="1:4">
      <c r="A1758" s="272" t="s">
        <v>3086</v>
      </c>
      <c r="B1758" s="272">
        <v>517571</v>
      </c>
      <c r="C1758" s="272" t="s">
        <v>3087</v>
      </c>
      <c r="D1758" s="272" t="s">
        <v>499</v>
      </c>
    </row>
    <row r="1759" spans="1:4">
      <c r="A1759" s="272" t="s">
        <v>3088</v>
      </c>
      <c r="B1759" s="272">
        <v>532614</v>
      </c>
      <c r="C1759" s="272" t="s">
        <v>3089</v>
      </c>
      <c r="D1759" s="272" t="s">
        <v>488</v>
      </c>
    </row>
    <row r="1760" spans="1:4">
      <c r="A1760" s="272" t="s">
        <v>3090</v>
      </c>
      <c r="B1760" s="272">
        <v>531129</v>
      </c>
      <c r="C1760" s="272" t="s">
        <v>456</v>
      </c>
      <c r="D1760" s="272" t="s">
        <v>984</v>
      </c>
    </row>
    <row r="1761" spans="1:4">
      <c r="A1761" s="272" t="s">
        <v>3091</v>
      </c>
      <c r="B1761" s="272">
        <v>531672</v>
      </c>
      <c r="C1761" s="272" t="s">
        <v>456</v>
      </c>
      <c r="D1761" s="272" t="s">
        <v>439</v>
      </c>
    </row>
    <row r="1762" spans="1:4">
      <c r="A1762" s="272" t="s">
        <v>3092</v>
      </c>
      <c r="B1762" s="272">
        <v>517370</v>
      </c>
      <c r="C1762" s="272" t="s">
        <v>456</v>
      </c>
      <c r="D1762" s="272" t="s">
        <v>754</v>
      </c>
    </row>
    <row r="1763" spans="1:4">
      <c r="A1763" s="272" t="s">
        <v>3093</v>
      </c>
      <c r="B1763" s="272">
        <v>538541</v>
      </c>
      <c r="C1763" s="272" t="s">
        <v>456</v>
      </c>
      <c r="D1763" s="272" t="s">
        <v>478</v>
      </c>
    </row>
    <row r="1764" spans="1:4">
      <c r="A1764" s="272" t="s">
        <v>3094</v>
      </c>
      <c r="B1764" s="272">
        <v>531594</v>
      </c>
      <c r="C1764" s="272" t="s">
        <v>456</v>
      </c>
      <c r="D1764" s="272" t="s">
        <v>464</v>
      </c>
    </row>
    <row r="1765" spans="1:4">
      <c r="A1765" s="272" t="s">
        <v>3095</v>
      </c>
      <c r="B1765" s="272">
        <v>523465</v>
      </c>
      <c r="C1765" s="272" t="s">
        <v>456</v>
      </c>
      <c r="D1765" s="272" t="s">
        <v>514</v>
      </c>
    </row>
    <row r="1766" spans="1:4">
      <c r="A1766" s="272" t="s">
        <v>3096</v>
      </c>
      <c r="B1766" s="272">
        <v>536709</v>
      </c>
      <c r="C1766" s="272" t="s">
        <v>456</v>
      </c>
      <c r="D1766" s="272" t="s">
        <v>595</v>
      </c>
    </row>
    <row r="1767" spans="1:4">
      <c r="A1767" s="272" t="s">
        <v>3097</v>
      </c>
      <c r="B1767" s="272">
        <v>509162</v>
      </c>
      <c r="C1767" s="272" t="s">
        <v>456</v>
      </c>
      <c r="D1767" s="272" t="s">
        <v>936</v>
      </c>
    </row>
    <row r="1768" spans="1:4">
      <c r="A1768" s="272" t="s">
        <v>3098</v>
      </c>
      <c r="B1768" s="272">
        <v>517077</v>
      </c>
      <c r="C1768" s="272" t="s">
        <v>456</v>
      </c>
      <c r="D1768" s="272" t="s">
        <v>478</v>
      </c>
    </row>
    <row r="1769" spans="1:4">
      <c r="A1769" s="272" t="s">
        <v>3099</v>
      </c>
      <c r="B1769" s="272">
        <v>511473</v>
      </c>
      <c r="C1769" s="272" t="s">
        <v>3100</v>
      </c>
      <c r="D1769" s="272" t="s">
        <v>439</v>
      </c>
    </row>
    <row r="1770" spans="1:4">
      <c r="A1770" s="272" t="s">
        <v>3101</v>
      </c>
      <c r="B1770" s="272">
        <v>531505</v>
      </c>
      <c r="C1770" s="272" t="s">
        <v>456</v>
      </c>
      <c r="D1770" s="272" t="s">
        <v>473</v>
      </c>
    </row>
    <row r="1771" spans="1:4">
      <c r="A1771" s="272" t="s">
        <v>3102</v>
      </c>
      <c r="B1771" s="272">
        <v>511355</v>
      </c>
      <c r="C1771" s="272" t="s">
        <v>456</v>
      </c>
      <c r="D1771" s="272" t="s">
        <v>473</v>
      </c>
    </row>
    <row r="1772" spans="1:4">
      <c r="A1772" s="272" t="s">
        <v>3103</v>
      </c>
      <c r="B1772" s="272">
        <v>535667</v>
      </c>
      <c r="C1772" s="272" t="s">
        <v>456</v>
      </c>
      <c r="D1772" s="272" t="s">
        <v>473</v>
      </c>
    </row>
    <row r="1773" spans="1:4">
      <c r="A1773" s="272" t="s">
        <v>3104</v>
      </c>
      <c r="B1773" s="272">
        <v>531253</v>
      </c>
      <c r="C1773" s="272" t="s">
        <v>456</v>
      </c>
      <c r="D1773" s="272" t="s">
        <v>616</v>
      </c>
    </row>
    <row r="1774" spans="1:4">
      <c r="A1774" s="272" t="s">
        <v>3105</v>
      </c>
      <c r="B1774" s="272">
        <v>500201</v>
      </c>
      <c r="C1774" s="272" t="s">
        <v>3106</v>
      </c>
      <c r="D1774" s="272" t="s">
        <v>504</v>
      </c>
    </row>
    <row r="1775" spans="1:4">
      <c r="A1775" s="272" t="s">
        <v>3107</v>
      </c>
      <c r="B1775" s="272">
        <v>540152</v>
      </c>
      <c r="C1775" s="272" t="s">
        <v>456</v>
      </c>
      <c r="D1775" s="272" t="s">
        <v>542</v>
      </c>
    </row>
    <row r="1776" spans="1:4">
      <c r="A1776" s="272" t="s">
        <v>3108</v>
      </c>
      <c r="B1776" s="272">
        <v>540565</v>
      </c>
      <c r="C1776" s="272" t="s">
        <v>3109</v>
      </c>
      <c r="D1776" s="272" t="s">
        <v>476</v>
      </c>
    </row>
    <row r="1777" spans="1:4">
      <c r="A1777" s="272" t="s">
        <v>3110</v>
      </c>
      <c r="B1777" s="272">
        <v>530979</v>
      </c>
      <c r="C1777" s="272" t="s">
        <v>456</v>
      </c>
      <c r="D1777" s="272" t="s">
        <v>514</v>
      </c>
    </row>
    <row r="1778" spans="1:4">
      <c r="A1778" s="272" t="s">
        <v>3111</v>
      </c>
      <c r="B1778" s="272">
        <v>531343</v>
      </c>
      <c r="C1778" s="272" t="s">
        <v>456</v>
      </c>
      <c r="D1778" s="272" t="s">
        <v>877</v>
      </c>
    </row>
    <row r="1779" spans="1:4">
      <c r="A1779" s="272" t="s">
        <v>3112</v>
      </c>
      <c r="B1779" s="272">
        <v>590065</v>
      </c>
      <c r="C1779" s="272" t="s">
        <v>3113</v>
      </c>
      <c r="D1779" s="272" t="s">
        <v>478</v>
      </c>
    </row>
    <row r="1780" spans="1:4">
      <c r="A1780" s="272" t="s">
        <v>3114</v>
      </c>
      <c r="B1780" s="272">
        <v>532240</v>
      </c>
      <c r="C1780" s="272" t="s">
        <v>3115</v>
      </c>
      <c r="D1780" s="272" t="s">
        <v>811</v>
      </c>
    </row>
    <row r="1781" spans="1:4">
      <c r="A1781" s="272" t="s">
        <v>3116</v>
      </c>
      <c r="B1781" s="272">
        <v>513361</v>
      </c>
      <c r="C1781" s="272" t="s">
        <v>456</v>
      </c>
      <c r="D1781" s="272" t="s">
        <v>488</v>
      </c>
    </row>
    <row r="1782" spans="1:4">
      <c r="A1782" s="272" t="s">
        <v>3117</v>
      </c>
      <c r="B1782" s="272">
        <v>532189</v>
      </c>
      <c r="C1782" s="272" t="s">
        <v>3118</v>
      </c>
      <c r="D1782" s="272" t="s">
        <v>657</v>
      </c>
    </row>
    <row r="1783" spans="1:4">
      <c r="A1783" s="272" t="s">
        <v>3119</v>
      </c>
      <c r="B1783" s="272">
        <v>535789</v>
      </c>
      <c r="C1783" s="272" t="s">
        <v>3120</v>
      </c>
      <c r="D1783" s="272" t="s">
        <v>514</v>
      </c>
    </row>
    <row r="1784" spans="1:4">
      <c r="A1784" s="272" t="s">
        <v>3121</v>
      </c>
      <c r="B1784" s="272">
        <v>533520</v>
      </c>
      <c r="C1784" s="272" t="s">
        <v>3122</v>
      </c>
      <c r="D1784" s="272" t="s">
        <v>478</v>
      </c>
    </row>
    <row r="1785" spans="1:4">
      <c r="A1785" s="272" t="s">
        <v>3123</v>
      </c>
      <c r="B1785" s="272">
        <v>532832</v>
      </c>
      <c r="C1785" s="272" t="s">
        <v>3124</v>
      </c>
      <c r="D1785" s="272" t="s">
        <v>542</v>
      </c>
    </row>
    <row r="1786" spans="1:4">
      <c r="A1786" s="272" t="s">
        <v>3125</v>
      </c>
      <c r="B1786" s="272">
        <v>532960</v>
      </c>
      <c r="C1786" s="272" t="s">
        <v>3126</v>
      </c>
      <c r="D1786" s="272" t="s">
        <v>439</v>
      </c>
    </row>
    <row r="1787" spans="1:4">
      <c r="A1787" s="272" t="s">
        <v>3127</v>
      </c>
      <c r="B1787" s="272">
        <v>514165</v>
      </c>
      <c r="C1787" s="272" t="s">
        <v>456</v>
      </c>
      <c r="D1787" s="272" t="s">
        <v>833</v>
      </c>
    </row>
    <row r="1788" spans="1:4">
      <c r="A1788" s="272" t="s">
        <v>3128</v>
      </c>
      <c r="B1788" s="272">
        <v>532814</v>
      </c>
      <c r="C1788" s="272" t="s">
        <v>3129</v>
      </c>
      <c r="D1788" s="272" t="s">
        <v>774</v>
      </c>
    </row>
    <row r="1789" spans="1:4">
      <c r="A1789" s="272" t="s">
        <v>3130</v>
      </c>
      <c r="B1789" s="272">
        <v>504731</v>
      </c>
      <c r="C1789" s="272" t="s">
        <v>456</v>
      </c>
      <c r="D1789" s="272" t="s">
        <v>488</v>
      </c>
    </row>
    <row r="1790" spans="1:4">
      <c r="A1790" s="272" t="s">
        <v>3131</v>
      </c>
      <c r="B1790" s="272">
        <v>509692</v>
      </c>
      <c r="C1790" s="272" t="s">
        <v>3132</v>
      </c>
      <c r="D1790" s="272" t="s">
        <v>471</v>
      </c>
    </row>
    <row r="1791" spans="1:4">
      <c r="A1791" s="272" t="s">
        <v>3133</v>
      </c>
      <c r="B1791" s="272">
        <v>540750</v>
      </c>
      <c r="C1791" s="272" t="s">
        <v>3134</v>
      </c>
      <c r="D1791" s="272" t="s">
        <v>595</v>
      </c>
    </row>
    <row r="1792" spans="1:4">
      <c r="A1792" s="272" t="s">
        <v>3135</v>
      </c>
      <c r="B1792" s="272">
        <v>524614</v>
      </c>
      <c r="C1792" s="272" t="s">
        <v>456</v>
      </c>
      <c r="D1792" s="272" t="s">
        <v>536</v>
      </c>
    </row>
    <row r="1793" spans="1:4">
      <c r="A1793" s="272" t="s">
        <v>3136</v>
      </c>
      <c r="B1793" s="272">
        <v>504741</v>
      </c>
      <c r="C1793" s="272" t="s">
        <v>3137</v>
      </c>
      <c r="D1793" s="272" t="s">
        <v>469</v>
      </c>
    </row>
    <row r="1794" spans="1:4">
      <c r="A1794" s="272" t="s">
        <v>3138</v>
      </c>
      <c r="B1794" s="272">
        <v>509051</v>
      </c>
      <c r="C1794" s="272" t="s">
        <v>456</v>
      </c>
      <c r="D1794" s="272" t="s">
        <v>549</v>
      </c>
    </row>
    <row r="1795" spans="1:4">
      <c r="A1795" s="272" t="s">
        <v>3139</v>
      </c>
      <c r="B1795" s="272">
        <v>504746</v>
      </c>
      <c r="C1795" s="272" t="s">
        <v>456</v>
      </c>
      <c r="D1795" s="272" t="s">
        <v>1376</v>
      </c>
    </row>
    <row r="1796" spans="1:4">
      <c r="A1796" s="272" t="s">
        <v>3140</v>
      </c>
      <c r="B1796" s="272">
        <v>533047</v>
      </c>
      <c r="C1796" s="272" t="s">
        <v>3141</v>
      </c>
      <c r="D1796" s="272" t="s">
        <v>488</v>
      </c>
    </row>
    <row r="1797" spans="1:4">
      <c r="A1797" s="272" t="s">
        <v>3142</v>
      </c>
      <c r="B1797" s="272">
        <v>530965</v>
      </c>
      <c r="C1797" s="272" t="s">
        <v>3143</v>
      </c>
      <c r="D1797" s="272" t="s">
        <v>666</v>
      </c>
    </row>
    <row r="1798" spans="1:4">
      <c r="A1798" s="272" t="s">
        <v>3144</v>
      </c>
      <c r="B1798" s="272">
        <v>532388</v>
      </c>
      <c r="C1798" s="272" t="s">
        <v>3145</v>
      </c>
      <c r="D1798" s="272" t="s">
        <v>774</v>
      </c>
    </row>
    <row r="1799" spans="1:4">
      <c r="A1799" s="272" t="s">
        <v>3146</v>
      </c>
      <c r="B1799" s="272">
        <v>500319</v>
      </c>
      <c r="C1799" s="272" t="s">
        <v>456</v>
      </c>
      <c r="D1799" s="272" t="s">
        <v>1155</v>
      </c>
    </row>
    <row r="1800" spans="1:4">
      <c r="A1800" s="272" t="s">
        <v>3147</v>
      </c>
      <c r="B1800" s="272">
        <v>533329</v>
      </c>
      <c r="C1800" s="272" t="s">
        <v>3148</v>
      </c>
      <c r="D1800" s="272" t="s">
        <v>570</v>
      </c>
    </row>
    <row r="1801" spans="1:4">
      <c r="A1801" s="272" t="s">
        <v>3149</v>
      </c>
      <c r="B1801" s="272">
        <v>523586</v>
      </c>
      <c r="C1801" s="272" t="s">
        <v>456</v>
      </c>
      <c r="D1801" s="272" t="s">
        <v>616</v>
      </c>
    </row>
    <row r="1802" spans="1:4">
      <c r="A1802" s="272" t="s">
        <v>3150</v>
      </c>
      <c r="B1802" s="272">
        <v>501700</v>
      </c>
      <c r="C1802" s="272" t="s">
        <v>456</v>
      </c>
      <c r="D1802" s="272" t="s">
        <v>473</v>
      </c>
    </row>
    <row r="1803" spans="1:4">
      <c r="A1803" s="272" t="s">
        <v>3151</v>
      </c>
      <c r="B1803" s="272">
        <v>532745</v>
      </c>
      <c r="C1803" s="272" t="s">
        <v>456</v>
      </c>
      <c r="D1803" s="272" t="s">
        <v>439</v>
      </c>
    </row>
    <row r="1804" spans="1:4">
      <c r="A1804" s="272" t="s">
        <v>3152</v>
      </c>
      <c r="B1804" s="272">
        <v>524648</v>
      </c>
      <c r="C1804" s="272" t="s">
        <v>456</v>
      </c>
      <c r="D1804" s="272" t="s">
        <v>504</v>
      </c>
    </row>
    <row r="1805" spans="1:4">
      <c r="A1805" s="272" t="s">
        <v>3153</v>
      </c>
      <c r="B1805" s="272">
        <v>530747</v>
      </c>
      <c r="C1805" s="272" t="s">
        <v>456</v>
      </c>
      <c r="D1805" s="272" t="s">
        <v>473</v>
      </c>
    </row>
    <row r="1806" spans="1:4">
      <c r="A1806" s="272" t="s">
        <v>3154</v>
      </c>
      <c r="B1806" s="272">
        <v>524342</v>
      </c>
      <c r="C1806" s="272" t="s">
        <v>456</v>
      </c>
      <c r="D1806" s="272" t="s">
        <v>504</v>
      </c>
    </row>
    <row r="1807" spans="1:4">
      <c r="A1807" s="272" t="s">
        <v>3155</v>
      </c>
      <c r="B1807" s="272">
        <v>538838</v>
      </c>
      <c r="C1807" s="272" t="s">
        <v>456</v>
      </c>
      <c r="D1807" s="272" t="s">
        <v>471</v>
      </c>
    </row>
    <row r="1808" spans="1:4">
      <c r="A1808" s="272" t="s">
        <v>3156</v>
      </c>
      <c r="B1808" s="272">
        <v>521016</v>
      </c>
      <c r="C1808" s="272" t="s">
        <v>3157</v>
      </c>
      <c r="D1808" s="272" t="s">
        <v>471</v>
      </c>
    </row>
    <row r="1809" spans="1:4">
      <c r="A1809" s="272" t="s">
        <v>3158</v>
      </c>
      <c r="B1809" s="272">
        <v>526887</v>
      </c>
      <c r="C1809" s="272" t="s">
        <v>456</v>
      </c>
      <c r="D1809" s="272" t="s">
        <v>473</v>
      </c>
    </row>
    <row r="1810" spans="1:4">
      <c r="A1810" s="272" t="s">
        <v>3159</v>
      </c>
      <c r="B1810" s="272">
        <v>524458</v>
      </c>
      <c r="C1810" s="272" t="s">
        <v>456</v>
      </c>
      <c r="D1810" s="272" t="s">
        <v>616</v>
      </c>
    </row>
    <row r="1811" spans="1:4">
      <c r="A1811" s="272" t="s">
        <v>3160</v>
      </c>
      <c r="B1811" s="272">
        <v>506945</v>
      </c>
      <c r="C1811" s="272" t="s">
        <v>456</v>
      </c>
      <c r="D1811" s="272" t="s">
        <v>616</v>
      </c>
    </row>
    <row r="1812" spans="1:4">
      <c r="A1812" s="272" t="s">
        <v>3161</v>
      </c>
      <c r="B1812" s="272">
        <v>531565</v>
      </c>
      <c r="C1812" s="272" t="s">
        <v>456</v>
      </c>
      <c r="D1812" s="272" t="s">
        <v>542</v>
      </c>
    </row>
    <row r="1813" spans="1:4">
      <c r="A1813" s="272" t="s">
        <v>3162</v>
      </c>
      <c r="B1813" s="272">
        <v>500207</v>
      </c>
      <c r="C1813" s="272" t="s">
        <v>3163</v>
      </c>
      <c r="D1813" s="272" t="s">
        <v>471</v>
      </c>
    </row>
    <row r="1814" spans="1:4">
      <c r="A1814" s="272" t="s">
        <v>3164</v>
      </c>
      <c r="B1814" s="272">
        <v>500207</v>
      </c>
      <c r="C1814" s="272" t="s">
        <v>3163</v>
      </c>
      <c r="D1814" s="272" t="s">
        <v>471</v>
      </c>
    </row>
    <row r="1815" spans="1:4">
      <c r="A1815" s="272" t="s">
        <v>3165</v>
      </c>
      <c r="B1815" s="272">
        <v>532717</v>
      </c>
      <c r="C1815" s="272" t="s">
        <v>3166</v>
      </c>
      <c r="D1815" s="272" t="s">
        <v>499</v>
      </c>
    </row>
    <row r="1816" spans="1:4">
      <c r="A1816" s="272" t="s">
        <v>3167</v>
      </c>
      <c r="B1816" s="272">
        <v>533676</v>
      </c>
      <c r="C1816" s="272" t="s">
        <v>3168</v>
      </c>
      <c r="D1816" s="272" t="s">
        <v>439</v>
      </c>
    </row>
    <row r="1817" spans="1:4">
      <c r="A1817" s="272" t="s">
        <v>3169</v>
      </c>
      <c r="B1817" s="272">
        <v>541304</v>
      </c>
      <c r="C1817" s="272" t="s">
        <v>456</v>
      </c>
      <c r="D1817" s="272" t="s">
        <v>654</v>
      </c>
    </row>
    <row r="1818" spans="1:4">
      <c r="A1818" s="272" t="s">
        <v>3170</v>
      </c>
      <c r="B1818" s="272">
        <v>532100</v>
      </c>
      <c r="C1818" s="272" t="s">
        <v>456</v>
      </c>
      <c r="D1818" s="272" t="s">
        <v>549</v>
      </c>
    </row>
    <row r="1819" spans="1:4">
      <c r="A1819" s="272" t="s">
        <v>3171</v>
      </c>
      <c r="B1819" s="272">
        <v>532612</v>
      </c>
      <c r="C1819" s="272" t="s">
        <v>3172</v>
      </c>
      <c r="D1819" s="272" t="s">
        <v>494</v>
      </c>
    </row>
    <row r="1820" spans="1:4">
      <c r="A1820" s="272" t="s">
        <v>3173</v>
      </c>
      <c r="B1820" s="272">
        <v>539433</v>
      </c>
      <c r="C1820" s="272" t="s">
        <v>456</v>
      </c>
      <c r="D1820" s="272" t="s">
        <v>926</v>
      </c>
    </row>
    <row r="1821" spans="1:4">
      <c r="A1821" s="272" t="s">
        <v>3174</v>
      </c>
      <c r="B1821" s="272">
        <v>504092</v>
      </c>
      <c r="C1821" s="272" t="s">
        <v>456</v>
      </c>
      <c r="D1821" s="272" t="s">
        <v>616</v>
      </c>
    </row>
    <row r="1822" spans="1:4">
      <c r="A1822" s="272" t="s">
        <v>3175</v>
      </c>
      <c r="B1822" s="272">
        <v>504058</v>
      </c>
      <c r="C1822" s="272" t="s">
        <v>3176</v>
      </c>
      <c r="D1822" s="272" t="s">
        <v>1002</v>
      </c>
    </row>
    <row r="1823" spans="1:4">
      <c r="A1823" s="272" t="s">
        <v>3177</v>
      </c>
      <c r="B1823" s="272">
        <v>533257</v>
      </c>
      <c r="C1823" s="272" t="s">
        <v>3178</v>
      </c>
      <c r="D1823" s="272" t="s">
        <v>754</v>
      </c>
    </row>
    <row r="1824" spans="1:4">
      <c r="A1824" s="272" t="s">
        <v>3179</v>
      </c>
      <c r="B1824" s="272">
        <v>541336</v>
      </c>
      <c r="C1824" s="272" t="s">
        <v>3180</v>
      </c>
      <c r="D1824" s="272" t="s">
        <v>473</v>
      </c>
    </row>
    <row r="1825" spans="1:4">
      <c r="A1825" s="272" t="s">
        <v>3181</v>
      </c>
      <c r="B1825" s="272">
        <v>521005</v>
      </c>
      <c r="C1825" s="272" t="s">
        <v>456</v>
      </c>
      <c r="D1825" s="272" t="s">
        <v>471</v>
      </c>
    </row>
    <row r="1826" spans="1:4">
      <c r="A1826" s="272" t="s">
        <v>3182</v>
      </c>
      <c r="B1826" s="272">
        <v>532894</v>
      </c>
      <c r="C1826" s="272" t="s">
        <v>3183</v>
      </c>
      <c r="D1826" s="272" t="s">
        <v>595</v>
      </c>
    </row>
    <row r="1827" spans="1:4">
      <c r="A1827" s="272" t="s">
        <v>3184</v>
      </c>
      <c r="B1827" s="272">
        <v>539175</v>
      </c>
      <c r="C1827" s="272" t="s">
        <v>456</v>
      </c>
      <c r="D1827" s="272" t="s">
        <v>964</v>
      </c>
    </row>
    <row r="1828" spans="1:4">
      <c r="A1828" s="272" t="s">
        <v>3185</v>
      </c>
      <c r="B1828" s="272">
        <v>532514</v>
      </c>
      <c r="C1828" s="272" t="s">
        <v>3186</v>
      </c>
      <c r="D1828" s="272" t="s">
        <v>481</v>
      </c>
    </row>
    <row r="1829" spans="1:4">
      <c r="A1829" s="272" t="s">
        <v>3187</v>
      </c>
      <c r="B1829" s="272">
        <v>532150</v>
      </c>
      <c r="C1829" s="272" t="s">
        <v>3188</v>
      </c>
      <c r="D1829" s="272" t="s">
        <v>926</v>
      </c>
    </row>
    <row r="1830" spans="1:4">
      <c r="A1830" s="272" t="s">
        <v>3189</v>
      </c>
      <c r="B1830" s="272">
        <v>526445</v>
      </c>
      <c r="C1830" s="272" t="s">
        <v>3190</v>
      </c>
      <c r="D1830" s="272" t="s">
        <v>654</v>
      </c>
    </row>
    <row r="1831" spans="1:4">
      <c r="A1831" s="272" t="s">
        <v>3191</v>
      </c>
      <c r="B1831" s="272">
        <v>522165</v>
      </c>
      <c r="C1831" s="272" t="s">
        <v>456</v>
      </c>
      <c r="D1831" s="272" t="s">
        <v>488</v>
      </c>
    </row>
    <row r="1832" spans="1:4">
      <c r="A1832" s="272" t="s">
        <v>3192</v>
      </c>
      <c r="B1832" s="272">
        <v>503639</v>
      </c>
      <c r="C1832" s="272" t="s">
        <v>456</v>
      </c>
      <c r="D1832" s="272" t="s">
        <v>877</v>
      </c>
    </row>
    <row r="1833" spans="1:4">
      <c r="A1833" s="272" t="s">
        <v>3193</v>
      </c>
      <c r="B1833" s="272">
        <v>532305</v>
      </c>
      <c r="C1833" s="272" t="s">
        <v>3194</v>
      </c>
      <c r="D1833" s="272" t="s">
        <v>494</v>
      </c>
    </row>
    <row r="1834" spans="1:4">
      <c r="A1834" s="272" t="s">
        <v>3195</v>
      </c>
      <c r="B1834" s="272">
        <v>524652</v>
      </c>
      <c r="C1834" s="272" t="s">
        <v>3196</v>
      </c>
      <c r="D1834" s="272" t="s">
        <v>494</v>
      </c>
    </row>
    <row r="1835" spans="1:4">
      <c r="A1835" s="272" t="s">
        <v>3197</v>
      </c>
      <c r="B1835" s="272">
        <v>532001</v>
      </c>
      <c r="C1835" s="272" t="s">
        <v>456</v>
      </c>
      <c r="D1835" s="272" t="s">
        <v>488</v>
      </c>
    </row>
    <row r="1836" spans="1:4">
      <c r="A1836" s="272" t="s">
        <v>3198</v>
      </c>
      <c r="B1836" s="272">
        <v>531841</v>
      </c>
      <c r="C1836" s="272" t="s">
        <v>456</v>
      </c>
      <c r="D1836" s="272" t="s">
        <v>473</v>
      </c>
    </row>
    <row r="1837" spans="1:4">
      <c r="A1837" s="272" t="s">
        <v>3199</v>
      </c>
      <c r="B1837" s="272">
        <v>532187</v>
      </c>
      <c r="C1837" s="272" t="s">
        <v>3200</v>
      </c>
      <c r="D1837" s="272" t="s">
        <v>774</v>
      </c>
    </row>
    <row r="1838" spans="1:4">
      <c r="A1838" s="272" t="s">
        <v>3201</v>
      </c>
      <c r="B1838" s="272">
        <v>501298</v>
      </c>
      <c r="C1838" s="272" t="s">
        <v>456</v>
      </c>
      <c r="D1838" s="272" t="s">
        <v>476</v>
      </c>
    </row>
    <row r="1839" spans="1:4">
      <c r="A1839" s="272" t="s">
        <v>3202</v>
      </c>
      <c r="B1839" s="272">
        <v>501295</v>
      </c>
      <c r="C1839" s="272" t="s">
        <v>3203</v>
      </c>
      <c r="D1839" s="272" t="s">
        <v>473</v>
      </c>
    </row>
    <row r="1840" spans="1:4">
      <c r="A1840" s="272" t="s">
        <v>3204</v>
      </c>
      <c r="B1840" s="272">
        <v>506222</v>
      </c>
      <c r="C1840" s="272" t="s">
        <v>3205</v>
      </c>
      <c r="D1840" s="272" t="s">
        <v>616</v>
      </c>
    </row>
    <row r="1841" spans="1:4">
      <c r="A1841" s="272" t="s">
        <v>3206</v>
      </c>
      <c r="B1841" s="272">
        <v>506222</v>
      </c>
      <c r="C1841" s="272" t="s">
        <v>3205</v>
      </c>
      <c r="D1841" s="272" t="s">
        <v>616</v>
      </c>
    </row>
    <row r="1842" spans="1:4">
      <c r="A1842" s="272" t="s">
        <v>3207</v>
      </c>
      <c r="B1842" s="272">
        <v>512025</v>
      </c>
      <c r="C1842" s="272" t="s">
        <v>456</v>
      </c>
      <c r="D1842" s="272" t="s">
        <v>877</v>
      </c>
    </row>
    <row r="1843" spans="1:4">
      <c r="A1843" s="272" t="s">
        <v>3208</v>
      </c>
      <c r="B1843" s="272">
        <v>539807</v>
      </c>
      <c r="C1843" s="272" t="s">
        <v>3209</v>
      </c>
      <c r="D1843" s="272" t="s">
        <v>462</v>
      </c>
    </row>
    <row r="1844" spans="1:4">
      <c r="A1844" s="272" t="s">
        <v>3210</v>
      </c>
      <c r="B1844" s="272">
        <v>533154</v>
      </c>
      <c r="C1844" s="272" t="s">
        <v>3211</v>
      </c>
      <c r="D1844" s="272" t="s">
        <v>442</v>
      </c>
    </row>
    <row r="1845" spans="1:4">
      <c r="A1845" s="272" t="s">
        <v>3212</v>
      </c>
      <c r="B1845" s="272">
        <v>533154</v>
      </c>
      <c r="C1845" s="272" t="s">
        <v>3211</v>
      </c>
      <c r="D1845" s="272" t="s">
        <v>442</v>
      </c>
    </row>
    <row r="1846" spans="1:4">
      <c r="A1846" s="272" t="s">
        <v>3213</v>
      </c>
      <c r="B1846" s="272">
        <v>541083</v>
      </c>
      <c r="C1846" s="272" t="s">
        <v>456</v>
      </c>
      <c r="D1846" s="272" t="s">
        <v>1502</v>
      </c>
    </row>
    <row r="1847" spans="1:4">
      <c r="A1847" s="272" t="s">
        <v>3214</v>
      </c>
      <c r="B1847" s="272">
        <v>532777</v>
      </c>
      <c r="C1847" s="272" t="s">
        <v>3215</v>
      </c>
      <c r="D1847" s="272" t="s">
        <v>3216</v>
      </c>
    </row>
    <row r="1848" spans="1:4">
      <c r="A1848" s="272" t="s">
        <v>3217</v>
      </c>
      <c r="B1848" s="272">
        <v>532777</v>
      </c>
      <c r="C1848" s="272" t="s">
        <v>3215</v>
      </c>
      <c r="D1848" s="272" t="s">
        <v>3216</v>
      </c>
    </row>
    <row r="1849" spans="1:4">
      <c r="A1849" s="272" t="s">
        <v>3218</v>
      </c>
      <c r="B1849" s="272" t="s">
        <v>456</v>
      </c>
      <c r="C1849" s="272" t="s">
        <v>3219</v>
      </c>
      <c r="D1849" s="272" t="s">
        <v>467</v>
      </c>
    </row>
    <row r="1850" spans="1:4">
      <c r="A1850" s="272" t="s">
        <v>3220</v>
      </c>
      <c r="B1850" s="272">
        <v>504810</v>
      </c>
      <c r="C1850" s="272" t="s">
        <v>456</v>
      </c>
      <c r="D1850" s="272" t="s">
        <v>786</v>
      </c>
    </row>
    <row r="1851" spans="1:4">
      <c r="A1851" s="272" t="s">
        <v>3221</v>
      </c>
      <c r="B1851" s="272">
        <v>504810</v>
      </c>
      <c r="C1851" s="272" t="s">
        <v>456</v>
      </c>
      <c r="D1851" s="272" t="s">
        <v>786</v>
      </c>
    </row>
    <row r="1852" spans="1:4">
      <c r="A1852" s="272" t="s">
        <v>3222</v>
      </c>
      <c r="B1852" s="272">
        <v>500209</v>
      </c>
      <c r="C1852" s="272" t="s">
        <v>3223</v>
      </c>
      <c r="D1852" s="272" t="s">
        <v>442</v>
      </c>
    </row>
    <row r="1853" spans="1:4">
      <c r="A1853" s="272" t="s">
        <v>3224</v>
      </c>
      <c r="B1853" s="272">
        <v>530777</v>
      </c>
      <c r="C1853" s="272" t="s">
        <v>456</v>
      </c>
      <c r="D1853" s="272" t="s">
        <v>576</v>
      </c>
    </row>
    <row r="1854" spans="1:4">
      <c r="A1854" s="272" t="s">
        <v>3225</v>
      </c>
      <c r="B1854" s="272">
        <v>537985</v>
      </c>
      <c r="C1854" s="272" t="s">
        <v>456</v>
      </c>
      <c r="D1854" s="272" t="s">
        <v>549</v>
      </c>
    </row>
    <row r="1855" spans="1:4">
      <c r="A1855" s="272" t="s">
        <v>3226</v>
      </c>
      <c r="B1855" s="272">
        <v>500210</v>
      </c>
      <c r="C1855" s="272" t="s">
        <v>3227</v>
      </c>
      <c r="D1855" s="272" t="s">
        <v>464</v>
      </c>
    </row>
    <row r="1856" spans="1:4">
      <c r="A1856" s="272" t="s">
        <v>3228</v>
      </c>
      <c r="B1856" s="272">
        <v>500210</v>
      </c>
      <c r="C1856" s="272" t="s">
        <v>3227</v>
      </c>
      <c r="D1856" s="272" t="s">
        <v>464</v>
      </c>
    </row>
    <row r="1857" spans="1:4">
      <c r="A1857" s="272" t="s">
        <v>3229</v>
      </c>
      <c r="B1857" s="272">
        <v>530787</v>
      </c>
      <c r="C1857" s="272" t="s">
        <v>456</v>
      </c>
      <c r="D1857" s="272" t="s">
        <v>2449</v>
      </c>
    </row>
    <row r="1858" spans="1:4">
      <c r="A1858" s="272" t="s">
        <v>3230</v>
      </c>
      <c r="B1858" s="272">
        <v>531929</v>
      </c>
      <c r="C1858" s="272" t="s">
        <v>3231</v>
      </c>
      <c r="D1858" s="272" t="s">
        <v>576</v>
      </c>
    </row>
    <row r="1859" spans="1:4">
      <c r="A1859" s="272" t="s">
        <v>3232</v>
      </c>
      <c r="B1859" s="272" t="s">
        <v>456</v>
      </c>
      <c r="C1859" s="272" t="s">
        <v>3233</v>
      </c>
      <c r="D1859" s="272" t="s">
        <v>467</v>
      </c>
    </row>
    <row r="1860" spans="1:4">
      <c r="A1860" s="272" t="s">
        <v>3234</v>
      </c>
      <c r="B1860" s="272">
        <v>533315</v>
      </c>
      <c r="C1860" s="272" t="s">
        <v>456</v>
      </c>
      <c r="D1860" s="272" t="s">
        <v>622</v>
      </c>
    </row>
    <row r="1861" spans="1:4">
      <c r="A1861" s="272" t="s">
        <v>3235</v>
      </c>
      <c r="B1861" s="272">
        <v>517433</v>
      </c>
      <c r="C1861" s="272" t="s">
        <v>456</v>
      </c>
      <c r="D1861" s="272" t="s">
        <v>442</v>
      </c>
    </row>
    <row r="1862" spans="1:4">
      <c r="A1862" s="272" t="s">
        <v>3236</v>
      </c>
      <c r="B1862" s="272">
        <v>541983</v>
      </c>
      <c r="C1862" s="272" t="s">
        <v>456</v>
      </c>
      <c r="D1862" s="272" t="s">
        <v>3237</v>
      </c>
    </row>
    <row r="1863" spans="1:4">
      <c r="A1863" s="272" t="s">
        <v>3238</v>
      </c>
      <c r="B1863" s="272">
        <v>541983</v>
      </c>
      <c r="C1863" s="272" t="s">
        <v>456</v>
      </c>
      <c r="D1863" s="272" t="s">
        <v>3237</v>
      </c>
    </row>
    <row r="1864" spans="1:4">
      <c r="A1864" s="272" t="s">
        <v>3239</v>
      </c>
      <c r="B1864" s="272">
        <v>523840</v>
      </c>
      <c r="C1864" s="272" t="s">
        <v>456</v>
      </c>
      <c r="D1864" s="272" t="s">
        <v>651</v>
      </c>
    </row>
    <row r="1865" spans="1:4">
      <c r="A1865" s="272" t="s">
        <v>3240</v>
      </c>
      <c r="B1865" s="272" t="s">
        <v>456</v>
      </c>
      <c r="C1865" s="272" t="s">
        <v>3241</v>
      </c>
      <c r="D1865" s="272" t="s">
        <v>467</v>
      </c>
    </row>
    <row r="1866" spans="1:4">
      <c r="A1866" s="272" t="s">
        <v>3242</v>
      </c>
      <c r="B1866" s="272">
        <v>541353</v>
      </c>
      <c r="C1866" s="272" t="s">
        <v>456</v>
      </c>
      <c r="D1866" s="272" t="s">
        <v>854</v>
      </c>
    </row>
    <row r="1867" spans="1:4">
      <c r="A1867" s="272" t="s">
        <v>3243</v>
      </c>
      <c r="B1867" s="272">
        <v>532706</v>
      </c>
      <c r="C1867" s="272" t="s">
        <v>3244</v>
      </c>
      <c r="D1867" s="272" t="s">
        <v>457</v>
      </c>
    </row>
    <row r="1868" spans="1:4">
      <c r="A1868" s="272" t="s">
        <v>3245</v>
      </c>
      <c r="B1868" s="272">
        <v>539083</v>
      </c>
      <c r="C1868" s="272" t="s">
        <v>3246</v>
      </c>
      <c r="D1868" s="272" t="s">
        <v>499</v>
      </c>
    </row>
    <row r="1869" spans="1:4">
      <c r="A1869" s="272" t="s">
        <v>3247</v>
      </c>
      <c r="B1869" s="272">
        <v>532851</v>
      </c>
      <c r="C1869" s="272" t="s">
        <v>3248</v>
      </c>
      <c r="D1869" s="272" t="s">
        <v>600</v>
      </c>
    </row>
    <row r="1870" spans="1:4">
      <c r="A1870" s="272" t="s">
        <v>3249</v>
      </c>
      <c r="B1870" s="272">
        <v>532851</v>
      </c>
      <c r="C1870" s="272" t="s">
        <v>3248</v>
      </c>
      <c r="D1870" s="272" t="s">
        <v>600</v>
      </c>
    </row>
    <row r="1871" spans="1:4">
      <c r="A1871" s="272" t="s">
        <v>3250</v>
      </c>
      <c r="B1871" s="272">
        <v>500211</v>
      </c>
      <c r="C1871" s="272" t="s">
        <v>456</v>
      </c>
      <c r="D1871" s="272" t="s">
        <v>641</v>
      </c>
    </row>
    <row r="1872" spans="1:4">
      <c r="A1872" s="272" t="s">
        <v>3251</v>
      </c>
      <c r="B1872" s="272">
        <v>532774</v>
      </c>
      <c r="C1872" s="272" t="s">
        <v>3252</v>
      </c>
      <c r="D1872" s="272" t="s">
        <v>442</v>
      </c>
    </row>
    <row r="1873" spans="1:4">
      <c r="A1873" s="272" t="s">
        <v>3253</v>
      </c>
      <c r="B1873" s="272">
        <v>526871</v>
      </c>
      <c r="C1873" s="272" t="s">
        <v>456</v>
      </c>
      <c r="D1873" s="272" t="s">
        <v>439</v>
      </c>
    </row>
    <row r="1874" spans="1:4">
      <c r="A1874" s="272" t="s">
        <v>3254</v>
      </c>
      <c r="B1874" s="272">
        <v>531314</v>
      </c>
      <c r="C1874" s="272" t="s">
        <v>3255</v>
      </c>
      <c r="D1874" s="272" t="s">
        <v>473</v>
      </c>
    </row>
    <row r="1875" spans="1:4">
      <c r="A1875" s="272" t="s">
        <v>3256</v>
      </c>
      <c r="B1875" s="272">
        <v>505358</v>
      </c>
      <c r="C1875" s="272" t="s">
        <v>456</v>
      </c>
      <c r="D1875" s="272" t="s">
        <v>464</v>
      </c>
    </row>
    <row r="1876" spans="1:4">
      <c r="A1876" s="272" t="s">
        <v>3257</v>
      </c>
      <c r="B1876" s="272">
        <v>505358</v>
      </c>
      <c r="C1876" s="272" t="s">
        <v>456</v>
      </c>
      <c r="D1876" s="272" t="s">
        <v>464</v>
      </c>
    </row>
    <row r="1877" spans="1:4">
      <c r="A1877" s="272" t="s">
        <v>3258</v>
      </c>
      <c r="B1877" s="272">
        <v>535958</v>
      </c>
      <c r="C1877" s="272" t="s">
        <v>3259</v>
      </c>
      <c r="D1877" s="272" t="s">
        <v>570</v>
      </c>
    </row>
    <row r="1878" spans="1:4">
      <c r="A1878" s="272" t="s">
        <v>3260</v>
      </c>
      <c r="B1878" s="272">
        <v>517423</v>
      </c>
      <c r="C1878" s="272" t="s">
        <v>456</v>
      </c>
      <c r="D1878" s="272" t="s">
        <v>754</v>
      </c>
    </row>
    <row r="1879" spans="1:4">
      <c r="A1879" s="272" t="s">
        <v>3261</v>
      </c>
      <c r="B1879" s="272">
        <v>536868</v>
      </c>
      <c r="C1879" s="272" t="s">
        <v>456</v>
      </c>
      <c r="D1879" s="272" t="s">
        <v>442</v>
      </c>
    </row>
    <row r="1880" spans="1:4">
      <c r="A1880" s="272" t="s">
        <v>3262</v>
      </c>
      <c r="B1880" s="272">
        <v>539149</v>
      </c>
      <c r="C1880" s="272" t="s">
        <v>456</v>
      </c>
      <c r="D1880" s="272" t="s">
        <v>540</v>
      </c>
    </row>
    <row r="1881" spans="1:4">
      <c r="A1881" s="272" t="s">
        <v>3263</v>
      </c>
      <c r="B1881" s="272">
        <v>500212</v>
      </c>
      <c r="C1881" s="272" t="s">
        <v>456</v>
      </c>
      <c r="D1881" s="272" t="s">
        <v>473</v>
      </c>
    </row>
    <row r="1882" spans="1:4">
      <c r="A1882" s="272" t="s">
        <v>3264</v>
      </c>
      <c r="B1882" s="272">
        <v>519606</v>
      </c>
      <c r="C1882" s="272" t="s">
        <v>456</v>
      </c>
      <c r="D1882" s="272" t="s">
        <v>705</v>
      </c>
    </row>
    <row r="1883" spans="1:4">
      <c r="A1883" s="272" t="s">
        <v>3265</v>
      </c>
      <c r="B1883" s="272">
        <v>531889</v>
      </c>
      <c r="C1883" s="272" t="s">
        <v>456</v>
      </c>
      <c r="D1883" s="272" t="s">
        <v>998</v>
      </c>
    </row>
    <row r="1884" spans="1:4">
      <c r="A1884" s="272" t="s">
        <v>3266</v>
      </c>
      <c r="B1884" s="272">
        <v>530921</v>
      </c>
      <c r="C1884" s="272" t="s">
        <v>456</v>
      </c>
      <c r="D1884" s="272" t="s">
        <v>576</v>
      </c>
    </row>
    <row r="1885" spans="1:4">
      <c r="A1885" s="272" t="s">
        <v>3267</v>
      </c>
      <c r="B1885" s="272">
        <v>538835</v>
      </c>
      <c r="C1885" s="272" t="s">
        <v>3268</v>
      </c>
      <c r="D1885" s="272" t="s">
        <v>549</v>
      </c>
    </row>
    <row r="1886" spans="1:4">
      <c r="A1886" s="272" t="s">
        <v>3269</v>
      </c>
      <c r="B1886" s="272">
        <v>534732</v>
      </c>
      <c r="C1886" s="272" t="s">
        <v>456</v>
      </c>
      <c r="D1886" s="272" t="s">
        <v>439</v>
      </c>
    </row>
    <row r="1887" spans="1:4">
      <c r="A1887" s="272" t="s">
        <v>3270</v>
      </c>
      <c r="B1887" s="272">
        <v>506134</v>
      </c>
      <c r="C1887" s="272" t="s">
        <v>456</v>
      </c>
      <c r="D1887" s="272" t="s">
        <v>576</v>
      </c>
    </row>
    <row r="1888" spans="1:4">
      <c r="A1888" s="272" t="s">
        <v>3271</v>
      </c>
      <c r="B1888" s="272">
        <v>532326</v>
      </c>
      <c r="C1888" s="272" t="s">
        <v>3272</v>
      </c>
      <c r="D1888" s="272" t="s">
        <v>549</v>
      </c>
    </row>
    <row r="1889" spans="1:4">
      <c r="A1889" s="272" t="s">
        <v>3273</v>
      </c>
      <c r="B1889" s="272">
        <v>511391</v>
      </c>
      <c r="C1889" s="272" t="s">
        <v>456</v>
      </c>
      <c r="D1889" s="272" t="s">
        <v>473</v>
      </c>
    </row>
    <row r="1890" spans="1:4">
      <c r="A1890" s="272" t="s">
        <v>3274</v>
      </c>
      <c r="B1890" s="272">
        <v>530259</v>
      </c>
      <c r="C1890" s="272" t="s">
        <v>456</v>
      </c>
      <c r="D1890" s="272" t="s">
        <v>528</v>
      </c>
    </row>
    <row r="1891" spans="1:4">
      <c r="A1891" s="272" t="s">
        <v>3275</v>
      </c>
      <c r="B1891" s="272">
        <v>539692</v>
      </c>
      <c r="C1891" s="272" t="s">
        <v>456</v>
      </c>
      <c r="D1891" s="272" t="s">
        <v>473</v>
      </c>
    </row>
    <row r="1892" spans="1:4">
      <c r="A1892" s="272" t="s">
        <v>3276</v>
      </c>
      <c r="B1892" s="272">
        <v>539448</v>
      </c>
      <c r="C1892" s="272" t="s">
        <v>3277</v>
      </c>
      <c r="D1892" s="272" t="s">
        <v>2594</v>
      </c>
    </row>
    <row r="1893" spans="1:4">
      <c r="A1893" s="272" t="s">
        <v>3278</v>
      </c>
      <c r="B1893" s="272">
        <v>526512</v>
      </c>
      <c r="C1893" s="272" t="s">
        <v>456</v>
      </c>
      <c r="D1893" s="272" t="s">
        <v>519</v>
      </c>
    </row>
    <row r="1894" spans="1:4">
      <c r="A1894" s="272" t="s">
        <v>3279</v>
      </c>
      <c r="B1894" s="272">
        <v>505737</v>
      </c>
      <c r="C1894" s="272" t="s">
        <v>456</v>
      </c>
      <c r="D1894" s="272" t="s">
        <v>464</v>
      </c>
    </row>
    <row r="1895" spans="1:4">
      <c r="A1895" s="272" t="s">
        <v>3280</v>
      </c>
      <c r="B1895" s="272">
        <v>505737</v>
      </c>
      <c r="C1895" s="272" t="s">
        <v>456</v>
      </c>
      <c r="D1895" s="272" t="s">
        <v>464</v>
      </c>
    </row>
    <row r="1896" spans="1:4">
      <c r="A1896" s="272" t="s">
        <v>3281</v>
      </c>
      <c r="B1896" s="272" t="s">
        <v>456</v>
      </c>
      <c r="C1896" s="272" t="s">
        <v>3282</v>
      </c>
      <c r="D1896" s="272" t="s">
        <v>547</v>
      </c>
    </row>
    <row r="1897" spans="1:4">
      <c r="A1897" s="272" t="s">
        <v>3283</v>
      </c>
      <c r="B1897" s="272">
        <v>509709</v>
      </c>
      <c r="C1897" s="272" t="s">
        <v>456</v>
      </c>
      <c r="D1897" s="272" t="s">
        <v>576</v>
      </c>
    </row>
    <row r="1898" spans="1:4">
      <c r="A1898" s="272" t="s">
        <v>3284</v>
      </c>
      <c r="B1898" s="272">
        <v>517044</v>
      </c>
      <c r="C1898" s="272" t="s">
        <v>456</v>
      </c>
      <c r="D1898" s="272" t="s">
        <v>540</v>
      </c>
    </row>
    <row r="1899" spans="1:4">
      <c r="A1899" s="272" t="s">
        <v>3285</v>
      </c>
      <c r="B1899" s="272">
        <v>530781</v>
      </c>
      <c r="C1899" s="272" t="s">
        <v>456</v>
      </c>
      <c r="D1899" s="272" t="s">
        <v>514</v>
      </c>
    </row>
    <row r="1900" spans="1:4">
      <c r="A1900" s="272" t="s">
        <v>3286</v>
      </c>
      <c r="B1900" s="272">
        <v>502330</v>
      </c>
      <c r="C1900" s="272" t="s">
        <v>3287</v>
      </c>
      <c r="D1900" s="272" t="s">
        <v>450</v>
      </c>
    </row>
    <row r="1901" spans="1:4">
      <c r="A1901" s="272" t="s">
        <v>3288</v>
      </c>
      <c r="B1901" s="272">
        <v>500213</v>
      </c>
      <c r="C1901" s="272" t="s">
        <v>456</v>
      </c>
      <c r="D1901" s="272" t="s">
        <v>1459</v>
      </c>
    </row>
    <row r="1902" spans="1:4">
      <c r="A1902" s="272" t="s">
        <v>3289</v>
      </c>
      <c r="B1902" s="272">
        <v>532072</v>
      </c>
      <c r="C1902" s="272" t="s">
        <v>456</v>
      </c>
      <c r="D1902" s="272" t="s">
        <v>459</v>
      </c>
    </row>
    <row r="1903" spans="1:4">
      <c r="A1903" s="272" t="s">
        <v>3290</v>
      </c>
      <c r="B1903" s="272">
        <v>533181</v>
      </c>
      <c r="C1903" s="272" t="s">
        <v>3291</v>
      </c>
      <c r="D1903" s="272" t="s">
        <v>3216</v>
      </c>
    </row>
    <row r="1904" spans="1:4">
      <c r="A1904" s="272" t="s">
        <v>3292</v>
      </c>
      <c r="B1904" s="272">
        <v>533506</v>
      </c>
      <c r="C1904" s="272" t="s">
        <v>3293</v>
      </c>
      <c r="D1904" s="272" t="s">
        <v>439</v>
      </c>
    </row>
    <row r="1905" spans="1:4">
      <c r="A1905" s="272" t="s">
        <v>3294</v>
      </c>
      <c r="B1905" s="272">
        <v>533172</v>
      </c>
      <c r="C1905" s="272" t="s">
        <v>3295</v>
      </c>
      <c r="D1905" s="272" t="s">
        <v>439</v>
      </c>
    </row>
    <row r="1906" spans="1:4">
      <c r="A1906" s="272" t="s">
        <v>3296</v>
      </c>
      <c r="B1906" s="272">
        <v>504786</v>
      </c>
      <c r="C1906" s="272" t="s">
        <v>456</v>
      </c>
      <c r="D1906" s="272" t="s">
        <v>1376</v>
      </c>
    </row>
    <row r="1907" spans="1:4">
      <c r="A1907" s="272" t="s">
        <v>3297</v>
      </c>
      <c r="B1907" s="272">
        <v>523844</v>
      </c>
      <c r="C1907" s="272" t="s">
        <v>456</v>
      </c>
      <c r="D1907" s="272" t="s">
        <v>1623</v>
      </c>
    </row>
    <row r="1908" spans="1:4">
      <c r="A1908" s="272" t="s">
        <v>3298</v>
      </c>
      <c r="B1908" s="272">
        <v>523752</v>
      </c>
      <c r="C1908" s="272" t="s">
        <v>456</v>
      </c>
      <c r="D1908" s="272" t="s">
        <v>464</v>
      </c>
    </row>
    <row r="1909" spans="1:4">
      <c r="A1909" s="272" t="s">
        <v>3299</v>
      </c>
      <c r="B1909" s="272">
        <v>524164</v>
      </c>
      <c r="C1909" s="272" t="s">
        <v>3300</v>
      </c>
      <c r="D1909" s="272" t="s">
        <v>494</v>
      </c>
    </row>
    <row r="1910" spans="1:4">
      <c r="A1910" s="272" t="s">
        <v>3301</v>
      </c>
      <c r="B1910" s="272">
        <v>500214</v>
      </c>
      <c r="C1910" s="272" t="s">
        <v>456</v>
      </c>
      <c r="D1910" s="272" t="s">
        <v>464</v>
      </c>
    </row>
    <row r="1911" spans="1:4">
      <c r="A1911" s="272" t="s">
        <v>3302</v>
      </c>
      <c r="B1911" s="272">
        <v>500214</v>
      </c>
      <c r="C1911" s="272" t="s">
        <v>456</v>
      </c>
      <c r="D1911" s="272" t="s">
        <v>464</v>
      </c>
    </row>
    <row r="1912" spans="1:4">
      <c r="A1912" s="272" t="s">
        <v>3303</v>
      </c>
      <c r="B1912" s="272">
        <v>523638</v>
      </c>
      <c r="C1912" s="272" t="s">
        <v>456</v>
      </c>
      <c r="D1912" s="272" t="s">
        <v>811</v>
      </c>
    </row>
    <row r="1913" spans="1:4">
      <c r="A1913" s="272" t="s">
        <v>3304</v>
      </c>
      <c r="B1913" s="272">
        <v>524494</v>
      </c>
      <c r="C1913" s="272" t="s">
        <v>3305</v>
      </c>
      <c r="D1913" s="272" t="s">
        <v>494</v>
      </c>
    </row>
    <row r="1914" spans="1:4">
      <c r="A1914" s="272" t="s">
        <v>3306</v>
      </c>
      <c r="B1914" s="272">
        <v>512405</v>
      </c>
      <c r="C1914" s="272" t="s">
        <v>456</v>
      </c>
      <c r="D1914" s="272" t="s">
        <v>462</v>
      </c>
    </row>
    <row r="1915" spans="1:4">
      <c r="A1915" s="272" t="s">
        <v>3307</v>
      </c>
      <c r="B1915" s="272">
        <v>512405</v>
      </c>
      <c r="C1915" s="272" t="s">
        <v>456</v>
      </c>
      <c r="D1915" s="272" t="s">
        <v>462</v>
      </c>
    </row>
    <row r="1916" spans="1:4">
      <c r="A1916" s="272" t="s">
        <v>3308</v>
      </c>
      <c r="B1916" s="272">
        <v>532947</v>
      </c>
      <c r="C1916" s="272" t="s">
        <v>3309</v>
      </c>
      <c r="D1916" s="272" t="s">
        <v>1051</v>
      </c>
    </row>
    <row r="1917" spans="1:4">
      <c r="A1917" s="272" t="s">
        <v>3310</v>
      </c>
      <c r="B1917" s="272">
        <v>540526</v>
      </c>
      <c r="C1917" s="272" t="s">
        <v>3311</v>
      </c>
      <c r="D1917" s="272" t="s">
        <v>476</v>
      </c>
    </row>
    <row r="1918" spans="1:4">
      <c r="A1918" s="272" t="s">
        <v>3312</v>
      </c>
      <c r="B1918" s="272">
        <v>541956</v>
      </c>
      <c r="C1918" s="272" t="s">
        <v>3313</v>
      </c>
      <c r="D1918" s="272" t="s">
        <v>854</v>
      </c>
    </row>
    <row r="1919" spans="1:4">
      <c r="A1919" s="272" t="s">
        <v>3314</v>
      </c>
      <c r="B1919" s="272">
        <v>540735</v>
      </c>
      <c r="C1919" s="272" t="s">
        <v>456</v>
      </c>
      <c r="D1919" s="272" t="s">
        <v>549</v>
      </c>
    </row>
    <row r="1920" spans="1:4">
      <c r="A1920" s="272" t="s">
        <v>3315</v>
      </c>
      <c r="B1920" s="272" t="s">
        <v>456</v>
      </c>
      <c r="C1920" s="272" t="s">
        <v>3316</v>
      </c>
      <c r="D1920" s="272" t="s">
        <v>467</v>
      </c>
    </row>
    <row r="1921" spans="1:4">
      <c r="A1921" s="272" t="s">
        <v>3317</v>
      </c>
      <c r="B1921" s="272">
        <v>531337</v>
      </c>
      <c r="C1921" s="272" t="s">
        <v>456</v>
      </c>
      <c r="D1921" s="272" t="s">
        <v>439</v>
      </c>
    </row>
    <row r="1922" spans="1:4">
      <c r="A1922" s="272" t="s">
        <v>3318</v>
      </c>
      <c r="B1922" s="272">
        <v>526859</v>
      </c>
      <c r="C1922" s="272" t="s">
        <v>456</v>
      </c>
      <c r="D1922" s="272" t="s">
        <v>473</v>
      </c>
    </row>
    <row r="1923" spans="1:4">
      <c r="A1923" s="272" t="s">
        <v>3319</v>
      </c>
      <c r="B1923" s="272">
        <v>533033</v>
      </c>
      <c r="C1923" s="272" t="s">
        <v>456</v>
      </c>
      <c r="D1923" s="272" t="s">
        <v>464</v>
      </c>
    </row>
    <row r="1924" spans="1:4">
      <c r="A1924" s="272" t="s">
        <v>3320</v>
      </c>
      <c r="B1924" s="272">
        <v>540134</v>
      </c>
      <c r="C1924" s="272" t="s">
        <v>456</v>
      </c>
      <c r="D1924" s="272" t="s">
        <v>854</v>
      </c>
    </row>
    <row r="1925" spans="1:4">
      <c r="A1925" s="272" t="s">
        <v>3321</v>
      </c>
      <c r="B1925" s="272">
        <v>531109</v>
      </c>
      <c r="C1925" s="272" t="s">
        <v>456</v>
      </c>
      <c r="D1925" s="272" t="s">
        <v>616</v>
      </c>
    </row>
    <row r="1926" spans="1:4">
      <c r="A1926" s="272" t="s">
        <v>3322</v>
      </c>
      <c r="B1926" s="272">
        <v>524400</v>
      </c>
      <c r="C1926" s="272" t="s">
        <v>456</v>
      </c>
      <c r="D1926" s="272" t="s">
        <v>494</v>
      </c>
    </row>
    <row r="1927" spans="1:4">
      <c r="A1927" s="272" t="s">
        <v>3323</v>
      </c>
      <c r="B1927" s="272">
        <v>506161</v>
      </c>
      <c r="C1927" s="272" t="s">
        <v>456</v>
      </c>
      <c r="D1927" s="272" t="s">
        <v>473</v>
      </c>
    </row>
    <row r="1928" spans="1:4">
      <c r="A1928" s="272" t="s">
        <v>3324</v>
      </c>
      <c r="B1928" s="272">
        <v>511609</v>
      </c>
      <c r="C1928" s="272" t="s">
        <v>456</v>
      </c>
      <c r="D1928" s="272" t="s">
        <v>473</v>
      </c>
    </row>
    <row r="1929" spans="1:4">
      <c r="A1929" s="272" t="s">
        <v>3325</v>
      </c>
      <c r="B1929" s="272">
        <v>532479</v>
      </c>
      <c r="C1929" s="272" t="s">
        <v>3326</v>
      </c>
      <c r="D1929" s="272" t="s">
        <v>488</v>
      </c>
    </row>
    <row r="1930" spans="1:4">
      <c r="A1930" s="272" t="s">
        <v>3327</v>
      </c>
      <c r="B1930" s="272">
        <v>508807</v>
      </c>
      <c r="C1930" s="272" t="s">
        <v>456</v>
      </c>
      <c r="D1930" s="272" t="s">
        <v>811</v>
      </c>
    </row>
    <row r="1931" spans="1:4">
      <c r="A1931" s="272" t="s">
        <v>3328</v>
      </c>
      <c r="B1931" s="272">
        <v>524622</v>
      </c>
      <c r="C1931" s="272" t="s">
        <v>456</v>
      </c>
      <c r="D1931" s="272" t="s">
        <v>3216</v>
      </c>
    </row>
    <row r="1932" spans="1:4">
      <c r="A1932" s="272" t="s">
        <v>1161</v>
      </c>
      <c r="B1932" s="272">
        <v>500875</v>
      </c>
      <c r="C1932" s="272" t="s">
        <v>1162</v>
      </c>
      <c r="D1932" s="272" t="s">
        <v>2627</v>
      </c>
    </row>
    <row r="1933" spans="1:4">
      <c r="A1933" s="272" t="s">
        <v>3329</v>
      </c>
      <c r="B1933" s="272">
        <v>509496</v>
      </c>
      <c r="C1933" s="272" t="s">
        <v>3330</v>
      </c>
      <c r="D1933" s="272" t="s">
        <v>854</v>
      </c>
    </row>
    <row r="1934" spans="1:4">
      <c r="A1934" s="272" t="s">
        <v>3331</v>
      </c>
      <c r="B1934" s="272">
        <v>509496</v>
      </c>
      <c r="C1934" s="272" t="s">
        <v>3330</v>
      </c>
      <c r="D1934" s="272" t="s">
        <v>854</v>
      </c>
    </row>
    <row r="1935" spans="1:4">
      <c r="A1935" s="272" t="s">
        <v>3332</v>
      </c>
      <c r="B1935" s="272">
        <v>523610</v>
      </c>
      <c r="C1935" s="272" t="s">
        <v>3333</v>
      </c>
      <c r="D1935" s="272" t="s">
        <v>602</v>
      </c>
    </row>
    <row r="1936" spans="1:4">
      <c r="A1936" s="272" t="s">
        <v>3334</v>
      </c>
      <c r="B1936" s="272">
        <v>522183</v>
      </c>
      <c r="C1936" s="272" t="s">
        <v>456</v>
      </c>
      <c r="D1936" s="272" t="s">
        <v>464</v>
      </c>
    </row>
    <row r="1937" spans="1:4">
      <c r="A1937" s="272" t="s">
        <v>3335</v>
      </c>
      <c r="B1937" s="272">
        <v>507580</v>
      </c>
      <c r="C1937" s="272" t="s">
        <v>3336</v>
      </c>
      <c r="D1937" s="272" t="s">
        <v>504</v>
      </c>
    </row>
    <row r="1938" spans="1:4">
      <c r="A1938" s="272" t="s">
        <v>3337</v>
      </c>
      <c r="B1938" s="272">
        <v>530773</v>
      </c>
      <c r="C1938" s="272" t="s">
        <v>3338</v>
      </c>
      <c r="D1938" s="272" t="s">
        <v>854</v>
      </c>
    </row>
    <row r="1939" spans="1:4">
      <c r="A1939" s="272" t="s">
        <v>3339</v>
      </c>
      <c r="B1939" s="272">
        <v>522245</v>
      </c>
      <c r="C1939" s="272" t="s">
        <v>456</v>
      </c>
      <c r="D1939" s="272" t="s">
        <v>641</v>
      </c>
    </row>
    <row r="1940" spans="1:4">
      <c r="A1940" s="272" t="s">
        <v>3340</v>
      </c>
      <c r="B1940" s="272">
        <v>532341</v>
      </c>
      <c r="C1940" s="272" t="s">
        <v>3341</v>
      </c>
      <c r="D1940" s="272" t="s">
        <v>442</v>
      </c>
    </row>
    <row r="1941" spans="1:4">
      <c r="A1941" s="272" t="s">
        <v>3342</v>
      </c>
      <c r="B1941" s="272">
        <v>538539</v>
      </c>
      <c r="C1941" s="272" t="s">
        <v>456</v>
      </c>
      <c r="D1941" s="272" t="s">
        <v>476</v>
      </c>
    </row>
    <row r="1942" spans="1:4">
      <c r="A1942" s="272" t="s">
        <v>3343</v>
      </c>
      <c r="B1942" s="272">
        <v>530049</v>
      </c>
      <c r="C1942" s="272" t="s">
        <v>456</v>
      </c>
      <c r="D1942" s="272" t="s">
        <v>471</v>
      </c>
    </row>
    <row r="1943" spans="1:4">
      <c r="A1943" s="272" t="s">
        <v>3344</v>
      </c>
      <c r="B1943" s="272">
        <v>523062</v>
      </c>
      <c r="C1943" s="272" t="s">
        <v>456</v>
      </c>
      <c r="D1943" s="272" t="s">
        <v>473</v>
      </c>
    </row>
    <row r="1944" spans="1:4">
      <c r="A1944" s="272" t="s">
        <v>3345</v>
      </c>
      <c r="B1944" s="272">
        <v>532940</v>
      </c>
      <c r="C1944" s="272" t="s">
        <v>3346</v>
      </c>
      <c r="D1944" s="272" t="s">
        <v>854</v>
      </c>
    </row>
    <row r="1945" spans="1:4">
      <c r="A1945" s="272" t="s">
        <v>3347</v>
      </c>
      <c r="B1945" s="272">
        <v>506522</v>
      </c>
      <c r="C1945" s="272" t="s">
        <v>456</v>
      </c>
      <c r="D1945" s="272" t="s">
        <v>638</v>
      </c>
    </row>
    <row r="1946" spans="1:4">
      <c r="A1946" s="272" t="s">
        <v>3348</v>
      </c>
      <c r="B1946" s="272">
        <v>506522</v>
      </c>
      <c r="C1946" s="272" t="s">
        <v>456</v>
      </c>
      <c r="D1946" s="272" t="s">
        <v>638</v>
      </c>
    </row>
    <row r="1947" spans="1:4">
      <c r="A1947" s="272" t="s">
        <v>3349</v>
      </c>
      <c r="B1947" s="272">
        <v>530915</v>
      </c>
      <c r="C1947" s="272" t="s">
        <v>456</v>
      </c>
      <c r="D1947" s="272" t="s">
        <v>705</v>
      </c>
    </row>
    <row r="1948" spans="1:4">
      <c r="A1948" s="272" t="s">
        <v>3350</v>
      </c>
      <c r="B1948" s="272">
        <v>538422</v>
      </c>
      <c r="C1948" s="272" t="s">
        <v>456</v>
      </c>
      <c r="D1948" s="272" t="s">
        <v>476</v>
      </c>
    </row>
    <row r="1949" spans="1:4">
      <c r="A1949" s="272" t="s">
        <v>3351</v>
      </c>
      <c r="B1949" s="272">
        <v>530711</v>
      </c>
      <c r="C1949" s="272" t="s">
        <v>456</v>
      </c>
      <c r="D1949" s="272" t="s">
        <v>811</v>
      </c>
    </row>
    <row r="1950" spans="1:4">
      <c r="A1950" s="272" t="s">
        <v>3352</v>
      </c>
      <c r="B1950" s="272">
        <v>507155</v>
      </c>
      <c r="C1950" s="272" t="s">
        <v>456</v>
      </c>
      <c r="D1950" s="272" t="s">
        <v>1088</v>
      </c>
    </row>
    <row r="1951" spans="1:4">
      <c r="A1951" s="272" t="s">
        <v>3353</v>
      </c>
      <c r="B1951" s="272">
        <v>532825</v>
      </c>
      <c r="C1951" s="272" t="s">
        <v>456</v>
      </c>
      <c r="D1951" s="272" t="s">
        <v>471</v>
      </c>
    </row>
    <row r="1952" spans="1:4">
      <c r="A1952" s="272" t="s">
        <v>3354</v>
      </c>
      <c r="B1952" s="272">
        <v>532705</v>
      </c>
      <c r="C1952" s="272" t="s">
        <v>3355</v>
      </c>
      <c r="D1952" s="272" t="s">
        <v>980</v>
      </c>
    </row>
    <row r="1953" spans="1:4">
      <c r="A1953" s="272" t="s">
        <v>3356</v>
      </c>
      <c r="B1953" s="272">
        <v>520139</v>
      </c>
      <c r="C1953" s="272" t="s">
        <v>456</v>
      </c>
      <c r="D1953" s="272" t="s">
        <v>2594</v>
      </c>
    </row>
    <row r="1954" spans="1:4">
      <c r="A1954" s="272" t="s">
        <v>3357</v>
      </c>
      <c r="B1954" s="272">
        <v>530601</v>
      </c>
      <c r="C1954" s="272" t="s">
        <v>456</v>
      </c>
      <c r="D1954" s="272" t="s">
        <v>473</v>
      </c>
    </row>
    <row r="1955" spans="1:4">
      <c r="A1955" s="272" t="s">
        <v>3358</v>
      </c>
      <c r="B1955" s="272">
        <v>507789</v>
      </c>
      <c r="C1955" s="272" t="s">
        <v>3359</v>
      </c>
      <c r="D1955" s="272" t="s">
        <v>494</v>
      </c>
    </row>
    <row r="1956" spans="1:4">
      <c r="A1956" s="272" t="s">
        <v>3360</v>
      </c>
      <c r="B1956" s="272">
        <v>532976</v>
      </c>
      <c r="C1956" s="272" t="s">
        <v>3361</v>
      </c>
      <c r="D1956" s="272" t="s">
        <v>488</v>
      </c>
    </row>
    <row r="1957" spans="1:4">
      <c r="A1957" s="272" t="s">
        <v>3362</v>
      </c>
      <c r="B1957" s="272">
        <v>512237</v>
      </c>
      <c r="C1957" s="272" t="s">
        <v>3363</v>
      </c>
      <c r="D1957" s="272" t="s">
        <v>488</v>
      </c>
    </row>
    <row r="1958" spans="1:4">
      <c r="A1958" s="272" t="s">
        <v>3364</v>
      </c>
      <c r="B1958" s="272">
        <v>523467</v>
      </c>
      <c r="C1958" s="272" t="s">
        <v>456</v>
      </c>
      <c r="D1958" s="272" t="s">
        <v>984</v>
      </c>
    </row>
    <row r="1959" spans="1:4">
      <c r="A1959" s="272" t="s">
        <v>3365</v>
      </c>
      <c r="B1959" s="272">
        <v>531339</v>
      </c>
      <c r="C1959" s="272" t="s">
        <v>3366</v>
      </c>
      <c r="D1959" s="272" t="s">
        <v>854</v>
      </c>
    </row>
    <row r="1960" spans="1:4">
      <c r="A1960" s="272" t="s">
        <v>3367</v>
      </c>
      <c r="B1960" s="272">
        <v>514312</v>
      </c>
      <c r="C1960" s="272" t="s">
        <v>456</v>
      </c>
      <c r="D1960" s="272" t="s">
        <v>471</v>
      </c>
    </row>
    <row r="1961" spans="1:4">
      <c r="A1961" s="272" t="s">
        <v>3368</v>
      </c>
      <c r="B1961" s="272">
        <v>500219</v>
      </c>
      <c r="C1961" s="272" t="s">
        <v>3369</v>
      </c>
      <c r="D1961" s="272" t="s">
        <v>576</v>
      </c>
    </row>
    <row r="1962" spans="1:4">
      <c r="A1962" s="272" t="s">
        <v>3368</v>
      </c>
      <c r="B1962" s="272">
        <v>570004</v>
      </c>
      <c r="C1962" s="272" t="s">
        <v>3370</v>
      </c>
      <c r="D1962" s="272" t="s">
        <v>576</v>
      </c>
    </row>
    <row r="1963" spans="1:4">
      <c r="A1963" s="272" t="s">
        <v>3371</v>
      </c>
      <c r="B1963" s="272">
        <v>539119</v>
      </c>
      <c r="C1963" s="272" t="s">
        <v>456</v>
      </c>
      <c r="D1963" s="272" t="s">
        <v>984</v>
      </c>
    </row>
    <row r="1964" spans="1:4">
      <c r="A1964" s="272" t="s">
        <v>3372</v>
      </c>
      <c r="B1964" s="272">
        <v>532033</v>
      </c>
      <c r="C1964" s="272" t="s">
        <v>3373</v>
      </c>
      <c r="D1964" s="272" t="s">
        <v>1195</v>
      </c>
    </row>
    <row r="1965" spans="1:4">
      <c r="A1965" s="272" t="s">
        <v>3374</v>
      </c>
      <c r="B1965" s="272">
        <v>526865</v>
      </c>
      <c r="C1965" s="272" t="s">
        <v>456</v>
      </c>
      <c r="D1965" s="272" t="s">
        <v>478</v>
      </c>
    </row>
    <row r="1966" spans="1:4">
      <c r="A1966" s="272" t="s">
        <v>3375</v>
      </c>
      <c r="B1966" s="272">
        <v>526865</v>
      </c>
      <c r="C1966" s="272" t="s">
        <v>456</v>
      </c>
      <c r="D1966" s="272" t="s">
        <v>478</v>
      </c>
    </row>
    <row r="1967" spans="1:4">
      <c r="A1967" s="272" t="s">
        <v>3376</v>
      </c>
      <c r="B1967" s="272">
        <v>505212</v>
      </c>
      <c r="C1967" s="272" t="s">
        <v>456</v>
      </c>
      <c r="D1967" s="272" t="s">
        <v>811</v>
      </c>
    </row>
    <row r="1968" spans="1:4">
      <c r="A1968" s="272" t="s">
        <v>3377</v>
      </c>
      <c r="B1968" s="272">
        <v>505840</v>
      </c>
      <c r="C1968" s="272" t="s">
        <v>456</v>
      </c>
      <c r="D1968" s="272" t="s">
        <v>1221</v>
      </c>
    </row>
    <row r="1969" spans="1:4">
      <c r="A1969" s="272" t="s">
        <v>3378</v>
      </c>
      <c r="B1969" s="272">
        <v>532532</v>
      </c>
      <c r="C1969" s="272" t="s">
        <v>3379</v>
      </c>
      <c r="D1969" s="272" t="s">
        <v>854</v>
      </c>
    </row>
    <row r="1970" spans="1:4">
      <c r="A1970" s="272" t="s">
        <v>3380</v>
      </c>
      <c r="B1970" s="272">
        <v>532627</v>
      </c>
      <c r="C1970" s="272" t="s">
        <v>3381</v>
      </c>
      <c r="D1970" s="272" t="s">
        <v>595</v>
      </c>
    </row>
    <row r="1971" spans="1:4">
      <c r="A1971" s="272" t="s">
        <v>3382</v>
      </c>
      <c r="B1971" s="272">
        <v>780001</v>
      </c>
      <c r="C1971" s="272" t="s">
        <v>456</v>
      </c>
      <c r="D1971" s="272" t="s">
        <v>547</v>
      </c>
    </row>
    <row r="1972" spans="1:4">
      <c r="A1972" s="272" t="s">
        <v>3383</v>
      </c>
      <c r="B1972" s="272" t="s">
        <v>456</v>
      </c>
      <c r="C1972" s="272" t="s">
        <v>3384</v>
      </c>
      <c r="D1972" s="272" t="s">
        <v>467</v>
      </c>
    </row>
    <row r="1973" spans="1:4">
      <c r="A1973" s="272" t="s">
        <v>3385</v>
      </c>
      <c r="B1973" s="272" t="s">
        <v>456</v>
      </c>
      <c r="C1973" s="272" t="s">
        <v>3386</v>
      </c>
      <c r="D1973" s="272" t="s">
        <v>467</v>
      </c>
    </row>
    <row r="1974" spans="1:4">
      <c r="A1974" s="272" t="s">
        <v>3387</v>
      </c>
      <c r="B1974" s="272" t="s">
        <v>456</v>
      </c>
      <c r="C1974" s="272" t="s">
        <v>3386</v>
      </c>
      <c r="D1974" s="272" t="s">
        <v>467</v>
      </c>
    </row>
    <row r="1975" spans="1:4">
      <c r="A1975" s="272" t="s">
        <v>3388</v>
      </c>
      <c r="B1975" s="272">
        <v>538564</v>
      </c>
      <c r="C1975" s="272" t="s">
        <v>456</v>
      </c>
      <c r="D1975" s="272" t="s">
        <v>863</v>
      </c>
    </row>
    <row r="1976" spans="1:4">
      <c r="A1976" s="272" t="s">
        <v>3389</v>
      </c>
      <c r="B1976" s="272">
        <v>520051</v>
      </c>
      <c r="C1976" s="272" t="s">
        <v>3390</v>
      </c>
      <c r="D1976" s="272" t="s">
        <v>811</v>
      </c>
    </row>
    <row r="1977" spans="1:4">
      <c r="A1977" s="272" t="s">
        <v>3391</v>
      </c>
      <c r="B1977" s="272">
        <v>502901</v>
      </c>
      <c r="C1977" s="272" t="s">
        <v>456</v>
      </c>
      <c r="D1977" s="272" t="s">
        <v>471</v>
      </c>
    </row>
    <row r="1978" spans="1:4">
      <c r="A1978" s="272" t="s">
        <v>3392</v>
      </c>
      <c r="B1978" s="272">
        <v>500220</v>
      </c>
      <c r="C1978" s="272" t="s">
        <v>456</v>
      </c>
      <c r="D1978" s="272" t="s">
        <v>471</v>
      </c>
    </row>
    <row r="1979" spans="1:4">
      <c r="A1979" s="272" t="s">
        <v>3393</v>
      </c>
      <c r="B1979" s="272">
        <v>540394</v>
      </c>
      <c r="C1979" s="272" t="s">
        <v>456</v>
      </c>
      <c r="D1979" s="272" t="s">
        <v>478</v>
      </c>
    </row>
    <row r="1980" spans="1:4">
      <c r="A1980" s="272" t="s">
        <v>3394</v>
      </c>
      <c r="B1980" s="272" t="s">
        <v>456</v>
      </c>
      <c r="C1980" s="272" t="s">
        <v>3395</v>
      </c>
      <c r="D1980" s="272" t="s">
        <v>467</v>
      </c>
    </row>
    <row r="1981" spans="1:4">
      <c r="A1981" s="272" t="s">
        <v>3396</v>
      </c>
      <c r="B1981" s="272">
        <v>514318</v>
      </c>
      <c r="C1981" s="272" t="s">
        <v>456</v>
      </c>
      <c r="D1981" s="272" t="s">
        <v>471</v>
      </c>
    </row>
    <row r="1982" spans="1:4">
      <c r="A1982" s="272" t="s">
        <v>3397</v>
      </c>
      <c r="B1982" s="272">
        <v>526001</v>
      </c>
      <c r="C1982" s="272" t="s">
        <v>456</v>
      </c>
      <c r="D1982" s="272" t="s">
        <v>651</v>
      </c>
    </row>
    <row r="1983" spans="1:4">
      <c r="A1983" s="272" t="s">
        <v>3398</v>
      </c>
      <c r="B1983" s="272">
        <v>520066</v>
      </c>
      <c r="C1983" s="272" t="s">
        <v>3399</v>
      </c>
      <c r="D1983" s="272" t="s">
        <v>811</v>
      </c>
    </row>
    <row r="1984" spans="1:4">
      <c r="A1984" s="272" t="s">
        <v>3400</v>
      </c>
      <c r="B1984" s="272">
        <v>509715</v>
      </c>
      <c r="C1984" s="272" t="s">
        <v>456</v>
      </c>
      <c r="D1984" s="272" t="s">
        <v>863</v>
      </c>
    </row>
    <row r="1985" spans="1:4">
      <c r="A1985" s="272" t="s">
        <v>3401</v>
      </c>
      <c r="B1985" s="272">
        <v>513252</v>
      </c>
      <c r="C1985" s="272" t="s">
        <v>456</v>
      </c>
      <c r="D1985" s="272" t="s">
        <v>811</v>
      </c>
    </row>
    <row r="1986" spans="1:4">
      <c r="A1986" s="272" t="s">
        <v>3402</v>
      </c>
      <c r="B1986" s="272">
        <v>524330</v>
      </c>
      <c r="C1986" s="272" t="s">
        <v>3403</v>
      </c>
      <c r="D1986" s="272" t="s">
        <v>616</v>
      </c>
    </row>
    <row r="1987" spans="1:4">
      <c r="A1987" s="272" t="s">
        <v>3404</v>
      </c>
      <c r="B1987" s="272">
        <v>522285</v>
      </c>
      <c r="C1987" s="272" t="s">
        <v>3405</v>
      </c>
      <c r="D1987" s="272" t="s">
        <v>488</v>
      </c>
    </row>
    <row r="1988" spans="1:4">
      <c r="A1988" s="272" t="s">
        <v>3406</v>
      </c>
      <c r="B1988" s="272">
        <v>539005</v>
      </c>
      <c r="C1988" s="272" t="s">
        <v>456</v>
      </c>
      <c r="D1988" s="272" t="s">
        <v>877</v>
      </c>
    </row>
    <row r="1989" spans="1:4">
      <c r="A1989" s="272" t="s">
        <v>3407</v>
      </c>
      <c r="B1989" s="272">
        <v>531323</v>
      </c>
      <c r="C1989" s="272" t="s">
        <v>456</v>
      </c>
      <c r="D1989" s="272" t="s">
        <v>471</v>
      </c>
    </row>
    <row r="1990" spans="1:4">
      <c r="A1990" s="272" t="s">
        <v>3408</v>
      </c>
      <c r="B1990" s="272">
        <v>512233</v>
      </c>
      <c r="C1990" s="272" t="s">
        <v>456</v>
      </c>
      <c r="D1990" s="272" t="s">
        <v>471</v>
      </c>
    </row>
    <row r="1991" spans="1:4">
      <c r="A1991" s="272" t="s">
        <v>3409</v>
      </c>
      <c r="B1991" s="272">
        <v>500306</v>
      </c>
      <c r="C1991" s="272" t="s">
        <v>456</v>
      </c>
      <c r="D1991" s="272" t="s">
        <v>473</v>
      </c>
    </row>
    <row r="1992" spans="1:4">
      <c r="A1992" s="272" t="s">
        <v>3410</v>
      </c>
      <c r="B1992" s="272">
        <v>533207</v>
      </c>
      <c r="C1992" s="272" t="s">
        <v>3411</v>
      </c>
      <c r="D1992" s="272" t="s">
        <v>1051</v>
      </c>
    </row>
    <row r="1993" spans="1:4">
      <c r="A1993" s="272" t="s">
        <v>3412</v>
      </c>
      <c r="B1993" s="272">
        <v>506520</v>
      </c>
      <c r="C1993" s="272" t="s">
        <v>456</v>
      </c>
      <c r="D1993" s="272" t="s">
        <v>504</v>
      </c>
    </row>
    <row r="1994" spans="1:4">
      <c r="A1994" s="272" t="s">
        <v>3413</v>
      </c>
      <c r="B1994" s="272" t="s">
        <v>456</v>
      </c>
      <c r="C1994" s="272" t="s">
        <v>3414</v>
      </c>
      <c r="D1994" s="272" t="s">
        <v>547</v>
      </c>
    </row>
    <row r="1995" spans="1:4">
      <c r="A1995" s="272" t="s">
        <v>3415</v>
      </c>
      <c r="B1995" s="272">
        <v>506910</v>
      </c>
      <c r="C1995" s="272" t="s">
        <v>456</v>
      </c>
      <c r="D1995" s="272" t="s">
        <v>616</v>
      </c>
    </row>
    <row r="1996" spans="1:4">
      <c r="A1996" s="272" t="s">
        <v>3416</v>
      </c>
      <c r="B1996" s="272">
        <v>506910</v>
      </c>
      <c r="C1996" s="272" t="s">
        <v>456</v>
      </c>
      <c r="D1996" s="272" t="s">
        <v>616</v>
      </c>
    </row>
    <row r="1997" spans="1:4">
      <c r="A1997" s="272" t="s">
        <v>3417</v>
      </c>
      <c r="B1997" s="272">
        <v>506943</v>
      </c>
      <c r="C1997" s="272" t="s">
        <v>3418</v>
      </c>
      <c r="D1997" s="272" t="s">
        <v>494</v>
      </c>
    </row>
    <row r="1998" spans="1:4">
      <c r="A1998" s="272" t="s">
        <v>3419</v>
      </c>
      <c r="B1998" s="272">
        <v>514034</v>
      </c>
      <c r="C1998" s="272" t="s">
        <v>3420</v>
      </c>
      <c r="D1998" s="272" t="s">
        <v>833</v>
      </c>
    </row>
    <row r="1999" spans="1:4">
      <c r="A1999" s="272" t="s">
        <v>3421</v>
      </c>
      <c r="B1999" s="272">
        <v>532605</v>
      </c>
      <c r="C1999" s="272" t="s">
        <v>3422</v>
      </c>
      <c r="D1999" s="272" t="s">
        <v>811</v>
      </c>
    </row>
    <row r="2000" spans="1:4">
      <c r="A2000" s="272" t="s">
        <v>3423</v>
      </c>
      <c r="B2000" s="272">
        <v>500223</v>
      </c>
      <c r="C2000" s="272" t="s">
        <v>456</v>
      </c>
      <c r="D2000" s="272" t="s">
        <v>471</v>
      </c>
    </row>
    <row r="2001" spans="1:4">
      <c r="A2001" s="272" t="s">
        <v>3424</v>
      </c>
      <c r="B2001" s="272">
        <v>524592</v>
      </c>
      <c r="C2001" s="272" t="s">
        <v>456</v>
      </c>
      <c r="D2001" s="272" t="s">
        <v>616</v>
      </c>
    </row>
    <row r="2002" spans="1:4">
      <c r="A2002" s="272" t="s">
        <v>3425</v>
      </c>
      <c r="B2002" s="272">
        <v>538837</v>
      </c>
      <c r="C2002" s="272" t="s">
        <v>456</v>
      </c>
      <c r="D2002" s="272" t="s">
        <v>462</v>
      </c>
    </row>
    <row r="2003" spans="1:4">
      <c r="A2003" s="272" t="s">
        <v>3426</v>
      </c>
      <c r="B2003" s="272">
        <v>524731</v>
      </c>
      <c r="C2003" s="272" t="s">
        <v>456</v>
      </c>
      <c r="D2003" s="272" t="s">
        <v>494</v>
      </c>
    </row>
    <row r="2004" spans="1:4">
      <c r="A2004" s="272" t="s">
        <v>3427</v>
      </c>
      <c r="B2004" s="272">
        <v>532617</v>
      </c>
      <c r="C2004" s="272" t="s">
        <v>3428</v>
      </c>
      <c r="D2004" s="272" t="s">
        <v>2594</v>
      </c>
    </row>
    <row r="2005" spans="1:4">
      <c r="A2005" s="272" t="s">
        <v>3429</v>
      </c>
      <c r="B2005" s="272">
        <v>532617</v>
      </c>
      <c r="C2005" s="272" t="s">
        <v>3428</v>
      </c>
      <c r="D2005" s="272" t="s">
        <v>2594</v>
      </c>
    </row>
    <row r="2006" spans="1:4">
      <c r="A2006" s="272" t="s">
        <v>3430</v>
      </c>
      <c r="B2006" s="272" t="s">
        <v>456</v>
      </c>
      <c r="C2006" s="272" t="s">
        <v>3431</v>
      </c>
      <c r="D2006" s="272" t="s">
        <v>467</v>
      </c>
    </row>
    <row r="2007" spans="1:4">
      <c r="A2007" s="272" t="s">
        <v>3432</v>
      </c>
      <c r="B2007" s="272">
        <v>538794</v>
      </c>
      <c r="C2007" s="272" t="s">
        <v>456</v>
      </c>
      <c r="D2007" s="272" t="s">
        <v>542</v>
      </c>
    </row>
    <row r="2008" spans="1:4">
      <c r="A2008" s="272" t="s">
        <v>3433</v>
      </c>
      <c r="B2008" s="272" t="s">
        <v>456</v>
      </c>
      <c r="C2008" s="272" t="s">
        <v>3434</v>
      </c>
      <c r="D2008" s="272" t="s">
        <v>467</v>
      </c>
    </row>
    <row r="2009" spans="1:4">
      <c r="A2009" s="272" t="s">
        <v>3435</v>
      </c>
      <c r="B2009" s="272">
        <v>517063</v>
      </c>
      <c r="C2009" s="272" t="s">
        <v>456</v>
      </c>
      <c r="D2009" s="272" t="s">
        <v>941</v>
      </c>
    </row>
    <row r="2010" spans="1:4">
      <c r="A2010" s="272" t="s">
        <v>3436</v>
      </c>
      <c r="B2010" s="272">
        <v>540850</v>
      </c>
      <c r="C2010" s="272" t="s">
        <v>456</v>
      </c>
      <c r="D2010" s="272" t="s">
        <v>516</v>
      </c>
    </row>
    <row r="2011" spans="1:4">
      <c r="A2011" s="272" t="s">
        <v>3437</v>
      </c>
      <c r="B2011" s="272">
        <v>531550</v>
      </c>
      <c r="C2011" s="272" t="s">
        <v>456</v>
      </c>
      <c r="D2011" s="272" t="s">
        <v>439</v>
      </c>
    </row>
    <row r="2012" spans="1:4">
      <c r="A2012" s="272" t="s">
        <v>3438</v>
      </c>
      <c r="B2012" s="272">
        <v>532771</v>
      </c>
      <c r="C2012" s="272" t="s">
        <v>3439</v>
      </c>
      <c r="D2012" s="272" t="s">
        <v>638</v>
      </c>
    </row>
    <row r="2013" spans="1:4">
      <c r="A2013" s="272" t="s">
        <v>3440</v>
      </c>
      <c r="B2013" s="272">
        <v>540651</v>
      </c>
      <c r="C2013" s="272" t="s">
        <v>456</v>
      </c>
      <c r="D2013" s="272" t="s">
        <v>754</v>
      </c>
    </row>
    <row r="2014" spans="1:4">
      <c r="A2014" s="272" t="s">
        <v>3441</v>
      </c>
      <c r="B2014" s="272">
        <v>780019</v>
      </c>
      <c r="C2014" s="272" t="s">
        <v>456</v>
      </c>
      <c r="D2014" s="272" t="s">
        <v>547</v>
      </c>
    </row>
    <row r="2015" spans="1:4">
      <c r="A2015" s="272" t="s">
        <v>3442</v>
      </c>
      <c r="B2015" s="272">
        <v>511618</v>
      </c>
      <c r="C2015" s="272" t="s">
        <v>3443</v>
      </c>
      <c r="D2015" s="272" t="s">
        <v>478</v>
      </c>
    </row>
    <row r="2016" spans="1:4">
      <c r="A2016" s="272" t="s">
        <v>3444</v>
      </c>
      <c r="B2016" s="272">
        <v>542653</v>
      </c>
      <c r="C2016" s="272" t="s">
        <v>3445</v>
      </c>
      <c r="D2016" s="272" t="s">
        <v>1012</v>
      </c>
    </row>
    <row r="2017" spans="1:4">
      <c r="A2017" s="272" t="s">
        <v>3446</v>
      </c>
      <c r="B2017" s="272">
        <v>530405</v>
      </c>
      <c r="C2017" s="272" t="s">
        <v>456</v>
      </c>
      <c r="D2017" s="272" t="s">
        <v>439</v>
      </c>
    </row>
    <row r="2018" spans="1:4">
      <c r="A2018" s="272" t="s">
        <v>3447</v>
      </c>
      <c r="B2018" s="272">
        <v>533103</v>
      </c>
      <c r="C2018" s="272" t="s">
        <v>3448</v>
      </c>
      <c r="D2018" s="272" t="s">
        <v>471</v>
      </c>
    </row>
    <row r="2019" spans="1:4">
      <c r="A2019" s="272" t="s">
        <v>3449</v>
      </c>
      <c r="B2019" s="272">
        <v>511034</v>
      </c>
      <c r="C2019" s="272" t="s">
        <v>3450</v>
      </c>
      <c r="D2019" s="272" t="s">
        <v>519</v>
      </c>
    </row>
    <row r="2020" spans="1:4">
      <c r="A2020" s="272" t="s">
        <v>3451</v>
      </c>
      <c r="B2020" s="272">
        <v>507981</v>
      </c>
      <c r="C2020" s="272" t="s">
        <v>456</v>
      </c>
      <c r="D2020" s="272" t="s">
        <v>657</v>
      </c>
    </row>
    <row r="2021" spans="1:4">
      <c r="A2021" s="272" t="s">
        <v>3452</v>
      </c>
      <c r="B2021" s="272">
        <v>539947</v>
      </c>
      <c r="C2021" s="272" t="s">
        <v>456</v>
      </c>
      <c r="D2021" s="272" t="s">
        <v>476</v>
      </c>
    </row>
    <row r="2022" spans="1:4">
      <c r="A2022" s="272" t="s">
        <v>3453</v>
      </c>
      <c r="B2022" s="272">
        <v>532624</v>
      </c>
      <c r="C2022" s="272" t="s">
        <v>3454</v>
      </c>
      <c r="D2022" s="272" t="s">
        <v>1695</v>
      </c>
    </row>
    <row r="2023" spans="1:4">
      <c r="A2023" s="272" t="s">
        <v>3455</v>
      </c>
      <c r="B2023" s="272">
        <v>500227</v>
      </c>
      <c r="C2023" s="272" t="s">
        <v>3456</v>
      </c>
      <c r="D2023" s="272" t="s">
        <v>504</v>
      </c>
    </row>
    <row r="2024" spans="1:4">
      <c r="A2024" s="272" t="s">
        <v>3457</v>
      </c>
      <c r="B2024" s="272">
        <v>536773</v>
      </c>
      <c r="C2024" s="272" t="s">
        <v>3458</v>
      </c>
      <c r="D2024" s="272" t="s">
        <v>439</v>
      </c>
    </row>
    <row r="2025" spans="1:4">
      <c r="A2025" s="272" t="s">
        <v>3459</v>
      </c>
      <c r="B2025" s="272">
        <v>500378</v>
      </c>
      <c r="C2025" s="272" t="s">
        <v>3460</v>
      </c>
      <c r="D2025" s="272" t="s">
        <v>854</v>
      </c>
    </row>
    <row r="2026" spans="1:4">
      <c r="A2026" s="272" t="s">
        <v>3461</v>
      </c>
      <c r="B2026" s="272">
        <v>539597</v>
      </c>
      <c r="C2026" s="272" t="s">
        <v>3462</v>
      </c>
      <c r="D2026" s="272" t="s">
        <v>779</v>
      </c>
    </row>
    <row r="2027" spans="1:4">
      <c r="A2027" s="272" t="s">
        <v>3463</v>
      </c>
      <c r="B2027" s="272">
        <v>532508</v>
      </c>
      <c r="C2027" s="272" t="s">
        <v>3464</v>
      </c>
      <c r="D2027" s="272" t="s">
        <v>488</v>
      </c>
    </row>
    <row r="2028" spans="1:4">
      <c r="A2028" s="272" t="s">
        <v>3465</v>
      </c>
      <c r="B2028" s="272">
        <v>532286</v>
      </c>
      <c r="C2028" s="272" t="s">
        <v>3466</v>
      </c>
      <c r="D2028" s="272" t="s">
        <v>488</v>
      </c>
    </row>
    <row r="2029" spans="1:4">
      <c r="A2029" s="272" t="s">
        <v>3467</v>
      </c>
      <c r="B2029" s="272">
        <v>531543</v>
      </c>
      <c r="C2029" s="272" t="s">
        <v>3468</v>
      </c>
      <c r="D2029" s="272" t="s">
        <v>471</v>
      </c>
    </row>
    <row r="2030" spans="1:4">
      <c r="A2030" s="272" t="s">
        <v>3469</v>
      </c>
      <c r="B2030" s="272">
        <v>540311</v>
      </c>
      <c r="C2030" s="272" t="s">
        <v>3470</v>
      </c>
      <c r="D2030" s="272" t="s">
        <v>579</v>
      </c>
    </row>
    <row r="2031" spans="1:4">
      <c r="A2031" s="272" t="s">
        <v>3471</v>
      </c>
      <c r="B2031" s="272">
        <v>539225</v>
      </c>
      <c r="C2031" s="272" t="s">
        <v>456</v>
      </c>
      <c r="D2031" s="272" t="s">
        <v>481</v>
      </c>
    </row>
    <row r="2032" spans="1:4">
      <c r="A2032" s="272" t="s">
        <v>3472</v>
      </c>
      <c r="B2032" s="272">
        <v>536493</v>
      </c>
      <c r="C2032" s="272" t="s">
        <v>456</v>
      </c>
      <c r="D2032" s="272" t="s">
        <v>654</v>
      </c>
    </row>
    <row r="2033" spans="1:4">
      <c r="A2033" s="272" t="s">
        <v>3473</v>
      </c>
      <c r="B2033" s="272">
        <v>532644</v>
      </c>
      <c r="C2033" s="272" t="s">
        <v>3474</v>
      </c>
      <c r="D2033" s="272" t="s">
        <v>469</v>
      </c>
    </row>
    <row r="2034" spans="1:4">
      <c r="A2034" s="272" t="s">
        <v>3475</v>
      </c>
      <c r="B2034" s="272">
        <v>500380</v>
      </c>
      <c r="C2034" s="272" t="s">
        <v>3476</v>
      </c>
      <c r="D2034" s="272" t="s">
        <v>469</v>
      </c>
    </row>
    <row r="2035" spans="1:4">
      <c r="A2035" s="272" t="s">
        <v>3477</v>
      </c>
      <c r="B2035" s="272">
        <v>532162</v>
      </c>
      <c r="C2035" s="272" t="s">
        <v>3478</v>
      </c>
      <c r="D2035" s="272" t="s">
        <v>450</v>
      </c>
    </row>
    <row r="2036" spans="1:4">
      <c r="A2036" s="272" t="s">
        <v>3479</v>
      </c>
      <c r="B2036" s="272">
        <v>530007</v>
      </c>
      <c r="C2036" s="272" t="s">
        <v>3480</v>
      </c>
      <c r="D2036" s="272" t="s">
        <v>936</v>
      </c>
    </row>
    <row r="2037" spans="1:4">
      <c r="A2037" s="272" t="s">
        <v>3481</v>
      </c>
      <c r="B2037" s="272">
        <v>538765</v>
      </c>
      <c r="C2037" s="272" t="s">
        <v>456</v>
      </c>
      <c r="D2037" s="272" t="s">
        <v>3216</v>
      </c>
    </row>
    <row r="2038" spans="1:4">
      <c r="A2038" s="272" t="s">
        <v>3482</v>
      </c>
      <c r="B2038" s="272">
        <v>523405</v>
      </c>
      <c r="C2038" s="272" t="s">
        <v>3483</v>
      </c>
      <c r="D2038" s="272" t="s">
        <v>622</v>
      </c>
    </row>
    <row r="2039" spans="1:4">
      <c r="A2039" s="272" t="s">
        <v>3484</v>
      </c>
      <c r="B2039" s="272">
        <v>522263</v>
      </c>
      <c r="C2039" s="272" t="s">
        <v>3485</v>
      </c>
      <c r="D2039" s="272" t="s">
        <v>854</v>
      </c>
    </row>
    <row r="2040" spans="1:4">
      <c r="A2040" s="272" t="s">
        <v>3486</v>
      </c>
      <c r="B2040" s="272">
        <v>522263</v>
      </c>
      <c r="C2040" s="272" t="s">
        <v>3485</v>
      </c>
      <c r="D2040" s="272" t="s">
        <v>854</v>
      </c>
    </row>
    <row r="2041" spans="1:4">
      <c r="A2041" s="272" t="s">
        <v>3487</v>
      </c>
      <c r="B2041" s="272">
        <v>511092</v>
      </c>
      <c r="C2041" s="272" t="s">
        <v>456</v>
      </c>
      <c r="D2041" s="272" t="s">
        <v>459</v>
      </c>
    </row>
    <row r="2042" spans="1:4">
      <c r="A2042" s="272" t="s">
        <v>3488</v>
      </c>
      <c r="B2042" s="272">
        <v>523712</v>
      </c>
      <c r="C2042" s="272" t="s">
        <v>456</v>
      </c>
      <c r="D2042" s="272" t="s">
        <v>576</v>
      </c>
    </row>
    <row r="2043" spans="1:4">
      <c r="A2043" s="272" t="s">
        <v>3489</v>
      </c>
      <c r="B2043" s="272">
        <v>513691</v>
      </c>
      <c r="C2043" s="272" t="s">
        <v>3490</v>
      </c>
      <c r="D2043" s="272" t="s">
        <v>811</v>
      </c>
    </row>
    <row r="2044" spans="1:4">
      <c r="A2044" s="272" t="s">
        <v>3491</v>
      </c>
      <c r="B2044" s="272" t="s">
        <v>456</v>
      </c>
      <c r="C2044" s="272" t="s">
        <v>3492</v>
      </c>
      <c r="D2044" s="272" t="s">
        <v>547</v>
      </c>
    </row>
    <row r="2045" spans="1:4">
      <c r="A2045" s="272" t="s">
        <v>3493</v>
      </c>
      <c r="B2045" s="272">
        <v>523398</v>
      </c>
      <c r="C2045" s="272" t="s">
        <v>3494</v>
      </c>
      <c r="D2045" s="272" t="s">
        <v>825</v>
      </c>
    </row>
    <row r="2046" spans="1:4">
      <c r="A2046" s="272" t="s">
        <v>3495</v>
      </c>
      <c r="B2046" s="272">
        <v>523398</v>
      </c>
      <c r="C2046" s="272" t="s">
        <v>3494</v>
      </c>
      <c r="D2046" s="272" t="s">
        <v>825</v>
      </c>
    </row>
    <row r="2047" spans="1:4">
      <c r="A2047" s="272" t="s">
        <v>3496</v>
      </c>
      <c r="B2047" s="272">
        <v>531861</v>
      </c>
      <c r="C2047" s="272" t="s">
        <v>456</v>
      </c>
      <c r="D2047" s="272" t="s">
        <v>439</v>
      </c>
    </row>
    <row r="2048" spans="1:4">
      <c r="A2048" s="272" t="s">
        <v>3497</v>
      </c>
      <c r="B2048" s="272">
        <v>534659</v>
      </c>
      <c r="C2048" s="272" t="s">
        <v>456</v>
      </c>
      <c r="D2048" s="272" t="s">
        <v>442</v>
      </c>
    </row>
    <row r="2049" spans="1:4">
      <c r="A2049" s="272" t="s">
        <v>3498</v>
      </c>
      <c r="B2049" s="272">
        <v>542446</v>
      </c>
      <c r="C2049" s="272" t="s">
        <v>3499</v>
      </c>
      <c r="D2049" s="272" t="s">
        <v>540</v>
      </c>
    </row>
    <row r="2050" spans="1:4">
      <c r="A2050" s="272" t="s">
        <v>3500</v>
      </c>
      <c r="B2050" s="272">
        <v>538092</v>
      </c>
      <c r="C2050" s="272" t="s">
        <v>456</v>
      </c>
      <c r="D2050" s="272" t="s">
        <v>863</v>
      </c>
    </row>
    <row r="2051" spans="1:4">
      <c r="A2051" s="272" t="s">
        <v>3501</v>
      </c>
      <c r="B2051" s="272">
        <v>505750</v>
      </c>
      <c r="C2051" s="272" t="s">
        <v>456</v>
      </c>
      <c r="D2051" s="272" t="s">
        <v>464</v>
      </c>
    </row>
    <row r="2052" spans="1:4">
      <c r="A2052" s="272" t="s">
        <v>3502</v>
      </c>
      <c r="B2052" s="272">
        <v>508929</v>
      </c>
      <c r="C2052" s="272" t="s">
        <v>456</v>
      </c>
      <c r="D2052" s="272" t="s">
        <v>542</v>
      </c>
    </row>
    <row r="2053" spans="1:4">
      <c r="A2053" s="272" t="s">
        <v>3503</v>
      </c>
      <c r="B2053" s="272">
        <v>530985</v>
      </c>
      <c r="C2053" s="272" t="s">
        <v>456</v>
      </c>
      <c r="D2053" s="272" t="s">
        <v>473</v>
      </c>
    </row>
    <row r="2054" spans="1:4">
      <c r="A2054" s="272" t="s">
        <v>3504</v>
      </c>
      <c r="B2054" s="272">
        <v>506016</v>
      </c>
      <c r="C2054" s="272" t="s">
        <v>456</v>
      </c>
      <c r="D2054" s="272" t="s">
        <v>854</v>
      </c>
    </row>
    <row r="2055" spans="1:4">
      <c r="A2055" s="272" t="s">
        <v>3505</v>
      </c>
      <c r="B2055" s="272">
        <v>504080</v>
      </c>
      <c r="C2055" s="272" t="s">
        <v>456</v>
      </c>
      <c r="D2055" s="272" t="s">
        <v>754</v>
      </c>
    </row>
    <row r="2056" spans="1:4">
      <c r="A2056" s="272" t="s">
        <v>3506</v>
      </c>
      <c r="B2056" s="272">
        <v>533148</v>
      </c>
      <c r="C2056" s="272" t="s">
        <v>3507</v>
      </c>
      <c r="D2056" s="272" t="s">
        <v>595</v>
      </c>
    </row>
    <row r="2057" spans="1:4">
      <c r="A2057" s="272" t="s">
        <v>3508</v>
      </c>
      <c r="B2057" s="272">
        <v>532642</v>
      </c>
      <c r="C2057" s="272" t="s">
        <v>3509</v>
      </c>
      <c r="D2057" s="272" t="s">
        <v>622</v>
      </c>
    </row>
    <row r="2058" spans="1:4">
      <c r="A2058" s="272" t="s">
        <v>3510</v>
      </c>
      <c r="B2058" s="272">
        <v>500228</v>
      </c>
      <c r="C2058" s="272" t="s">
        <v>3511</v>
      </c>
      <c r="D2058" s="272" t="s">
        <v>488</v>
      </c>
    </row>
    <row r="2059" spans="1:4">
      <c r="A2059" s="272" t="s">
        <v>3512</v>
      </c>
      <c r="B2059" s="272">
        <v>520057</v>
      </c>
      <c r="C2059" s="272" t="s">
        <v>3513</v>
      </c>
      <c r="D2059" s="272" t="s">
        <v>811</v>
      </c>
    </row>
    <row r="2060" spans="1:4">
      <c r="A2060" s="272" t="s">
        <v>3514</v>
      </c>
      <c r="B2060" s="272">
        <v>520057</v>
      </c>
      <c r="C2060" s="272" t="s">
        <v>3515</v>
      </c>
      <c r="D2060" s="272" t="s">
        <v>811</v>
      </c>
    </row>
    <row r="2061" spans="1:4">
      <c r="A2061" s="272" t="s">
        <v>3516</v>
      </c>
      <c r="B2061" s="272">
        <v>534600</v>
      </c>
      <c r="C2061" s="272" t="s">
        <v>456</v>
      </c>
      <c r="D2061" s="272" t="s">
        <v>779</v>
      </c>
    </row>
    <row r="2062" spans="1:4">
      <c r="A2062" s="272" t="s">
        <v>3517</v>
      </c>
      <c r="B2062" s="272">
        <v>533155</v>
      </c>
      <c r="C2062" s="272" t="s">
        <v>3518</v>
      </c>
      <c r="D2062" s="272" t="s">
        <v>945</v>
      </c>
    </row>
    <row r="2063" spans="1:4">
      <c r="A2063" s="272" t="s">
        <v>3519</v>
      </c>
      <c r="B2063" s="272">
        <v>533320</v>
      </c>
      <c r="C2063" s="272" t="s">
        <v>3520</v>
      </c>
      <c r="D2063" s="272" t="s">
        <v>600</v>
      </c>
    </row>
    <row r="2064" spans="1:4">
      <c r="A2064" s="272" t="s">
        <v>3521</v>
      </c>
      <c r="B2064" s="272">
        <v>530019</v>
      </c>
      <c r="C2064" s="272" t="s">
        <v>3522</v>
      </c>
      <c r="D2064" s="272" t="s">
        <v>494</v>
      </c>
    </row>
    <row r="2065" spans="1:4">
      <c r="A2065" s="272" t="s">
        <v>3523</v>
      </c>
      <c r="B2065" s="272" t="s">
        <v>456</v>
      </c>
      <c r="C2065" s="272" t="s">
        <v>3524</v>
      </c>
      <c r="D2065" s="272" t="s">
        <v>547</v>
      </c>
    </row>
    <row r="2066" spans="1:4">
      <c r="A2066" s="272" t="s">
        <v>3525</v>
      </c>
      <c r="B2066" s="272">
        <v>516078</v>
      </c>
      <c r="C2066" s="272" t="s">
        <v>456</v>
      </c>
      <c r="D2066" s="272" t="s">
        <v>651</v>
      </c>
    </row>
    <row r="2067" spans="1:4">
      <c r="A2067" s="272" t="s">
        <v>3526</v>
      </c>
      <c r="B2067" s="272">
        <v>511060</v>
      </c>
      <c r="C2067" s="272" t="s">
        <v>456</v>
      </c>
      <c r="D2067" s="272" t="s">
        <v>877</v>
      </c>
    </row>
    <row r="2068" spans="1:4">
      <c r="A2068" s="272" t="s">
        <v>3527</v>
      </c>
      <c r="B2068" s="272">
        <v>539216</v>
      </c>
      <c r="C2068" s="272" t="s">
        <v>456</v>
      </c>
      <c r="D2068" s="272" t="s">
        <v>471</v>
      </c>
    </row>
    <row r="2069" spans="1:4">
      <c r="A2069" s="272" t="s">
        <v>3528</v>
      </c>
      <c r="B2069" s="272">
        <v>507987</v>
      </c>
      <c r="C2069" s="272" t="s">
        <v>456</v>
      </c>
      <c r="D2069" s="272" t="s">
        <v>473</v>
      </c>
    </row>
    <row r="2070" spans="1:4">
      <c r="A2070" s="272" t="s">
        <v>3529</v>
      </c>
      <c r="B2070" s="272">
        <v>534623</v>
      </c>
      <c r="C2070" s="272" t="s">
        <v>456</v>
      </c>
      <c r="D2070" s="272" t="s">
        <v>3216</v>
      </c>
    </row>
    <row r="2071" spans="1:4">
      <c r="A2071" s="272" t="s">
        <v>3530</v>
      </c>
      <c r="B2071" s="272">
        <v>535648</v>
      </c>
      <c r="C2071" s="272" t="s">
        <v>3531</v>
      </c>
      <c r="D2071" s="272" t="s">
        <v>980</v>
      </c>
    </row>
    <row r="2072" spans="1:4">
      <c r="A2072" s="272" t="s">
        <v>3532</v>
      </c>
      <c r="B2072" s="272">
        <v>531035</v>
      </c>
      <c r="C2072" s="272" t="s">
        <v>456</v>
      </c>
      <c r="D2072" s="272" t="s">
        <v>1114</v>
      </c>
    </row>
    <row r="2073" spans="1:4">
      <c r="A2073" s="272" t="s">
        <v>3533</v>
      </c>
      <c r="B2073" s="272">
        <v>519248</v>
      </c>
      <c r="C2073" s="272" t="s">
        <v>3534</v>
      </c>
      <c r="D2073" s="272" t="s">
        <v>705</v>
      </c>
    </row>
    <row r="2074" spans="1:4">
      <c r="A2074" s="272" t="s">
        <v>3535</v>
      </c>
      <c r="B2074" s="272">
        <v>542544</v>
      </c>
      <c r="C2074" s="272" t="s">
        <v>3536</v>
      </c>
      <c r="D2074" s="272" t="s">
        <v>439</v>
      </c>
    </row>
    <row r="2075" spans="1:4">
      <c r="A2075" s="272" t="s">
        <v>3537</v>
      </c>
      <c r="B2075" s="272">
        <v>532926</v>
      </c>
      <c r="C2075" s="272" t="s">
        <v>3538</v>
      </c>
      <c r="D2075" s="272" t="s">
        <v>2275</v>
      </c>
    </row>
    <row r="2076" spans="1:4">
      <c r="A2076" s="272" t="s">
        <v>3539</v>
      </c>
      <c r="B2076" s="272">
        <v>504076</v>
      </c>
      <c r="C2076" s="272" t="s">
        <v>456</v>
      </c>
      <c r="D2076" s="272" t="s">
        <v>499</v>
      </c>
    </row>
    <row r="2077" spans="1:4">
      <c r="A2077" s="272" t="s">
        <v>3540</v>
      </c>
      <c r="B2077" s="272">
        <v>514448</v>
      </c>
      <c r="C2077" s="272" t="s">
        <v>456</v>
      </c>
      <c r="D2077" s="272" t="s">
        <v>616</v>
      </c>
    </row>
    <row r="2078" spans="1:4">
      <c r="A2078" s="272" t="s">
        <v>3541</v>
      </c>
      <c r="B2078" s="272">
        <v>513250</v>
      </c>
      <c r="C2078" s="272" t="s">
        <v>3542</v>
      </c>
      <c r="D2078" s="272" t="s">
        <v>499</v>
      </c>
    </row>
    <row r="2079" spans="1:4">
      <c r="A2079" s="272" t="s">
        <v>3543</v>
      </c>
      <c r="B2079" s="272">
        <v>539246</v>
      </c>
      <c r="C2079" s="272" t="s">
        <v>456</v>
      </c>
      <c r="D2079" s="272" t="s">
        <v>478</v>
      </c>
    </row>
    <row r="2080" spans="1:4">
      <c r="A2080" s="272" t="s">
        <v>3544</v>
      </c>
      <c r="B2080" s="272">
        <v>532673</v>
      </c>
      <c r="C2080" s="272" t="s">
        <v>3545</v>
      </c>
      <c r="D2080" s="272" t="s">
        <v>1155</v>
      </c>
    </row>
    <row r="2081" spans="1:4">
      <c r="A2081" s="272" t="s">
        <v>3546</v>
      </c>
      <c r="B2081" s="272">
        <v>539686</v>
      </c>
      <c r="C2081" s="272" t="s">
        <v>456</v>
      </c>
      <c r="D2081" s="272" t="s">
        <v>595</v>
      </c>
    </row>
    <row r="2082" spans="1:4">
      <c r="A2082" s="272" t="s">
        <v>3547</v>
      </c>
      <c r="B2082" s="272">
        <v>532889</v>
      </c>
      <c r="C2082" s="272" t="s">
        <v>3548</v>
      </c>
      <c r="D2082" s="272" t="s">
        <v>471</v>
      </c>
    </row>
    <row r="2083" spans="1:4">
      <c r="A2083" s="272" t="s">
        <v>3549</v>
      </c>
      <c r="B2083" s="272">
        <v>511728</v>
      </c>
      <c r="C2083" s="272" t="s">
        <v>456</v>
      </c>
      <c r="D2083" s="272" t="s">
        <v>473</v>
      </c>
    </row>
    <row r="2084" spans="1:4">
      <c r="A2084" s="272" t="s">
        <v>3550</v>
      </c>
      <c r="B2084" s="272">
        <v>514360</v>
      </c>
      <c r="C2084" s="272" t="s">
        <v>456</v>
      </c>
      <c r="D2084" s="272" t="s">
        <v>854</v>
      </c>
    </row>
    <row r="2085" spans="1:4">
      <c r="A2085" s="272" t="s">
        <v>3551</v>
      </c>
      <c r="B2085" s="272">
        <v>542323</v>
      </c>
      <c r="C2085" s="272" t="s">
        <v>3552</v>
      </c>
      <c r="D2085" s="272" t="s">
        <v>595</v>
      </c>
    </row>
    <row r="2086" spans="1:4">
      <c r="A2086" s="272" t="s">
        <v>3553</v>
      </c>
      <c r="B2086" s="272">
        <v>540756</v>
      </c>
      <c r="C2086" s="272" t="s">
        <v>456</v>
      </c>
      <c r="D2086" s="272" t="s">
        <v>3237</v>
      </c>
    </row>
    <row r="2087" spans="1:4">
      <c r="A2087" s="272" t="s">
        <v>3554</v>
      </c>
      <c r="B2087" s="272">
        <v>539393</v>
      </c>
      <c r="C2087" s="272" t="s">
        <v>456</v>
      </c>
      <c r="D2087" s="272" t="s">
        <v>1134</v>
      </c>
    </row>
    <row r="2088" spans="1:4">
      <c r="A2088" s="272" t="s">
        <v>3555</v>
      </c>
      <c r="B2088" s="272">
        <v>524322</v>
      </c>
      <c r="C2088" s="272" t="s">
        <v>456</v>
      </c>
      <c r="D2088" s="272" t="s">
        <v>494</v>
      </c>
    </row>
    <row r="2089" spans="1:4">
      <c r="A2089" s="272" t="s">
        <v>3556</v>
      </c>
      <c r="B2089" s="272">
        <v>524109</v>
      </c>
      <c r="C2089" s="272" t="s">
        <v>3557</v>
      </c>
      <c r="D2089" s="272" t="s">
        <v>464</v>
      </c>
    </row>
    <row r="2090" spans="1:4">
      <c r="A2090" s="272" t="s">
        <v>3558</v>
      </c>
      <c r="B2090" s="272">
        <v>524675</v>
      </c>
      <c r="C2090" s="272" t="s">
        <v>456</v>
      </c>
      <c r="D2090" s="272" t="s">
        <v>478</v>
      </c>
    </row>
    <row r="2091" spans="1:4">
      <c r="A2091" s="272" t="s">
        <v>3559</v>
      </c>
      <c r="B2091" s="272">
        <v>531778</v>
      </c>
      <c r="C2091" s="272" t="s">
        <v>456</v>
      </c>
      <c r="D2091" s="272" t="s">
        <v>436</v>
      </c>
    </row>
    <row r="2092" spans="1:4">
      <c r="A2092" s="272" t="s">
        <v>3560</v>
      </c>
      <c r="B2092" s="272">
        <v>504840</v>
      </c>
      <c r="C2092" s="272" t="s">
        <v>456</v>
      </c>
      <c r="D2092" s="272" t="s">
        <v>651</v>
      </c>
    </row>
    <row r="2093" spans="1:4">
      <c r="A2093" s="272" t="s">
        <v>3561</v>
      </c>
      <c r="B2093" s="272">
        <v>531780</v>
      </c>
      <c r="C2093" s="272" t="s">
        <v>456</v>
      </c>
      <c r="D2093" s="272" t="s">
        <v>478</v>
      </c>
    </row>
    <row r="2094" spans="1:4">
      <c r="A2094" s="272" t="s">
        <v>3562</v>
      </c>
      <c r="B2094" s="272">
        <v>500233</v>
      </c>
      <c r="C2094" s="272" t="s">
        <v>3563</v>
      </c>
      <c r="D2094" s="272" t="s">
        <v>733</v>
      </c>
    </row>
    <row r="2095" spans="1:4">
      <c r="A2095" s="272" t="s">
        <v>3564</v>
      </c>
      <c r="B2095" s="272">
        <v>500234</v>
      </c>
      <c r="C2095" s="272" t="s">
        <v>3565</v>
      </c>
      <c r="D2095" s="272" t="s">
        <v>469</v>
      </c>
    </row>
    <row r="2096" spans="1:4">
      <c r="A2096" s="272" t="s">
        <v>3566</v>
      </c>
      <c r="B2096" s="272">
        <v>521054</v>
      </c>
      <c r="C2096" s="272" t="s">
        <v>456</v>
      </c>
      <c r="D2096" s="272" t="s">
        <v>471</v>
      </c>
    </row>
    <row r="2097" spans="1:4">
      <c r="A2097" s="272" t="s">
        <v>3567</v>
      </c>
      <c r="B2097" s="272">
        <v>530201</v>
      </c>
      <c r="C2097" s="272" t="s">
        <v>456</v>
      </c>
      <c r="D2097" s="272" t="s">
        <v>471</v>
      </c>
    </row>
    <row r="2098" spans="1:4">
      <c r="A2098" s="272" t="s">
        <v>3568</v>
      </c>
      <c r="B2098" s="272">
        <v>539014</v>
      </c>
      <c r="C2098" s="272" t="s">
        <v>456</v>
      </c>
      <c r="D2098" s="272" t="s">
        <v>478</v>
      </c>
    </row>
    <row r="2099" spans="1:4">
      <c r="A2099" s="272" t="s">
        <v>3569</v>
      </c>
      <c r="B2099" s="272">
        <v>522287</v>
      </c>
      <c r="C2099" s="272" t="s">
        <v>3570</v>
      </c>
      <c r="D2099" s="272" t="s">
        <v>499</v>
      </c>
    </row>
    <row r="2100" spans="1:4">
      <c r="A2100" s="272" t="s">
        <v>3571</v>
      </c>
      <c r="B2100" s="272" t="s">
        <v>456</v>
      </c>
      <c r="C2100" s="272" t="s">
        <v>3572</v>
      </c>
      <c r="D2100" s="272" t="s">
        <v>547</v>
      </c>
    </row>
    <row r="2101" spans="1:4">
      <c r="A2101" s="272" t="s">
        <v>3573</v>
      </c>
      <c r="B2101" s="272">
        <v>513509</v>
      </c>
      <c r="C2101" s="272" t="s">
        <v>3574</v>
      </c>
      <c r="D2101" s="272" t="s">
        <v>811</v>
      </c>
    </row>
    <row r="2102" spans="1:4">
      <c r="A2102" s="272" t="s">
        <v>3575</v>
      </c>
      <c r="B2102" s="272">
        <v>533302</v>
      </c>
      <c r="C2102" s="272" t="s">
        <v>3576</v>
      </c>
      <c r="D2102" s="272" t="s">
        <v>476</v>
      </c>
    </row>
    <row r="2103" spans="1:4">
      <c r="A2103" s="272" t="s">
        <v>3577</v>
      </c>
      <c r="B2103" s="272">
        <v>500235</v>
      </c>
      <c r="C2103" s="272" t="s">
        <v>3578</v>
      </c>
      <c r="D2103" s="272" t="s">
        <v>488</v>
      </c>
    </row>
    <row r="2104" spans="1:4">
      <c r="A2104" s="272" t="s">
        <v>3579</v>
      </c>
      <c r="B2104" s="272">
        <v>532468</v>
      </c>
      <c r="C2104" s="272" t="s">
        <v>456</v>
      </c>
      <c r="D2104" s="272" t="s">
        <v>622</v>
      </c>
    </row>
    <row r="2105" spans="1:4">
      <c r="A2105" s="272" t="s">
        <v>3580</v>
      </c>
      <c r="B2105" s="272">
        <v>514322</v>
      </c>
      <c r="C2105" s="272" t="s">
        <v>456</v>
      </c>
      <c r="D2105" s="272" t="s">
        <v>471</v>
      </c>
    </row>
    <row r="2106" spans="1:4">
      <c r="A2106" s="272" t="s">
        <v>3581</v>
      </c>
      <c r="B2106" s="272">
        <v>511131</v>
      </c>
      <c r="C2106" s="272" t="s">
        <v>456</v>
      </c>
      <c r="D2106" s="272" t="s">
        <v>542</v>
      </c>
    </row>
    <row r="2107" spans="1:4">
      <c r="A2107" s="272" t="s">
        <v>3582</v>
      </c>
      <c r="B2107" s="272">
        <v>526668</v>
      </c>
      <c r="C2107" s="272" t="s">
        <v>3583</v>
      </c>
      <c r="D2107" s="272" t="s">
        <v>657</v>
      </c>
    </row>
    <row r="2108" spans="1:4">
      <c r="A2108" s="272" t="s">
        <v>3584</v>
      </c>
      <c r="B2108" s="272">
        <v>532741</v>
      </c>
      <c r="C2108" s="272" t="s">
        <v>3585</v>
      </c>
      <c r="D2108" s="272" t="s">
        <v>488</v>
      </c>
    </row>
    <row r="2109" spans="1:4">
      <c r="A2109" s="272" t="s">
        <v>3586</v>
      </c>
      <c r="B2109" s="272">
        <v>524604</v>
      </c>
      <c r="C2109" s="272" t="s">
        <v>456</v>
      </c>
      <c r="D2109" s="272" t="s">
        <v>494</v>
      </c>
    </row>
    <row r="2110" spans="1:4">
      <c r="A2110" s="272" t="s">
        <v>3587</v>
      </c>
      <c r="B2110" s="272">
        <v>780003</v>
      </c>
      <c r="C2110" s="272" t="s">
        <v>456</v>
      </c>
      <c r="D2110" s="272" t="s">
        <v>547</v>
      </c>
    </row>
    <row r="2111" spans="1:4">
      <c r="A2111" s="272" t="s">
        <v>3588</v>
      </c>
      <c r="B2111" s="272">
        <v>506184</v>
      </c>
      <c r="C2111" s="272" t="s">
        <v>3589</v>
      </c>
      <c r="D2111" s="272" t="s">
        <v>570</v>
      </c>
    </row>
    <row r="2112" spans="1:4">
      <c r="A2112" s="272" t="s">
        <v>3590</v>
      </c>
      <c r="B2112" s="272">
        <v>538896</v>
      </c>
      <c r="C2112" s="272" t="s">
        <v>456</v>
      </c>
      <c r="D2112" s="272" t="s">
        <v>504</v>
      </c>
    </row>
    <row r="2113" spans="1:4">
      <c r="A2113" s="272" t="s">
        <v>3591</v>
      </c>
      <c r="B2113" s="272">
        <v>541005</v>
      </c>
      <c r="C2113" s="272" t="s">
        <v>456</v>
      </c>
      <c r="D2113" s="272" t="s">
        <v>863</v>
      </c>
    </row>
    <row r="2114" spans="1:4">
      <c r="A2114" s="272" t="s">
        <v>3592</v>
      </c>
      <c r="B2114" s="272">
        <v>521242</v>
      </c>
      <c r="C2114" s="272" t="s">
        <v>456</v>
      </c>
      <c r="D2114" s="272" t="s">
        <v>471</v>
      </c>
    </row>
    <row r="2115" spans="1:4">
      <c r="A2115" s="272" t="s">
        <v>3593</v>
      </c>
      <c r="B2115" s="272">
        <v>500236</v>
      </c>
      <c r="C2115" s="272" t="s">
        <v>3594</v>
      </c>
      <c r="D2115" s="272" t="s">
        <v>822</v>
      </c>
    </row>
    <row r="2116" spans="1:4">
      <c r="A2116" s="272" t="s">
        <v>3595</v>
      </c>
      <c r="B2116" s="272">
        <v>513456</v>
      </c>
      <c r="C2116" s="272" t="s">
        <v>456</v>
      </c>
      <c r="D2116" s="272" t="s">
        <v>779</v>
      </c>
    </row>
    <row r="2117" spans="1:4">
      <c r="A2117" s="272" t="s">
        <v>3596</v>
      </c>
      <c r="B2117" s="272">
        <v>506525</v>
      </c>
      <c r="C2117" s="272" t="s">
        <v>3597</v>
      </c>
      <c r="D2117" s="272" t="s">
        <v>504</v>
      </c>
    </row>
    <row r="2118" spans="1:4">
      <c r="A2118" s="272" t="s">
        <v>3598</v>
      </c>
      <c r="B2118" s="272">
        <v>507779</v>
      </c>
      <c r="C2118" s="272" t="s">
        <v>456</v>
      </c>
      <c r="D2118" s="272" t="s">
        <v>651</v>
      </c>
    </row>
    <row r="2119" spans="1:4">
      <c r="A2119" s="272" t="s">
        <v>3599</v>
      </c>
      <c r="B2119" s="272">
        <v>500165</v>
      </c>
      <c r="C2119" s="272" t="s">
        <v>3600</v>
      </c>
      <c r="D2119" s="272" t="s">
        <v>733</v>
      </c>
    </row>
    <row r="2120" spans="1:4">
      <c r="A2120" s="272" t="s">
        <v>3601</v>
      </c>
      <c r="B2120" s="272">
        <v>540515</v>
      </c>
      <c r="C2120" s="272" t="s">
        <v>456</v>
      </c>
      <c r="D2120" s="272" t="s">
        <v>439</v>
      </c>
    </row>
    <row r="2121" spans="1:4">
      <c r="A2121" s="272" t="s">
        <v>3602</v>
      </c>
      <c r="B2121" s="272">
        <v>512399</v>
      </c>
      <c r="C2121" s="272" t="s">
        <v>456</v>
      </c>
      <c r="D2121" s="272" t="s">
        <v>439</v>
      </c>
    </row>
    <row r="2122" spans="1:4">
      <c r="A2122" s="272" t="s">
        <v>3603</v>
      </c>
      <c r="B2122" s="272">
        <v>512036</v>
      </c>
      <c r="C2122" s="272" t="s">
        <v>456</v>
      </c>
      <c r="D2122" s="272" t="s">
        <v>471</v>
      </c>
    </row>
    <row r="2123" spans="1:4">
      <c r="A2123" s="272" t="s">
        <v>3604</v>
      </c>
      <c r="B2123" s="272">
        <v>539679</v>
      </c>
      <c r="C2123" s="272" t="s">
        <v>456</v>
      </c>
      <c r="D2123" s="272" t="s">
        <v>473</v>
      </c>
    </row>
    <row r="2124" spans="1:4">
      <c r="A2124" s="272" t="s">
        <v>3605</v>
      </c>
      <c r="B2124" s="272" t="s">
        <v>456</v>
      </c>
      <c r="C2124" s="272" t="s">
        <v>3606</v>
      </c>
      <c r="D2124" s="272" t="s">
        <v>467</v>
      </c>
    </row>
    <row r="2125" spans="1:4">
      <c r="A2125" s="272" t="s">
        <v>3607</v>
      </c>
      <c r="B2125" s="272">
        <v>526115</v>
      </c>
      <c r="C2125" s="272" t="s">
        <v>456</v>
      </c>
      <c r="D2125" s="272" t="s">
        <v>570</v>
      </c>
    </row>
    <row r="2126" spans="1:4">
      <c r="A2126" s="272" t="s">
        <v>3608</v>
      </c>
      <c r="B2126" s="272">
        <v>541161</v>
      </c>
      <c r="C2126" s="272" t="s">
        <v>3609</v>
      </c>
      <c r="D2126" s="272" t="s">
        <v>542</v>
      </c>
    </row>
    <row r="2127" spans="1:4">
      <c r="A2127" s="272" t="s">
        <v>3610</v>
      </c>
      <c r="B2127" s="272">
        <v>533451</v>
      </c>
      <c r="C2127" s="272" t="s">
        <v>3611</v>
      </c>
      <c r="D2127" s="272" t="s">
        <v>595</v>
      </c>
    </row>
    <row r="2128" spans="1:4">
      <c r="A2128" s="272" t="s">
        <v>3612</v>
      </c>
      <c r="B2128" s="272">
        <v>538928</v>
      </c>
      <c r="C2128" s="272" t="s">
        <v>456</v>
      </c>
      <c r="D2128" s="272" t="s">
        <v>473</v>
      </c>
    </row>
    <row r="2129" spans="1:4">
      <c r="A2129" s="272" t="s">
        <v>3613</v>
      </c>
      <c r="B2129" s="272">
        <v>537784</v>
      </c>
      <c r="C2129" s="272" t="s">
        <v>456</v>
      </c>
      <c r="D2129" s="272" t="s">
        <v>877</v>
      </c>
    </row>
    <row r="2130" spans="1:4">
      <c r="A2130" s="272" t="s">
        <v>3614</v>
      </c>
      <c r="B2130" s="272">
        <v>590003</v>
      </c>
      <c r="C2130" s="272" t="s">
        <v>3615</v>
      </c>
      <c r="D2130" s="272" t="s">
        <v>774</v>
      </c>
    </row>
    <row r="2131" spans="1:4">
      <c r="A2131" s="272" t="s">
        <v>3616</v>
      </c>
      <c r="B2131" s="272">
        <v>531687</v>
      </c>
      <c r="C2131" s="272" t="s">
        <v>3617</v>
      </c>
      <c r="D2131" s="272" t="s">
        <v>654</v>
      </c>
    </row>
    <row r="2132" spans="1:4">
      <c r="A2132" s="272" t="s">
        <v>3618</v>
      </c>
      <c r="B2132" s="272">
        <v>539533</v>
      </c>
      <c r="C2132" s="272" t="s">
        <v>456</v>
      </c>
      <c r="D2132" s="272" t="s">
        <v>439</v>
      </c>
    </row>
    <row r="2133" spans="1:4">
      <c r="A2133" s="272" t="s">
        <v>3619</v>
      </c>
      <c r="B2133" s="272">
        <v>502933</v>
      </c>
      <c r="C2133" s="272" t="s">
        <v>456</v>
      </c>
      <c r="D2133" s="272" t="s">
        <v>471</v>
      </c>
    </row>
    <row r="2134" spans="1:4">
      <c r="A2134" s="272" t="s">
        <v>3620</v>
      </c>
      <c r="B2134" s="272">
        <v>532925</v>
      </c>
      <c r="C2134" s="272" t="s">
        <v>3621</v>
      </c>
      <c r="D2134" s="272" t="s">
        <v>854</v>
      </c>
    </row>
    <row r="2135" spans="1:4">
      <c r="A2135" s="272" t="s">
        <v>3622</v>
      </c>
      <c r="B2135" s="272">
        <v>532899</v>
      </c>
      <c r="C2135" s="272" t="s">
        <v>3623</v>
      </c>
      <c r="D2135" s="272" t="s">
        <v>654</v>
      </c>
    </row>
    <row r="2136" spans="1:4">
      <c r="A2136" s="272" t="s">
        <v>3624</v>
      </c>
      <c r="B2136" s="272">
        <v>524444</v>
      </c>
      <c r="C2136" s="272" t="s">
        <v>456</v>
      </c>
      <c r="D2136" s="272" t="s">
        <v>705</v>
      </c>
    </row>
    <row r="2137" spans="1:4">
      <c r="A2137" s="272" t="s">
        <v>3625</v>
      </c>
      <c r="B2137" s="272">
        <v>535136</v>
      </c>
      <c r="C2137" s="272" t="s">
        <v>456</v>
      </c>
      <c r="D2137" s="272" t="s">
        <v>471</v>
      </c>
    </row>
    <row r="2138" spans="1:4">
      <c r="A2138" s="272" t="s">
        <v>3626</v>
      </c>
      <c r="B2138" s="272">
        <v>590041</v>
      </c>
      <c r="C2138" s="272" t="s">
        <v>3627</v>
      </c>
      <c r="D2138" s="272" t="s">
        <v>602</v>
      </c>
    </row>
    <row r="2139" spans="1:4">
      <c r="A2139" s="272" t="s">
        <v>3628</v>
      </c>
      <c r="B2139" s="272">
        <v>530255</v>
      </c>
      <c r="C2139" s="272" t="s">
        <v>456</v>
      </c>
      <c r="D2139" s="272" t="s">
        <v>450</v>
      </c>
    </row>
    <row r="2140" spans="1:4">
      <c r="A2140" s="272" t="s">
        <v>3629</v>
      </c>
      <c r="B2140" s="272">
        <v>539276</v>
      </c>
      <c r="C2140" s="272" t="s">
        <v>3630</v>
      </c>
      <c r="D2140" s="272" t="s">
        <v>3237</v>
      </c>
    </row>
    <row r="2141" spans="1:4">
      <c r="A2141" s="272" t="s">
        <v>3631</v>
      </c>
      <c r="B2141" s="272">
        <v>504084</v>
      </c>
      <c r="C2141" s="272" t="s">
        <v>456</v>
      </c>
      <c r="D2141" s="272" t="s">
        <v>754</v>
      </c>
    </row>
    <row r="2142" spans="1:4">
      <c r="A2142" s="272" t="s">
        <v>3632</v>
      </c>
      <c r="B2142" s="272">
        <v>539562</v>
      </c>
      <c r="C2142" s="272" t="s">
        <v>456</v>
      </c>
      <c r="D2142" s="272" t="s">
        <v>439</v>
      </c>
    </row>
    <row r="2143" spans="1:4">
      <c r="A2143" s="272" t="s">
        <v>3633</v>
      </c>
      <c r="B2143" s="272">
        <v>530357</v>
      </c>
      <c r="C2143" s="272" t="s">
        <v>456</v>
      </c>
      <c r="D2143" s="272" t="s">
        <v>439</v>
      </c>
    </row>
    <row r="2144" spans="1:4">
      <c r="A2144" s="272" t="s">
        <v>3634</v>
      </c>
      <c r="B2144" s="272">
        <v>530357</v>
      </c>
      <c r="C2144" s="272" t="s">
        <v>456</v>
      </c>
      <c r="D2144" s="272" t="s">
        <v>439</v>
      </c>
    </row>
    <row r="2145" spans="1:4">
      <c r="A2145" s="272" t="s">
        <v>3635</v>
      </c>
      <c r="B2145" s="272">
        <v>526067</v>
      </c>
      <c r="C2145" s="272" t="s">
        <v>456</v>
      </c>
      <c r="D2145" s="272" t="s">
        <v>651</v>
      </c>
    </row>
    <row r="2146" spans="1:4">
      <c r="A2146" s="272" t="s">
        <v>3636</v>
      </c>
      <c r="B2146" s="272">
        <v>531784</v>
      </c>
      <c r="C2146" s="272" t="s">
        <v>456</v>
      </c>
      <c r="D2146" s="272" t="s">
        <v>854</v>
      </c>
    </row>
    <row r="2147" spans="1:4">
      <c r="A2147" s="272" t="s">
        <v>3637</v>
      </c>
      <c r="B2147" s="272">
        <v>590066</v>
      </c>
      <c r="C2147" s="272" t="s">
        <v>3638</v>
      </c>
      <c r="D2147" s="272" t="s">
        <v>469</v>
      </c>
    </row>
    <row r="2148" spans="1:4">
      <c r="A2148" s="272" t="s">
        <v>3639</v>
      </c>
      <c r="B2148" s="272">
        <v>533192</v>
      </c>
      <c r="C2148" s="272" t="s">
        <v>3640</v>
      </c>
      <c r="D2148" s="272" t="s">
        <v>1155</v>
      </c>
    </row>
    <row r="2149" spans="1:4">
      <c r="A2149" s="272" t="s">
        <v>3641</v>
      </c>
      <c r="B2149" s="272">
        <v>540385</v>
      </c>
      <c r="C2149" s="272" t="s">
        <v>456</v>
      </c>
      <c r="D2149" s="272" t="s">
        <v>439</v>
      </c>
    </row>
    <row r="2150" spans="1:4">
      <c r="A2150" s="272" t="s">
        <v>3642</v>
      </c>
      <c r="B2150" s="272">
        <v>532054</v>
      </c>
      <c r="C2150" s="272" t="s">
        <v>3643</v>
      </c>
      <c r="D2150" s="272" t="s">
        <v>570</v>
      </c>
    </row>
    <row r="2151" spans="1:4">
      <c r="A2151" s="272" t="s">
        <v>3644</v>
      </c>
      <c r="B2151" s="272">
        <v>532714</v>
      </c>
      <c r="C2151" s="272" t="s">
        <v>3645</v>
      </c>
      <c r="D2151" s="272" t="s">
        <v>499</v>
      </c>
    </row>
    <row r="2152" spans="1:4">
      <c r="A2152" s="272" t="s">
        <v>3646</v>
      </c>
      <c r="B2152" s="272">
        <v>508993</v>
      </c>
      <c r="C2152" s="272" t="s">
        <v>456</v>
      </c>
      <c r="D2152" s="272" t="s">
        <v>542</v>
      </c>
    </row>
    <row r="2153" spans="1:4">
      <c r="A2153" s="272" t="s">
        <v>3647</v>
      </c>
      <c r="B2153" s="272">
        <v>518011</v>
      </c>
      <c r="C2153" s="272" t="s">
        <v>456</v>
      </c>
      <c r="D2153" s="272" t="s">
        <v>469</v>
      </c>
    </row>
    <row r="2154" spans="1:4">
      <c r="A2154" s="272" t="s">
        <v>3648</v>
      </c>
      <c r="B2154" s="272" t="s">
        <v>456</v>
      </c>
      <c r="C2154" s="272" t="s">
        <v>3649</v>
      </c>
      <c r="D2154" s="272" t="s">
        <v>467</v>
      </c>
    </row>
    <row r="2155" spans="1:4">
      <c r="A2155" s="272" t="s">
        <v>3650</v>
      </c>
      <c r="B2155" s="272">
        <v>517569</v>
      </c>
      <c r="C2155" s="272" t="s">
        <v>3651</v>
      </c>
      <c r="D2155" s="272" t="s">
        <v>754</v>
      </c>
    </row>
    <row r="2156" spans="1:4">
      <c r="A2156" s="272" t="s">
        <v>3652</v>
      </c>
      <c r="B2156" s="272">
        <v>519602</v>
      </c>
      <c r="C2156" s="272" t="s">
        <v>3653</v>
      </c>
      <c r="D2156" s="272" t="s">
        <v>549</v>
      </c>
    </row>
    <row r="2157" spans="1:4">
      <c r="A2157" s="272" t="s">
        <v>3654</v>
      </c>
      <c r="B2157" s="272">
        <v>506528</v>
      </c>
      <c r="C2157" s="272" t="s">
        <v>456</v>
      </c>
      <c r="D2157" s="272" t="s">
        <v>616</v>
      </c>
    </row>
    <row r="2158" spans="1:4">
      <c r="A2158" s="272" t="s">
        <v>3655</v>
      </c>
      <c r="B2158" s="272">
        <v>531163</v>
      </c>
      <c r="C2158" s="272" t="s">
        <v>3656</v>
      </c>
      <c r="D2158" s="272" t="s">
        <v>616</v>
      </c>
    </row>
    <row r="2159" spans="1:4">
      <c r="A2159" s="272" t="s">
        <v>3657</v>
      </c>
      <c r="B2159" s="272">
        <v>506530</v>
      </c>
      <c r="C2159" s="272" t="s">
        <v>456</v>
      </c>
      <c r="D2159" s="272" t="s">
        <v>651</v>
      </c>
    </row>
    <row r="2160" spans="1:4">
      <c r="A2160" s="272" t="s">
        <v>3658</v>
      </c>
      <c r="B2160" s="272">
        <v>505890</v>
      </c>
      <c r="C2160" s="272" t="s">
        <v>456</v>
      </c>
      <c r="D2160" s="272" t="s">
        <v>464</v>
      </c>
    </row>
    <row r="2161" spans="1:4">
      <c r="A2161" s="272" t="s">
        <v>3659</v>
      </c>
      <c r="B2161" s="272">
        <v>505890</v>
      </c>
      <c r="C2161" s="272" t="s">
        <v>456</v>
      </c>
      <c r="D2161" s="272" t="s">
        <v>464</v>
      </c>
    </row>
    <row r="2162" spans="1:4">
      <c r="A2162" s="272" t="s">
        <v>3660</v>
      </c>
      <c r="B2162" s="272">
        <v>540953</v>
      </c>
      <c r="C2162" s="272" t="s">
        <v>456</v>
      </c>
      <c r="D2162" s="272" t="s">
        <v>570</v>
      </c>
    </row>
    <row r="2163" spans="1:4">
      <c r="A2163" s="272" t="s">
        <v>3661</v>
      </c>
      <c r="B2163" s="272">
        <v>530163</v>
      </c>
      <c r="C2163" s="272" t="s">
        <v>456</v>
      </c>
      <c r="D2163" s="272" t="s">
        <v>494</v>
      </c>
    </row>
    <row r="2164" spans="1:4">
      <c r="A2164" s="272" t="s">
        <v>3662</v>
      </c>
      <c r="B2164" s="272">
        <v>532686</v>
      </c>
      <c r="C2164" s="272" t="s">
        <v>3663</v>
      </c>
      <c r="D2164" s="272" t="s">
        <v>579</v>
      </c>
    </row>
    <row r="2165" spans="1:4">
      <c r="A2165" s="272" t="s">
        <v>3664</v>
      </c>
      <c r="B2165" s="272">
        <v>532686</v>
      </c>
      <c r="C2165" s="272" t="s">
        <v>3663</v>
      </c>
      <c r="D2165" s="272" t="s">
        <v>579</v>
      </c>
    </row>
    <row r="2166" spans="1:4">
      <c r="A2166" s="272" t="s">
        <v>3665</v>
      </c>
      <c r="B2166" s="272">
        <v>507180</v>
      </c>
      <c r="C2166" s="272" t="s">
        <v>3666</v>
      </c>
      <c r="D2166" s="272" t="s">
        <v>1155</v>
      </c>
    </row>
    <row r="2167" spans="1:4">
      <c r="A2167" s="272" t="s">
        <v>3667</v>
      </c>
      <c r="B2167" s="272">
        <v>524174</v>
      </c>
      <c r="C2167" s="272" t="s">
        <v>456</v>
      </c>
      <c r="D2167" s="272" t="s">
        <v>504</v>
      </c>
    </row>
    <row r="2168" spans="1:4">
      <c r="A2168" s="272" t="s">
        <v>3668</v>
      </c>
      <c r="B2168" s="272">
        <v>533289</v>
      </c>
      <c r="C2168" s="272" t="s">
        <v>3669</v>
      </c>
      <c r="D2168" s="272" t="s">
        <v>777</v>
      </c>
    </row>
    <row r="2169" spans="1:4">
      <c r="A2169" s="272" t="s">
        <v>3670</v>
      </c>
      <c r="B2169" s="272">
        <v>502937</v>
      </c>
      <c r="C2169" s="272" t="s">
        <v>3671</v>
      </c>
      <c r="D2169" s="272" t="s">
        <v>445</v>
      </c>
    </row>
    <row r="2170" spans="1:4">
      <c r="A2170" s="272" t="s">
        <v>3672</v>
      </c>
      <c r="B2170" s="272">
        <v>532732</v>
      </c>
      <c r="C2170" s="272" t="s">
        <v>3673</v>
      </c>
      <c r="D2170" s="272" t="s">
        <v>570</v>
      </c>
    </row>
    <row r="2171" spans="1:4">
      <c r="A2171" s="272" t="s">
        <v>3674</v>
      </c>
      <c r="B2171" s="272">
        <v>507948</v>
      </c>
      <c r="C2171" s="272" t="s">
        <v>456</v>
      </c>
      <c r="D2171" s="272" t="s">
        <v>473</v>
      </c>
    </row>
    <row r="2172" spans="1:4">
      <c r="A2172" s="272" t="s">
        <v>3675</v>
      </c>
      <c r="B2172" s="272">
        <v>512597</v>
      </c>
      <c r="C2172" s="272" t="s">
        <v>3676</v>
      </c>
      <c r="D2172" s="272" t="s">
        <v>473</v>
      </c>
    </row>
    <row r="2173" spans="1:4">
      <c r="A2173" s="272" t="s">
        <v>3677</v>
      </c>
      <c r="B2173" s="272" t="s">
        <v>456</v>
      </c>
      <c r="C2173" s="272" t="s">
        <v>3678</v>
      </c>
      <c r="D2173" s="272" t="s">
        <v>473</v>
      </c>
    </row>
    <row r="2174" spans="1:4">
      <c r="A2174" s="272" t="s">
        <v>3679</v>
      </c>
      <c r="B2174" s="272">
        <v>500239</v>
      </c>
      <c r="C2174" s="272" t="s">
        <v>456</v>
      </c>
      <c r="D2174" s="272" t="s">
        <v>471</v>
      </c>
    </row>
    <row r="2175" spans="1:4">
      <c r="A2175" s="272" t="s">
        <v>3680</v>
      </c>
      <c r="B2175" s="272">
        <v>531609</v>
      </c>
      <c r="C2175" s="272" t="s">
        <v>456</v>
      </c>
      <c r="D2175" s="272" t="s">
        <v>651</v>
      </c>
    </row>
    <row r="2176" spans="1:4">
      <c r="A2176" s="272" t="s">
        <v>3681</v>
      </c>
      <c r="B2176" s="272">
        <v>540775</v>
      </c>
      <c r="C2176" s="272" t="s">
        <v>3682</v>
      </c>
      <c r="D2176" s="272" t="s">
        <v>882</v>
      </c>
    </row>
    <row r="2177" spans="1:4">
      <c r="A2177" s="272" t="s">
        <v>3683</v>
      </c>
      <c r="B2177" s="272">
        <v>540775</v>
      </c>
      <c r="C2177" s="272" t="s">
        <v>3682</v>
      </c>
      <c r="D2177" s="272" t="s">
        <v>882</v>
      </c>
    </row>
    <row r="2178" spans="1:4">
      <c r="A2178" s="272" t="s">
        <v>3684</v>
      </c>
      <c r="B2178" s="272">
        <v>590068</v>
      </c>
      <c r="C2178" s="272" t="s">
        <v>3685</v>
      </c>
      <c r="D2178" s="272" t="s">
        <v>478</v>
      </c>
    </row>
    <row r="2179" spans="1:4">
      <c r="A2179" s="272" t="s">
        <v>3686</v>
      </c>
      <c r="B2179" s="272">
        <v>507794</v>
      </c>
      <c r="C2179" s="272" t="s">
        <v>456</v>
      </c>
      <c r="D2179" s="272" t="s">
        <v>964</v>
      </c>
    </row>
    <row r="2180" spans="1:4">
      <c r="A2180" s="272" t="s">
        <v>3687</v>
      </c>
      <c r="B2180" s="272">
        <v>504269</v>
      </c>
      <c r="C2180" s="272" t="s">
        <v>3688</v>
      </c>
      <c r="D2180" s="272" t="s">
        <v>1221</v>
      </c>
    </row>
    <row r="2181" spans="1:4">
      <c r="A2181" s="272" t="s">
        <v>3689</v>
      </c>
      <c r="B2181" s="272">
        <v>590068</v>
      </c>
      <c r="C2181" s="272" t="s">
        <v>3685</v>
      </c>
      <c r="D2181" s="272" t="s">
        <v>478</v>
      </c>
    </row>
    <row r="2182" spans="1:4">
      <c r="A2182" s="272" t="s">
        <v>3690</v>
      </c>
      <c r="B2182" s="272">
        <v>519064</v>
      </c>
      <c r="C2182" s="272" t="s">
        <v>456</v>
      </c>
      <c r="D2182" s="272" t="s">
        <v>654</v>
      </c>
    </row>
    <row r="2183" spans="1:4">
      <c r="A2183" s="272" t="s">
        <v>3691</v>
      </c>
      <c r="B2183" s="272">
        <v>531892</v>
      </c>
      <c r="C2183" s="272" t="s">
        <v>3692</v>
      </c>
      <c r="D2183" s="272" t="s">
        <v>439</v>
      </c>
    </row>
    <row r="2184" spans="1:4">
      <c r="A2184" s="272" t="s">
        <v>3693</v>
      </c>
      <c r="B2184" s="272">
        <v>506178</v>
      </c>
      <c r="C2184" s="272" t="s">
        <v>456</v>
      </c>
      <c r="D2184" s="272" t="s">
        <v>478</v>
      </c>
    </row>
    <row r="2185" spans="1:4">
      <c r="A2185" s="272" t="s">
        <v>3694</v>
      </c>
      <c r="B2185" s="272">
        <v>521127</v>
      </c>
      <c r="C2185" s="272" t="s">
        <v>456</v>
      </c>
      <c r="D2185" s="272" t="s">
        <v>471</v>
      </c>
    </row>
    <row r="2186" spans="1:4">
      <c r="A2186" s="272" t="s">
        <v>3695</v>
      </c>
      <c r="B2186" s="272">
        <v>539788</v>
      </c>
      <c r="C2186" s="272" t="s">
        <v>456</v>
      </c>
      <c r="D2186" s="272" t="s">
        <v>490</v>
      </c>
    </row>
    <row r="2187" spans="1:4">
      <c r="A2187" s="272" t="s">
        <v>3696</v>
      </c>
      <c r="B2187" s="272">
        <v>507435</v>
      </c>
      <c r="C2187" s="272" t="s">
        <v>456</v>
      </c>
      <c r="D2187" s="272" t="s">
        <v>1088</v>
      </c>
    </row>
    <row r="2188" spans="1:4">
      <c r="A2188" s="272" t="s">
        <v>3697</v>
      </c>
      <c r="B2188" s="272">
        <v>507435</v>
      </c>
      <c r="C2188" s="272" t="s">
        <v>456</v>
      </c>
      <c r="D2188" s="272" t="s">
        <v>1088</v>
      </c>
    </row>
    <row r="2189" spans="1:4">
      <c r="A2189" s="272" t="s">
        <v>3698</v>
      </c>
      <c r="B2189" s="272">
        <v>535730</v>
      </c>
      <c r="C2189" s="272" t="s">
        <v>456</v>
      </c>
      <c r="D2189" s="272" t="s">
        <v>471</v>
      </c>
    </row>
    <row r="2190" spans="1:4">
      <c r="A2190" s="272" t="s">
        <v>3699</v>
      </c>
      <c r="B2190" s="272">
        <v>531692</v>
      </c>
      <c r="C2190" s="272" t="s">
        <v>456</v>
      </c>
      <c r="D2190" s="272" t="s">
        <v>657</v>
      </c>
    </row>
    <row r="2191" spans="1:4">
      <c r="A2191" s="272" t="s">
        <v>3700</v>
      </c>
      <c r="B2191" s="272">
        <v>513693</v>
      </c>
      <c r="C2191" s="272" t="s">
        <v>456</v>
      </c>
      <c r="D2191" s="272" t="s">
        <v>488</v>
      </c>
    </row>
    <row r="2192" spans="1:4">
      <c r="A2192" s="272" t="s">
        <v>3701</v>
      </c>
      <c r="B2192" s="272">
        <v>540812</v>
      </c>
      <c r="C2192" s="272" t="s">
        <v>456</v>
      </c>
      <c r="D2192" s="272" t="s">
        <v>926</v>
      </c>
    </row>
    <row r="2193" spans="1:4">
      <c r="A2193" s="272" t="s">
        <v>3702</v>
      </c>
      <c r="B2193" s="272">
        <v>507946</v>
      </c>
      <c r="C2193" s="272" t="s">
        <v>456</v>
      </c>
      <c r="D2193" s="272" t="s">
        <v>478</v>
      </c>
    </row>
    <row r="2194" spans="1:4">
      <c r="A2194" s="272" t="s">
        <v>3703</v>
      </c>
      <c r="B2194" s="272">
        <v>507946</v>
      </c>
      <c r="C2194" s="272" t="s">
        <v>456</v>
      </c>
      <c r="D2194" s="272" t="s">
        <v>478</v>
      </c>
    </row>
    <row r="2195" spans="1:4">
      <c r="A2195" s="272" t="s">
        <v>3704</v>
      </c>
      <c r="B2195" s="272">
        <v>535566</v>
      </c>
      <c r="C2195" s="272" t="s">
        <v>456</v>
      </c>
      <c r="D2195" s="272" t="s">
        <v>473</v>
      </c>
    </row>
    <row r="2196" spans="1:4">
      <c r="A2196" s="272" t="s">
        <v>3705</v>
      </c>
      <c r="B2196" s="272">
        <v>524699</v>
      </c>
      <c r="C2196" s="272" t="s">
        <v>456</v>
      </c>
      <c r="D2196" s="272" t="s">
        <v>504</v>
      </c>
    </row>
    <row r="2197" spans="1:4">
      <c r="A2197" s="272" t="s">
        <v>3706</v>
      </c>
      <c r="B2197" s="272">
        <v>522101</v>
      </c>
      <c r="C2197" s="272" t="s">
        <v>456</v>
      </c>
      <c r="D2197" s="272" t="s">
        <v>464</v>
      </c>
    </row>
    <row r="2198" spans="1:4">
      <c r="A2198" s="272" t="s">
        <v>3707</v>
      </c>
      <c r="B2198" s="272">
        <v>523218</v>
      </c>
      <c r="C2198" s="272" t="s">
        <v>3708</v>
      </c>
      <c r="D2198" s="272" t="s">
        <v>998</v>
      </c>
    </row>
    <row r="2199" spans="1:4">
      <c r="A2199" s="272" t="s">
        <v>3709</v>
      </c>
      <c r="B2199" s="272">
        <v>524500</v>
      </c>
      <c r="C2199" s="272" t="s">
        <v>3710</v>
      </c>
      <c r="D2199" s="272" t="s">
        <v>494</v>
      </c>
    </row>
    <row r="2200" spans="1:4">
      <c r="A2200" s="272" t="s">
        <v>3711</v>
      </c>
      <c r="B2200" s="272">
        <v>524500</v>
      </c>
      <c r="C2200" s="272" t="s">
        <v>3710</v>
      </c>
      <c r="D2200" s="272" t="s">
        <v>494</v>
      </c>
    </row>
    <row r="2201" spans="1:4">
      <c r="A2201" s="272" t="s">
        <v>3712</v>
      </c>
      <c r="B2201" s="272">
        <v>532067</v>
      </c>
      <c r="C2201" s="272" t="s">
        <v>456</v>
      </c>
      <c r="D2201" s="272" t="s">
        <v>600</v>
      </c>
    </row>
    <row r="2202" spans="1:4">
      <c r="A2202" s="272" t="s">
        <v>3713</v>
      </c>
      <c r="B2202" s="272">
        <v>532067</v>
      </c>
      <c r="C2202" s="272" t="s">
        <v>456</v>
      </c>
      <c r="D2202" s="272" t="s">
        <v>600</v>
      </c>
    </row>
    <row r="2203" spans="1:4">
      <c r="A2203" s="272" t="s">
        <v>3714</v>
      </c>
      <c r="B2203" s="272">
        <v>530313</v>
      </c>
      <c r="C2203" s="272" t="s">
        <v>3715</v>
      </c>
      <c r="D2203" s="272" t="s">
        <v>494</v>
      </c>
    </row>
    <row r="2204" spans="1:4">
      <c r="A2204" s="272" t="s">
        <v>3716</v>
      </c>
      <c r="B2204" s="272">
        <v>500240</v>
      </c>
      <c r="C2204" s="272" t="s">
        <v>456</v>
      </c>
      <c r="D2204" s="272" t="s">
        <v>1114</v>
      </c>
    </row>
    <row r="2205" spans="1:4">
      <c r="A2205" s="272" t="s">
        <v>3717</v>
      </c>
      <c r="B2205" s="272">
        <v>531274</v>
      </c>
      <c r="C2205" s="272" t="s">
        <v>456</v>
      </c>
      <c r="D2205" s="272" t="s">
        <v>473</v>
      </c>
    </row>
    <row r="2206" spans="1:4">
      <c r="A2206" s="272" t="s">
        <v>3718</v>
      </c>
      <c r="B2206" s="272">
        <v>524019</v>
      </c>
      <c r="C2206" s="272" t="s">
        <v>3719</v>
      </c>
      <c r="D2206" s="272" t="s">
        <v>576</v>
      </c>
    </row>
    <row r="2207" spans="1:4">
      <c r="A2207" s="272" t="s">
        <v>3720</v>
      </c>
      <c r="B2207" s="272">
        <v>524019</v>
      </c>
      <c r="C2207" s="272" t="s">
        <v>3719</v>
      </c>
      <c r="D2207" s="272" t="s">
        <v>576</v>
      </c>
    </row>
    <row r="2208" spans="1:4">
      <c r="A2208" s="272" t="s">
        <v>3721</v>
      </c>
      <c r="B2208" s="272">
        <v>530215</v>
      </c>
      <c r="C2208" s="272" t="s">
        <v>456</v>
      </c>
      <c r="D2208" s="272" t="s">
        <v>542</v>
      </c>
    </row>
    <row r="2209" spans="1:4">
      <c r="A2209" s="272" t="s">
        <v>3722</v>
      </c>
      <c r="B2209" s="272">
        <v>512329</v>
      </c>
      <c r="C2209" s="272" t="s">
        <v>456</v>
      </c>
      <c r="D2209" s="272" t="s">
        <v>877</v>
      </c>
    </row>
    <row r="2210" spans="1:4">
      <c r="A2210" s="272" t="s">
        <v>3723</v>
      </c>
      <c r="B2210" s="272">
        <v>540680</v>
      </c>
      <c r="C2210" s="272" t="s">
        <v>3724</v>
      </c>
      <c r="D2210" s="272" t="s">
        <v>488</v>
      </c>
    </row>
    <row r="2211" spans="1:4">
      <c r="A2211" s="272" t="s">
        <v>3725</v>
      </c>
      <c r="B2211" s="272">
        <v>531413</v>
      </c>
      <c r="C2211" s="272" t="s">
        <v>456</v>
      </c>
      <c r="D2211" s="272" t="s">
        <v>2449</v>
      </c>
    </row>
    <row r="2212" spans="1:4">
      <c r="A2212" s="272" t="s">
        <v>3726</v>
      </c>
      <c r="B2212" s="272">
        <v>537750</v>
      </c>
      <c r="C2212" s="272" t="s">
        <v>456</v>
      </c>
      <c r="D2212" s="272" t="s">
        <v>476</v>
      </c>
    </row>
    <row r="2213" spans="1:4">
      <c r="A2213" s="272" t="s">
        <v>3727</v>
      </c>
      <c r="B2213" s="272">
        <v>532967</v>
      </c>
      <c r="C2213" s="272" t="s">
        <v>3728</v>
      </c>
      <c r="D2213" s="272" t="s">
        <v>616</v>
      </c>
    </row>
    <row r="2214" spans="1:4">
      <c r="A2214" s="272" t="s">
        <v>3729</v>
      </c>
      <c r="B2214" s="272">
        <v>500241</v>
      </c>
      <c r="C2214" s="272" t="s">
        <v>3730</v>
      </c>
      <c r="D2214" s="272" t="s">
        <v>464</v>
      </c>
    </row>
    <row r="2215" spans="1:4">
      <c r="A2215" s="272" t="s">
        <v>3731</v>
      </c>
      <c r="B2215" s="272">
        <v>533193</v>
      </c>
      <c r="C2215" s="272" t="s">
        <v>3732</v>
      </c>
      <c r="D2215" s="272" t="s">
        <v>754</v>
      </c>
    </row>
    <row r="2216" spans="1:4">
      <c r="A2216" s="272" t="s">
        <v>3733</v>
      </c>
      <c r="B2216" s="272">
        <v>500245</v>
      </c>
      <c r="C2216" s="272" t="s">
        <v>456</v>
      </c>
      <c r="D2216" s="272" t="s">
        <v>488</v>
      </c>
    </row>
    <row r="2217" spans="1:4">
      <c r="A2217" s="272" t="s">
        <v>3734</v>
      </c>
      <c r="B2217" s="272">
        <v>500243</v>
      </c>
      <c r="C2217" s="272" t="s">
        <v>3735</v>
      </c>
      <c r="D2217" s="272" t="s">
        <v>464</v>
      </c>
    </row>
    <row r="2218" spans="1:4">
      <c r="A2218" s="272" t="s">
        <v>3736</v>
      </c>
      <c r="B2218" s="272">
        <v>533293</v>
      </c>
      <c r="C2218" s="272" t="s">
        <v>3737</v>
      </c>
      <c r="D2218" s="272" t="s">
        <v>811</v>
      </c>
    </row>
    <row r="2219" spans="1:4">
      <c r="A2219" s="272" t="s">
        <v>3738</v>
      </c>
      <c r="B2219" s="272">
        <v>505283</v>
      </c>
      <c r="C2219" s="272" t="s">
        <v>456</v>
      </c>
      <c r="D2219" s="272" t="s">
        <v>464</v>
      </c>
    </row>
    <row r="2220" spans="1:4">
      <c r="A2220" s="272" t="s">
        <v>3739</v>
      </c>
      <c r="B2220" s="272">
        <v>530145</v>
      </c>
      <c r="C2220" s="272" t="s">
        <v>456</v>
      </c>
      <c r="D2220" s="272" t="s">
        <v>576</v>
      </c>
    </row>
    <row r="2221" spans="1:4">
      <c r="A2221" s="272" t="s">
        <v>3740</v>
      </c>
      <c r="B2221" s="272">
        <v>521248</v>
      </c>
      <c r="C2221" s="272" t="s">
        <v>3741</v>
      </c>
      <c r="D2221" s="272" t="s">
        <v>570</v>
      </c>
    </row>
    <row r="2222" spans="1:4">
      <c r="A2222" s="272" t="s">
        <v>3742</v>
      </c>
      <c r="B2222" s="272">
        <v>532304</v>
      </c>
      <c r="C2222" s="272" t="s">
        <v>456</v>
      </c>
      <c r="D2222" s="272" t="s">
        <v>439</v>
      </c>
    </row>
    <row r="2223" spans="1:4">
      <c r="A2223" s="272" t="s">
        <v>3743</v>
      </c>
      <c r="B2223" s="272">
        <v>532304</v>
      </c>
      <c r="C2223" s="272" t="s">
        <v>456</v>
      </c>
      <c r="D2223" s="272" t="s">
        <v>439</v>
      </c>
    </row>
    <row r="2224" spans="1:4">
      <c r="A2224" s="272" t="s">
        <v>3744</v>
      </c>
      <c r="B2224" s="272">
        <v>530235</v>
      </c>
      <c r="C2224" s="272" t="s">
        <v>456</v>
      </c>
      <c r="D2224" s="272" t="s">
        <v>473</v>
      </c>
    </row>
    <row r="2225" spans="1:4">
      <c r="A2225" s="272" t="s">
        <v>3745</v>
      </c>
      <c r="B2225" s="272">
        <v>526409</v>
      </c>
      <c r="C2225" s="272" t="s">
        <v>456</v>
      </c>
      <c r="D2225" s="272" t="s">
        <v>576</v>
      </c>
    </row>
    <row r="2226" spans="1:4">
      <c r="A2226" s="272" t="s">
        <v>3746</v>
      </c>
      <c r="B2226" s="272">
        <v>526409</v>
      </c>
      <c r="C2226" s="272" t="s">
        <v>456</v>
      </c>
      <c r="D2226" s="272" t="s">
        <v>576</v>
      </c>
    </row>
    <row r="2227" spans="1:4">
      <c r="A2227" s="272" t="s">
        <v>3747</v>
      </c>
      <c r="B2227" s="272">
        <v>523652</v>
      </c>
      <c r="C2227" s="272" t="s">
        <v>456</v>
      </c>
      <c r="D2227" s="272" t="s">
        <v>576</v>
      </c>
    </row>
    <row r="2228" spans="1:4">
      <c r="A2228" s="272" t="s">
        <v>3748</v>
      </c>
      <c r="B2228" s="272">
        <v>521238</v>
      </c>
      <c r="C2228" s="272" t="s">
        <v>456</v>
      </c>
      <c r="D2228" s="272" t="s">
        <v>781</v>
      </c>
    </row>
    <row r="2229" spans="1:4">
      <c r="A2229" s="272" t="s">
        <v>3749</v>
      </c>
      <c r="B2229" s="272" t="s">
        <v>456</v>
      </c>
      <c r="C2229" s="272" t="s">
        <v>3750</v>
      </c>
      <c r="D2229" s="272" t="s">
        <v>467</v>
      </c>
    </row>
    <row r="2230" spans="1:4">
      <c r="A2230" s="272" t="s">
        <v>3751</v>
      </c>
      <c r="B2230" s="272">
        <v>530771</v>
      </c>
      <c r="C2230" s="272" t="s">
        <v>456</v>
      </c>
      <c r="D2230" s="272" t="s">
        <v>473</v>
      </c>
    </row>
    <row r="2231" spans="1:4">
      <c r="A2231" s="272" t="s">
        <v>3752</v>
      </c>
      <c r="B2231" s="272">
        <v>514221</v>
      </c>
      <c r="C2231" s="272" t="s">
        <v>456</v>
      </c>
      <c r="D2231" s="272" t="s">
        <v>471</v>
      </c>
    </row>
    <row r="2232" spans="1:4">
      <c r="A2232" s="272" t="s">
        <v>3753</v>
      </c>
      <c r="B2232" s="272">
        <v>517170</v>
      </c>
      <c r="C2232" s="272" t="s">
        <v>3754</v>
      </c>
      <c r="D2232" s="272" t="s">
        <v>754</v>
      </c>
    </row>
    <row r="2233" spans="1:4">
      <c r="A2233" s="272" t="s">
        <v>3755</v>
      </c>
      <c r="B2233" s="272">
        <v>524520</v>
      </c>
      <c r="C2233" s="272" t="s">
        <v>456</v>
      </c>
      <c r="D2233" s="272" t="s">
        <v>645</v>
      </c>
    </row>
    <row r="2234" spans="1:4">
      <c r="A2234" s="272" t="s">
        <v>3756</v>
      </c>
      <c r="B2234" s="272">
        <v>524520</v>
      </c>
      <c r="C2234" s="272" t="s">
        <v>456</v>
      </c>
      <c r="D2234" s="272" t="s">
        <v>645</v>
      </c>
    </row>
    <row r="2235" spans="1:4">
      <c r="A2235" s="272" t="s">
        <v>3757</v>
      </c>
      <c r="B2235" s="272">
        <v>531578</v>
      </c>
      <c r="C2235" s="272" t="s">
        <v>456</v>
      </c>
      <c r="D2235" s="272" t="s">
        <v>542</v>
      </c>
    </row>
    <row r="2236" spans="1:4">
      <c r="A2236" s="272" t="s">
        <v>3758</v>
      </c>
      <c r="B2236" s="272">
        <v>519415</v>
      </c>
      <c r="C2236" s="272" t="s">
        <v>456</v>
      </c>
      <c r="D2236" s="272" t="s">
        <v>516</v>
      </c>
    </row>
    <row r="2237" spans="1:4">
      <c r="A2237" s="272" t="s">
        <v>3759</v>
      </c>
      <c r="B2237" s="272">
        <v>540468</v>
      </c>
      <c r="C2237" s="272" t="s">
        <v>456</v>
      </c>
      <c r="D2237" s="272" t="s">
        <v>1421</v>
      </c>
    </row>
    <row r="2238" spans="1:4">
      <c r="A2238" s="272" t="s">
        <v>3760</v>
      </c>
      <c r="B2238" s="272">
        <v>532942</v>
      </c>
      <c r="C2238" s="272" t="s">
        <v>3761</v>
      </c>
      <c r="D2238" s="272" t="s">
        <v>854</v>
      </c>
    </row>
    <row r="2239" spans="1:4">
      <c r="A2239" s="272" t="s">
        <v>3762</v>
      </c>
      <c r="B2239" s="272">
        <v>512559</v>
      </c>
      <c r="C2239" s="272" t="s">
        <v>3763</v>
      </c>
      <c r="D2239" s="272" t="s">
        <v>654</v>
      </c>
    </row>
    <row r="2240" spans="1:4">
      <c r="A2240" s="272" t="s">
        <v>3764</v>
      </c>
      <c r="B2240" s="272">
        <v>523207</v>
      </c>
      <c r="C2240" s="272" t="s">
        <v>3765</v>
      </c>
      <c r="D2240" s="272" t="s">
        <v>1002</v>
      </c>
    </row>
    <row r="2241" spans="1:4">
      <c r="A2241" s="272" t="s">
        <v>3766</v>
      </c>
      <c r="B2241" s="272">
        <v>532924</v>
      </c>
      <c r="C2241" s="272" t="s">
        <v>3767</v>
      </c>
      <c r="D2241" s="272" t="s">
        <v>542</v>
      </c>
    </row>
    <row r="2242" spans="1:4">
      <c r="A2242" s="272" t="s">
        <v>3768</v>
      </c>
      <c r="B2242" s="272">
        <v>539910</v>
      </c>
      <c r="C2242" s="272" t="s">
        <v>456</v>
      </c>
      <c r="D2242" s="272" t="s">
        <v>459</v>
      </c>
    </row>
    <row r="2243" spans="1:4">
      <c r="A2243" s="272" t="s">
        <v>3769</v>
      </c>
      <c r="B2243" s="272">
        <v>514128</v>
      </c>
      <c r="C2243" s="272" t="s">
        <v>456</v>
      </c>
      <c r="D2243" s="272" t="s">
        <v>471</v>
      </c>
    </row>
    <row r="2244" spans="1:4">
      <c r="A2244" s="272" t="s">
        <v>3770</v>
      </c>
      <c r="B2244" s="272">
        <v>524280</v>
      </c>
      <c r="C2244" s="272" t="s">
        <v>3771</v>
      </c>
      <c r="D2244" s="272" t="s">
        <v>494</v>
      </c>
    </row>
    <row r="2245" spans="1:4">
      <c r="A2245" s="272" t="s">
        <v>3772</v>
      </c>
      <c r="B2245" s="272">
        <v>500247</v>
      </c>
      <c r="C2245" s="272" t="s">
        <v>3773</v>
      </c>
      <c r="D2245" s="272" t="s">
        <v>774</v>
      </c>
    </row>
    <row r="2246" spans="1:4">
      <c r="A2246" s="272" t="s">
        <v>3774</v>
      </c>
      <c r="B2246" s="272">
        <v>590097</v>
      </c>
      <c r="C2246" s="272" t="s">
        <v>3775</v>
      </c>
      <c r="D2246" s="272" t="s">
        <v>439</v>
      </c>
    </row>
    <row r="2247" spans="1:4">
      <c r="A2247" s="272" t="s">
        <v>3776</v>
      </c>
      <c r="B2247" s="272">
        <v>590107</v>
      </c>
      <c r="C2247" s="272" t="s">
        <v>3777</v>
      </c>
      <c r="D2247" s="272" t="s">
        <v>439</v>
      </c>
    </row>
    <row r="2248" spans="1:4">
      <c r="A2248" s="272" t="s">
        <v>3778</v>
      </c>
      <c r="B2248" s="272">
        <v>532985</v>
      </c>
      <c r="C2248" s="272" t="s">
        <v>3779</v>
      </c>
      <c r="D2248" s="272" t="s">
        <v>439</v>
      </c>
    </row>
    <row r="2249" spans="1:4">
      <c r="A2249" s="272" t="s">
        <v>3780</v>
      </c>
      <c r="B2249" s="272">
        <v>507474</v>
      </c>
      <c r="C2249" s="272" t="s">
        <v>456</v>
      </c>
      <c r="D2249" s="272" t="s">
        <v>536</v>
      </c>
    </row>
    <row r="2250" spans="1:4">
      <c r="A2250" s="272" t="s">
        <v>3781</v>
      </c>
      <c r="B2250" s="272" t="s">
        <v>456</v>
      </c>
      <c r="C2250" s="272" t="s">
        <v>3782</v>
      </c>
      <c r="D2250" s="272" t="s">
        <v>547</v>
      </c>
    </row>
    <row r="2251" spans="1:4">
      <c r="A2251" s="272" t="s">
        <v>3783</v>
      </c>
      <c r="B2251" s="272">
        <v>530299</v>
      </c>
      <c r="C2251" s="272" t="s">
        <v>3784</v>
      </c>
      <c r="D2251" s="272" t="s">
        <v>478</v>
      </c>
    </row>
    <row r="2252" spans="1:4">
      <c r="A2252" s="272" t="s">
        <v>3785</v>
      </c>
      <c r="B2252" s="272" t="s">
        <v>456</v>
      </c>
      <c r="C2252" s="272" t="s">
        <v>3786</v>
      </c>
      <c r="D2252" s="272" t="s">
        <v>547</v>
      </c>
    </row>
    <row r="2253" spans="1:4">
      <c r="A2253" s="272" t="s">
        <v>3787</v>
      </c>
      <c r="B2253" s="272">
        <v>511138</v>
      </c>
      <c r="C2253" s="272" t="s">
        <v>456</v>
      </c>
      <c r="D2253" s="272" t="s">
        <v>473</v>
      </c>
    </row>
    <row r="2254" spans="1:4">
      <c r="A2254" s="272" t="s">
        <v>3788</v>
      </c>
      <c r="B2254" s="272">
        <v>539599</v>
      </c>
      <c r="C2254" s="272" t="s">
        <v>456</v>
      </c>
      <c r="D2254" s="272" t="s">
        <v>490</v>
      </c>
    </row>
    <row r="2255" spans="1:4">
      <c r="A2255" s="272" t="s">
        <v>3789</v>
      </c>
      <c r="B2255" s="272">
        <v>523323</v>
      </c>
      <c r="C2255" s="272" t="s">
        <v>456</v>
      </c>
      <c r="D2255" s="272" t="s">
        <v>645</v>
      </c>
    </row>
    <row r="2256" spans="1:4">
      <c r="A2256" s="272" t="s">
        <v>3790</v>
      </c>
      <c r="B2256" s="272">
        <v>505585</v>
      </c>
      <c r="C2256" s="272" t="s">
        <v>456</v>
      </c>
      <c r="D2256" s="272" t="s">
        <v>877</v>
      </c>
    </row>
    <row r="2257" spans="1:4">
      <c r="A2257" s="272" t="s">
        <v>3791</v>
      </c>
      <c r="B2257" s="272">
        <v>507598</v>
      </c>
      <c r="C2257" s="272" t="s">
        <v>456</v>
      </c>
      <c r="D2257" s="272" t="s">
        <v>536</v>
      </c>
    </row>
    <row r="2258" spans="1:4">
      <c r="A2258" s="272" t="s">
        <v>3792</v>
      </c>
      <c r="B2258" s="272">
        <v>532400</v>
      </c>
      <c r="C2258" s="272" t="s">
        <v>3793</v>
      </c>
      <c r="D2258" s="272" t="s">
        <v>442</v>
      </c>
    </row>
    <row r="2259" spans="1:4">
      <c r="A2259" s="272" t="s">
        <v>3794</v>
      </c>
      <c r="B2259" s="272">
        <v>542651</v>
      </c>
      <c r="C2259" s="272" t="s">
        <v>3795</v>
      </c>
      <c r="D2259" s="272" t="s">
        <v>3796</v>
      </c>
    </row>
    <row r="2260" spans="1:4">
      <c r="A2260" s="272" t="s">
        <v>3797</v>
      </c>
      <c r="B2260" s="272">
        <v>542459</v>
      </c>
      <c r="C2260" s="272" t="s">
        <v>3798</v>
      </c>
      <c r="D2260" s="272" t="s">
        <v>3796</v>
      </c>
    </row>
    <row r="2261" spans="1:4">
      <c r="A2261" s="272" t="s">
        <v>3799</v>
      </c>
      <c r="B2261" s="272">
        <v>501261</v>
      </c>
      <c r="C2261" s="272" t="s">
        <v>456</v>
      </c>
      <c r="D2261" s="272" t="s">
        <v>439</v>
      </c>
    </row>
    <row r="2262" spans="1:4">
      <c r="A2262" s="272" t="s">
        <v>3800</v>
      </c>
      <c r="B2262" s="272">
        <v>530813</v>
      </c>
      <c r="C2262" s="272" t="s">
        <v>3801</v>
      </c>
      <c r="D2262" s="272" t="s">
        <v>516</v>
      </c>
    </row>
    <row r="2263" spans="1:4">
      <c r="A2263" s="272" t="s">
        <v>3802</v>
      </c>
      <c r="B2263" s="272">
        <v>524518</v>
      </c>
      <c r="C2263" s="272" t="s">
        <v>3803</v>
      </c>
      <c r="D2263" s="272" t="s">
        <v>494</v>
      </c>
    </row>
    <row r="2264" spans="1:4">
      <c r="A2264" s="272" t="s">
        <v>3804</v>
      </c>
      <c r="B2264" s="272">
        <v>530139</v>
      </c>
      <c r="C2264" s="272" t="s">
        <v>456</v>
      </c>
      <c r="D2264" s="272" t="s">
        <v>473</v>
      </c>
    </row>
    <row r="2265" spans="1:4">
      <c r="A2265" s="272" t="s">
        <v>3805</v>
      </c>
      <c r="B2265" s="272">
        <v>531328</v>
      </c>
      <c r="C2265" s="272" t="s">
        <v>456</v>
      </c>
      <c r="D2265" s="272" t="s">
        <v>1421</v>
      </c>
    </row>
    <row r="2266" spans="1:4">
      <c r="A2266" s="272" t="s">
        <v>3806</v>
      </c>
      <c r="B2266" s="272">
        <v>533482</v>
      </c>
      <c r="C2266" s="272" t="s">
        <v>3807</v>
      </c>
      <c r="D2266" s="272" t="s">
        <v>854</v>
      </c>
    </row>
    <row r="2267" spans="1:4">
      <c r="A2267" s="272" t="s">
        <v>3808</v>
      </c>
      <c r="B2267" s="272" t="s">
        <v>456</v>
      </c>
      <c r="C2267" s="272" t="s">
        <v>3809</v>
      </c>
      <c r="D2267" s="272" t="s">
        <v>467</v>
      </c>
    </row>
    <row r="2268" spans="1:4">
      <c r="A2268" s="272" t="s">
        <v>3810</v>
      </c>
      <c r="B2268" s="272">
        <v>539384</v>
      </c>
      <c r="C2268" s="272" t="s">
        <v>456</v>
      </c>
      <c r="D2268" s="272" t="s">
        <v>473</v>
      </c>
    </row>
    <row r="2269" spans="1:4">
      <c r="A2269" s="272" t="s">
        <v>3811</v>
      </c>
      <c r="B2269" s="272">
        <v>504392</v>
      </c>
      <c r="C2269" s="272" t="s">
        <v>456</v>
      </c>
      <c r="D2269" s="272" t="s">
        <v>439</v>
      </c>
    </row>
    <row r="2270" spans="1:4">
      <c r="A2270" s="272" t="s">
        <v>3812</v>
      </c>
      <c r="B2270" s="272">
        <v>526423</v>
      </c>
      <c r="C2270" s="272" t="s">
        <v>456</v>
      </c>
      <c r="D2270" s="272" t="s">
        <v>576</v>
      </c>
    </row>
    <row r="2271" spans="1:4">
      <c r="A2271" s="272" t="s">
        <v>3813</v>
      </c>
      <c r="B2271" s="272">
        <v>526423</v>
      </c>
      <c r="C2271" s="272" t="s">
        <v>456</v>
      </c>
      <c r="D2271" s="272" t="s">
        <v>576</v>
      </c>
    </row>
    <row r="2272" spans="1:4">
      <c r="A2272" s="272" t="s">
        <v>3814</v>
      </c>
      <c r="B2272" s="272">
        <v>533210</v>
      </c>
      <c r="C2272" s="272" t="s">
        <v>456</v>
      </c>
      <c r="D2272" s="272" t="s">
        <v>705</v>
      </c>
    </row>
    <row r="2273" spans="1:4">
      <c r="A2273" s="272" t="s">
        <v>3815</v>
      </c>
      <c r="B2273" s="272" t="s">
        <v>456</v>
      </c>
      <c r="C2273" s="272" t="s">
        <v>3816</v>
      </c>
      <c r="D2273" s="272" t="s">
        <v>467</v>
      </c>
    </row>
    <row r="2274" spans="1:4">
      <c r="A2274" s="272" t="s">
        <v>3817</v>
      </c>
      <c r="B2274" s="272">
        <v>523550</v>
      </c>
      <c r="C2274" s="272" t="s">
        <v>456</v>
      </c>
      <c r="D2274" s="272" t="s">
        <v>445</v>
      </c>
    </row>
    <row r="2275" spans="1:4">
      <c r="A2275" s="272" t="s">
        <v>3818</v>
      </c>
      <c r="B2275" s="272">
        <v>500249</v>
      </c>
      <c r="C2275" s="272" t="s">
        <v>3819</v>
      </c>
      <c r="D2275" s="272" t="s">
        <v>464</v>
      </c>
    </row>
    <row r="2276" spans="1:4">
      <c r="A2276" s="272" t="s">
        <v>3820</v>
      </c>
      <c r="B2276" s="272">
        <v>519421</v>
      </c>
      <c r="C2276" s="272" t="s">
        <v>456</v>
      </c>
      <c r="D2276" s="272" t="s">
        <v>516</v>
      </c>
    </row>
    <row r="2277" spans="1:4">
      <c r="A2277" s="272" t="s">
        <v>3821</v>
      </c>
      <c r="B2277" s="272" t="s">
        <v>456</v>
      </c>
      <c r="C2277" s="272" t="s">
        <v>3822</v>
      </c>
      <c r="D2277" s="272" t="s">
        <v>467</v>
      </c>
    </row>
    <row r="2278" spans="1:4">
      <c r="A2278" s="272" t="s">
        <v>3823</v>
      </c>
      <c r="B2278" s="272">
        <v>503626</v>
      </c>
      <c r="C2278" s="272" t="s">
        <v>456</v>
      </c>
      <c r="D2278" s="272" t="s">
        <v>439</v>
      </c>
    </row>
    <row r="2279" spans="1:4">
      <c r="A2279" s="272" t="s">
        <v>3824</v>
      </c>
      <c r="B2279" s="272">
        <v>532997</v>
      </c>
      <c r="C2279" s="272" t="s">
        <v>3825</v>
      </c>
      <c r="D2279" s="272" t="s">
        <v>595</v>
      </c>
    </row>
    <row r="2280" spans="1:4">
      <c r="A2280" s="272" t="s">
        <v>3826</v>
      </c>
      <c r="B2280" s="272">
        <v>530149</v>
      </c>
      <c r="C2280" s="272" t="s">
        <v>456</v>
      </c>
      <c r="D2280" s="272" t="s">
        <v>471</v>
      </c>
    </row>
    <row r="2281" spans="1:4">
      <c r="A2281" s="272" t="s">
        <v>3827</v>
      </c>
      <c r="B2281" s="272">
        <v>532081</v>
      </c>
      <c r="C2281" s="272" t="s">
        <v>3828</v>
      </c>
      <c r="D2281" s="272" t="s">
        <v>459</v>
      </c>
    </row>
    <row r="2282" spans="1:4">
      <c r="A2282" s="272" t="s">
        <v>3829</v>
      </c>
      <c r="B2282" s="272">
        <v>532937</v>
      </c>
      <c r="C2282" s="272" t="s">
        <v>456</v>
      </c>
      <c r="D2282" s="272" t="s">
        <v>450</v>
      </c>
    </row>
    <row r="2283" spans="1:4">
      <c r="A2283" s="272" t="s">
        <v>3830</v>
      </c>
      <c r="B2283" s="272">
        <v>539408</v>
      </c>
      <c r="C2283" s="272" t="s">
        <v>456</v>
      </c>
      <c r="D2283" s="272" t="s">
        <v>473</v>
      </c>
    </row>
    <row r="2284" spans="1:4">
      <c r="A2284" s="272" t="s">
        <v>3831</v>
      </c>
      <c r="B2284" s="272">
        <v>505299</v>
      </c>
      <c r="C2284" s="272" t="s">
        <v>456</v>
      </c>
      <c r="D2284" s="272" t="s">
        <v>464</v>
      </c>
    </row>
    <row r="2285" spans="1:4">
      <c r="A2285" s="272" t="s">
        <v>3832</v>
      </c>
      <c r="B2285" s="272">
        <v>513703</v>
      </c>
      <c r="C2285" s="272" t="s">
        <v>456</v>
      </c>
      <c r="D2285" s="272" t="s">
        <v>471</v>
      </c>
    </row>
    <row r="2286" spans="1:4">
      <c r="A2286" s="272" t="s">
        <v>3833</v>
      </c>
      <c r="B2286" s="272">
        <v>523594</v>
      </c>
      <c r="C2286" s="272" t="s">
        <v>456</v>
      </c>
      <c r="D2286" s="272" t="s">
        <v>576</v>
      </c>
    </row>
    <row r="2287" spans="1:4">
      <c r="A2287" s="272" t="s">
        <v>3834</v>
      </c>
      <c r="B2287" s="272">
        <v>511048</v>
      </c>
      <c r="C2287" s="272" t="s">
        <v>456</v>
      </c>
      <c r="D2287" s="272" t="s">
        <v>478</v>
      </c>
    </row>
    <row r="2288" spans="1:4">
      <c r="A2288" s="272" t="s">
        <v>3835</v>
      </c>
      <c r="B2288" s="272">
        <v>514240</v>
      </c>
      <c r="C2288" s="272" t="s">
        <v>456</v>
      </c>
      <c r="D2288" s="272" t="s">
        <v>471</v>
      </c>
    </row>
    <row r="2289" spans="1:4">
      <c r="A2289" s="272" t="s">
        <v>3836</v>
      </c>
      <c r="B2289" s="272">
        <v>536170</v>
      </c>
      <c r="C2289" s="272" t="s">
        <v>456</v>
      </c>
      <c r="D2289" s="272" t="s">
        <v>478</v>
      </c>
    </row>
    <row r="2290" spans="1:4">
      <c r="A2290" s="272" t="s">
        <v>3837</v>
      </c>
      <c r="B2290" s="272">
        <v>530421</v>
      </c>
      <c r="C2290" s="272" t="s">
        <v>456</v>
      </c>
      <c r="D2290" s="272" t="s">
        <v>504</v>
      </c>
    </row>
    <row r="2291" spans="1:4">
      <c r="A2291" s="272" t="s">
        <v>3838</v>
      </c>
      <c r="B2291" s="272">
        <v>531206</v>
      </c>
      <c r="C2291" s="272" t="s">
        <v>456</v>
      </c>
      <c r="D2291" s="272" t="s">
        <v>473</v>
      </c>
    </row>
    <row r="2292" spans="1:4">
      <c r="A2292" s="272" t="s">
        <v>3839</v>
      </c>
      <c r="B2292" s="272">
        <v>531882</v>
      </c>
      <c r="C2292" s="272" t="s">
        <v>3840</v>
      </c>
      <c r="D2292" s="272" t="s">
        <v>516</v>
      </c>
    </row>
    <row r="2293" spans="1:4">
      <c r="A2293" s="272" t="s">
        <v>3841</v>
      </c>
      <c r="B2293" s="272">
        <v>539997</v>
      </c>
      <c r="C2293" s="272" t="s">
        <v>456</v>
      </c>
      <c r="D2293" s="272" t="s">
        <v>494</v>
      </c>
    </row>
    <row r="2294" spans="1:4">
      <c r="A2294" s="272" t="s">
        <v>3842</v>
      </c>
      <c r="B2294" s="272">
        <v>537669</v>
      </c>
      <c r="C2294" s="272" t="s">
        <v>456</v>
      </c>
      <c r="D2294" s="272" t="s">
        <v>534</v>
      </c>
    </row>
    <row r="2295" spans="1:4">
      <c r="A2295" s="272" t="s">
        <v>3843</v>
      </c>
      <c r="B2295" s="272">
        <v>533519</v>
      </c>
      <c r="C2295" s="272" t="s">
        <v>3844</v>
      </c>
      <c r="D2295" s="272" t="s">
        <v>622</v>
      </c>
    </row>
    <row r="2296" spans="1:4">
      <c r="A2296" s="272" t="s">
        <v>3845</v>
      </c>
      <c r="B2296" s="272">
        <v>540115</v>
      </c>
      <c r="C2296" s="272" t="s">
        <v>3846</v>
      </c>
      <c r="D2296" s="272" t="s">
        <v>462</v>
      </c>
    </row>
    <row r="2297" spans="1:4">
      <c r="A2297" s="272" t="s">
        <v>3847</v>
      </c>
      <c r="B2297" s="272">
        <v>526947</v>
      </c>
      <c r="C2297" s="272" t="s">
        <v>3848</v>
      </c>
      <c r="D2297" s="272" t="s">
        <v>1502</v>
      </c>
    </row>
    <row r="2298" spans="1:4">
      <c r="A2298" s="272" t="s">
        <v>3849</v>
      </c>
      <c r="B2298" s="272">
        <v>505693</v>
      </c>
      <c r="C2298" s="272" t="s">
        <v>3850</v>
      </c>
      <c r="D2298" s="272" t="s">
        <v>641</v>
      </c>
    </row>
    <row r="2299" spans="1:4">
      <c r="A2299" s="272" t="s">
        <v>3851</v>
      </c>
      <c r="B2299" s="272">
        <v>524202</v>
      </c>
      <c r="C2299" s="272" t="s">
        <v>456</v>
      </c>
      <c r="D2299" s="272" t="s">
        <v>536</v>
      </c>
    </row>
    <row r="2300" spans="1:4">
      <c r="A2300" s="272" t="s">
        <v>3852</v>
      </c>
      <c r="B2300" s="272">
        <v>524202</v>
      </c>
      <c r="C2300" s="272" t="s">
        <v>456</v>
      </c>
      <c r="D2300" s="272" t="s">
        <v>536</v>
      </c>
    </row>
    <row r="2301" spans="1:4">
      <c r="A2301" s="272" t="s">
        <v>3853</v>
      </c>
      <c r="B2301" s="272">
        <v>540026</v>
      </c>
      <c r="C2301" s="272" t="s">
        <v>456</v>
      </c>
      <c r="D2301" s="272" t="s">
        <v>542</v>
      </c>
    </row>
    <row r="2302" spans="1:4">
      <c r="A2302" s="272" t="s">
        <v>3854</v>
      </c>
      <c r="B2302" s="272">
        <v>530577</v>
      </c>
      <c r="C2302" s="272" t="s">
        <v>456</v>
      </c>
      <c r="D2302" s="272" t="s">
        <v>473</v>
      </c>
    </row>
    <row r="2303" spans="1:4">
      <c r="A2303" s="272" t="s">
        <v>3855</v>
      </c>
      <c r="B2303" s="272">
        <v>524522</v>
      </c>
      <c r="C2303" s="272" t="s">
        <v>456</v>
      </c>
      <c r="D2303" s="272" t="s">
        <v>504</v>
      </c>
    </row>
    <row r="2304" spans="1:4">
      <c r="A2304" s="272" t="s">
        <v>3856</v>
      </c>
      <c r="B2304" s="272" t="s">
        <v>456</v>
      </c>
      <c r="C2304" s="272" t="s">
        <v>3857</v>
      </c>
      <c r="D2304" s="272" t="s">
        <v>467</v>
      </c>
    </row>
    <row r="2305" spans="1:4">
      <c r="A2305" s="272" t="s">
        <v>3858</v>
      </c>
      <c r="B2305" s="272">
        <v>531842</v>
      </c>
      <c r="C2305" s="272" t="s">
        <v>456</v>
      </c>
      <c r="D2305" s="272" t="s">
        <v>478</v>
      </c>
    </row>
    <row r="2306" spans="1:4">
      <c r="A2306" s="272" t="s">
        <v>3859</v>
      </c>
      <c r="B2306" s="272">
        <v>535387</v>
      </c>
      <c r="C2306" s="272" t="s">
        <v>456</v>
      </c>
      <c r="D2306" s="272" t="s">
        <v>471</v>
      </c>
    </row>
    <row r="2307" spans="1:4">
      <c r="A2307" s="272" t="s">
        <v>3860</v>
      </c>
      <c r="B2307" s="272">
        <v>535387</v>
      </c>
      <c r="C2307" s="272" t="s">
        <v>456</v>
      </c>
      <c r="D2307" s="272" t="s">
        <v>471</v>
      </c>
    </row>
    <row r="2308" spans="1:4">
      <c r="A2308" s="272" t="s">
        <v>3861</v>
      </c>
      <c r="B2308" s="272">
        <v>505302</v>
      </c>
      <c r="C2308" s="272" t="s">
        <v>456</v>
      </c>
      <c r="D2308" s="272" t="s">
        <v>464</v>
      </c>
    </row>
    <row r="2309" spans="1:4">
      <c r="A2309" s="272" t="s">
        <v>3862</v>
      </c>
      <c r="B2309" s="272">
        <v>504258</v>
      </c>
      <c r="C2309" s="272" t="s">
        <v>456</v>
      </c>
      <c r="D2309" s="272" t="s">
        <v>754</v>
      </c>
    </row>
    <row r="2310" spans="1:4">
      <c r="A2310" s="272" t="s">
        <v>3863</v>
      </c>
      <c r="B2310" s="272" t="s">
        <v>456</v>
      </c>
      <c r="C2310" s="272" t="s">
        <v>3864</v>
      </c>
      <c r="D2310" s="272" t="s">
        <v>547</v>
      </c>
    </row>
    <row r="2311" spans="1:4">
      <c r="A2311" s="272" t="s">
        <v>3865</v>
      </c>
      <c r="B2311" s="272">
        <v>500252</v>
      </c>
      <c r="C2311" s="272" t="s">
        <v>3866</v>
      </c>
      <c r="D2311" s="272" t="s">
        <v>464</v>
      </c>
    </row>
    <row r="2312" spans="1:4">
      <c r="A2312" s="272" t="s">
        <v>3867</v>
      </c>
      <c r="B2312" s="272">
        <v>502958</v>
      </c>
      <c r="C2312" s="272" t="s">
        <v>456</v>
      </c>
      <c r="D2312" s="272" t="s">
        <v>471</v>
      </c>
    </row>
    <row r="2313" spans="1:4">
      <c r="A2313" s="272" t="s">
        <v>3868</v>
      </c>
      <c r="B2313" s="272">
        <v>506079</v>
      </c>
      <c r="C2313" s="272" t="s">
        <v>3869</v>
      </c>
      <c r="D2313" s="272" t="s">
        <v>779</v>
      </c>
    </row>
    <row r="2314" spans="1:4">
      <c r="A2314" s="272" t="s">
        <v>3870</v>
      </c>
      <c r="B2314" s="272">
        <v>534690</v>
      </c>
      <c r="C2314" s="272" t="s">
        <v>3871</v>
      </c>
      <c r="D2314" s="272" t="s">
        <v>774</v>
      </c>
    </row>
    <row r="2315" spans="1:4">
      <c r="A2315" s="272" t="s">
        <v>3872</v>
      </c>
      <c r="B2315" s="272">
        <v>590075</v>
      </c>
      <c r="C2315" s="272" t="s">
        <v>3873</v>
      </c>
      <c r="D2315" s="272" t="s">
        <v>471</v>
      </c>
    </row>
    <row r="2316" spans="1:4">
      <c r="A2316" s="272" t="s">
        <v>3874</v>
      </c>
      <c r="B2316" s="272">
        <v>539841</v>
      </c>
      <c r="C2316" s="272" t="s">
        <v>456</v>
      </c>
      <c r="D2316" s="272" t="s">
        <v>777</v>
      </c>
    </row>
    <row r="2317" spans="1:4">
      <c r="A2317" s="272" t="s">
        <v>3875</v>
      </c>
      <c r="B2317" s="272">
        <v>509048</v>
      </c>
      <c r="C2317" s="272" t="s">
        <v>456</v>
      </c>
      <c r="D2317" s="272" t="s">
        <v>542</v>
      </c>
    </row>
    <row r="2318" spans="1:4">
      <c r="A2318" s="272" t="s">
        <v>3876</v>
      </c>
      <c r="B2318" s="272">
        <v>532275</v>
      </c>
      <c r="C2318" s="272" t="s">
        <v>456</v>
      </c>
      <c r="D2318" s="272" t="s">
        <v>473</v>
      </c>
    </row>
    <row r="2319" spans="1:4">
      <c r="A2319" s="272" t="s">
        <v>3877</v>
      </c>
      <c r="B2319" s="272">
        <v>533012</v>
      </c>
      <c r="C2319" s="272" t="s">
        <v>3878</v>
      </c>
      <c r="D2319" s="272" t="s">
        <v>542</v>
      </c>
    </row>
    <row r="2320" spans="1:4">
      <c r="A2320" s="272" t="s">
        <v>3879</v>
      </c>
      <c r="B2320" s="272">
        <v>540005</v>
      </c>
      <c r="C2320" s="272" t="s">
        <v>3880</v>
      </c>
      <c r="D2320" s="272" t="s">
        <v>442</v>
      </c>
    </row>
    <row r="2321" spans="1:4">
      <c r="A2321" s="272" t="s">
        <v>3881</v>
      </c>
      <c r="B2321" s="272">
        <v>500510</v>
      </c>
      <c r="C2321" s="272" t="s">
        <v>3882</v>
      </c>
      <c r="D2321" s="272" t="s">
        <v>854</v>
      </c>
    </row>
    <row r="2322" spans="1:4">
      <c r="A2322" s="272" t="s">
        <v>3883</v>
      </c>
      <c r="B2322" s="272">
        <v>540702</v>
      </c>
      <c r="C2322" s="272" t="s">
        <v>3884</v>
      </c>
      <c r="D2322" s="272" t="s">
        <v>645</v>
      </c>
    </row>
    <row r="2323" spans="1:4">
      <c r="A2323" s="272" t="s">
        <v>3885</v>
      </c>
      <c r="B2323" s="272">
        <v>531164</v>
      </c>
      <c r="C2323" s="272" t="s">
        <v>456</v>
      </c>
      <c r="D2323" s="272" t="s">
        <v>570</v>
      </c>
    </row>
    <row r="2324" spans="1:4">
      <c r="A2324" s="272" t="s">
        <v>3886</v>
      </c>
      <c r="B2324" s="272">
        <v>539909</v>
      </c>
      <c r="C2324" s="272" t="s">
        <v>456</v>
      </c>
      <c r="D2324" s="272" t="s">
        <v>473</v>
      </c>
    </row>
    <row r="2325" spans="1:4">
      <c r="A2325" s="272" t="s">
        <v>3887</v>
      </c>
      <c r="B2325" s="272" t="s">
        <v>456</v>
      </c>
      <c r="C2325" s="272" t="s">
        <v>3888</v>
      </c>
      <c r="D2325" s="272" t="s">
        <v>467</v>
      </c>
    </row>
    <row r="2326" spans="1:4">
      <c r="A2326" s="272" t="s">
        <v>3889</v>
      </c>
      <c r="B2326" s="272">
        <v>540222</v>
      </c>
      <c r="C2326" s="272" t="s">
        <v>3890</v>
      </c>
      <c r="D2326" s="272" t="s">
        <v>494</v>
      </c>
    </row>
    <row r="2327" spans="1:4">
      <c r="A2327" s="272" t="s">
        <v>3891</v>
      </c>
      <c r="B2327" s="272">
        <v>532829</v>
      </c>
      <c r="C2327" s="272" t="s">
        <v>456</v>
      </c>
      <c r="D2327" s="272" t="s">
        <v>882</v>
      </c>
    </row>
    <row r="2328" spans="1:4">
      <c r="A2328" s="272" t="s">
        <v>3892</v>
      </c>
      <c r="B2328" s="272" t="s">
        <v>456</v>
      </c>
      <c r="C2328" s="272" t="s">
        <v>3893</v>
      </c>
      <c r="D2328" s="272" t="s">
        <v>467</v>
      </c>
    </row>
    <row r="2329" spans="1:4">
      <c r="A2329" s="272" t="s">
        <v>3894</v>
      </c>
      <c r="B2329" s="272">
        <v>531288</v>
      </c>
      <c r="C2329" s="272" t="s">
        <v>456</v>
      </c>
      <c r="D2329" s="272" t="s">
        <v>473</v>
      </c>
    </row>
    <row r="2330" spans="1:4">
      <c r="A2330" s="272" t="s">
        <v>3895</v>
      </c>
      <c r="B2330" s="272">
        <v>540360</v>
      </c>
      <c r="C2330" s="272" t="s">
        <v>456</v>
      </c>
      <c r="D2330" s="272" t="s">
        <v>439</v>
      </c>
    </row>
    <row r="2331" spans="1:4">
      <c r="A2331" s="272" t="s">
        <v>3896</v>
      </c>
      <c r="B2331" s="272">
        <v>508306</v>
      </c>
      <c r="C2331" s="272" t="s">
        <v>456</v>
      </c>
      <c r="D2331" s="272" t="s">
        <v>863</v>
      </c>
    </row>
    <row r="2332" spans="1:4">
      <c r="A2332" s="272" t="s">
        <v>3897</v>
      </c>
      <c r="B2332" s="272">
        <v>517415</v>
      </c>
      <c r="C2332" s="272" t="s">
        <v>456</v>
      </c>
      <c r="D2332" s="272" t="s">
        <v>786</v>
      </c>
    </row>
    <row r="2333" spans="1:4">
      <c r="A2333" s="272" t="s">
        <v>3898</v>
      </c>
      <c r="B2333" s="272">
        <v>517518</v>
      </c>
      <c r="C2333" s="272" t="s">
        <v>3899</v>
      </c>
      <c r="D2333" s="272" t="s">
        <v>464</v>
      </c>
    </row>
    <row r="2334" spans="1:4">
      <c r="A2334" s="272" t="s">
        <v>3900</v>
      </c>
      <c r="B2334" s="272">
        <v>509046</v>
      </c>
      <c r="C2334" s="272" t="s">
        <v>456</v>
      </c>
      <c r="D2334" s="272" t="s">
        <v>877</v>
      </c>
    </row>
    <row r="2335" spans="1:4">
      <c r="A2335" s="272" t="s">
        <v>3901</v>
      </c>
      <c r="B2335" s="272">
        <v>780021</v>
      </c>
      <c r="C2335" s="272" t="s">
        <v>456</v>
      </c>
      <c r="D2335" s="272" t="s">
        <v>547</v>
      </c>
    </row>
    <row r="2336" spans="1:4">
      <c r="A2336" s="272" t="s">
        <v>3902</v>
      </c>
      <c r="B2336" s="272">
        <v>541233</v>
      </c>
      <c r="C2336" s="272" t="s">
        <v>3903</v>
      </c>
      <c r="D2336" s="272" t="s">
        <v>657</v>
      </c>
    </row>
    <row r="2337" spans="1:4">
      <c r="A2337" s="272" t="s">
        <v>3904</v>
      </c>
      <c r="B2337" s="272">
        <v>533602</v>
      </c>
      <c r="C2337" s="272" t="s">
        <v>456</v>
      </c>
      <c r="D2337" s="272" t="s">
        <v>476</v>
      </c>
    </row>
    <row r="2338" spans="1:4">
      <c r="A2338" s="272" t="s">
        <v>3905</v>
      </c>
      <c r="B2338" s="272">
        <v>541196</v>
      </c>
      <c r="C2338" s="272" t="s">
        <v>456</v>
      </c>
      <c r="D2338" s="272" t="s">
        <v>540</v>
      </c>
    </row>
    <row r="2339" spans="1:4">
      <c r="A2339" s="272" t="s">
        <v>3906</v>
      </c>
      <c r="B2339" s="272" t="s">
        <v>456</v>
      </c>
      <c r="C2339" s="272" t="s">
        <v>3907</v>
      </c>
      <c r="D2339" s="272" t="s">
        <v>467</v>
      </c>
    </row>
    <row r="2340" spans="1:4">
      <c r="A2340" s="272" t="s">
        <v>3908</v>
      </c>
      <c r="B2340" s="272" t="s">
        <v>456</v>
      </c>
      <c r="C2340" s="272" t="s">
        <v>3907</v>
      </c>
      <c r="D2340" s="272" t="s">
        <v>467</v>
      </c>
    </row>
    <row r="2341" spans="1:4">
      <c r="A2341" s="272" t="s">
        <v>3909</v>
      </c>
      <c r="B2341" s="272">
        <v>500250</v>
      </c>
      <c r="C2341" s="272" t="s">
        <v>3910</v>
      </c>
      <c r="D2341" s="272" t="s">
        <v>811</v>
      </c>
    </row>
    <row r="2342" spans="1:4">
      <c r="A2342" s="272" t="s">
        <v>3911</v>
      </c>
      <c r="B2342" s="272">
        <v>533007</v>
      </c>
      <c r="C2342" s="272" t="s">
        <v>3912</v>
      </c>
      <c r="D2342" s="272" t="s">
        <v>1376</v>
      </c>
    </row>
    <row r="2343" spans="1:4">
      <c r="A2343" s="272" t="s">
        <v>3913</v>
      </c>
      <c r="B2343" s="272" t="s">
        <v>456</v>
      </c>
      <c r="C2343" s="272" t="s">
        <v>3914</v>
      </c>
      <c r="D2343" s="272" t="s">
        <v>467</v>
      </c>
    </row>
    <row r="2344" spans="1:4">
      <c r="A2344" s="272" t="s">
        <v>3915</v>
      </c>
      <c r="B2344" s="272">
        <v>526596</v>
      </c>
      <c r="C2344" s="272" t="s">
        <v>3916</v>
      </c>
      <c r="D2344" s="272" t="s">
        <v>882</v>
      </c>
    </row>
    <row r="2345" spans="1:4">
      <c r="A2345" s="272" t="s">
        <v>3917</v>
      </c>
      <c r="B2345" s="272">
        <v>511593</v>
      </c>
      <c r="C2345" s="272" t="s">
        <v>456</v>
      </c>
      <c r="D2345" s="272" t="s">
        <v>473</v>
      </c>
    </row>
    <row r="2346" spans="1:4">
      <c r="A2346" s="272" t="s">
        <v>3918</v>
      </c>
      <c r="B2346" s="272">
        <v>531027</v>
      </c>
      <c r="C2346" s="272" t="s">
        <v>456</v>
      </c>
      <c r="D2346" s="272" t="s">
        <v>439</v>
      </c>
    </row>
    <row r="2347" spans="1:4">
      <c r="A2347" s="272" t="s">
        <v>3919</v>
      </c>
      <c r="B2347" s="272">
        <v>500253</v>
      </c>
      <c r="C2347" s="272" t="s">
        <v>3920</v>
      </c>
      <c r="D2347" s="272" t="s">
        <v>514</v>
      </c>
    </row>
    <row r="2348" spans="1:4">
      <c r="A2348" s="272" t="s">
        <v>3921</v>
      </c>
      <c r="B2348" s="272">
        <v>539927</v>
      </c>
      <c r="C2348" s="272" t="s">
        <v>456</v>
      </c>
      <c r="D2348" s="272" t="s">
        <v>540</v>
      </c>
    </row>
    <row r="2349" spans="1:4">
      <c r="A2349" s="272" t="s">
        <v>3922</v>
      </c>
      <c r="B2349" s="272">
        <v>507759</v>
      </c>
      <c r="C2349" s="272" t="s">
        <v>456</v>
      </c>
      <c r="D2349" s="272" t="s">
        <v>504</v>
      </c>
    </row>
    <row r="2350" spans="1:4">
      <c r="A2350" s="272" t="s">
        <v>3923</v>
      </c>
      <c r="B2350" s="272">
        <v>517463</v>
      </c>
      <c r="C2350" s="272" t="s">
        <v>3924</v>
      </c>
      <c r="D2350" s="272" t="s">
        <v>998</v>
      </c>
    </row>
    <row r="2351" spans="1:4">
      <c r="A2351" s="272" t="s">
        <v>3925</v>
      </c>
      <c r="B2351" s="272">
        <v>531241</v>
      </c>
      <c r="C2351" s="272" t="s">
        <v>3926</v>
      </c>
      <c r="D2351" s="272" t="s">
        <v>1002</v>
      </c>
    </row>
    <row r="2352" spans="1:4">
      <c r="A2352" s="272" t="s">
        <v>3927</v>
      </c>
      <c r="B2352" s="272">
        <v>531633</v>
      </c>
      <c r="C2352" s="272" t="s">
        <v>3928</v>
      </c>
      <c r="D2352" s="272" t="s">
        <v>494</v>
      </c>
    </row>
    <row r="2353" spans="1:4">
      <c r="A2353" s="272" t="s">
        <v>3929</v>
      </c>
      <c r="B2353" s="272">
        <v>523457</v>
      </c>
      <c r="C2353" s="272" t="s">
        <v>3930</v>
      </c>
      <c r="D2353" s="272" t="s">
        <v>1492</v>
      </c>
    </row>
    <row r="2354" spans="1:4">
      <c r="A2354" s="272" t="s">
        <v>3931</v>
      </c>
      <c r="B2354" s="272">
        <v>523457</v>
      </c>
      <c r="C2354" s="272" t="s">
        <v>3932</v>
      </c>
      <c r="D2354" s="272" t="s">
        <v>1492</v>
      </c>
    </row>
    <row r="2355" spans="1:4">
      <c r="A2355" s="272" t="s">
        <v>3933</v>
      </c>
      <c r="B2355" s="272">
        <v>524748</v>
      </c>
      <c r="C2355" s="272" t="s">
        <v>456</v>
      </c>
      <c r="D2355" s="272" t="s">
        <v>504</v>
      </c>
    </row>
    <row r="2356" spans="1:4">
      <c r="A2356" s="272" t="s">
        <v>3934</v>
      </c>
      <c r="B2356" s="272">
        <v>526604</v>
      </c>
      <c r="C2356" s="272" t="s">
        <v>456</v>
      </c>
      <c r="D2356" s="272" t="s">
        <v>464</v>
      </c>
    </row>
    <row r="2357" spans="1:4">
      <c r="A2357" s="272" t="s">
        <v>3935</v>
      </c>
      <c r="B2357" s="272">
        <v>507912</v>
      </c>
      <c r="C2357" s="272" t="s">
        <v>456</v>
      </c>
      <c r="D2357" s="272" t="s">
        <v>439</v>
      </c>
    </row>
    <row r="2358" spans="1:4">
      <c r="A2358" s="272" t="s">
        <v>3936</v>
      </c>
      <c r="B2358" s="272">
        <v>540192</v>
      </c>
      <c r="C2358" s="272" t="s">
        <v>456</v>
      </c>
      <c r="D2358" s="272" t="s">
        <v>439</v>
      </c>
    </row>
    <row r="2359" spans="1:4">
      <c r="A2359" s="272" t="s">
        <v>3937</v>
      </c>
      <c r="B2359" s="272">
        <v>512455</v>
      </c>
      <c r="C2359" s="272" t="s">
        <v>456</v>
      </c>
      <c r="D2359" s="272" t="s">
        <v>488</v>
      </c>
    </row>
    <row r="2360" spans="1:4">
      <c r="A2360" s="272" t="s">
        <v>3938</v>
      </c>
      <c r="B2360" s="272">
        <v>539992</v>
      </c>
      <c r="C2360" s="272" t="s">
        <v>3939</v>
      </c>
      <c r="D2360" s="272" t="s">
        <v>464</v>
      </c>
    </row>
    <row r="2361" spans="1:4">
      <c r="A2361" s="272" t="s">
        <v>3940</v>
      </c>
      <c r="B2361" s="272">
        <v>590082</v>
      </c>
      <c r="C2361" s="272" t="s">
        <v>456</v>
      </c>
      <c r="D2361" s="272" t="s">
        <v>439</v>
      </c>
    </row>
    <row r="2362" spans="1:4">
      <c r="A2362" s="272" t="s">
        <v>3941</v>
      </c>
      <c r="B2362" s="272">
        <v>532740</v>
      </c>
      <c r="C2362" s="272" t="s">
        <v>3942</v>
      </c>
      <c r="D2362" s="272" t="s">
        <v>464</v>
      </c>
    </row>
    <row r="2363" spans="1:4">
      <c r="A2363" s="272" t="s">
        <v>3943</v>
      </c>
      <c r="B2363" s="272">
        <v>526568</v>
      </c>
      <c r="C2363" s="272" t="s">
        <v>456</v>
      </c>
      <c r="D2363" s="272" t="s">
        <v>863</v>
      </c>
    </row>
    <row r="2364" spans="1:4">
      <c r="A2364" s="272" t="s">
        <v>3944</v>
      </c>
      <c r="B2364" s="272">
        <v>534422</v>
      </c>
      <c r="C2364" s="272" t="s">
        <v>456</v>
      </c>
      <c r="D2364" s="272" t="s">
        <v>926</v>
      </c>
    </row>
    <row r="2365" spans="1:4">
      <c r="A2365" s="272" t="s">
        <v>3945</v>
      </c>
      <c r="B2365" s="272">
        <v>500284</v>
      </c>
      <c r="C2365" s="272" t="s">
        <v>456</v>
      </c>
      <c r="D2365" s="272" t="s">
        <v>504</v>
      </c>
    </row>
    <row r="2366" spans="1:4">
      <c r="A2366" s="272" t="s">
        <v>3946</v>
      </c>
      <c r="B2366" s="272">
        <v>530065</v>
      </c>
      <c r="C2366" s="272" t="s">
        <v>456</v>
      </c>
      <c r="D2366" s="272" t="s">
        <v>657</v>
      </c>
    </row>
    <row r="2367" spans="1:4">
      <c r="A2367" s="272" t="s">
        <v>3947</v>
      </c>
      <c r="B2367" s="272">
        <v>540952</v>
      </c>
      <c r="C2367" s="272" t="s">
        <v>456</v>
      </c>
      <c r="D2367" s="272" t="s">
        <v>570</v>
      </c>
    </row>
    <row r="2368" spans="1:4">
      <c r="A2368" s="272" t="s">
        <v>3948</v>
      </c>
      <c r="B2368" s="272">
        <v>523475</v>
      </c>
      <c r="C2368" s="272" t="s">
        <v>456</v>
      </c>
      <c r="D2368" s="272" t="s">
        <v>516</v>
      </c>
    </row>
    <row r="2369" spans="1:4">
      <c r="A2369" s="272" t="s">
        <v>3949</v>
      </c>
      <c r="B2369" s="272">
        <v>532998</v>
      </c>
      <c r="C2369" s="272" t="s">
        <v>3950</v>
      </c>
      <c r="D2369" s="272" t="s">
        <v>926</v>
      </c>
    </row>
    <row r="2370" spans="1:4">
      <c r="A2370" s="272" t="s">
        <v>3951</v>
      </c>
      <c r="B2370" s="272">
        <v>533343</v>
      </c>
      <c r="C2370" s="272" t="s">
        <v>3952</v>
      </c>
      <c r="D2370" s="272" t="s">
        <v>570</v>
      </c>
    </row>
    <row r="2371" spans="1:4">
      <c r="A2371" s="272" t="s">
        <v>3953</v>
      </c>
      <c r="B2371" s="272">
        <v>539227</v>
      </c>
      <c r="C2371" s="272" t="s">
        <v>456</v>
      </c>
      <c r="D2371" s="272" t="s">
        <v>464</v>
      </c>
    </row>
    <row r="2372" spans="1:4">
      <c r="A2372" s="272" t="s">
        <v>3954</v>
      </c>
      <c r="B2372" s="272">
        <v>514036</v>
      </c>
      <c r="C2372" s="272" t="s">
        <v>456</v>
      </c>
      <c r="D2372" s="272" t="s">
        <v>471</v>
      </c>
    </row>
    <row r="2373" spans="1:4">
      <c r="A2373" s="272" t="s">
        <v>3955</v>
      </c>
      <c r="B2373" s="272">
        <v>532783</v>
      </c>
      <c r="C2373" s="272" t="s">
        <v>3956</v>
      </c>
      <c r="D2373" s="272" t="s">
        <v>516</v>
      </c>
    </row>
    <row r="2374" spans="1:4">
      <c r="A2374" s="272" t="s">
        <v>3957</v>
      </c>
      <c r="B2374" s="272">
        <v>526179</v>
      </c>
      <c r="C2374" s="272" t="s">
        <v>456</v>
      </c>
      <c r="D2374" s="272" t="s">
        <v>693</v>
      </c>
    </row>
    <row r="2375" spans="1:4">
      <c r="A2375" s="272" t="s">
        <v>3958</v>
      </c>
      <c r="B2375" s="272">
        <v>512048</v>
      </c>
      <c r="C2375" s="272" t="s">
        <v>456</v>
      </c>
      <c r="D2375" s="272" t="s">
        <v>542</v>
      </c>
    </row>
    <row r="2376" spans="1:4">
      <c r="A2376" s="272" t="s">
        <v>3959</v>
      </c>
      <c r="B2376" s="272">
        <v>532796</v>
      </c>
      <c r="C2376" s="272" t="s">
        <v>3960</v>
      </c>
      <c r="D2376" s="272" t="s">
        <v>811</v>
      </c>
    </row>
    <row r="2377" spans="1:4">
      <c r="A2377" s="272" t="s">
        <v>3961</v>
      </c>
      <c r="B2377" s="272">
        <v>517206</v>
      </c>
      <c r="C2377" s="272" t="s">
        <v>3962</v>
      </c>
      <c r="D2377" s="272" t="s">
        <v>811</v>
      </c>
    </row>
    <row r="2378" spans="1:4">
      <c r="A2378" s="272" t="s">
        <v>3963</v>
      </c>
      <c r="B2378" s="272">
        <v>500257</v>
      </c>
      <c r="C2378" s="272" t="s">
        <v>3964</v>
      </c>
      <c r="D2378" s="272" t="s">
        <v>494</v>
      </c>
    </row>
    <row r="2379" spans="1:4">
      <c r="A2379" s="272" t="s">
        <v>3965</v>
      </c>
      <c r="B2379" s="272">
        <v>539542</v>
      </c>
      <c r="C2379" s="272" t="s">
        <v>3966</v>
      </c>
      <c r="D2379" s="272" t="s">
        <v>570</v>
      </c>
    </row>
    <row r="2380" spans="1:4">
      <c r="A2380" s="272" t="s">
        <v>3967</v>
      </c>
      <c r="B2380" s="272">
        <v>531402</v>
      </c>
      <c r="C2380" s="272" t="s">
        <v>456</v>
      </c>
      <c r="D2380" s="272" t="s">
        <v>478</v>
      </c>
    </row>
    <row r="2381" spans="1:4">
      <c r="A2381" s="272" t="s">
        <v>3968</v>
      </c>
      <c r="B2381" s="272">
        <v>500259</v>
      </c>
      <c r="C2381" s="272" t="s">
        <v>3969</v>
      </c>
      <c r="D2381" s="272" t="s">
        <v>494</v>
      </c>
    </row>
    <row r="2382" spans="1:4">
      <c r="A2382" s="272" t="s">
        <v>3970</v>
      </c>
      <c r="B2382" s="272">
        <v>530689</v>
      </c>
      <c r="C2382" s="272" t="s">
        <v>456</v>
      </c>
      <c r="D2382" s="272" t="s">
        <v>638</v>
      </c>
    </row>
    <row r="2383" spans="1:4">
      <c r="A2383" s="272" t="s">
        <v>3971</v>
      </c>
      <c r="B2383" s="272">
        <v>505320</v>
      </c>
      <c r="C2383" s="272" t="s">
        <v>456</v>
      </c>
      <c r="D2383" s="272" t="s">
        <v>464</v>
      </c>
    </row>
    <row r="2384" spans="1:4">
      <c r="A2384" s="272" t="s">
        <v>3972</v>
      </c>
      <c r="B2384" s="272">
        <v>534532</v>
      </c>
      <c r="C2384" s="272" t="s">
        <v>3973</v>
      </c>
      <c r="D2384" s="272" t="s">
        <v>570</v>
      </c>
    </row>
    <row r="2385" spans="1:4">
      <c r="A2385" s="272" t="s">
        <v>3974</v>
      </c>
      <c r="B2385" s="272">
        <v>526935</v>
      </c>
      <c r="C2385" s="272" t="s">
        <v>456</v>
      </c>
      <c r="D2385" s="272" t="s">
        <v>439</v>
      </c>
    </row>
    <row r="2386" spans="1:4">
      <c r="A2386" s="272" t="s">
        <v>3975</v>
      </c>
      <c r="B2386" s="272">
        <v>538890</v>
      </c>
      <c r="C2386" s="272" t="s">
        <v>456</v>
      </c>
      <c r="D2386" s="272" t="s">
        <v>471</v>
      </c>
    </row>
    <row r="2387" spans="1:4">
      <c r="A2387" s="272" t="s">
        <v>3976</v>
      </c>
      <c r="B2387" s="272">
        <v>538890</v>
      </c>
      <c r="C2387" s="272" t="s">
        <v>456</v>
      </c>
      <c r="D2387" s="272" t="s">
        <v>471</v>
      </c>
    </row>
    <row r="2388" spans="1:4">
      <c r="A2388" s="272" t="s">
        <v>3977</v>
      </c>
      <c r="B2388" s="272" t="s">
        <v>456</v>
      </c>
      <c r="C2388" s="272" t="s">
        <v>3978</v>
      </c>
      <c r="D2388" s="272" t="s">
        <v>467</v>
      </c>
    </row>
    <row r="2389" spans="1:4">
      <c r="A2389" s="272" t="s">
        <v>3979</v>
      </c>
      <c r="B2389" s="272">
        <v>506543</v>
      </c>
      <c r="C2389" s="272" t="s">
        <v>456</v>
      </c>
      <c r="D2389" s="272" t="s">
        <v>964</v>
      </c>
    </row>
    <row r="2390" spans="1:4">
      <c r="A2390" s="272" t="s">
        <v>3980</v>
      </c>
      <c r="B2390" s="272">
        <v>532906</v>
      </c>
      <c r="C2390" s="272" t="s">
        <v>3981</v>
      </c>
      <c r="D2390" s="272" t="s">
        <v>854</v>
      </c>
    </row>
    <row r="2391" spans="1:4">
      <c r="A2391" s="272" t="s">
        <v>3982</v>
      </c>
      <c r="B2391" s="272">
        <v>507836</v>
      </c>
      <c r="C2391" s="272" t="s">
        <v>456</v>
      </c>
      <c r="D2391" s="272" t="s">
        <v>657</v>
      </c>
    </row>
    <row r="2392" spans="1:4">
      <c r="A2392" s="272" t="s">
        <v>3983</v>
      </c>
      <c r="B2392" s="272">
        <v>507836</v>
      </c>
      <c r="C2392" s="272" t="s">
        <v>456</v>
      </c>
      <c r="D2392" s="272" t="s">
        <v>657</v>
      </c>
    </row>
    <row r="2393" spans="1:4">
      <c r="A2393" s="272" t="s">
        <v>3984</v>
      </c>
      <c r="B2393" s="272">
        <v>541973</v>
      </c>
      <c r="C2393" s="272" t="s">
        <v>456</v>
      </c>
      <c r="D2393" s="272" t="s">
        <v>657</v>
      </c>
    </row>
    <row r="2394" spans="1:4">
      <c r="A2394" s="272" t="s">
        <v>3985</v>
      </c>
      <c r="B2394" s="272">
        <v>523248</v>
      </c>
      <c r="C2394" s="272" t="s">
        <v>456</v>
      </c>
      <c r="D2394" s="272" t="s">
        <v>576</v>
      </c>
    </row>
    <row r="2395" spans="1:4">
      <c r="A2395" s="272" t="s">
        <v>3986</v>
      </c>
      <c r="B2395" s="272">
        <v>501471</v>
      </c>
      <c r="C2395" s="272" t="s">
        <v>456</v>
      </c>
      <c r="D2395" s="272" t="s">
        <v>478</v>
      </c>
    </row>
    <row r="2396" spans="1:4">
      <c r="A2396" s="272" t="s">
        <v>3987</v>
      </c>
      <c r="B2396" s="272" t="s">
        <v>456</v>
      </c>
      <c r="C2396" s="272" t="s">
        <v>3988</v>
      </c>
      <c r="D2396" s="272" t="s">
        <v>467</v>
      </c>
    </row>
    <row r="2397" spans="1:4">
      <c r="A2397" s="272" t="s">
        <v>3989</v>
      </c>
      <c r="B2397" s="272">
        <v>512600</v>
      </c>
      <c r="C2397" s="272" t="s">
        <v>456</v>
      </c>
      <c r="D2397" s="272" t="s">
        <v>478</v>
      </c>
    </row>
    <row r="2398" spans="1:4">
      <c r="A2398" s="272" t="s">
        <v>3990</v>
      </c>
      <c r="B2398" s="272" t="s">
        <v>456</v>
      </c>
      <c r="C2398" s="272" t="s">
        <v>3991</v>
      </c>
      <c r="D2398" s="272" t="s">
        <v>467</v>
      </c>
    </row>
    <row r="2399" spans="1:4">
      <c r="A2399" s="272" t="s">
        <v>3992</v>
      </c>
      <c r="B2399" s="272">
        <v>539894</v>
      </c>
      <c r="C2399" s="272" t="s">
        <v>456</v>
      </c>
      <c r="D2399" s="272" t="s">
        <v>854</v>
      </c>
    </row>
    <row r="2400" spans="1:4">
      <c r="A2400" s="272" t="s">
        <v>3993</v>
      </c>
      <c r="B2400" s="272">
        <v>515093</v>
      </c>
      <c r="C2400" s="272" t="s">
        <v>3994</v>
      </c>
      <c r="D2400" s="272" t="s">
        <v>984</v>
      </c>
    </row>
    <row r="2401" spans="1:4">
      <c r="A2401" s="272" t="s">
        <v>3995</v>
      </c>
      <c r="B2401" s="272">
        <v>780009</v>
      </c>
      <c r="C2401" s="272" t="s">
        <v>456</v>
      </c>
      <c r="D2401" s="272" t="s">
        <v>547</v>
      </c>
    </row>
    <row r="2402" spans="1:4">
      <c r="A2402" s="272" t="s">
        <v>3996</v>
      </c>
      <c r="B2402" s="272">
        <v>531497</v>
      </c>
      <c r="C2402" s="272" t="s">
        <v>3997</v>
      </c>
      <c r="D2402" s="272" t="s">
        <v>854</v>
      </c>
    </row>
    <row r="2403" spans="1:4">
      <c r="A2403" s="272" t="s">
        <v>3998</v>
      </c>
      <c r="B2403" s="272">
        <v>519279</v>
      </c>
      <c r="C2403" s="272" t="s">
        <v>456</v>
      </c>
      <c r="D2403" s="272" t="s">
        <v>654</v>
      </c>
    </row>
    <row r="2404" spans="1:4">
      <c r="A2404" s="272" t="s">
        <v>3999</v>
      </c>
      <c r="B2404" s="272">
        <v>515059</v>
      </c>
      <c r="C2404" s="272" t="s">
        <v>456</v>
      </c>
      <c r="D2404" s="272" t="s">
        <v>705</v>
      </c>
    </row>
    <row r="2405" spans="1:4">
      <c r="A2405" s="272" t="s">
        <v>4000</v>
      </c>
      <c r="B2405" s="272">
        <v>511000</v>
      </c>
      <c r="C2405" s="272" t="s">
        <v>456</v>
      </c>
      <c r="D2405" s="272" t="s">
        <v>473</v>
      </c>
    </row>
    <row r="2406" spans="1:4">
      <c r="A2406" s="272" t="s">
        <v>4001</v>
      </c>
      <c r="B2406" s="272">
        <v>531910</v>
      </c>
      <c r="C2406" s="272" t="s">
        <v>456</v>
      </c>
      <c r="D2406" s="272" t="s">
        <v>494</v>
      </c>
    </row>
    <row r="2407" spans="1:4">
      <c r="A2407" s="272" t="s">
        <v>4002</v>
      </c>
      <c r="B2407" s="272" t="s">
        <v>456</v>
      </c>
      <c r="C2407" s="272" t="s">
        <v>4003</v>
      </c>
      <c r="D2407" s="272" t="s">
        <v>467</v>
      </c>
    </row>
    <row r="2408" spans="1:4">
      <c r="A2408" s="272" t="s">
        <v>4004</v>
      </c>
      <c r="B2408" s="272" t="s">
        <v>456</v>
      </c>
      <c r="C2408" s="272" t="s">
        <v>4005</v>
      </c>
      <c r="D2408" s="272" t="s">
        <v>467</v>
      </c>
    </row>
    <row r="2409" spans="1:4">
      <c r="A2409" s="272" t="s">
        <v>4006</v>
      </c>
      <c r="B2409" s="272">
        <v>590134</v>
      </c>
      <c r="C2409" s="272" t="s">
        <v>4007</v>
      </c>
      <c r="D2409" s="272" t="s">
        <v>964</v>
      </c>
    </row>
    <row r="2410" spans="1:4">
      <c r="A2410" s="272" t="s">
        <v>4008</v>
      </c>
      <c r="B2410" s="272">
        <v>538401</v>
      </c>
      <c r="C2410" s="272" t="s">
        <v>456</v>
      </c>
      <c r="D2410" s="272" t="s">
        <v>998</v>
      </c>
    </row>
    <row r="2411" spans="1:4">
      <c r="A2411" s="272" t="s">
        <v>4009</v>
      </c>
      <c r="B2411" s="272">
        <v>500264</v>
      </c>
      <c r="C2411" s="272" t="s">
        <v>456</v>
      </c>
      <c r="D2411" s="272" t="s">
        <v>471</v>
      </c>
    </row>
    <row r="2412" spans="1:4">
      <c r="A2412" s="272" t="s">
        <v>4010</v>
      </c>
      <c r="B2412" s="272">
        <v>540650</v>
      </c>
      <c r="C2412" s="272" t="s">
        <v>4011</v>
      </c>
      <c r="D2412" s="272" t="s">
        <v>1155</v>
      </c>
    </row>
    <row r="2413" spans="1:4">
      <c r="A2413" s="272" t="s">
        <v>4012</v>
      </c>
      <c r="B2413" s="272">
        <v>524000</v>
      </c>
      <c r="C2413" s="272" t="s">
        <v>4013</v>
      </c>
      <c r="D2413" s="272" t="s">
        <v>473</v>
      </c>
    </row>
    <row r="2414" spans="1:4">
      <c r="A2414" s="272" t="s">
        <v>4014</v>
      </c>
      <c r="B2414" s="272">
        <v>517449</v>
      </c>
      <c r="C2414" s="272" t="s">
        <v>456</v>
      </c>
      <c r="D2414" s="272" t="s">
        <v>1376</v>
      </c>
    </row>
    <row r="2415" spans="1:4">
      <c r="A2415" s="272" t="s">
        <v>4015</v>
      </c>
      <c r="B2415" s="272">
        <v>512377</v>
      </c>
      <c r="C2415" s="272" t="s">
        <v>456</v>
      </c>
      <c r="D2415" s="272" t="s">
        <v>877</v>
      </c>
    </row>
    <row r="2416" spans="1:4">
      <c r="A2416" s="272" t="s">
        <v>4016</v>
      </c>
      <c r="B2416" s="272">
        <v>532896</v>
      </c>
      <c r="C2416" s="272" t="s">
        <v>4017</v>
      </c>
      <c r="D2416" s="272" t="s">
        <v>450</v>
      </c>
    </row>
    <row r="2417" spans="1:4">
      <c r="A2417" s="272" t="s">
        <v>4018</v>
      </c>
      <c r="B2417" s="272">
        <v>523384</v>
      </c>
      <c r="C2417" s="272" t="s">
        <v>4019</v>
      </c>
      <c r="D2417" s="272" t="s">
        <v>473</v>
      </c>
    </row>
    <row r="2418" spans="1:4">
      <c r="A2418" s="272" t="s">
        <v>4020</v>
      </c>
      <c r="B2418" s="272">
        <v>519612</v>
      </c>
      <c r="C2418" s="272" t="s">
        <v>456</v>
      </c>
      <c r="D2418" s="272" t="s">
        <v>516</v>
      </c>
    </row>
    <row r="2419" spans="1:4">
      <c r="A2419" s="272" t="s">
        <v>4021</v>
      </c>
      <c r="B2419" s="272">
        <v>514450</v>
      </c>
      <c r="C2419" s="272" t="s">
        <v>456</v>
      </c>
      <c r="D2419" s="272" t="s">
        <v>1376</v>
      </c>
    </row>
    <row r="2420" spans="1:4">
      <c r="A2420" s="272" t="s">
        <v>4022</v>
      </c>
      <c r="B2420" s="272">
        <v>513460</v>
      </c>
      <c r="C2420" s="272" t="s">
        <v>456</v>
      </c>
      <c r="D2420" s="272" t="s">
        <v>779</v>
      </c>
    </row>
    <row r="2421" spans="1:4">
      <c r="A2421" s="272" t="s">
        <v>4023</v>
      </c>
      <c r="B2421" s="272">
        <v>513554</v>
      </c>
      <c r="C2421" s="272" t="s">
        <v>4024</v>
      </c>
      <c r="D2421" s="272" t="s">
        <v>779</v>
      </c>
    </row>
    <row r="2422" spans="1:4">
      <c r="A2422" s="272" t="s">
        <v>4025</v>
      </c>
      <c r="B2422" s="272">
        <v>531515</v>
      </c>
      <c r="C2422" s="272" t="s">
        <v>456</v>
      </c>
      <c r="D2422" s="272" t="s">
        <v>478</v>
      </c>
    </row>
    <row r="2423" spans="1:4">
      <c r="A2423" s="272" t="s">
        <v>4026</v>
      </c>
      <c r="B2423" s="272">
        <v>539957</v>
      </c>
      <c r="C2423" s="272" t="s">
        <v>4027</v>
      </c>
      <c r="D2423" s="272" t="s">
        <v>481</v>
      </c>
    </row>
    <row r="2424" spans="1:4">
      <c r="A2424" s="272" t="s">
        <v>4028</v>
      </c>
      <c r="B2424" s="272">
        <v>500108</v>
      </c>
      <c r="C2424" s="272" t="s">
        <v>4029</v>
      </c>
      <c r="D2424" s="272" t="s">
        <v>1400</v>
      </c>
    </row>
    <row r="2425" spans="1:4">
      <c r="A2425" s="272" t="s">
        <v>4030</v>
      </c>
      <c r="B2425" s="272">
        <v>530441</v>
      </c>
      <c r="C2425" s="272" t="s">
        <v>456</v>
      </c>
      <c r="D2425" s="272" t="s">
        <v>877</v>
      </c>
    </row>
    <row r="2426" spans="1:4">
      <c r="A2426" s="272" t="s">
        <v>4031</v>
      </c>
      <c r="B2426" s="272">
        <v>530441</v>
      </c>
      <c r="C2426" s="272" t="s">
        <v>456</v>
      </c>
      <c r="D2426" s="272" t="s">
        <v>877</v>
      </c>
    </row>
    <row r="2427" spans="1:4">
      <c r="A2427" s="272" t="s">
        <v>4032</v>
      </c>
      <c r="B2427" s="272">
        <v>505523</v>
      </c>
      <c r="C2427" s="272" t="s">
        <v>456</v>
      </c>
      <c r="D2427" s="272" t="s">
        <v>478</v>
      </c>
    </row>
    <row r="2428" spans="1:4">
      <c r="A2428" s="272" t="s">
        <v>4033</v>
      </c>
      <c r="B2428" s="272">
        <v>500266</v>
      </c>
      <c r="C2428" s="272" t="s">
        <v>4034</v>
      </c>
      <c r="D2428" s="272" t="s">
        <v>476</v>
      </c>
    </row>
    <row r="2429" spans="1:4">
      <c r="A2429" s="272" t="s">
        <v>4035</v>
      </c>
      <c r="B2429" s="272">
        <v>500265</v>
      </c>
      <c r="C2429" s="272" t="s">
        <v>4036</v>
      </c>
      <c r="D2429" s="272" t="s">
        <v>854</v>
      </c>
    </row>
    <row r="2430" spans="1:4">
      <c r="A2430" s="272" t="s">
        <v>4037</v>
      </c>
      <c r="B2430" s="272">
        <v>526795</v>
      </c>
      <c r="C2430" s="272" t="s">
        <v>456</v>
      </c>
      <c r="D2430" s="272" t="s">
        <v>528</v>
      </c>
    </row>
    <row r="2431" spans="1:4">
      <c r="A2431" s="272" t="s">
        <v>4038</v>
      </c>
      <c r="B2431" s="272">
        <v>512337</v>
      </c>
      <c r="C2431" s="272" t="s">
        <v>456</v>
      </c>
      <c r="D2431" s="272" t="s">
        <v>478</v>
      </c>
    </row>
    <row r="2432" spans="1:4">
      <c r="A2432" s="272" t="s">
        <v>4039</v>
      </c>
      <c r="B2432" s="272">
        <v>539383</v>
      </c>
      <c r="C2432" s="272" t="s">
        <v>456</v>
      </c>
      <c r="D2432" s="272" t="s">
        <v>442</v>
      </c>
    </row>
    <row r="2433" spans="1:4">
      <c r="A2433" s="272" t="s">
        <v>4040</v>
      </c>
      <c r="B2433" s="272">
        <v>531648</v>
      </c>
      <c r="C2433" s="272" t="s">
        <v>456</v>
      </c>
      <c r="D2433" s="272" t="s">
        <v>530</v>
      </c>
    </row>
    <row r="2434" spans="1:4">
      <c r="A2434" s="272" t="s">
        <v>4041</v>
      </c>
      <c r="B2434" s="272">
        <v>542677</v>
      </c>
      <c r="C2434" s="272" t="s">
        <v>4042</v>
      </c>
      <c r="D2434" s="272" t="s">
        <v>542</v>
      </c>
    </row>
    <row r="2435" spans="1:4">
      <c r="A2435" s="272" t="s">
        <v>4043</v>
      </c>
      <c r="B2435" s="272" t="s">
        <v>456</v>
      </c>
      <c r="C2435" s="272" t="s">
        <v>4044</v>
      </c>
      <c r="D2435" s="272" t="s">
        <v>467</v>
      </c>
    </row>
    <row r="2436" spans="1:4">
      <c r="A2436" s="272" t="s">
        <v>4045</v>
      </c>
      <c r="B2436" s="272" t="s">
        <v>456</v>
      </c>
      <c r="C2436" s="272" t="s">
        <v>4046</v>
      </c>
      <c r="D2436" s="272" t="s">
        <v>467</v>
      </c>
    </row>
    <row r="2437" spans="1:4">
      <c r="A2437" s="272" t="s">
        <v>4047</v>
      </c>
      <c r="B2437" s="272">
        <v>532720</v>
      </c>
      <c r="C2437" s="272" t="s">
        <v>4048</v>
      </c>
      <c r="D2437" s="272" t="s">
        <v>473</v>
      </c>
    </row>
    <row r="2438" spans="1:4">
      <c r="A2438" s="272" t="s">
        <v>4049</v>
      </c>
      <c r="B2438" s="272">
        <v>500520</v>
      </c>
      <c r="C2438" s="272" t="s">
        <v>4050</v>
      </c>
      <c r="D2438" s="272" t="s">
        <v>2386</v>
      </c>
    </row>
    <row r="2439" spans="1:4">
      <c r="A2439" s="272" t="s">
        <v>4051</v>
      </c>
      <c r="B2439" s="272">
        <v>532756</v>
      </c>
      <c r="C2439" s="272" t="s">
        <v>4052</v>
      </c>
      <c r="D2439" s="272" t="s">
        <v>1376</v>
      </c>
    </row>
    <row r="2440" spans="1:4">
      <c r="A2440" s="272" t="s">
        <v>4053</v>
      </c>
      <c r="B2440" s="272">
        <v>533088</v>
      </c>
      <c r="C2440" s="272" t="s">
        <v>4054</v>
      </c>
      <c r="D2440" s="272" t="s">
        <v>657</v>
      </c>
    </row>
    <row r="2441" spans="1:4">
      <c r="A2441" s="272" t="s">
        <v>4055</v>
      </c>
      <c r="B2441" s="272">
        <v>533088</v>
      </c>
      <c r="C2441" s="272" t="s">
        <v>4054</v>
      </c>
      <c r="D2441" s="272" t="s">
        <v>657</v>
      </c>
    </row>
    <row r="2442" spans="1:4">
      <c r="A2442" s="272" t="s">
        <v>4056</v>
      </c>
      <c r="B2442" s="272">
        <v>532313</v>
      </c>
      <c r="C2442" s="272" t="s">
        <v>4057</v>
      </c>
      <c r="D2442" s="272" t="s">
        <v>542</v>
      </c>
    </row>
    <row r="2443" spans="1:4">
      <c r="A2443" s="272" t="s">
        <v>4058</v>
      </c>
      <c r="B2443" s="272">
        <v>540768</v>
      </c>
      <c r="C2443" s="272" t="s">
        <v>4059</v>
      </c>
      <c r="D2443" s="272" t="s">
        <v>777</v>
      </c>
    </row>
    <row r="2444" spans="1:4">
      <c r="A2444" s="272" t="s">
        <v>4060</v>
      </c>
      <c r="B2444" s="272">
        <v>542503</v>
      </c>
      <c r="C2444" s="272" t="s">
        <v>4061</v>
      </c>
      <c r="D2444" s="272" t="s">
        <v>2434</v>
      </c>
    </row>
    <row r="2445" spans="1:4">
      <c r="A2445" s="272" t="s">
        <v>4062</v>
      </c>
      <c r="B2445" s="272">
        <v>590078</v>
      </c>
      <c r="C2445" s="272" t="s">
        <v>4063</v>
      </c>
      <c r="D2445" s="272" t="s">
        <v>488</v>
      </c>
    </row>
    <row r="2446" spans="1:4">
      <c r="A2446" s="272" t="s">
        <v>4064</v>
      </c>
      <c r="B2446" s="272">
        <v>513430</v>
      </c>
      <c r="C2446" s="272" t="s">
        <v>456</v>
      </c>
      <c r="D2446" s="272" t="s">
        <v>761</v>
      </c>
    </row>
    <row r="2447" spans="1:4">
      <c r="A2447" s="272" t="s">
        <v>4065</v>
      </c>
      <c r="B2447" s="272">
        <v>539289</v>
      </c>
      <c r="C2447" s="272" t="s">
        <v>4066</v>
      </c>
      <c r="D2447" s="272" t="s">
        <v>442</v>
      </c>
    </row>
    <row r="2448" spans="1:4">
      <c r="A2448" s="272" t="s">
        <v>4067</v>
      </c>
      <c r="B2448" s="272">
        <v>500267</v>
      </c>
      <c r="C2448" s="272" t="s">
        <v>456</v>
      </c>
      <c r="D2448" s="272" t="s">
        <v>1114</v>
      </c>
    </row>
    <row r="2449" spans="1:4">
      <c r="A2449" s="272" t="s">
        <v>4068</v>
      </c>
      <c r="B2449" s="272">
        <v>539229</v>
      </c>
      <c r="C2449" s="272" t="s">
        <v>456</v>
      </c>
      <c r="D2449" s="272" t="s">
        <v>445</v>
      </c>
    </row>
    <row r="2450" spans="1:4">
      <c r="A2450" s="272" t="s">
        <v>4069</v>
      </c>
      <c r="B2450" s="272">
        <v>506919</v>
      </c>
      <c r="C2450" s="272" t="s">
        <v>456</v>
      </c>
      <c r="D2450" s="272" t="s">
        <v>494</v>
      </c>
    </row>
    <row r="2451" spans="1:4">
      <c r="A2451" s="272" t="s">
        <v>4070</v>
      </c>
      <c r="B2451" s="272">
        <v>539400</v>
      </c>
      <c r="C2451" s="272" t="s">
        <v>456</v>
      </c>
      <c r="D2451" s="272" t="s">
        <v>570</v>
      </c>
    </row>
    <row r="2452" spans="1:4">
      <c r="A2452" s="272" t="s">
        <v>4071</v>
      </c>
      <c r="B2452" s="272">
        <v>539400</v>
      </c>
      <c r="C2452" s="272" t="s">
        <v>456</v>
      </c>
      <c r="D2452" s="272" t="s">
        <v>570</v>
      </c>
    </row>
    <row r="2453" spans="1:4">
      <c r="A2453" s="272" t="s">
        <v>4072</v>
      </c>
      <c r="B2453" s="272">
        <v>532728</v>
      </c>
      <c r="C2453" s="272" t="s">
        <v>4073</v>
      </c>
      <c r="D2453" s="272" t="s">
        <v>450</v>
      </c>
    </row>
    <row r="2454" spans="1:4">
      <c r="A2454" s="272" t="s">
        <v>4074</v>
      </c>
      <c r="B2454" s="272">
        <v>513269</v>
      </c>
      <c r="C2454" s="272" t="s">
        <v>4075</v>
      </c>
      <c r="D2454" s="272" t="s">
        <v>854</v>
      </c>
    </row>
    <row r="2455" spans="1:4">
      <c r="A2455" s="272" t="s">
        <v>4076</v>
      </c>
      <c r="B2455" s="272">
        <v>513269</v>
      </c>
      <c r="C2455" s="272" t="s">
        <v>4075</v>
      </c>
      <c r="D2455" s="272" t="s">
        <v>854</v>
      </c>
    </row>
    <row r="2456" spans="1:4">
      <c r="A2456" s="272" t="s">
        <v>4077</v>
      </c>
      <c r="B2456" s="272">
        <v>533169</v>
      </c>
      <c r="C2456" s="272" t="s">
        <v>4078</v>
      </c>
      <c r="D2456" s="272" t="s">
        <v>854</v>
      </c>
    </row>
    <row r="2457" spans="1:4">
      <c r="A2457" s="272" t="s">
        <v>4079</v>
      </c>
      <c r="B2457" s="272">
        <v>539045</v>
      </c>
      <c r="C2457" s="272" t="s">
        <v>4080</v>
      </c>
      <c r="D2457" s="272" t="s">
        <v>761</v>
      </c>
    </row>
    <row r="2458" spans="1:4">
      <c r="A2458" s="272" t="s">
        <v>4081</v>
      </c>
      <c r="B2458" s="272">
        <v>539046</v>
      </c>
      <c r="C2458" s="272" t="s">
        <v>4082</v>
      </c>
      <c r="D2458" s="272" t="s">
        <v>488</v>
      </c>
    </row>
    <row r="2459" spans="1:4">
      <c r="A2459" s="272" t="s">
        <v>4083</v>
      </c>
      <c r="B2459" s="272">
        <v>532932</v>
      </c>
      <c r="C2459" s="272" t="s">
        <v>4084</v>
      </c>
      <c r="D2459" s="272" t="s">
        <v>651</v>
      </c>
    </row>
    <row r="2460" spans="1:4">
      <c r="A2460" s="272" t="s">
        <v>4085</v>
      </c>
      <c r="B2460" s="272">
        <v>539044</v>
      </c>
      <c r="C2460" s="272" t="s">
        <v>4086</v>
      </c>
      <c r="D2460" s="272" t="s">
        <v>488</v>
      </c>
    </row>
    <row r="2461" spans="1:4">
      <c r="A2461" s="272" t="s">
        <v>4087</v>
      </c>
      <c r="B2461" s="272">
        <v>500268</v>
      </c>
      <c r="C2461" s="272" t="s">
        <v>4088</v>
      </c>
      <c r="D2461" s="272" t="s">
        <v>670</v>
      </c>
    </row>
    <row r="2462" spans="1:4">
      <c r="A2462" s="272" t="s">
        <v>4089</v>
      </c>
      <c r="B2462" s="272">
        <v>531213</v>
      </c>
      <c r="C2462" s="272" t="s">
        <v>4090</v>
      </c>
      <c r="D2462" s="272" t="s">
        <v>473</v>
      </c>
    </row>
    <row r="2463" spans="1:4">
      <c r="A2463" s="272" t="s">
        <v>4091</v>
      </c>
      <c r="B2463" s="272">
        <v>540402</v>
      </c>
      <c r="C2463" s="272" t="s">
        <v>456</v>
      </c>
      <c r="D2463" s="272" t="s">
        <v>542</v>
      </c>
    </row>
    <row r="2464" spans="1:4">
      <c r="A2464" s="272" t="s">
        <v>4092</v>
      </c>
      <c r="B2464" s="272" t="s">
        <v>456</v>
      </c>
      <c r="C2464" s="272" t="s">
        <v>4093</v>
      </c>
      <c r="D2464" s="272" t="s">
        <v>467</v>
      </c>
    </row>
    <row r="2465" spans="1:4">
      <c r="A2465" s="272" t="s">
        <v>4094</v>
      </c>
      <c r="B2465" s="272">
        <v>533204</v>
      </c>
      <c r="C2465" s="272" t="s">
        <v>4095</v>
      </c>
      <c r="D2465" s="272" t="s">
        <v>471</v>
      </c>
    </row>
    <row r="2466" spans="1:4">
      <c r="A2466" s="272" t="s">
        <v>4096</v>
      </c>
      <c r="B2466" s="272">
        <v>505850</v>
      </c>
      <c r="C2466" s="272" t="s">
        <v>4097</v>
      </c>
      <c r="D2466" s="272" t="s">
        <v>473</v>
      </c>
    </row>
    <row r="2467" spans="1:4">
      <c r="A2467" s="272" t="s">
        <v>4098</v>
      </c>
      <c r="B2467" s="272">
        <v>502157</v>
      </c>
      <c r="C2467" s="272" t="s">
        <v>4099</v>
      </c>
      <c r="D2467" s="272" t="s">
        <v>469</v>
      </c>
    </row>
    <row r="2468" spans="1:4">
      <c r="A2468" s="272" t="s">
        <v>4100</v>
      </c>
      <c r="B2468" s="272">
        <v>532637</v>
      </c>
      <c r="C2468" s="272" t="s">
        <v>4101</v>
      </c>
      <c r="D2468" s="272" t="s">
        <v>494</v>
      </c>
    </row>
    <row r="2469" spans="1:4">
      <c r="A2469" s="272" t="s">
        <v>4102</v>
      </c>
      <c r="B2469" s="272">
        <v>537800</v>
      </c>
      <c r="C2469" s="272" t="s">
        <v>456</v>
      </c>
      <c r="D2469" s="272" t="s">
        <v>473</v>
      </c>
    </row>
    <row r="2470" spans="1:4">
      <c r="A2470" s="272" t="s">
        <v>4103</v>
      </c>
      <c r="B2470" s="272">
        <v>514418</v>
      </c>
      <c r="C2470" s="272" t="s">
        <v>456</v>
      </c>
      <c r="D2470" s="272" t="s">
        <v>504</v>
      </c>
    </row>
    <row r="2471" spans="1:4">
      <c r="A2471" s="272" t="s">
        <v>4104</v>
      </c>
      <c r="B2471" s="272">
        <v>539275</v>
      </c>
      <c r="C2471" s="272" t="s">
        <v>456</v>
      </c>
      <c r="D2471" s="272" t="s">
        <v>654</v>
      </c>
    </row>
    <row r="2472" spans="1:4">
      <c r="A2472" s="272" t="s">
        <v>4105</v>
      </c>
      <c r="B2472" s="272">
        <v>516007</v>
      </c>
      <c r="C2472" s="272" t="s">
        <v>4106</v>
      </c>
      <c r="D2472" s="272" t="s">
        <v>951</v>
      </c>
    </row>
    <row r="2473" spans="1:4">
      <c r="A2473" s="272" t="s">
        <v>4107</v>
      </c>
      <c r="B2473" s="272">
        <v>530011</v>
      </c>
      <c r="C2473" s="272" t="s">
        <v>4108</v>
      </c>
      <c r="D2473" s="272" t="s">
        <v>964</v>
      </c>
    </row>
    <row r="2474" spans="1:4">
      <c r="A2474" s="272" t="s">
        <v>4109</v>
      </c>
      <c r="B2474" s="272">
        <v>500109</v>
      </c>
      <c r="C2474" s="272" t="s">
        <v>4110</v>
      </c>
      <c r="D2474" s="272" t="s">
        <v>1385</v>
      </c>
    </row>
    <row r="2475" spans="1:4">
      <c r="A2475" s="272" t="s">
        <v>4111</v>
      </c>
      <c r="B2475" s="272">
        <v>530243</v>
      </c>
      <c r="C2475" s="272" t="s">
        <v>456</v>
      </c>
      <c r="D2475" s="272" t="s">
        <v>549</v>
      </c>
    </row>
    <row r="2476" spans="1:4">
      <c r="A2476" s="272" t="s">
        <v>4112</v>
      </c>
      <c r="B2476" s="272">
        <v>507938</v>
      </c>
      <c r="C2476" s="272" t="s">
        <v>456</v>
      </c>
      <c r="D2476" s="272" t="s">
        <v>473</v>
      </c>
    </row>
    <row r="2477" spans="1:4">
      <c r="A2477" s="272" t="s">
        <v>4113</v>
      </c>
      <c r="B2477" s="272">
        <v>533078</v>
      </c>
      <c r="C2477" s="272" t="s">
        <v>456</v>
      </c>
      <c r="D2477" s="272" t="s">
        <v>542</v>
      </c>
    </row>
    <row r="2478" spans="1:4">
      <c r="A2478" s="272" t="s">
        <v>4114</v>
      </c>
      <c r="B2478" s="272">
        <v>540396</v>
      </c>
      <c r="C2478" s="272" t="s">
        <v>456</v>
      </c>
      <c r="D2478" s="272" t="s">
        <v>471</v>
      </c>
    </row>
    <row r="2479" spans="1:4">
      <c r="A2479" s="272" t="s">
        <v>4115</v>
      </c>
      <c r="B2479" s="272">
        <v>540396</v>
      </c>
      <c r="C2479" s="272" t="s">
        <v>456</v>
      </c>
      <c r="D2479" s="272" t="s">
        <v>471</v>
      </c>
    </row>
    <row r="2480" spans="1:4">
      <c r="A2480" s="272" t="s">
        <v>4116</v>
      </c>
      <c r="B2480" s="272">
        <v>541974</v>
      </c>
      <c r="C2480" s="272" t="s">
        <v>456</v>
      </c>
      <c r="D2480" s="272" t="s">
        <v>705</v>
      </c>
    </row>
    <row r="2481" spans="1:4">
      <c r="A2481" s="272" t="s">
        <v>4117</v>
      </c>
      <c r="B2481" s="272">
        <v>539207</v>
      </c>
      <c r="C2481" s="272" t="s">
        <v>4118</v>
      </c>
      <c r="D2481" s="272" t="s">
        <v>891</v>
      </c>
    </row>
    <row r="2482" spans="1:4">
      <c r="A2482" s="272" t="s">
        <v>4119</v>
      </c>
      <c r="B2482" s="272">
        <v>530537</v>
      </c>
      <c r="C2482" s="272" t="s">
        <v>456</v>
      </c>
      <c r="D2482" s="272" t="s">
        <v>514</v>
      </c>
    </row>
    <row r="2483" spans="1:4">
      <c r="A2483" s="272" t="s">
        <v>4120</v>
      </c>
      <c r="B2483" s="272">
        <v>511758</v>
      </c>
      <c r="C2483" s="272" t="s">
        <v>456</v>
      </c>
      <c r="D2483" s="272" t="s">
        <v>473</v>
      </c>
    </row>
    <row r="2484" spans="1:4">
      <c r="A2484" s="272" t="s">
        <v>4121</v>
      </c>
      <c r="B2484" s="272">
        <v>512303</v>
      </c>
      <c r="C2484" s="272" t="s">
        <v>456</v>
      </c>
      <c r="D2484" s="272" t="s">
        <v>877</v>
      </c>
    </row>
    <row r="2485" spans="1:4">
      <c r="A2485" s="272" t="s">
        <v>4122</v>
      </c>
      <c r="B2485" s="272">
        <v>505324</v>
      </c>
      <c r="C2485" s="272" t="s">
        <v>4123</v>
      </c>
      <c r="D2485" s="272" t="s">
        <v>464</v>
      </c>
    </row>
    <row r="2486" spans="1:4">
      <c r="A2486" s="272" t="s">
        <v>4124</v>
      </c>
      <c r="B2486" s="272">
        <v>505324</v>
      </c>
      <c r="C2486" s="272" t="s">
        <v>4123</v>
      </c>
      <c r="D2486" s="272" t="s">
        <v>464</v>
      </c>
    </row>
    <row r="2487" spans="1:4">
      <c r="A2487" s="272" t="s">
        <v>4125</v>
      </c>
      <c r="B2487" s="272">
        <v>538970</v>
      </c>
      <c r="C2487" s="272" t="s">
        <v>456</v>
      </c>
      <c r="D2487" s="272" t="s">
        <v>542</v>
      </c>
    </row>
    <row r="2488" spans="1:4">
      <c r="A2488" s="272" t="s">
        <v>4126</v>
      </c>
      <c r="B2488" s="272">
        <v>521018</v>
      </c>
      <c r="C2488" s="272" t="s">
        <v>4127</v>
      </c>
      <c r="D2488" s="272" t="s">
        <v>471</v>
      </c>
    </row>
    <row r="2489" spans="1:4">
      <c r="A2489" s="272" t="s">
        <v>4128</v>
      </c>
      <c r="B2489" s="272">
        <v>503101</v>
      </c>
      <c r="C2489" s="272" t="s">
        <v>4129</v>
      </c>
      <c r="D2489" s="272" t="s">
        <v>542</v>
      </c>
    </row>
    <row r="2490" spans="1:4">
      <c r="A2490" s="272" t="s">
        <v>4130</v>
      </c>
      <c r="B2490" s="272">
        <v>502250</v>
      </c>
      <c r="C2490" s="272" t="s">
        <v>456</v>
      </c>
      <c r="D2490" s="272" t="s">
        <v>984</v>
      </c>
    </row>
    <row r="2491" spans="1:4">
      <c r="A2491" s="272" t="s">
        <v>4131</v>
      </c>
      <c r="B2491" s="272">
        <v>513544</v>
      </c>
      <c r="C2491" s="272" t="s">
        <v>456</v>
      </c>
      <c r="D2491" s="272" t="s">
        <v>530</v>
      </c>
    </row>
    <row r="2492" spans="1:4">
      <c r="A2492" s="272" t="s">
        <v>4132</v>
      </c>
      <c r="B2492" s="272">
        <v>530543</v>
      </c>
      <c r="C2492" s="272" t="s">
        <v>456</v>
      </c>
      <c r="D2492" s="272" t="s">
        <v>542</v>
      </c>
    </row>
    <row r="2493" spans="1:4">
      <c r="A2493" s="272" t="s">
        <v>4133</v>
      </c>
      <c r="B2493" s="272">
        <v>540254</v>
      </c>
      <c r="C2493" s="272" t="s">
        <v>456</v>
      </c>
      <c r="D2493" s="272" t="s">
        <v>473</v>
      </c>
    </row>
    <row r="2494" spans="1:4">
      <c r="A2494" s="272" t="s">
        <v>4134</v>
      </c>
      <c r="B2494" s="272">
        <v>500206</v>
      </c>
      <c r="C2494" s="272" t="s">
        <v>456</v>
      </c>
      <c r="D2494" s="272" t="s">
        <v>473</v>
      </c>
    </row>
    <row r="2495" spans="1:4">
      <c r="A2495" s="272" t="s">
        <v>4135</v>
      </c>
      <c r="B2495" s="272">
        <v>531642</v>
      </c>
      <c r="C2495" s="272" t="s">
        <v>4136</v>
      </c>
      <c r="D2495" s="272" t="s">
        <v>638</v>
      </c>
    </row>
    <row r="2496" spans="1:4">
      <c r="A2496" s="272" t="s">
        <v>4137</v>
      </c>
      <c r="B2496" s="272" t="s">
        <v>456</v>
      </c>
      <c r="C2496" s="272" t="s">
        <v>4138</v>
      </c>
      <c r="D2496" s="272" t="s">
        <v>467</v>
      </c>
    </row>
    <row r="2497" spans="1:4">
      <c r="A2497" s="272" t="s">
        <v>4139</v>
      </c>
      <c r="B2497" s="272" t="s">
        <v>456</v>
      </c>
      <c r="C2497" s="272" t="s">
        <v>4138</v>
      </c>
      <c r="D2497" s="272" t="s">
        <v>467</v>
      </c>
    </row>
    <row r="2498" spans="1:4">
      <c r="A2498" s="272" t="s">
        <v>4140</v>
      </c>
      <c r="B2498" s="272">
        <v>531503</v>
      </c>
      <c r="C2498" s="272" t="s">
        <v>456</v>
      </c>
      <c r="D2498" s="272" t="s">
        <v>471</v>
      </c>
    </row>
    <row r="2499" spans="1:4">
      <c r="A2499" s="272" t="s">
        <v>4141</v>
      </c>
      <c r="B2499" s="272">
        <v>526891</v>
      </c>
      <c r="C2499" s="272" t="s">
        <v>456</v>
      </c>
      <c r="D2499" s="272" t="s">
        <v>439</v>
      </c>
    </row>
    <row r="2500" spans="1:4">
      <c r="A2500" s="272" t="s">
        <v>4142</v>
      </c>
      <c r="B2500" s="272">
        <v>524404</v>
      </c>
      <c r="C2500" s="272" t="s">
        <v>4143</v>
      </c>
      <c r="D2500" s="272" t="s">
        <v>494</v>
      </c>
    </row>
    <row r="2501" spans="1:4">
      <c r="A2501" s="272" t="s">
        <v>4144</v>
      </c>
      <c r="B2501" s="272" t="s">
        <v>456</v>
      </c>
      <c r="C2501" s="272" t="s">
        <v>4145</v>
      </c>
      <c r="D2501" s="272" t="s">
        <v>467</v>
      </c>
    </row>
    <row r="2502" spans="1:4">
      <c r="A2502" s="272" t="s">
        <v>4146</v>
      </c>
      <c r="B2502" s="272">
        <v>517467</v>
      </c>
      <c r="C2502" s="272" t="s">
        <v>456</v>
      </c>
      <c r="D2502" s="272" t="s">
        <v>754</v>
      </c>
    </row>
    <row r="2503" spans="1:4">
      <c r="A2503" s="272" t="s">
        <v>4147</v>
      </c>
      <c r="B2503" s="272">
        <v>523566</v>
      </c>
      <c r="C2503" s="272" t="s">
        <v>456</v>
      </c>
      <c r="D2503" s="272" t="s">
        <v>542</v>
      </c>
    </row>
    <row r="2504" spans="1:4">
      <c r="A2504" s="272" t="s">
        <v>4148</v>
      </c>
      <c r="B2504" s="272">
        <v>531540</v>
      </c>
      <c r="C2504" s="272" t="s">
        <v>456</v>
      </c>
      <c r="D2504" s="272" t="s">
        <v>854</v>
      </c>
    </row>
    <row r="2505" spans="1:4">
      <c r="A2505" s="272" t="s">
        <v>4149</v>
      </c>
      <c r="B2505" s="272">
        <v>531319</v>
      </c>
      <c r="C2505" s="272" t="s">
        <v>456</v>
      </c>
      <c r="D2505" s="272" t="s">
        <v>473</v>
      </c>
    </row>
    <row r="2506" spans="1:4">
      <c r="A2506" s="272" t="s">
        <v>4150</v>
      </c>
      <c r="B2506" s="272">
        <v>532500</v>
      </c>
      <c r="C2506" s="272" t="s">
        <v>4151</v>
      </c>
      <c r="D2506" s="272" t="s">
        <v>2386</v>
      </c>
    </row>
    <row r="2507" spans="1:4">
      <c r="A2507" s="272" t="s">
        <v>4152</v>
      </c>
      <c r="B2507" s="272">
        <v>532500</v>
      </c>
      <c r="C2507" s="272" t="s">
        <v>4151</v>
      </c>
      <c r="D2507" s="272" t="s">
        <v>2386</v>
      </c>
    </row>
    <row r="2508" spans="1:4">
      <c r="A2508" s="272" t="s">
        <v>4153</v>
      </c>
      <c r="B2508" s="272" t="s">
        <v>456</v>
      </c>
      <c r="C2508" s="272" t="s">
        <v>4154</v>
      </c>
      <c r="D2508" s="272" t="s">
        <v>467</v>
      </c>
    </row>
    <row r="2509" spans="1:4">
      <c r="A2509" s="272" t="s">
        <v>4155</v>
      </c>
      <c r="B2509" s="272">
        <v>540749</v>
      </c>
      <c r="C2509" s="272" t="s">
        <v>4156</v>
      </c>
      <c r="D2509" s="272" t="s">
        <v>473</v>
      </c>
    </row>
    <row r="2510" spans="1:4">
      <c r="A2510" s="272" t="s">
        <v>4157</v>
      </c>
      <c r="B2510" s="272" t="s">
        <v>456</v>
      </c>
      <c r="C2510" s="272" t="s">
        <v>4158</v>
      </c>
      <c r="D2510" s="272" t="s">
        <v>547</v>
      </c>
    </row>
    <row r="2511" spans="1:4">
      <c r="A2511" s="272" t="s">
        <v>4159</v>
      </c>
      <c r="B2511" s="272">
        <v>523704</v>
      </c>
      <c r="C2511" s="272" t="s">
        <v>4160</v>
      </c>
      <c r="D2511" s="272" t="s">
        <v>549</v>
      </c>
    </row>
    <row r="2512" spans="1:4">
      <c r="A2512" s="272" t="s">
        <v>4161</v>
      </c>
      <c r="B2512" s="272">
        <v>506867</v>
      </c>
      <c r="C2512" s="272" t="s">
        <v>456</v>
      </c>
      <c r="D2512" s="272" t="s">
        <v>471</v>
      </c>
    </row>
    <row r="2513" spans="1:4">
      <c r="A2513" s="272" t="s">
        <v>4162</v>
      </c>
      <c r="B2513" s="272">
        <v>511768</v>
      </c>
      <c r="C2513" s="272" t="s">
        <v>456</v>
      </c>
      <c r="D2513" s="272" t="s">
        <v>473</v>
      </c>
    </row>
    <row r="2514" spans="1:4">
      <c r="A2514" s="272" t="s">
        <v>4163</v>
      </c>
      <c r="B2514" s="272">
        <v>511688</v>
      </c>
      <c r="C2514" s="272" t="s">
        <v>456</v>
      </c>
      <c r="D2514" s="272" t="s">
        <v>473</v>
      </c>
    </row>
    <row r="2515" spans="1:4">
      <c r="A2515" s="272" t="s">
        <v>4164</v>
      </c>
      <c r="B2515" s="272">
        <v>540704</v>
      </c>
      <c r="C2515" s="272" t="s">
        <v>4165</v>
      </c>
      <c r="D2515" s="272" t="s">
        <v>462</v>
      </c>
    </row>
    <row r="2516" spans="1:4">
      <c r="A2516" s="272" t="s">
        <v>4166</v>
      </c>
      <c r="B2516" s="272">
        <v>539219</v>
      </c>
      <c r="C2516" s="272" t="s">
        <v>456</v>
      </c>
      <c r="D2516" s="272" t="s">
        <v>1376</v>
      </c>
    </row>
    <row r="2517" spans="1:4">
      <c r="A2517" s="272" t="s">
        <v>4167</v>
      </c>
      <c r="B2517" s="272">
        <v>500248</v>
      </c>
      <c r="C2517" s="272" t="s">
        <v>456</v>
      </c>
      <c r="D2517" s="272" t="s">
        <v>576</v>
      </c>
    </row>
    <row r="2518" spans="1:4">
      <c r="A2518" s="272" t="s">
        <v>4168</v>
      </c>
      <c r="B2518" s="272">
        <v>523371</v>
      </c>
      <c r="C2518" s="272" t="s">
        <v>4169</v>
      </c>
      <c r="D2518" s="272" t="s">
        <v>1155</v>
      </c>
    </row>
    <row r="2519" spans="1:4">
      <c r="A2519" s="272" t="s">
        <v>4170</v>
      </c>
      <c r="B2519" s="272">
        <v>539981</v>
      </c>
      <c r="C2519" s="272" t="s">
        <v>4171</v>
      </c>
      <c r="D2519" s="272" t="s">
        <v>622</v>
      </c>
    </row>
    <row r="2520" spans="1:4">
      <c r="A2520" s="272" t="s">
        <v>4172</v>
      </c>
      <c r="B2520" s="272">
        <v>534563</v>
      </c>
      <c r="C2520" s="272" t="s">
        <v>4173</v>
      </c>
      <c r="D2520" s="272" t="s">
        <v>464</v>
      </c>
    </row>
    <row r="2521" spans="1:4">
      <c r="A2521" s="272" t="s">
        <v>4174</v>
      </c>
      <c r="B2521" s="272">
        <v>500271</v>
      </c>
      <c r="C2521" s="272" t="s">
        <v>4175</v>
      </c>
      <c r="D2521" s="272" t="s">
        <v>2869</v>
      </c>
    </row>
    <row r="2522" spans="1:4">
      <c r="A2522" s="272" t="s">
        <v>4176</v>
      </c>
      <c r="B2522" s="272">
        <v>539981</v>
      </c>
      <c r="C2522" s="272" t="s">
        <v>4177</v>
      </c>
      <c r="D2522" s="272" t="s">
        <v>622</v>
      </c>
    </row>
    <row r="2523" spans="1:4">
      <c r="A2523" s="272" t="s">
        <v>4178</v>
      </c>
      <c r="B2523" s="272">
        <v>539940</v>
      </c>
      <c r="C2523" s="272" t="s">
        <v>4179</v>
      </c>
      <c r="D2523" s="272" t="s">
        <v>622</v>
      </c>
    </row>
    <row r="2524" spans="1:4">
      <c r="A2524" s="272" t="s">
        <v>4180</v>
      </c>
      <c r="B2524" s="272">
        <v>534338</v>
      </c>
      <c r="C2524" s="272" t="s">
        <v>456</v>
      </c>
      <c r="D2524" s="272" t="s">
        <v>542</v>
      </c>
    </row>
    <row r="2525" spans="1:4">
      <c r="A2525" s="272" t="s">
        <v>4181</v>
      </c>
      <c r="B2525" s="272">
        <v>526538</v>
      </c>
      <c r="C2525" s="272" t="s">
        <v>456</v>
      </c>
      <c r="D2525" s="272" t="s">
        <v>494</v>
      </c>
    </row>
    <row r="2526" spans="1:4">
      <c r="A2526" s="272" t="s">
        <v>4182</v>
      </c>
      <c r="B2526" s="272">
        <v>540401</v>
      </c>
      <c r="C2526" s="272" t="s">
        <v>456</v>
      </c>
      <c r="D2526" s="272" t="s">
        <v>478</v>
      </c>
    </row>
    <row r="2527" spans="1:4">
      <c r="A2527" s="272" t="s">
        <v>4183</v>
      </c>
      <c r="B2527" s="272">
        <v>539519</v>
      </c>
      <c r="C2527" s="272" t="s">
        <v>456</v>
      </c>
      <c r="D2527" s="272" t="s">
        <v>490</v>
      </c>
    </row>
    <row r="2528" spans="1:4">
      <c r="A2528" s="272" t="s">
        <v>4184</v>
      </c>
      <c r="B2528" s="272">
        <v>531221</v>
      </c>
      <c r="C2528" s="272" t="s">
        <v>456</v>
      </c>
      <c r="D2528" s="272" t="s">
        <v>984</v>
      </c>
    </row>
    <row r="2529" spans="1:4">
      <c r="A2529" s="272" t="s">
        <v>4185</v>
      </c>
      <c r="B2529" s="272">
        <v>531680</v>
      </c>
      <c r="C2529" s="272" t="s">
        <v>456</v>
      </c>
      <c r="D2529" s="272" t="s">
        <v>570</v>
      </c>
    </row>
    <row r="2530" spans="1:4">
      <c r="A2530" s="272" t="s">
        <v>4186</v>
      </c>
      <c r="B2530" s="272">
        <v>522249</v>
      </c>
      <c r="C2530" s="272" t="s">
        <v>4187</v>
      </c>
      <c r="D2530" s="272" t="s">
        <v>471</v>
      </c>
    </row>
    <row r="2531" spans="1:4">
      <c r="A2531" s="272" t="s">
        <v>4188</v>
      </c>
      <c r="B2531" s="272">
        <v>523792</v>
      </c>
      <c r="C2531" s="272" t="s">
        <v>4189</v>
      </c>
      <c r="D2531" s="272" t="s">
        <v>464</v>
      </c>
    </row>
    <row r="2532" spans="1:4">
      <c r="A2532" s="272" t="s">
        <v>4190</v>
      </c>
      <c r="B2532" s="272">
        <v>533152</v>
      </c>
      <c r="C2532" s="272" t="s">
        <v>4191</v>
      </c>
      <c r="D2532" s="272" t="s">
        <v>854</v>
      </c>
    </row>
    <row r="2533" spans="1:4">
      <c r="A2533" s="272" t="s">
        <v>4192</v>
      </c>
      <c r="B2533" s="272">
        <v>532852</v>
      </c>
      <c r="C2533" s="272" t="s">
        <v>4193</v>
      </c>
      <c r="D2533" s="272" t="s">
        <v>476</v>
      </c>
    </row>
    <row r="2534" spans="1:4">
      <c r="A2534" s="272" t="s">
        <v>4194</v>
      </c>
      <c r="B2534" s="272">
        <v>532654</v>
      </c>
      <c r="C2534" s="272" t="s">
        <v>4195</v>
      </c>
      <c r="D2534" s="272" t="s">
        <v>863</v>
      </c>
    </row>
    <row r="2535" spans="1:4">
      <c r="A2535" s="272" t="s">
        <v>4196</v>
      </c>
      <c r="B2535" s="272">
        <v>532654</v>
      </c>
      <c r="C2535" s="272" t="s">
        <v>4195</v>
      </c>
      <c r="D2535" s="272" t="s">
        <v>863</v>
      </c>
    </row>
    <row r="2536" spans="1:4">
      <c r="A2536" s="272" t="s">
        <v>4197</v>
      </c>
      <c r="B2536" s="272">
        <v>532629</v>
      </c>
      <c r="C2536" s="272" t="s">
        <v>4198</v>
      </c>
      <c r="D2536" s="272" t="s">
        <v>854</v>
      </c>
    </row>
    <row r="2537" spans="1:4">
      <c r="A2537" s="272" t="s">
        <v>4199</v>
      </c>
      <c r="B2537" s="272">
        <v>512267</v>
      </c>
      <c r="C2537" s="272" t="s">
        <v>456</v>
      </c>
      <c r="D2537" s="272" t="s">
        <v>459</v>
      </c>
    </row>
    <row r="2538" spans="1:4">
      <c r="A2538" s="272" t="s">
        <v>4200</v>
      </c>
      <c r="B2538" s="272">
        <v>531146</v>
      </c>
      <c r="C2538" s="272" t="s">
        <v>456</v>
      </c>
      <c r="D2538" s="272" t="s">
        <v>494</v>
      </c>
    </row>
    <row r="2539" spans="1:4">
      <c r="A2539" s="272" t="s">
        <v>4201</v>
      </c>
      <c r="B2539" s="272">
        <v>523144</v>
      </c>
      <c r="C2539" s="272" t="s">
        <v>456</v>
      </c>
      <c r="D2539" s="272" t="s">
        <v>494</v>
      </c>
    </row>
    <row r="2540" spans="1:4">
      <c r="A2540" s="272" t="s">
        <v>4202</v>
      </c>
      <c r="B2540" s="272">
        <v>539938</v>
      </c>
      <c r="C2540" s="272" t="s">
        <v>4203</v>
      </c>
      <c r="D2540" s="272" t="s">
        <v>439</v>
      </c>
    </row>
    <row r="2541" spans="1:4">
      <c r="A2541" s="272" t="s">
        <v>4204</v>
      </c>
      <c r="B2541" s="272">
        <v>540937</v>
      </c>
      <c r="C2541" s="272" t="s">
        <v>456</v>
      </c>
      <c r="D2541" s="272" t="s">
        <v>494</v>
      </c>
    </row>
    <row r="2542" spans="1:4">
      <c r="A2542" s="272" t="s">
        <v>4205</v>
      </c>
      <c r="B2542" s="272">
        <v>526301</v>
      </c>
      <c r="C2542" s="272" t="s">
        <v>456</v>
      </c>
      <c r="D2542" s="272" t="s">
        <v>645</v>
      </c>
    </row>
    <row r="2543" spans="1:4">
      <c r="A2543" s="272" t="s">
        <v>4206</v>
      </c>
      <c r="B2543" s="272">
        <v>538834</v>
      </c>
      <c r="C2543" s="272" t="s">
        <v>456</v>
      </c>
      <c r="D2543" s="272" t="s">
        <v>473</v>
      </c>
    </row>
    <row r="2544" spans="1:4">
      <c r="A2544" s="272" t="s">
        <v>4207</v>
      </c>
      <c r="B2544" s="272">
        <v>512505</v>
      </c>
      <c r="C2544" s="272" t="s">
        <v>456</v>
      </c>
      <c r="D2544" s="272" t="s">
        <v>779</v>
      </c>
    </row>
    <row r="2545" spans="1:4">
      <c r="A2545" s="272" t="s">
        <v>4208</v>
      </c>
      <c r="B2545" s="272">
        <v>540519</v>
      </c>
      <c r="C2545" s="272" t="s">
        <v>456</v>
      </c>
      <c r="D2545" s="272" t="s">
        <v>464</v>
      </c>
    </row>
    <row r="2546" spans="1:4">
      <c r="A2546" s="272" t="s">
        <v>4209</v>
      </c>
      <c r="B2546" s="272">
        <v>511276</v>
      </c>
      <c r="C2546" s="272" t="s">
        <v>456</v>
      </c>
      <c r="D2546" s="272" t="s">
        <v>654</v>
      </c>
    </row>
    <row r="2547" spans="1:4">
      <c r="A2547" s="272" t="s">
        <v>4210</v>
      </c>
      <c r="B2547" s="272">
        <v>531176</v>
      </c>
      <c r="C2547" s="272" t="s">
        <v>456</v>
      </c>
      <c r="D2547" s="272" t="s">
        <v>473</v>
      </c>
    </row>
    <row r="2548" spans="1:4">
      <c r="A2548" s="272" t="s">
        <v>4211</v>
      </c>
      <c r="B2548" s="272">
        <v>531417</v>
      </c>
      <c r="C2548" s="272" t="s">
        <v>456</v>
      </c>
      <c r="D2548" s="272" t="s">
        <v>473</v>
      </c>
    </row>
    <row r="2549" spans="1:4">
      <c r="A2549" s="272" t="s">
        <v>4212</v>
      </c>
      <c r="B2549" s="272">
        <v>532105</v>
      </c>
      <c r="C2549" s="272" t="s">
        <v>456</v>
      </c>
      <c r="D2549" s="272" t="s">
        <v>877</v>
      </c>
    </row>
    <row r="2550" spans="1:4">
      <c r="A2550" s="272" t="s">
        <v>4213</v>
      </c>
      <c r="B2550" s="272">
        <v>532105</v>
      </c>
      <c r="C2550" s="272" t="s">
        <v>456</v>
      </c>
      <c r="D2550" s="272" t="s">
        <v>877</v>
      </c>
    </row>
    <row r="2551" spans="1:4">
      <c r="A2551" s="272" t="s">
        <v>4214</v>
      </c>
      <c r="B2551" s="272">
        <v>539767</v>
      </c>
      <c r="C2551" s="272" t="s">
        <v>456</v>
      </c>
      <c r="D2551" s="272" t="s">
        <v>542</v>
      </c>
    </row>
    <row r="2552" spans="1:4">
      <c r="A2552" s="272" t="s">
        <v>4215</v>
      </c>
      <c r="B2552" s="272">
        <v>532408</v>
      </c>
      <c r="C2552" s="272" t="s">
        <v>4216</v>
      </c>
      <c r="D2552" s="272" t="s">
        <v>549</v>
      </c>
    </row>
    <row r="2553" spans="1:4">
      <c r="A2553" s="272" t="s">
        <v>4217</v>
      </c>
      <c r="B2553" s="272">
        <v>541352</v>
      </c>
      <c r="C2553" s="272" t="s">
        <v>456</v>
      </c>
      <c r="D2553" s="272" t="s">
        <v>536</v>
      </c>
    </row>
    <row r="2554" spans="1:4">
      <c r="A2554" s="272" t="s">
        <v>4218</v>
      </c>
      <c r="B2554" s="272">
        <v>532865</v>
      </c>
      <c r="C2554" s="272" t="s">
        <v>4219</v>
      </c>
      <c r="D2554" s="272" t="s">
        <v>616</v>
      </c>
    </row>
    <row r="2555" spans="1:4">
      <c r="A2555" s="272" t="s">
        <v>4220</v>
      </c>
      <c r="B2555" s="272">
        <v>511367</v>
      </c>
      <c r="C2555" s="272" t="s">
        <v>456</v>
      </c>
      <c r="D2555" s="272" t="s">
        <v>473</v>
      </c>
    </row>
    <row r="2556" spans="1:4">
      <c r="A2556" s="272" t="s">
        <v>4221</v>
      </c>
      <c r="B2556" s="272">
        <v>511367</v>
      </c>
      <c r="C2556" s="272" t="s">
        <v>456</v>
      </c>
      <c r="D2556" s="272" t="s">
        <v>473</v>
      </c>
    </row>
    <row r="2557" spans="1:4">
      <c r="A2557" s="272" t="s">
        <v>4222</v>
      </c>
      <c r="B2557" s="272">
        <v>539012</v>
      </c>
      <c r="C2557" s="272" t="s">
        <v>456</v>
      </c>
      <c r="D2557" s="272" t="s">
        <v>462</v>
      </c>
    </row>
    <row r="2558" spans="1:4">
      <c r="A2558" s="272" t="s">
        <v>4223</v>
      </c>
      <c r="B2558" s="272">
        <v>540730</v>
      </c>
      <c r="C2558" s="272" t="s">
        <v>456</v>
      </c>
      <c r="D2558" s="272" t="s">
        <v>478</v>
      </c>
    </row>
    <row r="2559" spans="1:4">
      <c r="A2559" s="272" t="s">
        <v>4224</v>
      </c>
      <c r="B2559" s="272">
        <v>511740</v>
      </c>
      <c r="C2559" s="272" t="s">
        <v>456</v>
      </c>
      <c r="D2559" s="272" t="s">
        <v>514</v>
      </c>
    </row>
    <row r="2560" spans="1:4">
      <c r="A2560" s="272" t="s">
        <v>4225</v>
      </c>
      <c r="B2560" s="272">
        <v>511377</v>
      </c>
      <c r="C2560" s="272" t="s">
        <v>456</v>
      </c>
      <c r="D2560" s="272" t="s">
        <v>473</v>
      </c>
    </row>
    <row r="2561" spans="1:4">
      <c r="A2561" s="272" t="s">
        <v>4226</v>
      </c>
      <c r="B2561" s="272">
        <v>511738</v>
      </c>
      <c r="C2561" s="272" t="s">
        <v>456</v>
      </c>
      <c r="D2561" s="272" t="s">
        <v>439</v>
      </c>
    </row>
    <row r="2562" spans="1:4">
      <c r="A2562" s="272" t="s">
        <v>4227</v>
      </c>
      <c r="B2562" s="272">
        <v>532307</v>
      </c>
      <c r="C2562" s="272" t="s">
        <v>4228</v>
      </c>
      <c r="D2562" s="272" t="s">
        <v>549</v>
      </c>
    </row>
    <row r="2563" spans="1:4">
      <c r="A2563" s="272" t="s">
        <v>4229</v>
      </c>
      <c r="B2563" s="272">
        <v>531127</v>
      </c>
      <c r="C2563" s="272" t="s">
        <v>456</v>
      </c>
      <c r="D2563" s="272" t="s">
        <v>473</v>
      </c>
    </row>
    <row r="2564" spans="1:4">
      <c r="A2564" s="272" t="s">
        <v>4230</v>
      </c>
      <c r="B2564" s="272">
        <v>523828</v>
      </c>
      <c r="C2564" s="272" t="s">
        <v>4231</v>
      </c>
      <c r="D2564" s="272" t="s">
        <v>811</v>
      </c>
    </row>
    <row r="2565" spans="1:4">
      <c r="A2565" s="272" t="s">
        <v>4232</v>
      </c>
      <c r="B2565" s="272">
        <v>531727</v>
      </c>
      <c r="C2565" s="272" t="s">
        <v>456</v>
      </c>
      <c r="D2565" s="272" t="s">
        <v>811</v>
      </c>
    </row>
    <row r="2566" spans="1:4">
      <c r="A2566" s="272" t="s">
        <v>4233</v>
      </c>
      <c r="B2566" s="272">
        <v>539126</v>
      </c>
      <c r="C2566" s="272" t="s">
        <v>4234</v>
      </c>
      <c r="D2566" s="272" t="s">
        <v>1051</v>
      </c>
    </row>
    <row r="2567" spans="1:4">
      <c r="A2567" s="272" t="s">
        <v>4235</v>
      </c>
      <c r="B2567" s="272">
        <v>538942</v>
      </c>
      <c r="C2567" s="272" t="s">
        <v>456</v>
      </c>
      <c r="D2567" s="272" t="s">
        <v>877</v>
      </c>
    </row>
    <row r="2568" spans="1:4">
      <c r="A2568" s="272" t="s">
        <v>4236</v>
      </c>
      <c r="B2568" s="272">
        <v>526235</v>
      </c>
      <c r="C2568" s="272" t="s">
        <v>4237</v>
      </c>
      <c r="D2568" s="272" t="s">
        <v>445</v>
      </c>
    </row>
    <row r="2569" spans="1:4">
      <c r="A2569" s="272" t="s">
        <v>4238</v>
      </c>
      <c r="B2569" s="272">
        <v>500126</v>
      </c>
      <c r="C2569" s="272" t="s">
        <v>4239</v>
      </c>
      <c r="D2569" s="272" t="s">
        <v>494</v>
      </c>
    </row>
    <row r="2570" spans="1:4">
      <c r="A2570" s="272" t="s">
        <v>4240</v>
      </c>
      <c r="B2570" s="272">
        <v>538964</v>
      </c>
      <c r="C2570" s="272" t="s">
        <v>456</v>
      </c>
      <c r="D2570" s="272" t="s">
        <v>494</v>
      </c>
    </row>
    <row r="2571" spans="1:4">
      <c r="A2571" s="272" t="s">
        <v>4241</v>
      </c>
      <c r="B2571" s="272">
        <v>531357</v>
      </c>
      <c r="C2571" s="272" t="s">
        <v>456</v>
      </c>
      <c r="D2571" s="272" t="s">
        <v>478</v>
      </c>
    </row>
    <row r="2572" spans="1:4">
      <c r="A2572" s="272" t="s">
        <v>4242</v>
      </c>
      <c r="B2572" s="272">
        <v>512415</v>
      </c>
      <c r="C2572" s="272" t="s">
        <v>456</v>
      </c>
      <c r="D2572" s="272" t="s">
        <v>877</v>
      </c>
    </row>
    <row r="2573" spans="1:4">
      <c r="A2573" s="272" t="s">
        <v>4243</v>
      </c>
      <c r="B2573" s="272">
        <v>500274</v>
      </c>
      <c r="C2573" s="272" t="s">
        <v>456</v>
      </c>
      <c r="D2573" s="272" t="s">
        <v>494</v>
      </c>
    </row>
    <row r="2574" spans="1:4">
      <c r="A2574" s="272" t="s">
        <v>4244</v>
      </c>
      <c r="B2574" s="272">
        <v>531810</v>
      </c>
      <c r="C2574" s="272" t="s">
        <v>456</v>
      </c>
      <c r="D2574" s="272" t="s">
        <v>779</v>
      </c>
    </row>
    <row r="2575" spans="1:4">
      <c r="A2575" s="272" t="s">
        <v>4245</v>
      </c>
      <c r="B2575" s="272">
        <v>531810</v>
      </c>
      <c r="C2575" s="272" t="s">
        <v>456</v>
      </c>
      <c r="D2575" s="272" t="s">
        <v>779</v>
      </c>
    </row>
    <row r="2576" spans="1:4">
      <c r="A2576" s="272" t="s">
        <v>4246</v>
      </c>
      <c r="B2576" s="272">
        <v>513335</v>
      </c>
      <c r="C2576" s="272" t="s">
        <v>4247</v>
      </c>
      <c r="D2576" s="272" t="s">
        <v>1376</v>
      </c>
    </row>
    <row r="2577" spans="1:4">
      <c r="A2577" s="272" t="s">
        <v>4248</v>
      </c>
      <c r="B2577" s="272">
        <v>532990</v>
      </c>
      <c r="C2577" s="272" t="s">
        <v>4249</v>
      </c>
      <c r="D2577" s="272" t="s">
        <v>488</v>
      </c>
    </row>
    <row r="2578" spans="1:4">
      <c r="A2578" s="272" t="s">
        <v>4250</v>
      </c>
      <c r="B2578" s="272">
        <v>500159</v>
      </c>
      <c r="C2578" s="272" t="s">
        <v>456</v>
      </c>
      <c r="D2578" s="272" t="s">
        <v>450</v>
      </c>
    </row>
    <row r="2579" spans="1:4">
      <c r="A2579" s="272" t="s">
        <v>4251</v>
      </c>
      <c r="B2579" s="272">
        <v>542650</v>
      </c>
      <c r="C2579" s="272" t="s">
        <v>4252</v>
      </c>
      <c r="D2579" s="272" t="s">
        <v>645</v>
      </c>
    </row>
    <row r="2580" spans="1:4">
      <c r="A2580" s="272" t="s">
        <v>4253</v>
      </c>
      <c r="B2580" s="272">
        <v>540150</v>
      </c>
      <c r="C2580" s="272" t="s">
        <v>456</v>
      </c>
      <c r="D2580" s="272" t="s">
        <v>854</v>
      </c>
    </row>
    <row r="2581" spans="1:4">
      <c r="A2581" s="272" t="s">
        <v>4254</v>
      </c>
      <c r="B2581" s="272">
        <v>513496</v>
      </c>
      <c r="C2581" s="272" t="s">
        <v>456</v>
      </c>
      <c r="D2581" s="272" t="s">
        <v>2972</v>
      </c>
    </row>
    <row r="2582" spans="1:4">
      <c r="A2582" s="272" t="s">
        <v>4255</v>
      </c>
      <c r="B2582" s="272">
        <v>531613</v>
      </c>
      <c r="C2582" s="272" t="s">
        <v>4256</v>
      </c>
      <c r="D2582" s="272" t="s">
        <v>1012</v>
      </c>
    </row>
    <row r="2583" spans="1:4">
      <c r="A2583" s="272" t="s">
        <v>4257</v>
      </c>
      <c r="B2583" s="272">
        <v>526622</v>
      </c>
      <c r="C2583" s="272" t="s">
        <v>456</v>
      </c>
      <c r="D2583" s="272" t="s">
        <v>777</v>
      </c>
    </row>
    <row r="2584" spans="1:4">
      <c r="A2584" s="272" t="s">
        <v>4258</v>
      </c>
      <c r="B2584" s="272">
        <v>526622</v>
      </c>
      <c r="C2584" s="272" t="s">
        <v>456</v>
      </c>
      <c r="D2584" s="272" t="s">
        <v>777</v>
      </c>
    </row>
    <row r="2585" spans="1:4">
      <c r="A2585" s="272" t="s">
        <v>4259</v>
      </c>
      <c r="B2585" s="272">
        <v>513721</v>
      </c>
      <c r="C2585" s="272" t="s">
        <v>456</v>
      </c>
      <c r="D2585" s="272" t="s">
        <v>488</v>
      </c>
    </row>
    <row r="2586" spans="1:4">
      <c r="A2586" s="272" t="s">
        <v>4260</v>
      </c>
      <c r="B2586" s="272">
        <v>532850</v>
      </c>
      <c r="C2586" s="272" t="s">
        <v>4261</v>
      </c>
      <c r="D2586" s="272" t="s">
        <v>998</v>
      </c>
    </row>
    <row r="2587" spans="1:4">
      <c r="A2587" s="272" t="s">
        <v>4262</v>
      </c>
      <c r="B2587" s="272">
        <v>523343</v>
      </c>
      <c r="C2587" s="272" t="s">
        <v>456</v>
      </c>
      <c r="D2587" s="272" t="s">
        <v>473</v>
      </c>
    </row>
    <row r="2588" spans="1:4">
      <c r="A2588" s="272" t="s">
        <v>4263</v>
      </c>
      <c r="B2588" s="272">
        <v>523343</v>
      </c>
      <c r="C2588" s="272" t="s">
        <v>456</v>
      </c>
      <c r="D2588" s="272" t="s">
        <v>473</v>
      </c>
    </row>
    <row r="2589" spans="1:4">
      <c r="A2589" s="272" t="s">
        <v>4264</v>
      </c>
      <c r="B2589" s="272">
        <v>526251</v>
      </c>
      <c r="C2589" s="272" t="s">
        <v>456</v>
      </c>
      <c r="D2589" s="272" t="s">
        <v>439</v>
      </c>
    </row>
    <row r="2590" spans="1:4">
      <c r="A2590" s="272" t="s">
        <v>4265</v>
      </c>
      <c r="B2590" s="272">
        <v>500277</v>
      </c>
      <c r="C2590" s="272" t="s">
        <v>456</v>
      </c>
      <c r="D2590" s="272" t="s">
        <v>471</v>
      </c>
    </row>
    <row r="2591" spans="1:4">
      <c r="A2591" s="272" t="s">
        <v>4266</v>
      </c>
      <c r="B2591" s="272">
        <v>531192</v>
      </c>
      <c r="C2591" s="272" t="s">
        <v>456</v>
      </c>
      <c r="D2591" s="272" t="s">
        <v>473</v>
      </c>
    </row>
    <row r="2592" spans="1:4">
      <c r="A2592" s="272" t="s">
        <v>4267</v>
      </c>
      <c r="B2592" s="272">
        <v>540744</v>
      </c>
      <c r="C2592" s="272" t="s">
        <v>456</v>
      </c>
      <c r="D2592" s="272" t="s">
        <v>488</v>
      </c>
    </row>
    <row r="2593" spans="1:4">
      <c r="A2593" s="272" t="s">
        <v>4268</v>
      </c>
      <c r="B2593" s="272">
        <v>533310</v>
      </c>
      <c r="C2593" s="272" t="s">
        <v>4269</v>
      </c>
      <c r="D2593" s="272" t="s">
        <v>4270</v>
      </c>
    </row>
    <row r="2594" spans="1:4">
      <c r="A2594" s="272" t="s">
        <v>4271</v>
      </c>
      <c r="B2594" s="272">
        <v>526570</v>
      </c>
      <c r="C2594" s="272" t="s">
        <v>456</v>
      </c>
      <c r="D2594" s="272" t="s">
        <v>984</v>
      </c>
    </row>
    <row r="2595" spans="1:4">
      <c r="A2595" s="272" t="s">
        <v>4272</v>
      </c>
      <c r="B2595" s="272">
        <v>538895</v>
      </c>
      <c r="C2595" s="272" t="s">
        <v>456</v>
      </c>
      <c r="D2595" s="272" t="s">
        <v>478</v>
      </c>
    </row>
    <row r="2596" spans="1:4">
      <c r="A2596" s="272" t="s">
        <v>4273</v>
      </c>
      <c r="B2596" s="272">
        <v>541337</v>
      </c>
      <c r="C2596" s="272" t="s">
        <v>456</v>
      </c>
      <c r="D2596" s="272" t="s">
        <v>733</v>
      </c>
    </row>
    <row r="2597" spans="1:4">
      <c r="A2597" s="272" t="s">
        <v>4274</v>
      </c>
      <c r="B2597" s="272">
        <v>531338</v>
      </c>
      <c r="C2597" s="272" t="s">
        <v>456</v>
      </c>
      <c r="D2597" s="272" t="s">
        <v>984</v>
      </c>
    </row>
    <row r="2598" spans="1:4">
      <c r="A2598" s="272" t="s">
        <v>4275</v>
      </c>
      <c r="B2598" s="272">
        <v>511018</v>
      </c>
      <c r="C2598" s="272" t="s">
        <v>456</v>
      </c>
      <c r="D2598" s="272" t="s">
        <v>877</v>
      </c>
    </row>
    <row r="2599" spans="1:4">
      <c r="A2599" s="272" t="s">
        <v>4276</v>
      </c>
      <c r="B2599" s="272">
        <v>507621</v>
      </c>
      <c r="C2599" s="272" t="s">
        <v>456</v>
      </c>
      <c r="D2599" s="272" t="s">
        <v>516</v>
      </c>
    </row>
    <row r="2600" spans="1:4">
      <c r="A2600" s="272" t="s">
        <v>4277</v>
      </c>
      <c r="B2600" s="272">
        <v>511187</v>
      </c>
      <c r="C2600" s="272" t="s">
        <v>456</v>
      </c>
      <c r="D2600" s="272" t="s">
        <v>877</v>
      </c>
    </row>
    <row r="2601" spans="1:4">
      <c r="A2601" s="272" t="s">
        <v>4278</v>
      </c>
      <c r="B2601" s="272" t="s">
        <v>456</v>
      </c>
      <c r="C2601" s="272" t="s">
        <v>4279</v>
      </c>
      <c r="D2601" s="272" t="s">
        <v>467</v>
      </c>
    </row>
    <row r="2602" spans="1:4">
      <c r="A2602" s="272" t="s">
        <v>4280</v>
      </c>
      <c r="B2602" s="272">
        <v>531456</v>
      </c>
      <c r="C2602" s="272" t="s">
        <v>456</v>
      </c>
      <c r="D2602" s="272" t="s">
        <v>471</v>
      </c>
    </row>
    <row r="2603" spans="1:4">
      <c r="A2603" s="272" t="s">
        <v>4281</v>
      </c>
      <c r="B2603" s="272">
        <v>538962</v>
      </c>
      <c r="C2603" s="272" t="s">
        <v>4282</v>
      </c>
      <c r="D2603" s="272" t="s">
        <v>811</v>
      </c>
    </row>
    <row r="2604" spans="1:4">
      <c r="A2604" s="272" t="s">
        <v>4283</v>
      </c>
      <c r="B2604" s="272">
        <v>539303</v>
      </c>
      <c r="C2604" s="272" t="s">
        <v>456</v>
      </c>
      <c r="D2604" s="272" t="s">
        <v>473</v>
      </c>
    </row>
    <row r="2605" spans="1:4">
      <c r="A2605" s="272" t="s">
        <v>4284</v>
      </c>
      <c r="B2605" s="272">
        <v>532539</v>
      </c>
      <c r="C2605" s="272" t="s">
        <v>4285</v>
      </c>
      <c r="D2605" s="272" t="s">
        <v>811</v>
      </c>
    </row>
    <row r="2606" spans="1:4">
      <c r="A2606" s="272" t="s">
        <v>4286</v>
      </c>
      <c r="B2606" s="272">
        <v>517344</v>
      </c>
      <c r="C2606" s="272" t="s">
        <v>4287</v>
      </c>
      <c r="D2606" s="272" t="s">
        <v>549</v>
      </c>
    </row>
    <row r="2607" spans="1:4">
      <c r="A2607" s="272" t="s">
        <v>4288</v>
      </c>
      <c r="B2607" s="272">
        <v>517344</v>
      </c>
      <c r="C2607" s="272" t="s">
        <v>4287</v>
      </c>
      <c r="D2607" s="272" t="s">
        <v>549</v>
      </c>
    </row>
    <row r="2608" spans="1:4">
      <c r="A2608" s="272" t="s">
        <v>4289</v>
      </c>
      <c r="B2608" s="272">
        <v>532819</v>
      </c>
      <c r="C2608" s="272" t="s">
        <v>4290</v>
      </c>
      <c r="D2608" s="272" t="s">
        <v>442</v>
      </c>
    </row>
    <row r="2609" spans="1:4">
      <c r="A2609" s="272" t="s">
        <v>4291</v>
      </c>
      <c r="B2609" s="272">
        <v>523373</v>
      </c>
      <c r="C2609" s="272" t="s">
        <v>456</v>
      </c>
      <c r="D2609" s="272" t="s">
        <v>570</v>
      </c>
    </row>
    <row r="2610" spans="1:4">
      <c r="A2610" s="272" t="s">
        <v>4292</v>
      </c>
      <c r="B2610" s="272">
        <v>523373</v>
      </c>
      <c r="C2610" s="272" t="s">
        <v>456</v>
      </c>
      <c r="D2610" s="272" t="s">
        <v>570</v>
      </c>
    </row>
    <row r="2611" spans="1:4">
      <c r="A2611" s="272" t="s">
        <v>4293</v>
      </c>
      <c r="B2611" s="272">
        <v>532164</v>
      </c>
      <c r="C2611" s="272" t="s">
        <v>456</v>
      </c>
      <c r="D2611" s="272" t="s">
        <v>473</v>
      </c>
    </row>
    <row r="2612" spans="1:4">
      <c r="A2612" s="272" t="s">
        <v>4294</v>
      </c>
      <c r="B2612" s="272">
        <v>505797</v>
      </c>
      <c r="C2612" s="272" t="s">
        <v>456</v>
      </c>
      <c r="D2612" s="272" t="s">
        <v>641</v>
      </c>
    </row>
    <row r="2613" spans="1:4">
      <c r="A2613" s="272" t="s">
        <v>4295</v>
      </c>
      <c r="B2613" s="272">
        <v>500279</v>
      </c>
      <c r="C2613" s="272" t="s">
        <v>4296</v>
      </c>
      <c r="D2613" s="272" t="s">
        <v>825</v>
      </c>
    </row>
    <row r="2614" spans="1:4">
      <c r="A2614" s="272" t="s">
        <v>4297</v>
      </c>
      <c r="B2614" s="272">
        <v>505336</v>
      </c>
      <c r="C2614" s="272" t="s">
        <v>456</v>
      </c>
      <c r="D2614" s="272" t="s">
        <v>464</v>
      </c>
    </row>
    <row r="2615" spans="1:4">
      <c r="A2615" s="272" t="s">
        <v>4298</v>
      </c>
      <c r="B2615" s="272">
        <v>505336</v>
      </c>
      <c r="C2615" s="272" t="s">
        <v>456</v>
      </c>
      <c r="D2615" s="272" t="s">
        <v>464</v>
      </c>
    </row>
    <row r="2616" spans="1:4">
      <c r="A2616" s="272" t="s">
        <v>4299</v>
      </c>
      <c r="B2616" s="272">
        <v>526642</v>
      </c>
      <c r="C2616" s="272" t="s">
        <v>4300</v>
      </c>
      <c r="D2616" s="272" t="s">
        <v>882</v>
      </c>
    </row>
    <row r="2617" spans="1:4">
      <c r="A2617" s="272" t="s">
        <v>4301</v>
      </c>
      <c r="B2617" s="272">
        <v>539220</v>
      </c>
      <c r="C2617" s="272" t="s">
        <v>456</v>
      </c>
      <c r="D2617" s="272" t="s">
        <v>570</v>
      </c>
    </row>
    <row r="2618" spans="1:4">
      <c r="A2618" s="272" t="s">
        <v>4302</v>
      </c>
      <c r="B2618" s="272">
        <v>541195</v>
      </c>
      <c r="C2618" s="272" t="s">
        <v>4303</v>
      </c>
      <c r="D2618" s="272" t="s">
        <v>779</v>
      </c>
    </row>
    <row r="2619" spans="1:4">
      <c r="A2619" s="272" t="s">
        <v>4304</v>
      </c>
      <c r="B2619" s="272">
        <v>539594</v>
      </c>
      <c r="C2619" s="272" t="s">
        <v>456</v>
      </c>
      <c r="D2619" s="272" t="s">
        <v>654</v>
      </c>
    </row>
    <row r="2620" spans="1:4">
      <c r="A2620" s="272" t="s">
        <v>4305</v>
      </c>
      <c r="B2620" s="272" t="s">
        <v>456</v>
      </c>
      <c r="C2620" s="272" t="s">
        <v>4306</v>
      </c>
      <c r="D2620" s="272" t="s">
        <v>467</v>
      </c>
    </row>
    <row r="2621" spans="1:4">
      <c r="A2621" s="272" t="s">
        <v>4307</v>
      </c>
      <c r="B2621" s="272">
        <v>523782</v>
      </c>
      <c r="C2621" s="272" t="s">
        <v>456</v>
      </c>
      <c r="D2621" s="272" t="s">
        <v>478</v>
      </c>
    </row>
    <row r="2622" spans="1:4">
      <c r="A2622" s="272" t="s">
        <v>4308</v>
      </c>
      <c r="B2622" s="272">
        <v>523782</v>
      </c>
      <c r="C2622" s="272" t="s">
        <v>456</v>
      </c>
      <c r="D2622" s="272" t="s">
        <v>478</v>
      </c>
    </row>
    <row r="2623" spans="1:4">
      <c r="A2623" s="272" t="s">
        <v>4309</v>
      </c>
      <c r="B2623" s="272">
        <v>540078</v>
      </c>
      <c r="C2623" s="272" t="s">
        <v>456</v>
      </c>
      <c r="D2623" s="272" t="s">
        <v>651</v>
      </c>
    </row>
    <row r="2624" spans="1:4">
      <c r="A2624" s="272" t="s">
        <v>4310</v>
      </c>
      <c r="B2624" s="272" t="s">
        <v>456</v>
      </c>
      <c r="C2624" s="272" t="s">
        <v>4311</v>
      </c>
      <c r="D2624" s="272" t="s">
        <v>467</v>
      </c>
    </row>
    <row r="2625" spans="1:4">
      <c r="A2625" s="272" t="s">
        <v>4312</v>
      </c>
      <c r="B2625" s="272">
        <v>522036</v>
      </c>
      <c r="C2625" s="272" t="s">
        <v>4313</v>
      </c>
      <c r="D2625" s="272" t="s">
        <v>641</v>
      </c>
    </row>
    <row r="2626" spans="1:4">
      <c r="A2626" s="272" t="s">
        <v>4314</v>
      </c>
      <c r="B2626" s="272">
        <v>522241</v>
      </c>
      <c r="C2626" s="272" t="s">
        <v>4315</v>
      </c>
      <c r="D2626" s="272" t="s">
        <v>1376</v>
      </c>
    </row>
    <row r="2627" spans="1:4">
      <c r="A2627" s="272" t="s">
        <v>4316</v>
      </c>
      <c r="B2627" s="272">
        <v>509196</v>
      </c>
      <c r="C2627" s="272" t="s">
        <v>4317</v>
      </c>
      <c r="D2627" s="272" t="s">
        <v>4318</v>
      </c>
    </row>
    <row r="2628" spans="1:4">
      <c r="A2628" s="272" t="s">
        <v>4319</v>
      </c>
      <c r="B2628" s="272" t="s">
        <v>456</v>
      </c>
      <c r="C2628" s="272" t="s">
        <v>4320</v>
      </c>
      <c r="D2628" s="272" t="s">
        <v>467</v>
      </c>
    </row>
    <row r="2629" spans="1:4">
      <c r="A2629" s="272" t="s">
        <v>4321</v>
      </c>
      <c r="B2629" s="272">
        <v>513377</v>
      </c>
      <c r="C2629" s="272" t="s">
        <v>4322</v>
      </c>
      <c r="D2629" s="272" t="s">
        <v>478</v>
      </c>
    </row>
    <row r="2630" spans="1:4">
      <c r="A2630" s="272" t="s">
        <v>4323</v>
      </c>
      <c r="B2630" s="272">
        <v>503772</v>
      </c>
      <c r="C2630" s="272" t="s">
        <v>456</v>
      </c>
      <c r="D2630" s="272" t="s">
        <v>478</v>
      </c>
    </row>
    <row r="2631" spans="1:4">
      <c r="A2631" s="272" t="s">
        <v>4324</v>
      </c>
      <c r="B2631" s="272">
        <v>503015</v>
      </c>
      <c r="C2631" s="272" t="s">
        <v>456</v>
      </c>
      <c r="D2631" s="272" t="s">
        <v>478</v>
      </c>
    </row>
    <row r="2632" spans="1:4">
      <c r="A2632" s="272" t="s">
        <v>4325</v>
      </c>
      <c r="B2632" s="272">
        <v>539762</v>
      </c>
      <c r="C2632" s="272" t="s">
        <v>456</v>
      </c>
      <c r="D2632" s="272" t="s">
        <v>654</v>
      </c>
    </row>
    <row r="2633" spans="1:4">
      <c r="A2633" s="272" t="s">
        <v>4326</v>
      </c>
      <c r="B2633" s="272">
        <v>519287</v>
      </c>
      <c r="C2633" s="272" t="s">
        <v>456</v>
      </c>
      <c r="D2633" s="272" t="s">
        <v>516</v>
      </c>
    </row>
    <row r="2634" spans="1:4">
      <c r="A2634" s="272" t="s">
        <v>4327</v>
      </c>
      <c r="B2634" s="272">
        <v>503015</v>
      </c>
      <c r="C2634" s="272" t="s">
        <v>456</v>
      </c>
      <c r="D2634" s="272" t="s">
        <v>478</v>
      </c>
    </row>
    <row r="2635" spans="1:4">
      <c r="A2635" s="272" t="s">
        <v>4328</v>
      </c>
      <c r="B2635" s="272">
        <v>509760</v>
      </c>
      <c r="C2635" s="272" t="s">
        <v>456</v>
      </c>
      <c r="D2635" s="272" t="s">
        <v>439</v>
      </c>
    </row>
    <row r="2636" spans="1:4">
      <c r="A2636" s="272" t="s">
        <v>4329</v>
      </c>
      <c r="B2636" s="272">
        <v>513303</v>
      </c>
      <c r="C2636" s="272" t="s">
        <v>4330</v>
      </c>
      <c r="D2636" s="272" t="s">
        <v>4331</v>
      </c>
    </row>
    <row r="2637" spans="1:4">
      <c r="A2637" s="272" t="s">
        <v>4332</v>
      </c>
      <c r="B2637" s="272">
        <v>537092</v>
      </c>
      <c r="C2637" s="272" t="s">
        <v>456</v>
      </c>
      <c r="D2637" s="272" t="s">
        <v>439</v>
      </c>
    </row>
    <row r="2638" spans="1:4">
      <c r="A2638" s="272" t="s">
        <v>4333</v>
      </c>
      <c r="B2638" s="272">
        <v>519003</v>
      </c>
      <c r="C2638" s="272" t="s">
        <v>456</v>
      </c>
      <c r="D2638" s="272" t="s">
        <v>654</v>
      </c>
    </row>
    <row r="2639" spans="1:4">
      <c r="A2639" s="272" t="s">
        <v>4334</v>
      </c>
      <c r="B2639" s="272">
        <v>500890</v>
      </c>
      <c r="C2639" s="272" t="s">
        <v>4335</v>
      </c>
      <c r="D2639" s="272" t="s">
        <v>936</v>
      </c>
    </row>
    <row r="2640" spans="1:4">
      <c r="A2640" s="272" t="s">
        <v>4336</v>
      </c>
      <c r="B2640" s="272">
        <v>503776</v>
      </c>
      <c r="C2640" s="272" t="s">
        <v>456</v>
      </c>
      <c r="D2640" s="272" t="s">
        <v>600</v>
      </c>
    </row>
    <row r="2641" spans="1:4">
      <c r="A2641" s="272" t="s">
        <v>4337</v>
      </c>
      <c r="B2641" s="272">
        <v>506261</v>
      </c>
      <c r="C2641" s="272" t="s">
        <v>456</v>
      </c>
      <c r="D2641" s="272" t="s">
        <v>754</v>
      </c>
    </row>
    <row r="2642" spans="1:4">
      <c r="A2642" s="272" t="s">
        <v>4338</v>
      </c>
      <c r="B2642" s="272" t="s">
        <v>456</v>
      </c>
      <c r="C2642" s="272" t="s">
        <v>4339</v>
      </c>
      <c r="D2642" s="272" t="s">
        <v>467</v>
      </c>
    </row>
    <row r="2643" spans="1:4">
      <c r="A2643" s="272" t="s">
        <v>4340</v>
      </c>
      <c r="B2643" s="272">
        <v>531453</v>
      </c>
      <c r="C2643" s="272" t="s">
        <v>4341</v>
      </c>
      <c r="D2643" s="272" t="s">
        <v>471</v>
      </c>
    </row>
    <row r="2644" spans="1:4">
      <c r="A2644" s="272" t="s">
        <v>4342</v>
      </c>
      <c r="B2644" s="272">
        <v>530169</v>
      </c>
      <c r="C2644" s="272" t="s">
        <v>456</v>
      </c>
      <c r="D2644" s="272" t="s">
        <v>450</v>
      </c>
    </row>
    <row r="2645" spans="1:4">
      <c r="A2645" s="272" t="s">
        <v>4343</v>
      </c>
      <c r="B2645" s="272">
        <v>532140</v>
      </c>
      <c r="C2645" s="272" t="s">
        <v>456</v>
      </c>
      <c r="D2645" s="272" t="s">
        <v>471</v>
      </c>
    </row>
    <row r="2646" spans="1:4">
      <c r="A2646" s="272" t="s">
        <v>4344</v>
      </c>
      <c r="B2646" s="272">
        <v>530047</v>
      </c>
      <c r="C2646" s="272" t="s">
        <v>4345</v>
      </c>
      <c r="D2646" s="272" t="s">
        <v>471</v>
      </c>
    </row>
    <row r="2647" spans="1:4">
      <c r="A2647" s="272" t="s">
        <v>4346</v>
      </c>
      <c r="B2647" s="272">
        <v>533286</v>
      </c>
      <c r="C2647" s="272" t="s">
        <v>4347</v>
      </c>
      <c r="D2647" s="272" t="s">
        <v>436</v>
      </c>
    </row>
    <row r="2648" spans="1:4">
      <c r="A2648" s="272" t="s">
        <v>4348</v>
      </c>
      <c r="B2648" s="272" t="s">
        <v>456</v>
      </c>
      <c r="C2648" s="272" t="s">
        <v>4349</v>
      </c>
      <c r="D2648" s="272" t="s">
        <v>467</v>
      </c>
    </row>
    <row r="2649" spans="1:4">
      <c r="A2649" s="272" t="s">
        <v>4350</v>
      </c>
      <c r="B2649" s="272">
        <v>533080</v>
      </c>
      <c r="C2649" s="272" t="s">
        <v>4351</v>
      </c>
      <c r="D2649" s="272" t="s">
        <v>651</v>
      </c>
    </row>
    <row r="2650" spans="1:4">
      <c r="A2650" s="272" t="s">
        <v>4352</v>
      </c>
      <c r="B2650" s="272">
        <v>526263</v>
      </c>
      <c r="C2650" s="272" t="s">
        <v>4353</v>
      </c>
      <c r="D2650" s="272" t="s">
        <v>786</v>
      </c>
    </row>
    <row r="2651" spans="1:4">
      <c r="A2651" s="272" t="s">
        <v>4354</v>
      </c>
      <c r="B2651" s="272">
        <v>511551</v>
      </c>
      <c r="C2651" s="272" t="s">
        <v>456</v>
      </c>
      <c r="D2651" s="272" t="s">
        <v>439</v>
      </c>
    </row>
    <row r="2652" spans="1:4">
      <c r="A2652" s="272" t="s">
        <v>4355</v>
      </c>
      <c r="B2652" s="272">
        <v>535910</v>
      </c>
      <c r="C2652" s="272" t="s">
        <v>456</v>
      </c>
      <c r="D2652" s="272" t="s">
        <v>473</v>
      </c>
    </row>
    <row r="2653" spans="1:4">
      <c r="A2653" s="272" t="s">
        <v>4356</v>
      </c>
      <c r="B2653" s="272">
        <v>532078</v>
      </c>
      <c r="C2653" s="272" t="s">
        <v>456</v>
      </c>
      <c r="D2653" s="272" t="s">
        <v>488</v>
      </c>
    </row>
    <row r="2654" spans="1:4">
      <c r="A2654" s="272" t="s">
        <v>4357</v>
      </c>
      <c r="B2654" s="272">
        <v>513446</v>
      </c>
      <c r="C2654" s="272" t="s">
        <v>4358</v>
      </c>
      <c r="D2654" s="272" t="s">
        <v>488</v>
      </c>
    </row>
    <row r="2655" spans="1:4">
      <c r="A2655" s="272" t="s">
        <v>4359</v>
      </c>
      <c r="B2655" s="272">
        <v>532723</v>
      </c>
      <c r="C2655" s="272" t="s">
        <v>456</v>
      </c>
      <c r="D2655" s="272" t="s">
        <v>542</v>
      </c>
    </row>
    <row r="2656" spans="1:4">
      <c r="A2656" s="272" t="s">
        <v>4360</v>
      </c>
      <c r="B2656" s="272">
        <v>505343</v>
      </c>
      <c r="C2656" s="272" t="s">
        <v>456</v>
      </c>
      <c r="D2656" s="272" t="s">
        <v>877</v>
      </c>
    </row>
    <row r="2657" spans="1:4">
      <c r="A2657" s="272" t="s">
        <v>4361</v>
      </c>
      <c r="B2657" s="272">
        <v>505343</v>
      </c>
      <c r="C2657" s="272" t="s">
        <v>456</v>
      </c>
      <c r="D2657" s="272" t="s">
        <v>877</v>
      </c>
    </row>
    <row r="2658" spans="1:4">
      <c r="A2658" s="272" t="s">
        <v>4362</v>
      </c>
      <c r="B2658" s="272">
        <v>524084</v>
      </c>
      <c r="C2658" s="272" t="s">
        <v>4363</v>
      </c>
      <c r="D2658" s="272" t="s">
        <v>600</v>
      </c>
    </row>
    <row r="2659" spans="1:4">
      <c r="A2659" s="272" t="s">
        <v>4364</v>
      </c>
      <c r="B2659" s="272">
        <v>524084</v>
      </c>
      <c r="C2659" s="272" t="s">
        <v>4363</v>
      </c>
      <c r="D2659" s="272" t="s">
        <v>600</v>
      </c>
    </row>
    <row r="2660" spans="1:4">
      <c r="A2660" s="272" t="s">
        <v>4365</v>
      </c>
      <c r="B2660" s="272">
        <v>538836</v>
      </c>
      <c r="C2660" s="272" t="s">
        <v>4366</v>
      </c>
      <c r="D2660" s="272" t="s">
        <v>570</v>
      </c>
    </row>
    <row r="2661" spans="1:4">
      <c r="A2661" s="272" t="s">
        <v>4367</v>
      </c>
      <c r="B2661" s="272">
        <v>530167</v>
      </c>
      <c r="C2661" s="272" t="s">
        <v>456</v>
      </c>
      <c r="D2661" s="272" t="s">
        <v>473</v>
      </c>
    </row>
    <row r="2662" spans="1:4">
      <c r="A2662" s="272" t="s">
        <v>4368</v>
      </c>
      <c r="B2662" s="272">
        <v>539199</v>
      </c>
      <c r="C2662" s="272" t="s">
        <v>456</v>
      </c>
      <c r="D2662" s="272" t="s">
        <v>439</v>
      </c>
    </row>
    <row r="2663" spans="1:4">
      <c r="A2663" s="272" t="s">
        <v>4369</v>
      </c>
      <c r="B2663" s="272">
        <v>532621</v>
      </c>
      <c r="C2663" s="272" t="s">
        <v>4370</v>
      </c>
      <c r="D2663" s="272" t="s">
        <v>471</v>
      </c>
    </row>
    <row r="2664" spans="1:4">
      <c r="A2664" s="272" t="s">
        <v>4371</v>
      </c>
      <c r="B2664" s="272">
        <v>511549</v>
      </c>
      <c r="C2664" s="272" t="s">
        <v>456</v>
      </c>
      <c r="D2664" s="272" t="s">
        <v>473</v>
      </c>
    </row>
    <row r="2665" spans="1:4">
      <c r="A2665" s="272" t="s">
        <v>4372</v>
      </c>
      <c r="B2665" s="272">
        <v>500288</v>
      </c>
      <c r="C2665" s="272" t="s">
        <v>4373</v>
      </c>
      <c r="D2665" s="272" t="s">
        <v>494</v>
      </c>
    </row>
    <row r="2666" spans="1:4">
      <c r="A2666" s="272" t="s">
        <v>4374</v>
      </c>
      <c r="B2666" s="272">
        <v>526237</v>
      </c>
      <c r="C2666" s="272" t="s">
        <v>456</v>
      </c>
      <c r="D2666" s="272" t="s">
        <v>473</v>
      </c>
    </row>
    <row r="2667" spans="1:4">
      <c r="A2667" s="272" t="s">
        <v>4375</v>
      </c>
      <c r="B2667" s="272">
        <v>523160</v>
      </c>
      <c r="C2667" s="272" t="s">
        <v>456</v>
      </c>
      <c r="D2667" s="272" t="s">
        <v>641</v>
      </c>
    </row>
    <row r="2668" spans="1:4">
      <c r="A2668" s="272" t="s">
        <v>4376</v>
      </c>
      <c r="B2668" s="272">
        <v>523160</v>
      </c>
      <c r="C2668" s="272" t="s">
        <v>456</v>
      </c>
      <c r="D2668" s="272" t="s">
        <v>641</v>
      </c>
    </row>
    <row r="2669" spans="1:4">
      <c r="A2669" s="272" t="s">
        <v>4377</v>
      </c>
      <c r="B2669" s="272">
        <v>513305</v>
      </c>
      <c r="C2669" s="272" t="s">
        <v>4378</v>
      </c>
      <c r="D2669" s="272" t="s">
        <v>877</v>
      </c>
    </row>
    <row r="2670" spans="1:4">
      <c r="A2670" s="272" t="s">
        <v>4379</v>
      </c>
      <c r="B2670" s="272">
        <v>532407</v>
      </c>
      <c r="C2670" s="272" t="s">
        <v>456</v>
      </c>
      <c r="D2670" s="272" t="s">
        <v>549</v>
      </c>
    </row>
    <row r="2671" spans="1:4">
      <c r="A2671" s="272" t="s">
        <v>4380</v>
      </c>
      <c r="B2671" s="272" t="s">
        <v>456</v>
      </c>
      <c r="C2671" s="272" t="s">
        <v>4381</v>
      </c>
      <c r="D2671" s="272" t="s">
        <v>547</v>
      </c>
    </row>
    <row r="2672" spans="1:4">
      <c r="A2672" s="272" t="s">
        <v>4382</v>
      </c>
      <c r="B2672" s="272">
        <v>517334</v>
      </c>
      <c r="C2672" s="272" t="s">
        <v>4383</v>
      </c>
      <c r="D2672" s="272" t="s">
        <v>811</v>
      </c>
    </row>
    <row r="2673" spans="1:4">
      <c r="A2673" s="272" t="s">
        <v>4384</v>
      </c>
      <c r="B2673" s="272">
        <v>532892</v>
      </c>
      <c r="C2673" s="272" t="s">
        <v>4385</v>
      </c>
      <c r="D2673" s="272" t="s">
        <v>473</v>
      </c>
    </row>
    <row r="2674" spans="1:4">
      <c r="A2674" s="272" t="s">
        <v>4386</v>
      </c>
      <c r="B2674" s="272">
        <v>590115</v>
      </c>
      <c r="C2674" s="272" t="s">
        <v>4387</v>
      </c>
      <c r="D2674" s="272" t="s">
        <v>439</v>
      </c>
    </row>
    <row r="2675" spans="1:4">
      <c r="A2675" s="272" t="s">
        <v>4388</v>
      </c>
      <c r="B2675" s="272">
        <v>533385</v>
      </c>
      <c r="C2675" s="272" t="s">
        <v>4389</v>
      </c>
      <c r="D2675" s="272" t="s">
        <v>439</v>
      </c>
    </row>
    <row r="2676" spans="1:4">
      <c r="A2676" s="272" t="s">
        <v>4390</v>
      </c>
      <c r="B2676" s="272">
        <v>507522</v>
      </c>
      <c r="C2676" s="272" t="s">
        <v>456</v>
      </c>
      <c r="D2676" s="272" t="s">
        <v>1088</v>
      </c>
    </row>
    <row r="2677" spans="1:4">
      <c r="A2677" s="272" t="s">
        <v>4391</v>
      </c>
      <c r="B2677" s="272">
        <v>526299</v>
      </c>
      <c r="C2677" s="272" t="s">
        <v>4392</v>
      </c>
      <c r="D2677" s="272" t="s">
        <v>442</v>
      </c>
    </row>
    <row r="2678" spans="1:4">
      <c r="A2678" s="272" t="s">
        <v>4393</v>
      </c>
      <c r="B2678" s="272">
        <v>500450</v>
      </c>
      <c r="C2678" s="272" t="s">
        <v>456</v>
      </c>
      <c r="D2678" s="272" t="s">
        <v>439</v>
      </c>
    </row>
    <row r="2679" spans="1:4">
      <c r="A2679" s="272" t="s">
        <v>4394</v>
      </c>
      <c r="B2679" s="272">
        <v>526143</v>
      </c>
      <c r="C2679" s="272" t="s">
        <v>456</v>
      </c>
      <c r="D2679" s="272" t="s">
        <v>651</v>
      </c>
    </row>
    <row r="2680" spans="1:4">
      <c r="A2680" s="272" t="s">
        <v>4395</v>
      </c>
      <c r="B2680" s="272">
        <v>532440</v>
      </c>
      <c r="C2680" s="272" t="s">
        <v>4396</v>
      </c>
      <c r="D2680" s="272" t="s">
        <v>2449</v>
      </c>
    </row>
    <row r="2681" spans="1:4">
      <c r="A2681" s="272" t="s">
        <v>4397</v>
      </c>
      <c r="B2681" s="272">
        <v>540809</v>
      </c>
      <c r="C2681" s="272" t="s">
        <v>456</v>
      </c>
      <c r="D2681" s="272" t="s">
        <v>478</v>
      </c>
    </row>
    <row r="2682" spans="1:4">
      <c r="A2682" s="272" t="s">
        <v>4398</v>
      </c>
      <c r="B2682" s="272">
        <v>500290</v>
      </c>
      <c r="C2682" s="272" t="s">
        <v>4399</v>
      </c>
      <c r="D2682" s="272" t="s">
        <v>936</v>
      </c>
    </row>
    <row r="2683" spans="1:4">
      <c r="A2683" s="272" t="s">
        <v>4400</v>
      </c>
      <c r="B2683" s="272">
        <v>532376</v>
      </c>
      <c r="C2683" s="272" t="s">
        <v>4401</v>
      </c>
      <c r="D2683" s="272" t="s">
        <v>602</v>
      </c>
    </row>
    <row r="2684" spans="1:4">
      <c r="A2684" s="272" t="s">
        <v>4402</v>
      </c>
      <c r="B2684" s="272">
        <v>512065</v>
      </c>
      <c r="C2684" s="272" t="s">
        <v>456</v>
      </c>
      <c r="D2684" s="272" t="s">
        <v>473</v>
      </c>
    </row>
    <row r="2685" spans="1:4">
      <c r="A2685" s="272" t="s">
        <v>4403</v>
      </c>
      <c r="B2685" s="272">
        <v>532650</v>
      </c>
      <c r="C2685" s="272" t="s">
        <v>4404</v>
      </c>
      <c r="D2685" s="272" t="s">
        <v>779</v>
      </c>
    </row>
    <row r="2686" spans="1:4">
      <c r="A2686" s="272" t="s">
        <v>4405</v>
      </c>
      <c r="B2686" s="272">
        <v>508922</v>
      </c>
      <c r="C2686" s="272" t="s">
        <v>456</v>
      </c>
      <c r="D2686" s="272" t="s">
        <v>1502</v>
      </c>
    </row>
    <row r="2687" spans="1:4">
      <c r="A2687" s="272" t="s">
        <v>4406</v>
      </c>
      <c r="B2687" s="272">
        <v>508922</v>
      </c>
      <c r="C2687" s="272" t="s">
        <v>456</v>
      </c>
      <c r="D2687" s="272" t="s">
        <v>1502</v>
      </c>
    </row>
    <row r="2688" spans="1:4">
      <c r="A2688" s="272" t="s">
        <v>4407</v>
      </c>
      <c r="B2688" s="272" t="s">
        <v>456</v>
      </c>
      <c r="C2688" s="272" t="s">
        <v>4408</v>
      </c>
      <c r="D2688" s="272" t="s">
        <v>1502</v>
      </c>
    </row>
    <row r="2689" spans="1:4">
      <c r="A2689" s="272" t="s">
        <v>4409</v>
      </c>
      <c r="B2689" s="272">
        <v>542597</v>
      </c>
      <c r="C2689" s="272" t="s">
        <v>4410</v>
      </c>
      <c r="D2689" s="272" t="s">
        <v>822</v>
      </c>
    </row>
    <row r="2690" spans="1:4">
      <c r="A2690" s="272" t="s">
        <v>4411</v>
      </c>
      <c r="B2690" s="272">
        <v>534312</v>
      </c>
      <c r="C2690" s="272" t="s">
        <v>4412</v>
      </c>
      <c r="D2690" s="272" t="s">
        <v>561</v>
      </c>
    </row>
    <row r="2691" spans="1:4">
      <c r="A2691" s="272" t="s">
        <v>4413</v>
      </c>
      <c r="B2691" s="272">
        <v>531919</v>
      </c>
      <c r="C2691" s="272" t="s">
        <v>456</v>
      </c>
      <c r="D2691" s="272" t="s">
        <v>476</v>
      </c>
    </row>
    <row r="2692" spans="1:4">
      <c r="A2692" s="272" t="s">
        <v>4414</v>
      </c>
      <c r="B2692" s="272">
        <v>539819</v>
      </c>
      <c r="C2692" s="272" t="s">
        <v>456</v>
      </c>
      <c r="D2692" s="272" t="s">
        <v>439</v>
      </c>
    </row>
    <row r="2693" spans="1:4">
      <c r="A2693" s="272" t="s">
        <v>4415</v>
      </c>
      <c r="B2693" s="272">
        <v>538743</v>
      </c>
      <c r="C2693" s="272" t="s">
        <v>456</v>
      </c>
      <c r="D2693" s="272" t="s">
        <v>442</v>
      </c>
    </row>
    <row r="2694" spans="1:4">
      <c r="A2694" s="272" t="s">
        <v>4416</v>
      </c>
      <c r="B2694" s="272">
        <v>532097</v>
      </c>
      <c r="C2694" s="272" t="s">
        <v>4417</v>
      </c>
      <c r="D2694" s="272" t="s">
        <v>854</v>
      </c>
    </row>
    <row r="2695" spans="1:4">
      <c r="A2695" s="272" t="s">
        <v>4418</v>
      </c>
      <c r="B2695" s="272">
        <v>500460</v>
      </c>
      <c r="C2695" s="272" t="s">
        <v>4419</v>
      </c>
      <c r="D2695" s="272" t="s">
        <v>488</v>
      </c>
    </row>
    <row r="2696" spans="1:4">
      <c r="A2696" s="272" t="s">
        <v>4420</v>
      </c>
      <c r="B2696" s="272">
        <v>523832</v>
      </c>
      <c r="C2696" s="272" t="s">
        <v>4421</v>
      </c>
      <c r="D2696" s="272" t="s">
        <v>574</v>
      </c>
    </row>
    <row r="2697" spans="1:4">
      <c r="A2697" s="272" t="s">
        <v>4422</v>
      </c>
      <c r="B2697" s="272">
        <v>530341</v>
      </c>
      <c r="C2697" s="272" t="s">
        <v>456</v>
      </c>
      <c r="D2697" s="272" t="s">
        <v>439</v>
      </c>
    </row>
    <row r="2698" spans="1:4">
      <c r="A2698" s="272" t="s">
        <v>4423</v>
      </c>
      <c r="B2698" s="272">
        <v>535204</v>
      </c>
      <c r="C2698" s="272" t="s">
        <v>456</v>
      </c>
      <c r="D2698" s="272" t="s">
        <v>478</v>
      </c>
    </row>
    <row r="2699" spans="1:4">
      <c r="A2699" s="272" t="s">
        <v>4424</v>
      </c>
      <c r="B2699" s="272">
        <v>532357</v>
      </c>
      <c r="C2699" s="272" t="s">
        <v>4425</v>
      </c>
      <c r="D2699" s="272" t="s">
        <v>459</v>
      </c>
    </row>
    <row r="2700" spans="1:4">
      <c r="A2700" s="272" t="s">
        <v>4426</v>
      </c>
      <c r="B2700" s="272">
        <v>501477</v>
      </c>
      <c r="C2700" s="272" t="s">
        <v>456</v>
      </c>
      <c r="D2700" s="272" t="s">
        <v>478</v>
      </c>
    </row>
    <row r="2701" spans="1:4">
      <c r="A2701" s="272" t="s">
        <v>4427</v>
      </c>
      <c r="B2701" s="272">
        <v>501477</v>
      </c>
      <c r="C2701" s="272" t="s">
        <v>456</v>
      </c>
      <c r="D2701" s="272" t="s">
        <v>478</v>
      </c>
    </row>
    <row r="2702" spans="1:4">
      <c r="A2702" s="272" t="s">
        <v>4428</v>
      </c>
      <c r="B2702" s="272">
        <v>534091</v>
      </c>
      <c r="C2702" s="272" t="s">
        <v>4429</v>
      </c>
      <c r="D2702" s="272" t="s">
        <v>476</v>
      </c>
    </row>
    <row r="2703" spans="1:4">
      <c r="A2703" s="272" t="s">
        <v>4430</v>
      </c>
      <c r="B2703" s="272">
        <v>534091</v>
      </c>
      <c r="C2703" s="272" t="s">
        <v>4429</v>
      </c>
      <c r="D2703" s="272" t="s">
        <v>476</v>
      </c>
    </row>
    <row r="2704" spans="1:4">
      <c r="A2704" s="272" t="s">
        <v>4431</v>
      </c>
      <c r="B2704" s="272">
        <v>526169</v>
      </c>
      <c r="C2704" s="272" t="s">
        <v>456</v>
      </c>
      <c r="D2704" s="272" t="s">
        <v>936</v>
      </c>
    </row>
    <row r="2705" spans="1:4">
      <c r="A2705" s="272" t="s">
        <v>4432</v>
      </c>
      <c r="B2705" s="272">
        <v>526169</v>
      </c>
      <c r="C2705" s="272" t="s">
        <v>456</v>
      </c>
      <c r="D2705" s="272" t="s">
        <v>936</v>
      </c>
    </row>
    <row r="2706" spans="1:4">
      <c r="A2706" s="272" t="s">
        <v>4433</v>
      </c>
      <c r="B2706" s="272">
        <v>505594</v>
      </c>
      <c r="C2706" s="272" t="s">
        <v>456</v>
      </c>
      <c r="D2706" s="272" t="s">
        <v>877</v>
      </c>
    </row>
    <row r="2707" spans="1:4">
      <c r="A2707" s="272" t="s">
        <v>4434</v>
      </c>
      <c r="B2707" s="272">
        <v>504356</v>
      </c>
      <c r="C2707" s="272" t="s">
        <v>456</v>
      </c>
      <c r="D2707" s="272" t="s">
        <v>877</v>
      </c>
    </row>
    <row r="2708" spans="1:4">
      <c r="A2708" s="272" t="s">
        <v>4435</v>
      </c>
      <c r="B2708" s="272">
        <v>520059</v>
      </c>
      <c r="C2708" s="272" t="s">
        <v>4436</v>
      </c>
      <c r="D2708" s="272" t="s">
        <v>811</v>
      </c>
    </row>
    <row r="2709" spans="1:4">
      <c r="A2709" s="272" t="s">
        <v>4437</v>
      </c>
      <c r="B2709" s="272">
        <v>520043</v>
      </c>
      <c r="C2709" s="272" t="s">
        <v>4438</v>
      </c>
      <c r="D2709" s="272" t="s">
        <v>811</v>
      </c>
    </row>
    <row r="2710" spans="1:4">
      <c r="A2710" s="272" t="s">
        <v>4439</v>
      </c>
      <c r="B2710" s="272">
        <v>511200</v>
      </c>
      <c r="C2710" s="272" t="s">
        <v>456</v>
      </c>
      <c r="D2710" s="272" t="s">
        <v>877</v>
      </c>
    </row>
    <row r="2711" spans="1:4">
      <c r="A2711" s="272" t="s">
        <v>4440</v>
      </c>
      <c r="B2711" s="272">
        <v>511401</v>
      </c>
      <c r="C2711" s="272" t="s">
        <v>4441</v>
      </c>
      <c r="D2711" s="272" t="s">
        <v>439</v>
      </c>
    </row>
    <row r="2712" spans="1:4">
      <c r="A2712" s="272" t="s">
        <v>4442</v>
      </c>
      <c r="B2712" s="272">
        <v>531821</v>
      </c>
      <c r="C2712" s="272" t="s">
        <v>456</v>
      </c>
      <c r="D2712" s="272" t="s">
        <v>439</v>
      </c>
    </row>
    <row r="2713" spans="1:4">
      <c r="A2713" s="272" t="s">
        <v>4443</v>
      </c>
      <c r="B2713" s="272">
        <v>515037</v>
      </c>
      <c r="C2713" s="272" t="s">
        <v>4444</v>
      </c>
      <c r="D2713" s="272" t="s">
        <v>733</v>
      </c>
    </row>
    <row r="2714" spans="1:4">
      <c r="A2714" s="272" t="s">
        <v>4445</v>
      </c>
      <c r="B2714" s="272">
        <v>540366</v>
      </c>
      <c r="C2714" s="272" t="s">
        <v>4446</v>
      </c>
      <c r="D2714" s="272" t="s">
        <v>1195</v>
      </c>
    </row>
    <row r="2715" spans="1:4">
      <c r="A2715" s="272" t="s">
        <v>4447</v>
      </c>
      <c r="B2715" s="272">
        <v>511766</v>
      </c>
      <c r="C2715" s="272" t="s">
        <v>4448</v>
      </c>
      <c r="D2715" s="272" t="s">
        <v>473</v>
      </c>
    </row>
    <row r="2716" spans="1:4">
      <c r="A2716" s="272" t="s">
        <v>4449</v>
      </c>
      <c r="B2716" s="272">
        <v>533398</v>
      </c>
      <c r="C2716" s="272" t="s">
        <v>4450</v>
      </c>
      <c r="D2716" s="272" t="s">
        <v>473</v>
      </c>
    </row>
    <row r="2717" spans="1:4">
      <c r="A2717" s="272" t="s">
        <v>4451</v>
      </c>
      <c r="B2717" s="272">
        <v>532991</v>
      </c>
      <c r="C2717" s="272" t="s">
        <v>4452</v>
      </c>
      <c r="D2717" s="272" t="s">
        <v>542</v>
      </c>
    </row>
    <row r="2718" spans="1:4">
      <c r="A2718" s="272" t="s">
        <v>4453</v>
      </c>
      <c r="B2718" s="272">
        <v>538862</v>
      </c>
      <c r="C2718" s="272" t="s">
        <v>456</v>
      </c>
      <c r="D2718" s="272" t="s">
        <v>439</v>
      </c>
    </row>
    <row r="2719" spans="1:4">
      <c r="A2719" s="272" t="s">
        <v>4454</v>
      </c>
      <c r="B2719" s="272">
        <v>506734</v>
      </c>
      <c r="C2719" s="272" t="s">
        <v>456</v>
      </c>
      <c r="D2719" s="272" t="s">
        <v>504</v>
      </c>
    </row>
    <row r="2720" spans="1:4">
      <c r="A2720" s="272" t="s">
        <v>4455</v>
      </c>
      <c r="B2720" s="272">
        <v>535205</v>
      </c>
      <c r="C2720" s="272" t="s">
        <v>456</v>
      </c>
      <c r="D2720" s="272" t="s">
        <v>478</v>
      </c>
    </row>
    <row r="2721" spans="1:4">
      <c r="A2721" s="272" t="s">
        <v>4456</v>
      </c>
      <c r="B2721" s="272" t="s">
        <v>456</v>
      </c>
      <c r="C2721" s="272" t="s">
        <v>4457</v>
      </c>
      <c r="D2721" s="272" t="s">
        <v>547</v>
      </c>
    </row>
    <row r="2722" spans="1:4">
      <c r="A2722" s="272" t="s">
        <v>4458</v>
      </c>
      <c r="B2722" s="272">
        <v>512024</v>
      </c>
      <c r="C2722" s="272" t="s">
        <v>456</v>
      </c>
      <c r="D2722" s="272" t="s">
        <v>530</v>
      </c>
    </row>
    <row r="2723" spans="1:4">
      <c r="A2723" s="272" t="s">
        <v>4459</v>
      </c>
      <c r="B2723" s="272">
        <v>530897</v>
      </c>
      <c r="C2723" s="272" t="s">
        <v>456</v>
      </c>
      <c r="D2723" s="272" t="s">
        <v>645</v>
      </c>
    </row>
    <row r="2724" spans="1:4">
      <c r="A2724" s="272" t="s">
        <v>4460</v>
      </c>
      <c r="B2724" s="272">
        <v>516082</v>
      </c>
      <c r="C2724" s="272" t="s">
        <v>4461</v>
      </c>
      <c r="D2724" s="272" t="s">
        <v>450</v>
      </c>
    </row>
    <row r="2725" spans="1:4">
      <c r="A2725" s="272" t="s">
        <v>4462</v>
      </c>
      <c r="B2725" s="272">
        <v>532623</v>
      </c>
      <c r="C2725" s="272" t="s">
        <v>456</v>
      </c>
      <c r="D2725" s="272" t="s">
        <v>478</v>
      </c>
    </row>
    <row r="2726" spans="1:4">
      <c r="A2726" s="272" t="s">
        <v>4463</v>
      </c>
      <c r="B2726" s="272">
        <v>512279</v>
      </c>
      <c r="C2726" s="272" t="s">
        <v>456</v>
      </c>
      <c r="D2726" s="272" t="s">
        <v>877</v>
      </c>
    </row>
    <row r="2727" spans="1:4">
      <c r="A2727" s="272" t="s">
        <v>4464</v>
      </c>
      <c r="B2727" s="272">
        <v>524709</v>
      </c>
      <c r="C2727" s="272" t="s">
        <v>4465</v>
      </c>
      <c r="D2727" s="272" t="s">
        <v>600</v>
      </c>
    </row>
    <row r="2728" spans="1:4">
      <c r="A2728" s="272" t="s">
        <v>4466</v>
      </c>
      <c r="B2728" s="272" t="s">
        <v>456</v>
      </c>
      <c r="C2728" s="272" t="s">
        <v>4467</v>
      </c>
      <c r="D2728" s="272" t="s">
        <v>547</v>
      </c>
    </row>
    <row r="2729" spans="1:4">
      <c r="A2729" s="272" t="s">
        <v>4468</v>
      </c>
      <c r="B2729" s="272">
        <v>531832</v>
      </c>
      <c r="C2729" s="272" t="s">
        <v>456</v>
      </c>
      <c r="D2729" s="272" t="s">
        <v>654</v>
      </c>
    </row>
    <row r="2730" spans="1:4">
      <c r="A2730" s="272" t="s">
        <v>4469</v>
      </c>
      <c r="B2730" s="272">
        <v>539917</v>
      </c>
      <c r="C2730" s="272" t="s">
        <v>4470</v>
      </c>
      <c r="D2730" s="272" t="s">
        <v>964</v>
      </c>
    </row>
    <row r="2731" spans="1:4">
      <c r="A2731" s="272" t="s">
        <v>4471</v>
      </c>
      <c r="B2731" s="272">
        <v>534184</v>
      </c>
      <c r="C2731" s="272" t="s">
        <v>4472</v>
      </c>
      <c r="D2731" s="272" t="s">
        <v>519</v>
      </c>
    </row>
    <row r="2732" spans="1:4">
      <c r="A2732" s="272" t="s">
        <v>4473</v>
      </c>
      <c r="B2732" s="272">
        <v>532362</v>
      </c>
      <c r="C2732" s="272" t="s">
        <v>456</v>
      </c>
      <c r="D2732" s="272" t="s">
        <v>488</v>
      </c>
    </row>
    <row r="2733" spans="1:4">
      <c r="A2733" s="272" t="s">
        <v>4474</v>
      </c>
      <c r="B2733" s="272">
        <v>532895</v>
      </c>
      <c r="C2733" s="272" t="s">
        <v>4475</v>
      </c>
      <c r="D2733" s="272" t="s">
        <v>476</v>
      </c>
    </row>
    <row r="2734" spans="1:4">
      <c r="A2734" s="272" t="s">
        <v>4476</v>
      </c>
      <c r="B2734" s="272">
        <v>521109</v>
      </c>
      <c r="C2734" s="272" t="s">
        <v>4477</v>
      </c>
      <c r="D2734" s="272" t="s">
        <v>471</v>
      </c>
    </row>
    <row r="2735" spans="1:4">
      <c r="A2735" s="272" t="s">
        <v>4478</v>
      </c>
      <c r="B2735" s="272">
        <v>532952</v>
      </c>
      <c r="C2735" s="272" t="s">
        <v>4479</v>
      </c>
      <c r="D2735" s="272" t="s">
        <v>476</v>
      </c>
    </row>
    <row r="2736" spans="1:4">
      <c r="A2736" s="272" t="s">
        <v>4480</v>
      </c>
      <c r="B2736" s="272">
        <v>519136</v>
      </c>
      <c r="C2736" s="272" t="s">
        <v>4481</v>
      </c>
      <c r="D2736" s="272" t="s">
        <v>471</v>
      </c>
    </row>
    <row r="2737" spans="1:4">
      <c r="A2737" s="272" t="s">
        <v>4482</v>
      </c>
      <c r="B2737" s="272">
        <v>523391</v>
      </c>
      <c r="C2737" s="272" t="s">
        <v>4483</v>
      </c>
      <c r="D2737" s="272" t="s">
        <v>471</v>
      </c>
    </row>
    <row r="2738" spans="1:4">
      <c r="A2738" s="272" t="s">
        <v>4484</v>
      </c>
      <c r="B2738" s="272">
        <v>500296</v>
      </c>
      <c r="C2738" s="272" t="s">
        <v>4485</v>
      </c>
      <c r="D2738" s="272" t="s">
        <v>471</v>
      </c>
    </row>
    <row r="2739" spans="1:4">
      <c r="A2739" s="272" t="s">
        <v>4486</v>
      </c>
      <c r="B2739" s="272">
        <v>541418</v>
      </c>
      <c r="C2739" s="272" t="s">
        <v>456</v>
      </c>
      <c r="D2739" s="272" t="s">
        <v>516</v>
      </c>
    </row>
    <row r="2740" spans="1:4">
      <c r="A2740" s="272" t="s">
        <v>4487</v>
      </c>
      <c r="B2740" s="272">
        <v>531212</v>
      </c>
      <c r="C2740" s="272" t="s">
        <v>456</v>
      </c>
      <c r="D2740" s="272" t="s">
        <v>473</v>
      </c>
    </row>
    <row r="2741" spans="1:4">
      <c r="A2741" s="272" t="s">
        <v>4488</v>
      </c>
      <c r="B2741" s="272">
        <v>532256</v>
      </c>
      <c r="C2741" s="272" t="s">
        <v>4489</v>
      </c>
      <c r="D2741" s="272" t="s">
        <v>473</v>
      </c>
    </row>
    <row r="2742" spans="1:4">
      <c r="A2742" s="272" t="s">
        <v>4490</v>
      </c>
      <c r="B2742" s="272">
        <v>538395</v>
      </c>
      <c r="C2742" s="272" t="s">
        <v>456</v>
      </c>
      <c r="D2742" s="272" t="s">
        <v>439</v>
      </c>
    </row>
    <row r="2743" spans="1:4">
      <c r="A2743" s="272" t="s">
        <v>4491</v>
      </c>
      <c r="B2743" s="272">
        <v>532641</v>
      </c>
      <c r="C2743" s="272" t="s">
        <v>4492</v>
      </c>
      <c r="D2743" s="272" t="s">
        <v>471</v>
      </c>
    </row>
    <row r="2744" spans="1:4">
      <c r="A2744" s="272" t="s">
        <v>4493</v>
      </c>
      <c r="B2744" s="272" t="s">
        <v>456</v>
      </c>
      <c r="C2744" s="272" t="s">
        <v>4494</v>
      </c>
      <c r="D2744" s="272" t="s">
        <v>467</v>
      </c>
    </row>
    <row r="2745" spans="1:4">
      <c r="A2745" s="272" t="s">
        <v>4495</v>
      </c>
      <c r="B2745" s="272">
        <v>539551</v>
      </c>
      <c r="C2745" s="272" t="s">
        <v>4496</v>
      </c>
      <c r="D2745" s="272" t="s">
        <v>926</v>
      </c>
    </row>
    <row r="2746" spans="1:4">
      <c r="A2746" s="272" t="s">
        <v>4497</v>
      </c>
      <c r="B2746" s="272">
        <v>540080</v>
      </c>
      <c r="C2746" s="272" t="s">
        <v>456</v>
      </c>
      <c r="D2746" s="272" t="s">
        <v>488</v>
      </c>
    </row>
    <row r="2747" spans="1:4">
      <c r="A2747" s="272" t="s">
        <v>4498</v>
      </c>
      <c r="B2747" s="272">
        <v>519455</v>
      </c>
      <c r="C2747" s="272" t="s">
        <v>456</v>
      </c>
      <c r="D2747" s="272" t="s">
        <v>570</v>
      </c>
    </row>
    <row r="2748" spans="1:4">
      <c r="A2748" s="272" t="s">
        <v>4499</v>
      </c>
      <c r="B2748" s="272">
        <v>540204</v>
      </c>
      <c r="C2748" s="272" t="s">
        <v>4500</v>
      </c>
      <c r="D2748" s="272" t="s">
        <v>540</v>
      </c>
    </row>
    <row r="2749" spans="1:4">
      <c r="A2749" s="272" t="s">
        <v>4501</v>
      </c>
      <c r="B2749" s="272">
        <v>531416</v>
      </c>
      <c r="C2749" s="272" t="s">
        <v>456</v>
      </c>
      <c r="D2749" s="272" t="s">
        <v>542</v>
      </c>
    </row>
    <row r="2750" spans="1:4">
      <c r="A2750" s="272" t="s">
        <v>4502</v>
      </c>
      <c r="B2750" s="272" t="s">
        <v>456</v>
      </c>
      <c r="C2750" s="272" t="s">
        <v>4503</v>
      </c>
      <c r="D2750" s="272" t="s">
        <v>467</v>
      </c>
    </row>
    <row r="2751" spans="1:4">
      <c r="A2751" s="272" t="s">
        <v>4504</v>
      </c>
      <c r="B2751" s="272">
        <v>526739</v>
      </c>
      <c r="C2751" s="272" t="s">
        <v>456</v>
      </c>
      <c r="D2751" s="272" t="s">
        <v>616</v>
      </c>
    </row>
    <row r="2752" spans="1:4">
      <c r="A2752" s="272" t="s">
        <v>4505</v>
      </c>
      <c r="B2752" s="272">
        <v>517431</v>
      </c>
      <c r="C2752" s="272" t="s">
        <v>4506</v>
      </c>
      <c r="D2752" s="272" t="s">
        <v>576</v>
      </c>
    </row>
    <row r="2753" spans="1:4">
      <c r="A2753" s="272" t="s">
        <v>4507</v>
      </c>
      <c r="B2753" s="272">
        <v>539595</v>
      </c>
      <c r="C2753" s="272" t="s">
        <v>456</v>
      </c>
      <c r="D2753" s="272" t="s">
        <v>439</v>
      </c>
    </row>
    <row r="2754" spans="1:4">
      <c r="A2754" s="272" t="s">
        <v>4508</v>
      </c>
      <c r="B2754" s="272">
        <v>524816</v>
      </c>
      <c r="C2754" s="272" t="s">
        <v>4509</v>
      </c>
      <c r="D2754" s="272" t="s">
        <v>494</v>
      </c>
    </row>
    <row r="2755" spans="1:4">
      <c r="A2755" s="272" t="s">
        <v>4510</v>
      </c>
      <c r="B2755" s="272">
        <v>537291</v>
      </c>
      <c r="C2755" s="272" t="s">
        <v>4511</v>
      </c>
      <c r="D2755" s="272" t="s">
        <v>654</v>
      </c>
    </row>
    <row r="2756" spans="1:4">
      <c r="A2756" s="272" t="s">
        <v>4512</v>
      </c>
      <c r="B2756" s="272">
        <v>537291</v>
      </c>
      <c r="C2756" s="272" t="s">
        <v>4511</v>
      </c>
      <c r="D2756" s="272" t="s">
        <v>654</v>
      </c>
    </row>
    <row r="2757" spans="1:4">
      <c r="A2757" s="272" t="s">
        <v>4513</v>
      </c>
      <c r="B2757" s="272">
        <v>502407</v>
      </c>
      <c r="C2757" s="272" t="s">
        <v>456</v>
      </c>
      <c r="D2757" s="272" t="s">
        <v>450</v>
      </c>
    </row>
    <row r="2758" spans="1:4">
      <c r="A2758" s="272" t="s">
        <v>4514</v>
      </c>
      <c r="B2758" s="272">
        <v>532234</v>
      </c>
      <c r="C2758" s="272" t="s">
        <v>4515</v>
      </c>
      <c r="D2758" s="272" t="s">
        <v>761</v>
      </c>
    </row>
    <row r="2759" spans="1:4">
      <c r="A2759" s="272" t="s">
        <v>4516</v>
      </c>
      <c r="B2759" s="272">
        <v>523630</v>
      </c>
      <c r="C2759" s="272" t="s">
        <v>4517</v>
      </c>
      <c r="D2759" s="272" t="s">
        <v>964</v>
      </c>
    </row>
    <row r="2760" spans="1:4">
      <c r="A2760" s="272" t="s">
        <v>4518</v>
      </c>
      <c r="B2760" s="272">
        <v>531289</v>
      </c>
      <c r="C2760" s="272" t="s">
        <v>456</v>
      </c>
      <c r="D2760" s="272" t="s">
        <v>779</v>
      </c>
    </row>
    <row r="2761" spans="1:4">
      <c r="A2761" s="272" t="s">
        <v>4519</v>
      </c>
      <c r="B2761" s="272">
        <v>531651</v>
      </c>
      <c r="C2761" s="272" t="s">
        <v>456</v>
      </c>
      <c r="D2761" s="272" t="s">
        <v>488</v>
      </c>
    </row>
    <row r="2762" spans="1:4">
      <c r="A2762" s="272" t="s">
        <v>4520</v>
      </c>
      <c r="B2762" s="272">
        <v>507813</v>
      </c>
      <c r="C2762" s="272" t="s">
        <v>456</v>
      </c>
      <c r="D2762" s="272" t="s">
        <v>1492</v>
      </c>
    </row>
    <row r="2763" spans="1:4">
      <c r="A2763" s="272" t="s">
        <v>4521</v>
      </c>
      <c r="B2763" s="272">
        <v>500298</v>
      </c>
      <c r="C2763" s="272" t="s">
        <v>456</v>
      </c>
      <c r="D2763" s="272" t="s">
        <v>504</v>
      </c>
    </row>
    <row r="2764" spans="1:4">
      <c r="A2764" s="272" t="s">
        <v>4522</v>
      </c>
      <c r="B2764" s="272">
        <v>526616</v>
      </c>
      <c r="C2764" s="272" t="s">
        <v>456</v>
      </c>
      <c r="D2764" s="272" t="s">
        <v>576</v>
      </c>
    </row>
    <row r="2765" spans="1:4">
      <c r="A2765" s="272" t="s">
        <v>4523</v>
      </c>
      <c r="B2765" s="272">
        <v>531287</v>
      </c>
      <c r="C2765" s="272" t="s">
        <v>456</v>
      </c>
      <c r="D2765" s="272" t="s">
        <v>576</v>
      </c>
    </row>
    <row r="2766" spans="1:4">
      <c r="A2766" s="272" t="s">
        <v>4524</v>
      </c>
      <c r="B2766" s="272">
        <v>516062</v>
      </c>
      <c r="C2766" s="272" t="s">
        <v>456</v>
      </c>
      <c r="D2766" s="272" t="s">
        <v>951</v>
      </c>
    </row>
    <row r="2767" spans="1:4">
      <c r="A2767" s="272" t="s">
        <v>4525</v>
      </c>
      <c r="B2767" s="272">
        <v>504882</v>
      </c>
      <c r="C2767" s="272" t="s">
        <v>456</v>
      </c>
      <c r="D2767" s="272" t="s">
        <v>542</v>
      </c>
    </row>
    <row r="2768" spans="1:4">
      <c r="A2768" s="272" t="s">
        <v>4526</v>
      </c>
      <c r="B2768" s="272">
        <v>504882</v>
      </c>
      <c r="C2768" s="272" t="s">
        <v>456</v>
      </c>
      <c r="D2768" s="272" t="s">
        <v>542</v>
      </c>
    </row>
    <row r="2769" spans="1:4">
      <c r="A2769" s="272" t="s">
        <v>4527</v>
      </c>
      <c r="B2769" s="272">
        <v>513179</v>
      </c>
      <c r="C2769" s="272" t="s">
        <v>4528</v>
      </c>
      <c r="D2769" s="272" t="s">
        <v>488</v>
      </c>
    </row>
    <row r="2770" spans="1:4">
      <c r="A2770" s="272" t="s">
        <v>4529</v>
      </c>
      <c r="B2770" s="272">
        <v>530119</v>
      </c>
      <c r="C2770" s="272" t="s">
        <v>456</v>
      </c>
      <c r="D2770" s="272" t="s">
        <v>705</v>
      </c>
    </row>
    <row r="2771" spans="1:4">
      <c r="A2771" s="272" t="s">
        <v>4530</v>
      </c>
      <c r="B2771" s="272">
        <v>531834</v>
      </c>
      <c r="C2771" s="272" t="s">
        <v>456</v>
      </c>
      <c r="D2771" s="272" t="s">
        <v>654</v>
      </c>
    </row>
    <row r="2772" spans="1:4">
      <c r="A2772" s="272" t="s">
        <v>4531</v>
      </c>
      <c r="B2772" s="272">
        <v>524654</v>
      </c>
      <c r="C2772" s="272" t="s">
        <v>456</v>
      </c>
      <c r="D2772" s="272" t="s">
        <v>494</v>
      </c>
    </row>
    <row r="2773" spans="1:4">
      <c r="A2773" s="272" t="s">
        <v>4532</v>
      </c>
      <c r="B2773" s="272">
        <v>538926</v>
      </c>
      <c r="C2773" s="272" t="s">
        <v>456</v>
      </c>
      <c r="D2773" s="272" t="s">
        <v>654</v>
      </c>
    </row>
    <row r="2774" spans="1:4">
      <c r="A2774" s="272" t="s">
        <v>4533</v>
      </c>
      <c r="B2774" s="272">
        <v>513023</v>
      </c>
      <c r="C2774" s="272" t="s">
        <v>4534</v>
      </c>
      <c r="D2774" s="272" t="s">
        <v>595</v>
      </c>
    </row>
    <row r="2775" spans="1:4">
      <c r="A2775" s="272" t="s">
        <v>4535</v>
      </c>
      <c r="B2775" s="272">
        <v>539521</v>
      </c>
      <c r="C2775" s="272" t="s">
        <v>456</v>
      </c>
      <c r="D2775" s="272" t="s">
        <v>439</v>
      </c>
    </row>
    <row r="2776" spans="1:4">
      <c r="A2776" s="272" t="s">
        <v>4536</v>
      </c>
      <c r="B2776" s="272">
        <v>532504</v>
      </c>
      <c r="C2776" s="272" t="s">
        <v>4537</v>
      </c>
      <c r="D2776" s="272" t="s">
        <v>504</v>
      </c>
    </row>
    <row r="2777" spans="1:4">
      <c r="A2777" s="272" t="s">
        <v>4538</v>
      </c>
      <c r="B2777" s="272">
        <v>531494</v>
      </c>
      <c r="C2777" s="272" t="s">
        <v>456</v>
      </c>
      <c r="D2777" s="272" t="s">
        <v>542</v>
      </c>
    </row>
    <row r="2778" spans="1:4">
      <c r="A2778" s="272" t="s">
        <v>4539</v>
      </c>
      <c r="B2778" s="272">
        <v>539332</v>
      </c>
      <c r="C2778" s="272" t="s">
        <v>4540</v>
      </c>
      <c r="D2778" s="272" t="s">
        <v>579</v>
      </c>
    </row>
    <row r="2779" spans="1:4">
      <c r="A2779" s="272" t="s">
        <v>4541</v>
      </c>
      <c r="B2779" s="272">
        <v>539525</v>
      </c>
      <c r="C2779" s="272" t="s">
        <v>456</v>
      </c>
      <c r="D2779" s="272" t="s">
        <v>490</v>
      </c>
    </row>
    <row r="2780" spans="1:4">
      <c r="A2780" s="272" t="s">
        <v>4542</v>
      </c>
      <c r="B2780" s="272">
        <v>508989</v>
      </c>
      <c r="C2780" s="272" t="s">
        <v>4543</v>
      </c>
      <c r="D2780" s="272" t="s">
        <v>980</v>
      </c>
    </row>
    <row r="2781" spans="1:4">
      <c r="A2781" s="272" t="s">
        <v>4544</v>
      </c>
      <c r="B2781" s="272">
        <v>538668</v>
      </c>
      <c r="C2781" s="272" t="s">
        <v>456</v>
      </c>
      <c r="D2781" s="272" t="s">
        <v>473</v>
      </c>
    </row>
    <row r="2782" spans="1:4">
      <c r="A2782" s="272" t="s">
        <v>4545</v>
      </c>
      <c r="B2782" s="272">
        <v>523242</v>
      </c>
      <c r="C2782" s="272" t="s">
        <v>456</v>
      </c>
      <c r="D2782" s="272" t="s">
        <v>882</v>
      </c>
    </row>
    <row r="2783" spans="1:4">
      <c r="A2783" s="272" t="s">
        <v>4546</v>
      </c>
      <c r="B2783" s="272">
        <v>534309</v>
      </c>
      <c r="C2783" s="272" t="s">
        <v>4547</v>
      </c>
      <c r="D2783" s="272" t="s">
        <v>854</v>
      </c>
    </row>
    <row r="2784" spans="1:4">
      <c r="A2784" s="272" t="s">
        <v>4548</v>
      </c>
      <c r="B2784" s="272">
        <v>534309</v>
      </c>
      <c r="C2784" s="272" t="s">
        <v>4547</v>
      </c>
      <c r="D2784" s="272" t="s">
        <v>854</v>
      </c>
    </row>
    <row r="2785" spans="1:4">
      <c r="A2785" s="272" t="s">
        <v>4549</v>
      </c>
      <c r="B2785" s="272">
        <v>519506</v>
      </c>
      <c r="C2785" s="272" t="s">
        <v>456</v>
      </c>
      <c r="D2785" s="272" t="s">
        <v>516</v>
      </c>
    </row>
    <row r="2786" spans="1:4">
      <c r="A2786" s="272" t="s">
        <v>4550</v>
      </c>
      <c r="B2786" s="272">
        <v>531452</v>
      </c>
      <c r="C2786" s="272" t="s">
        <v>456</v>
      </c>
      <c r="D2786" s="272" t="s">
        <v>473</v>
      </c>
    </row>
    <row r="2787" spans="1:4">
      <c r="A2787" s="272" t="s">
        <v>4551</v>
      </c>
      <c r="B2787" s="272">
        <v>500294</v>
      </c>
      <c r="C2787" s="272" t="s">
        <v>4552</v>
      </c>
      <c r="D2787" s="272" t="s">
        <v>854</v>
      </c>
    </row>
    <row r="2788" spans="1:4">
      <c r="A2788" s="272" t="s">
        <v>4553</v>
      </c>
      <c r="B2788" s="272">
        <v>502168</v>
      </c>
      <c r="C2788" s="272" t="s">
        <v>4554</v>
      </c>
      <c r="D2788" s="272" t="s">
        <v>469</v>
      </c>
    </row>
    <row r="2789" spans="1:4">
      <c r="A2789" s="272" t="s">
        <v>4555</v>
      </c>
      <c r="B2789" s="272">
        <v>530557</v>
      </c>
      <c r="C2789" s="272" t="s">
        <v>456</v>
      </c>
      <c r="D2789" s="272" t="s">
        <v>439</v>
      </c>
    </row>
    <row r="2790" spans="1:4">
      <c r="A2790" s="272" t="s">
        <v>4556</v>
      </c>
      <c r="B2790" s="272">
        <v>511535</v>
      </c>
      <c r="C2790" s="272" t="s">
        <v>456</v>
      </c>
      <c r="D2790" s="272" t="s">
        <v>439</v>
      </c>
    </row>
    <row r="2791" spans="1:4">
      <c r="A2791" s="272" t="s">
        <v>4557</v>
      </c>
      <c r="B2791" s="272">
        <v>532649</v>
      </c>
      <c r="C2791" s="272" t="s">
        <v>4558</v>
      </c>
      <c r="D2791" s="272" t="s">
        <v>494</v>
      </c>
    </row>
    <row r="2792" spans="1:4">
      <c r="A2792" s="272" t="s">
        <v>4559</v>
      </c>
      <c r="B2792" s="272">
        <v>508670</v>
      </c>
      <c r="C2792" s="272" t="s">
        <v>456</v>
      </c>
      <c r="D2792" s="272" t="s">
        <v>863</v>
      </c>
    </row>
    <row r="2793" spans="1:4">
      <c r="A2793" s="272" t="s">
        <v>4560</v>
      </c>
      <c r="B2793" s="272">
        <v>531049</v>
      </c>
      <c r="C2793" s="272" t="s">
        <v>456</v>
      </c>
      <c r="D2793" s="272" t="s">
        <v>984</v>
      </c>
    </row>
    <row r="2794" spans="1:4">
      <c r="A2794" s="272" t="s">
        <v>4561</v>
      </c>
      <c r="B2794" s="272">
        <v>539409</v>
      </c>
      <c r="C2794" s="272" t="s">
        <v>456</v>
      </c>
      <c r="D2794" s="272" t="s">
        <v>478</v>
      </c>
    </row>
    <row r="2795" spans="1:4">
      <c r="A2795" s="272" t="s">
        <v>4562</v>
      </c>
      <c r="B2795" s="272">
        <v>537838</v>
      </c>
      <c r="C2795" s="272" t="s">
        <v>456</v>
      </c>
      <c r="D2795" s="272" t="s">
        <v>478</v>
      </c>
    </row>
    <row r="2796" spans="1:4">
      <c r="A2796" s="272" t="s">
        <v>4563</v>
      </c>
      <c r="B2796" s="272">
        <v>519560</v>
      </c>
      <c r="C2796" s="272" t="s">
        <v>456</v>
      </c>
      <c r="D2796" s="272" t="s">
        <v>654</v>
      </c>
    </row>
    <row r="2797" spans="1:4">
      <c r="A2797" s="272" t="s">
        <v>4564</v>
      </c>
      <c r="B2797" s="272">
        <v>539016</v>
      </c>
      <c r="C2797" s="272" t="s">
        <v>456</v>
      </c>
      <c r="D2797" s="272" t="s">
        <v>473</v>
      </c>
    </row>
    <row r="2798" spans="1:4">
      <c r="A2798" s="272" t="s">
        <v>4565</v>
      </c>
      <c r="B2798" s="272">
        <v>532864</v>
      </c>
      <c r="C2798" s="272" t="s">
        <v>4566</v>
      </c>
      <c r="D2798" s="272" t="s">
        <v>1376</v>
      </c>
    </row>
    <row r="2799" spans="1:4">
      <c r="A2799" s="272" t="s">
        <v>4567</v>
      </c>
      <c r="B2799" s="272">
        <v>504112</v>
      </c>
      <c r="C2799" s="272" t="s">
        <v>4568</v>
      </c>
      <c r="D2799" s="272" t="s">
        <v>2083</v>
      </c>
    </row>
    <row r="2800" spans="1:4">
      <c r="A2800" s="272" t="s">
        <v>4569</v>
      </c>
      <c r="B2800" s="272">
        <v>514332</v>
      </c>
      <c r="C2800" s="272" t="s">
        <v>456</v>
      </c>
      <c r="D2800" s="272" t="s">
        <v>542</v>
      </c>
    </row>
    <row r="2801" spans="1:4">
      <c r="A2801" s="272" t="s">
        <v>4570</v>
      </c>
      <c r="B2801" s="272">
        <v>526195</v>
      </c>
      <c r="C2801" s="272" t="s">
        <v>456</v>
      </c>
      <c r="D2801" s="272" t="s">
        <v>570</v>
      </c>
    </row>
    <row r="2802" spans="1:4">
      <c r="A2802" s="272" t="s">
        <v>4571</v>
      </c>
      <c r="B2802" s="272">
        <v>526195</v>
      </c>
      <c r="C2802" s="272" t="s">
        <v>456</v>
      </c>
      <c r="D2802" s="272" t="s">
        <v>570</v>
      </c>
    </row>
    <row r="2803" spans="1:4">
      <c r="A2803" s="272" t="s">
        <v>4572</v>
      </c>
      <c r="B2803" s="272">
        <v>542665</v>
      </c>
      <c r="C2803" s="272" t="s">
        <v>4573</v>
      </c>
      <c r="D2803" s="272" t="s">
        <v>616</v>
      </c>
    </row>
    <row r="2804" spans="1:4">
      <c r="A2804" s="272" t="s">
        <v>4574</v>
      </c>
      <c r="B2804" s="272">
        <v>512522</v>
      </c>
      <c r="C2804" s="272" t="s">
        <v>456</v>
      </c>
      <c r="D2804" s="272" t="s">
        <v>478</v>
      </c>
    </row>
    <row r="2805" spans="1:4">
      <c r="A2805" s="272" t="s">
        <v>4575</v>
      </c>
      <c r="B2805" s="272">
        <v>505355</v>
      </c>
      <c r="C2805" s="272" t="s">
        <v>4576</v>
      </c>
      <c r="D2805" s="272" t="s">
        <v>877</v>
      </c>
    </row>
    <row r="2806" spans="1:4">
      <c r="A2806" s="272" t="s">
        <v>4577</v>
      </c>
      <c r="B2806" s="272">
        <v>500790</v>
      </c>
      <c r="C2806" s="272" t="s">
        <v>4578</v>
      </c>
      <c r="D2806" s="272" t="s">
        <v>516</v>
      </c>
    </row>
    <row r="2807" spans="1:4">
      <c r="A2807" s="272" t="s">
        <v>4579</v>
      </c>
      <c r="B2807" s="272">
        <v>500790</v>
      </c>
      <c r="C2807" s="272" t="s">
        <v>4578</v>
      </c>
      <c r="D2807" s="272" t="s">
        <v>516</v>
      </c>
    </row>
    <row r="2808" spans="1:4">
      <c r="A2808" s="272" t="s">
        <v>4580</v>
      </c>
      <c r="B2808" s="272">
        <v>509040</v>
      </c>
      <c r="C2808" s="272" t="s">
        <v>456</v>
      </c>
      <c r="D2808" s="272" t="s">
        <v>549</v>
      </c>
    </row>
    <row r="2809" spans="1:4">
      <c r="A2809" s="272" t="s">
        <v>4581</v>
      </c>
      <c r="B2809" s="272">
        <v>509040</v>
      </c>
      <c r="C2809" s="272" t="s">
        <v>456</v>
      </c>
      <c r="D2809" s="272" t="s">
        <v>549</v>
      </c>
    </row>
    <row r="2810" spans="1:4">
      <c r="A2810" s="272" t="s">
        <v>4582</v>
      </c>
      <c r="B2810" s="272">
        <v>542117</v>
      </c>
      <c r="C2810" s="272" t="s">
        <v>456</v>
      </c>
      <c r="D2810" s="272" t="s">
        <v>547</v>
      </c>
    </row>
    <row r="2811" spans="1:4">
      <c r="A2811" s="272" t="s">
        <v>4583</v>
      </c>
      <c r="B2811" s="272">
        <v>511658</v>
      </c>
      <c r="C2811" s="272" t="s">
        <v>456</v>
      </c>
      <c r="D2811" s="272" t="s">
        <v>549</v>
      </c>
    </row>
    <row r="2812" spans="1:4">
      <c r="A2812" s="272" t="s">
        <v>4584</v>
      </c>
      <c r="B2812" s="272">
        <v>523558</v>
      </c>
      <c r="C2812" s="272" t="s">
        <v>456</v>
      </c>
      <c r="D2812" s="272" t="s">
        <v>998</v>
      </c>
    </row>
    <row r="2813" spans="1:4">
      <c r="A2813" s="272" t="s">
        <v>4585</v>
      </c>
      <c r="B2813" s="272">
        <v>532798</v>
      </c>
      <c r="C2813" s="272" t="s">
        <v>4586</v>
      </c>
      <c r="D2813" s="272" t="s">
        <v>622</v>
      </c>
    </row>
    <row r="2814" spans="1:4">
      <c r="A2814" s="272" t="s">
        <v>4587</v>
      </c>
      <c r="B2814" s="272">
        <v>532887</v>
      </c>
      <c r="C2814" s="272" t="s">
        <v>4588</v>
      </c>
      <c r="D2814" s="272" t="s">
        <v>499</v>
      </c>
    </row>
    <row r="2815" spans="1:4">
      <c r="A2815" s="272" t="s">
        <v>4589</v>
      </c>
      <c r="B2815" s="272">
        <v>524558</v>
      </c>
      <c r="C2815" s="272" t="s">
        <v>4590</v>
      </c>
      <c r="D2815" s="272" t="s">
        <v>494</v>
      </c>
    </row>
    <row r="2816" spans="1:4">
      <c r="A2816" s="272" t="s">
        <v>4591</v>
      </c>
      <c r="B2816" s="272">
        <v>532529</v>
      </c>
      <c r="C2816" s="272" t="s">
        <v>4592</v>
      </c>
      <c r="D2816" s="272" t="s">
        <v>1195</v>
      </c>
    </row>
    <row r="2817" spans="1:4">
      <c r="A2817" s="272" t="s">
        <v>4593</v>
      </c>
      <c r="B2817" s="272">
        <v>540243</v>
      </c>
      <c r="C2817" s="272" t="s">
        <v>456</v>
      </c>
      <c r="D2817" s="272" t="s">
        <v>478</v>
      </c>
    </row>
    <row r="2818" spans="1:4">
      <c r="A2818" s="272" t="s">
        <v>4594</v>
      </c>
      <c r="B2818" s="272">
        <v>508867</v>
      </c>
      <c r="C2818" s="272" t="s">
        <v>456</v>
      </c>
      <c r="D2818" s="272" t="s">
        <v>549</v>
      </c>
    </row>
    <row r="2819" spans="1:4">
      <c r="A2819" s="272" t="s">
        <v>4595</v>
      </c>
      <c r="B2819" s="272">
        <v>501479</v>
      </c>
      <c r="C2819" s="272" t="s">
        <v>456</v>
      </c>
      <c r="D2819" s="272" t="s">
        <v>478</v>
      </c>
    </row>
    <row r="2820" spans="1:4">
      <c r="A2820" s="272" t="s">
        <v>4596</v>
      </c>
      <c r="B2820" s="272">
        <v>536644</v>
      </c>
      <c r="C2820" s="272" t="s">
        <v>456</v>
      </c>
      <c r="D2820" s="272" t="s">
        <v>478</v>
      </c>
    </row>
    <row r="2821" spans="1:4">
      <c r="A2821" s="272" t="s">
        <v>4597</v>
      </c>
      <c r="B2821" s="272">
        <v>540900</v>
      </c>
      <c r="C2821" s="272" t="s">
        <v>4598</v>
      </c>
      <c r="D2821" s="272" t="s">
        <v>442</v>
      </c>
    </row>
    <row r="2822" spans="1:4">
      <c r="A2822" s="272" t="s">
        <v>4599</v>
      </c>
      <c r="B2822" s="272">
        <v>532416</v>
      </c>
      <c r="C2822" s="272" t="s">
        <v>4600</v>
      </c>
      <c r="D2822" s="272" t="s">
        <v>980</v>
      </c>
    </row>
    <row r="2823" spans="1:4">
      <c r="A2823" s="272" t="s">
        <v>4601</v>
      </c>
      <c r="B2823" s="272">
        <v>538874</v>
      </c>
      <c r="C2823" s="272" t="s">
        <v>456</v>
      </c>
      <c r="D2823" s="272" t="s">
        <v>439</v>
      </c>
    </row>
    <row r="2824" spans="1:4">
      <c r="A2824" s="272" t="s">
        <v>4602</v>
      </c>
      <c r="B2824" s="272">
        <v>524774</v>
      </c>
      <c r="C2824" s="272" t="s">
        <v>456</v>
      </c>
      <c r="D2824" s="272" t="s">
        <v>494</v>
      </c>
    </row>
    <row r="2825" spans="1:4">
      <c r="A2825" s="272" t="s">
        <v>4603</v>
      </c>
      <c r="B2825" s="272">
        <v>517554</v>
      </c>
      <c r="C2825" s="272" t="s">
        <v>456</v>
      </c>
      <c r="D2825" s="272" t="s">
        <v>536</v>
      </c>
    </row>
    <row r="2826" spans="1:4">
      <c r="A2826" s="272" t="s">
        <v>4604</v>
      </c>
      <c r="B2826" s="272">
        <v>533098</v>
      </c>
      <c r="C2826" s="272" t="s">
        <v>4605</v>
      </c>
      <c r="D2826" s="272" t="s">
        <v>595</v>
      </c>
    </row>
    <row r="2827" spans="1:4">
      <c r="A2827" s="272" t="s">
        <v>4606</v>
      </c>
      <c r="B2827" s="272">
        <v>526721</v>
      </c>
      <c r="C2827" s="272" t="s">
        <v>456</v>
      </c>
      <c r="D2827" s="272" t="s">
        <v>634</v>
      </c>
    </row>
    <row r="2828" spans="1:4">
      <c r="A2828" s="272" t="s">
        <v>4607</v>
      </c>
      <c r="B2828" s="272">
        <v>523209</v>
      </c>
      <c r="C2828" s="272" t="s">
        <v>456</v>
      </c>
      <c r="D2828" s="272" t="s">
        <v>473</v>
      </c>
    </row>
    <row r="2829" spans="1:4">
      <c r="A2829" s="272" t="s">
        <v>4608</v>
      </c>
      <c r="B2829" s="272">
        <v>512103</v>
      </c>
      <c r="C2829" s="272" t="s">
        <v>456</v>
      </c>
      <c r="D2829" s="272" t="s">
        <v>984</v>
      </c>
    </row>
    <row r="2830" spans="1:4">
      <c r="A2830" s="272" t="s">
        <v>4609</v>
      </c>
      <c r="B2830" s="272">
        <v>531083</v>
      </c>
      <c r="C2830" s="272" t="s">
        <v>456</v>
      </c>
      <c r="D2830" s="272" t="s">
        <v>549</v>
      </c>
    </row>
    <row r="2831" spans="1:4">
      <c r="A2831" s="272" t="s">
        <v>4610</v>
      </c>
      <c r="B2831" s="272">
        <v>500304</v>
      </c>
      <c r="C2831" s="272" t="s">
        <v>4611</v>
      </c>
      <c r="D2831" s="272" t="s">
        <v>941</v>
      </c>
    </row>
    <row r="2832" spans="1:4">
      <c r="A2832" s="272" t="s">
        <v>4612</v>
      </c>
      <c r="B2832" s="272">
        <v>532541</v>
      </c>
      <c r="C2832" s="272" t="s">
        <v>4613</v>
      </c>
      <c r="D2832" s="272" t="s">
        <v>442</v>
      </c>
    </row>
    <row r="2833" spans="1:4">
      <c r="A2833" s="272" t="s">
        <v>4614</v>
      </c>
      <c r="B2833" s="272">
        <v>526159</v>
      </c>
      <c r="C2833" s="272" t="s">
        <v>456</v>
      </c>
      <c r="D2833" s="272" t="s">
        <v>478</v>
      </c>
    </row>
    <row r="2834" spans="1:4">
      <c r="A2834" s="272" t="s">
        <v>4615</v>
      </c>
      <c r="B2834" s="272">
        <v>531272</v>
      </c>
      <c r="C2834" s="272" t="s">
        <v>456</v>
      </c>
      <c r="D2834" s="272" t="s">
        <v>473</v>
      </c>
    </row>
    <row r="2835" spans="1:4">
      <c r="A2835" s="272" t="s">
        <v>4616</v>
      </c>
      <c r="B2835" s="272">
        <v>530377</v>
      </c>
      <c r="C2835" s="272" t="s">
        <v>4617</v>
      </c>
      <c r="D2835" s="272" t="s">
        <v>542</v>
      </c>
    </row>
    <row r="2836" spans="1:4">
      <c r="A2836" s="272" t="s">
        <v>4618</v>
      </c>
      <c r="B2836" s="272">
        <v>542231</v>
      </c>
      <c r="C2836" s="272" t="s">
        <v>4619</v>
      </c>
      <c r="D2836" s="272" t="s">
        <v>542</v>
      </c>
    </row>
    <row r="2837" spans="1:4">
      <c r="A2837" s="272" t="s">
        <v>4620</v>
      </c>
      <c r="B2837" s="272">
        <v>502294</v>
      </c>
      <c r="C2837" s="272" t="s">
        <v>456</v>
      </c>
      <c r="D2837" s="272" t="s">
        <v>984</v>
      </c>
    </row>
    <row r="2838" spans="1:4">
      <c r="A2838" s="272" t="s">
        <v>4621</v>
      </c>
      <c r="B2838" s="272">
        <v>530129</v>
      </c>
      <c r="C2838" s="272" t="s">
        <v>456</v>
      </c>
      <c r="D2838" s="272" t="s">
        <v>779</v>
      </c>
    </row>
    <row r="2839" spans="1:4">
      <c r="A2839" s="272" t="s">
        <v>4622</v>
      </c>
      <c r="B2839" s="272">
        <v>523385</v>
      </c>
      <c r="C2839" s="272" t="s">
        <v>4623</v>
      </c>
      <c r="D2839" s="272" t="s">
        <v>576</v>
      </c>
    </row>
    <row r="2840" spans="1:4">
      <c r="A2840" s="272" t="s">
        <v>4624</v>
      </c>
      <c r="B2840" s="272">
        <v>512004</v>
      </c>
      <c r="C2840" s="272" t="s">
        <v>456</v>
      </c>
      <c r="D2840" s="272" t="s">
        <v>877</v>
      </c>
    </row>
    <row r="2841" spans="1:4">
      <c r="A2841" s="272" t="s">
        <v>4625</v>
      </c>
      <c r="B2841" s="272">
        <v>531598</v>
      </c>
      <c r="C2841" s="272" t="s">
        <v>456</v>
      </c>
      <c r="D2841" s="272" t="s">
        <v>516</v>
      </c>
    </row>
    <row r="2842" spans="1:4">
      <c r="A2842" s="272" t="s">
        <v>4626</v>
      </c>
      <c r="B2842" s="272">
        <v>530971</v>
      </c>
      <c r="C2842" s="272" t="s">
        <v>456</v>
      </c>
      <c r="D2842" s="272" t="s">
        <v>478</v>
      </c>
    </row>
    <row r="2843" spans="1:4">
      <c r="A2843" s="272" t="s">
        <v>4627</v>
      </c>
      <c r="B2843" s="272">
        <v>511714</v>
      </c>
      <c r="C2843" s="272" t="s">
        <v>456</v>
      </c>
      <c r="D2843" s="272" t="s">
        <v>542</v>
      </c>
    </row>
    <row r="2844" spans="1:4">
      <c r="A2844" s="272" t="s">
        <v>4628</v>
      </c>
      <c r="B2844" s="272">
        <v>539843</v>
      </c>
      <c r="C2844" s="272" t="s">
        <v>456</v>
      </c>
      <c r="D2844" s="272" t="s">
        <v>442</v>
      </c>
    </row>
    <row r="2845" spans="1:4">
      <c r="A2845" s="272" t="s">
        <v>4629</v>
      </c>
      <c r="B2845" s="272">
        <v>532986</v>
      </c>
      <c r="C2845" s="272" t="s">
        <v>456</v>
      </c>
      <c r="D2845" s="272" t="s">
        <v>854</v>
      </c>
    </row>
    <row r="2846" spans="1:4">
      <c r="A2846" s="272" t="s">
        <v>4630</v>
      </c>
      <c r="B2846" s="272" t="s">
        <v>456</v>
      </c>
      <c r="C2846" s="272" t="s">
        <v>4631</v>
      </c>
      <c r="D2846" s="272" t="s">
        <v>547</v>
      </c>
    </row>
    <row r="2847" spans="1:4">
      <c r="A2847" s="272" t="s">
        <v>4632</v>
      </c>
      <c r="B2847" s="272">
        <v>512425</v>
      </c>
      <c r="C2847" s="272" t="s">
        <v>456</v>
      </c>
      <c r="D2847" s="272" t="s">
        <v>478</v>
      </c>
    </row>
    <row r="2848" spans="1:4">
      <c r="A2848" s="272" t="s">
        <v>4633</v>
      </c>
      <c r="B2848" s="272">
        <v>500307</v>
      </c>
      <c r="C2848" s="272" t="s">
        <v>456</v>
      </c>
      <c r="D2848" s="272" t="s">
        <v>877</v>
      </c>
    </row>
    <row r="2849" spans="1:4">
      <c r="A2849" s="272" t="s">
        <v>4634</v>
      </c>
      <c r="B2849" s="272">
        <v>539311</v>
      </c>
      <c r="C2849" s="272" t="s">
        <v>456</v>
      </c>
      <c r="D2849" s="272" t="s">
        <v>439</v>
      </c>
    </row>
    <row r="2850" spans="1:4">
      <c r="A2850" s="272" t="s">
        <v>4635</v>
      </c>
      <c r="B2850" s="272">
        <v>539311</v>
      </c>
      <c r="C2850" s="272" t="s">
        <v>456</v>
      </c>
      <c r="D2850" s="272" t="s">
        <v>439</v>
      </c>
    </row>
    <row r="2851" spans="1:4">
      <c r="A2851" s="272" t="s">
        <v>4636</v>
      </c>
      <c r="B2851" s="272">
        <v>532722</v>
      </c>
      <c r="C2851" s="272" t="s">
        <v>4637</v>
      </c>
      <c r="D2851" s="272" t="s">
        <v>733</v>
      </c>
    </row>
    <row r="2852" spans="1:4">
      <c r="A2852" s="272" t="s">
        <v>4638</v>
      </c>
      <c r="B2852" s="272">
        <v>533202</v>
      </c>
      <c r="C2852" s="272" t="s">
        <v>4639</v>
      </c>
      <c r="D2852" s="272" t="s">
        <v>542</v>
      </c>
    </row>
    <row r="2853" spans="1:4">
      <c r="A2853" s="272" t="s">
        <v>4640</v>
      </c>
      <c r="B2853" s="272">
        <v>508875</v>
      </c>
      <c r="C2853" s="272" t="s">
        <v>456</v>
      </c>
      <c r="D2853" s="272" t="s">
        <v>877</v>
      </c>
    </row>
    <row r="2854" spans="1:4">
      <c r="A2854" s="272" t="s">
        <v>4641</v>
      </c>
      <c r="B2854" s="272">
        <v>532854</v>
      </c>
      <c r="C2854" s="272" t="s">
        <v>4642</v>
      </c>
      <c r="D2854" s="272" t="s">
        <v>464</v>
      </c>
    </row>
    <row r="2855" spans="1:4">
      <c r="A2855" s="272" t="s">
        <v>4643</v>
      </c>
      <c r="B2855" s="272">
        <v>532698</v>
      </c>
      <c r="C2855" s="272" t="s">
        <v>4644</v>
      </c>
      <c r="D2855" s="272" t="s">
        <v>471</v>
      </c>
    </row>
    <row r="2856" spans="1:4">
      <c r="A2856" s="272" t="s">
        <v>4645</v>
      </c>
      <c r="B2856" s="272" t="s">
        <v>456</v>
      </c>
      <c r="C2856" s="272" t="s">
        <v>4646</v>
      </c>
      <c r="D2856" s="272" t="s">
        <v>467</v>
      </c>
    </row>
    <row r="2857" spans="1:4">
      <c r="A2857" s="272" t="s">
        <v>4647</v>
      </c>
      <c r="B2857" s="272">
        <v>506532</v>
      </c>
      <c r="C2857" s="272" t="s">
        <v>456</v>
      </c>
      <c r="D2857" s="272" t="s">
        <v>616</v>
      </c>
    </row>
    <row r="2858" spans="1:4">
      <c r="A2858" s="272" t="s">
        <v>4648</v>
      </c>
      <c r="B2858" s="272">
        <v>506532</v>
      </c>
      <c r="C2858" s="272" t="s">
        <v>456</v>
      </c>
      <c r="D2858" s="272" t="s">
        <v>616</v>
      </c>
    </row>
    <row r="2859" spans="1:4">
      <c r="A2859" s="272" t="s">
        <v>4649</v>
      </c>
      <c r="B2859" s="272">
        <v>512381</v>
      </c>
      <c r="C2859" s="272" t="s">
        <v>456</v>
      </c>
      <c r="D2859" s="272" t="s">
        <v>478</v>
      </c>
    </row>
    <row r="2860" spans="1:4">
      <c r="A2860" s="272" t="s">
        <v>4650</v>
      </c>
      <c r="B2860" s="272">
        <v>512245</v>
      </c>
      <c r="C2860" s="272" t="s">
        <v>456</v>
      </c>
      <c r="D2860" s="272" t="s">
        <v>877</v>
      </c>
    </row>
    <row r="2861" spans="1:4">
      <c r="A2861" s="272" t="s">
        <v>4651</v>
      </c>
      <c r="B2861" s="272">
        <v>538772</v>
      </c>
      <c r="C2861" s="272" t="s">
        <v>456</v>
      </c>
      <c r="D2861" s="272" t="s">
        <v>473</v>
      </c>
    </row>
    <row r="2862" spans="1:4">
      <c r="A2862" s="272" t="s">
        <v>4652</v>
      </c>
      <c r="B2862" s="272">
        <v>519494</v>
      </c>
      <c r="C2862" s="272" t="s">
        <v>4653</v>
      </c>
      <c r="D2862" s="272" t="s">
        <v>705</v>
      </c>
    </row>
    <row r="2863" spans="1:4">
      <c r="A2863" s="272" t="s">
        <v>4654</v>
      </c>
      <c r="B2863" s="272">
        <v>513683</v>
      </c>
      <c r="C2863" s="272" t="s">
        <v>4655</v>
      </c>
      <c r="D2863" s="272" t="s">
        <v>595</v>
      </c>
    </row>
    <row r="2864" spans="1:4">
      <c r="A2864" s="272" t="s">
        <v>4656</v>
      </c>
      <c r="B2864" s="272">
        <v>513683</v>
      </c>
      <c r="C2864" s="272" t="s">
        <v>4657</v>
      </c>
      <c r="D2864" s="272" t="s">
        <v>595</v>
      </c>
    </row>
    <row r="2865" spans="1:4">
      <c r="A2865" s="272" t="s">
        <v>4658</v>
      </c>
      <c r="B2865" s="272">
        <v>526371</v>
      </c>
      <c r="C2865" s="272" t="s">
        <v>4659</v>
      </c>
      <c r="D2865" s="272" t="s">
        <v>436</v>
      </c>
    </row>
    <row r="2866" spans="1:4">
      <c r="A2866" s="272" t="s">
        <v>4660</v>
      </c>
      <c r="B2866" s="272">
        <v>500730</v>
      </c>
      <c r="C2866" s="272" t="s">
        <v>4661</v>
      </c>
      <c r="D2866" s="272" t="s">
        <v>616</v>
      </c>
    </row>
    <row r="2867" spans="1:4">
      <c r="A2867" s="272" t="s">
        <v>4662</v>
      </c>
      <c r="B2867" s="272">
        <v>532481</v>
      </c>
      <c r="C2867" s="272" t="s">
        <v>4663</v>
      </c>
      <c r="D2867" s="272" t="s">
        <v>1051</v>
      </c>
    </row>
    <row r="2868" spans="1:4">
      <c r="A2868" s="272" t="s">
        <v>4664</v>
      </c>
      <c r="B2868" s="272" t="s">
        <v>456</v>
      </c>
      <c r="C2868" s="272" t="s">
        <v>4665</v>
      </c>
      <c r="D2868" s="272" t="s">
        <v>547</v>
      </c>
    </row>
    <row r="2869" spans="1:4">
      <c r="A2869" s="272" t="s">
        <v>4666</v>
      </c>
      <c r="B2869" s="272">
        <v>524414</v>
      </c>
      <c r="C2869" s="272" t="s">
        <v>456</v>
      </c>
      <c r="D2869" s="272" t="s">
        <v>478</v>
      </c>
    </row>
    <row r="2870" spans="1:4">
      <c r="A2870" s="272" t="s">
        <v>4667</v>
      </c>
      <c r="B2870" s="272">
        <v>534615</v>
      </c>
      <c r="C2870" s="272" t="s">
        <v>4668</v>
      </c>
      <c r="D2870" s="272" t="s">
        <v>777</v>
      </c>
    </row>
    <row r="2871" spans="1:4">
      <c r="A2871" s="272" t="s">
        <v>4669</v>
      </c>
      <c r="B2871" s="272">
        <v>542628</v>
      </c>
      <c r="C2871" s="272" t="s">
        <v>4670</v>
      </c>
      <c r="D2871" s="272" t="s">
        <v>822</v>
      </c>
    </row>
    <row r="2872" spans="1:4">
      <c r="A2872" s="272" t="s">
        <v>4671</v>
      </c>
      <c r="B2872" s="272">
        <v>539110</v>
      </c>
      <c r="C2872" s="272" t="s">
        <v>456</v>
      </c>
      <c r="D2872" s="272" t="s">
        <v>473</v>
      </c>
    </row>
    <row r="2873" spans="1:4">
      <c r="A2873" s="272" t="s">
        <v>4672</v>
      </c>
      <c r="B2873" s="272">
        <v>540698</v>
      </c>
      <c r="C2873" s="272" t="s">
        <v>456</v>
      </c>
      <c r="D2873" s="272" t="s">
        <v>478</v>
      </c>
    </row>
    <row r="2874" spans="1:4">
      <c r="A2874" s="272" t="s">
        <v>4673</v>
      </c>
      <c r="B2874" s="272">
        <v>531465</v>
      </c>
      <c r="C2874" s="272" t="s">
        <v>456</v>
      </c>
      <c r="D2874" s="272" t="s">
        <v>478</v>
      </c>
    </row>
    <row r="2875" spans="1:4">
      <c r="A2875" s="272" t="s">
        <v>4674</v>
      </c>
      <c r="B2875" s="272">
        <v>513566</v>
      </c>
      <c r="C2875" s="272" t="s">
        <v>456</v>
      </c>
      <c r="D2875" s="272" t="s">
        <v>488</v>
      </c>
    </row>
    <row r="2876" spans="1:4">
      <c r="A2876" s="272" t="s">
        <v>4675</v>
      </c>
      <c r="B2876" s="272">
        <v>530733</v>
      </c>
      <c r="C2876" s="272" t="s">
        <v>456</v>
      </c>
      <c r="D2876" s="272" t="s">
        <v>980</v>
      </c>
    </row>
    <row r="2877" spans="1:4">
      <c r="A2877" s="272" t="s">
        <v>4676</v>
      </c>
      <c r="B2877" s="272">
        <v>530733</v>
      </c>
      <c r="C2877" s="272" t="s">
        <v>456</v>
      </c>
      <c r="D2877" s="272" t="s">
        <v>980</v>
      </c>
    </row>
    <row r="2878" spans="1:4">
      <c r="A2878" s="272" t="s">
        <v>4677</v>
      </c>
      <c r="B2878" s="272">
        <v>500672</v>
      </c>
      <c r="C2878" s="272" t="s">
        <v>456</v>
      </c>
      <c r="D2878" s="272" t="s">
        <v>494</v>
      </c>
    </row>
    <row r="2879" spans="1:4">
      <c r="A2879" s="272" t="s">
        <v>4678</v>
      </c>
      <c r="B2879" s="272">
        <v>500672</v>
      </c>
      <c r="C2879" s="272" t="s">
        <v>456</v>
      </c>
      <c r="D2879" s="272" t="s">
        <v>494</v>
      </c>
    </row>
    <row r="2880" spans="1:4">
      <c r="A2880" s="272" t="s">
        <v>4679</v>
      </c>
      <c r="B2880" s="272">
        <v>530127</v>
      </c>
      <c r="C2880" s="272" t="s">
        <v>456</v>
      </c>
      <c r="D2880" s="272" t="s">
        <v>439</v>
      </c>
    </row>
    <row r="2881" spans="1:4">
      <c r="A2881" s="272" t="s">
        <v>4680</v>
      </c>
      <c r="B2881" s="272">
        <v>530367</v>
      </c>
      <c r="C2881" s="272" t="s">
        <v>4681</v>
      </c>
      <c r="D2881" s="272" t="s">
        <v>464</v>
      </c>
    </row>
    <row r="2882" spans="1:4">
      <c r="A2882" s="272" t="s">
        <v>4682</v>
      </c>
      <c r="B2882" s="272">
        <v>535458</v>
      </c>
      <c r="C2882" s="272" t="s">
        <v>4683</v>
      </c>
      <c r="D2882" s="272" t="s">
        <v>641</v>
      </c>
    </row>
    <row r="2883" spans="1:4">
      <c r="A2883" s="272" t="s">
        <v>4684</v>
      </c>
      <c r="B2883" s="272">
        <v>526723</v>
      </c>
      <c r="C2883" s="272" t="s">
        <v>456</v>
      </c>
      <c r="D2883" s="272" t="s">
        <v>2627</v>
      </c>
    </row>
    <row r="2884" spans="1:4">
      <c r="A2884" s="272" t="s">
        <v>4685</v>
      </c>
      <c r="B2884" s="272">
        <v>532555</v>
      </c>
      <c r="C2884" s="272" t="s">
        <v>4686</v>
      </c>
      <c r="D2884" s="272" t="s">
        <v>595</v>
      </c>
    </row>
    <row r="2885" spans="1:4">
      <c r="A2885" s="272" t="s">
        <v>4687</v>
      </c>
      <c r="B2885" s="272">
        <v>533015</v>
      </c>
      <c r="C2885" s="272" t="s">
        <v>4688</v>
      </c>
      <c r="D2885" s="272" t="s">
        <v>1403</v>
      </c>
    </row>
    <row r="2886" spans="1:4">
      <c r="A2886" s="272" t="s">
        <v>4689</v>
      </c>
      <c r="B2886" s="272">
        <v>533015</v>
      </c>
      <c r="C2886" s="272" t="s">
        <v>4688</v>
      </c>
      <c r="D2886" s="272" t="s">
        <v>1403</v>
      </c>
    </row>
    <row r="2887" spans="1:4">
      <c r="A2887" s="272" t="s">
        <v>4690</v>
      </c>
      <c r="B2887" s="272">
        <v>531209</v>
      </c>
      <c r="C2887" s="272" t="s">
        <v>4691</v>
      </c>
      <c r="D2887" s="272" t="s">
        <v>549</v>
      </c>
    </row>
    <row r="2888" spans="1:4">
      <c r="A2888" s="272" t="s">
        <v>4692</v>
      </c>
      <c r="B2888" s="272">
        <v>531304</v>
      </c>
      <c r="C2888" s="272" t="s">
        <v>456</v>
      </c>
      <c r="D2888" s="272" t="s">
        <v>471</v>
      </c>
    </row>
    <row r="2889" spans="1:4">
      <c r="A2889" s="272" t="s">
        <v>4693</v>
      </c>
      <c r="B2889" s="272">
        <v>524764</v>
      </c>
      <c r="C2889" s="272" t="s">
        <v>456</v>
      </c>
      <c r="D2889" s="272" t="s">
        <v>504</v>
      </c>
    </row>
    <row r="2890" spans="1:4">
      <c r="A2890" s="272" t="s">
        <v>4694</v>
      </c>
      <c r="B2890" s="272">
        <v>524764</v>
      </c>
      <c r="C2890" s="272" t="s">
        <v>456</v>
      </c>
      <c r="D2890" s="272" t="s">
        <v>504</v>
      </c>
    </row>
    <row r="2891" spans="1:4">
      <c r="A2891" s="272" t="s">
        <v>4695</v>
      </c>
      <c r="B2891" s="272">
        <v>530219</v>
      </c>
      <c r="C2891" s="272" t="s">
        <v>456</v>
      </c>
      <c r="D2891" s="272" t="s">
        <v>570</v>
      </c>
    </row>
    <row r="2892" spans="1:4">
      <c r="A2892" s="272" t="s">
        <v>4696</v>
      </c>
      <c r="B2892" s="272">
        <v>531819</v>
      </c>
      <c r="C2892" s="272" t="s">
        <v>456</v>
      </c>
      <c r="D2892" s="272" t="s">
        <v>478</v>
      </c>
    </row>
    <row r="2893" spans="1:4">
      <c r="A2893" s="272" t="s">
        <v>4697</v>
      </c>
      <c r="B2893" s="272">
        <v>531819</v>
      </c>
      <c r="C2893" s="272" t="s">
        <v>456</v>
      </c>
      <c r="D2893" s="272" t="s">
        <v>478</v>
      </c>
    </row>
    <row r="2894" spans="1:4">
      <c r="A2894" s="272" t="s">
        <v>4698</v>
      </c>
      <c r="B2894" s="272">
        <v>504378</v>
      </c>
      <c r="C2894" s="272" t="s">
        <v>456</v>
      </c>
      <c r="D2894" s="272" t="s">
        <v>478</v>
      </c>
    </row>
    <row r="2895" spans="1:4">
      <c r="A2895" s="272" t="s">
        <v>4699</v>
      </c>
      <c r="B2895" s="272">
        <v>539116</v>
      </c>
      <c r="C2895" s="272" t="s">
        <v>456</v>
      </c>
      <c r="D2895" s="272" t="s">
        <v>478</v>
      </c>
    </row>
    <row r="2896" spans="1:4">
      <c r="A2896" s="272" t="s">
        <v>4700</v>
      </c>
      <c r="B2896" s="272">
        <v>512489</v>
      </c>
      <c r="C2896" s="272" t="s">
        <v>456</v>
      </c>
      <c r="D2896" s="272" t="s">
        <v>473</v>
      </c>
    </row>
    <row r="2897" spans="1:4">
      <c r="A2897" s="272" t="s">
        <v>4701</v>
      </c>
      <c r="B2897" s="272">
        <v>538547</v>
      </c>
      <c r="C2897" s="272" t="s">
        <v>456</v>
      </c>
      <c r="D2897" s="272" t="s">
        <v>705</v>
      </c>
    </row>
    <row r="2898" spans="1:4">
      <c r="A2898" s="272" t="s">
        <v>4702</v>
      </c>
      <c r="B2898" s="272">
        <v>533273</v>
      </c>
      <c r="C2898" s="272" t="s">
        <v>4703</v>
      </c>
      <c r="D2898" s="272" t="s">
        <v>542</v>
      </c>
    </row>
    <row r="2899" spans="1:4">
      <c r="A2899" s="272" t="s">
        <v>4704</v>
      </c>
      <c r="B2899" s="272">
        <v>535657</v>
      </c>
      <c r="C2899" s="272" t="s">
        <v>456</v>
      </c>
      <c r="D2899" s="272" t="s">
        <v>442</v>
      </c>
    </row>
    <row r="2900" spans="1:4">
      <c r="A2900" s="272" t="s">
        <v>4705</v>
      </c>
      <c r="B2900" s="272">
        <v>519491</v>
      </c>
      <c r="C2900" s="272" t="s">
        <v>456</v>
      </c>
      <c r="D2900" s="272" t="s">
        <v>651</v>
      </c>
    </row>
    <row r="2901" spans="1:4">
      <c r="A2901" s="272" t="s">
        <v>4706</v>
      </c>
      <c r="B2901" s="272">
        <v>519491</v>
      </c>
      <c r="C2901" s="272" t="s">
        <v>456</v>
      </c>
      <c r="D2901" s="272" t="s">
        <v>651</v>
      </c>
    </row>
    <row r="2902" spans="1:4">
      <c r="A2902" s="272" t="s">
        <v>4707</v>
      </c>
      <c r="B2902" s="272">
        <v>538019</v>
      </c>
      <c r="C2902" s="272" t="s">
        <v>456</v>
      </c>
      <c r="D2902" s="272" t="s">
        <v>536</v>
      </c>
    </row>
    <row r="2903" spans="1:4">
      <c r="A2903" s="272" t="s">
        <v>4708</v>
      </c>
      <c r="B2903" s="272">
        <v>540405</v>
      </c>
      <c r="C2903" s="272" t="s">
        <v>456</v>
      </c>
      <c r="D2903" s="272" t="s">
        <v>536</v>
      </c>
    </row>
    <row r="2904" spans="1:4">
      <c r="A2904" s="272" t="s">
        <v>4709</v>
      </c>
      <c r="B2904" s="272">
        <v>533008</v>
      </c>
      <c r="C2904" s="272" t="s">
        <v>4710</v>
      </c>
      <c r="D2904" s="272" t="s">
        <v>488</v>
      </c>
    </row>
    <row r="2905" spans="1:4">
      <c r="A2905" s="272" t="s">
        <v>4711</v>
      </c>
      <c r="B2905" s="272">
        <v>538894</v>
      </c>
      <c r="C2905" s="272" t="s">
        <v>456</v>
      </c>
      <c r="D2905" s="272" t="s">
        <v>439</v>
      </c>
    </row>
    <row r="2906" spans="1:4">
      <c r="A2906" s="272" t="s">
        <v>4712</v>
      </c>
      <c r="B2906" s="272">
        <v>540416</v>
      </c>
      <c r="C2906" s="272" t="s">
        <v>456</v>
      </c>
      <c r="D2906" s="272" t="s">
        <v>462</v>
      </c>
    </row>
    <row r="2907" spans="1:4">
      <c r="A2907" s="272" t="s">
        <v>4713</v>
      </c>
      <c r="B2907" s="272">
        <v>531996</v>
      </c>
      <c r="C2907" s="272" t="s">
        <v>456</v>
      </c>
      <c r="D2907" s="272" t="s">
        <v>473</v>
      </c>
    </row>
    <row r="2908" spans="1:4">
      <c r="A2908" s="272" t="s">
        <v>4714</v>
      </c>
      <c r="B2908" s="272">
        <v>530175</v>
      </c>
      <c r="C2908" s="272" t="s">
        <v>456</v>
      </c>
      <c r="D2908" s="272" t="s">
        <v>549</v>
      </c>
    </row>
    <row r="2909" spans="1:4">
      <c r="A2909" s="272" t="s">
        <v>4715</v>
      </c>
      <c r="B2909" s="272">
        <v>539570</v>
      </c>
      <c r="C2909" s="272" t="s">
        <v>456</v>
      </c>
      <c r="D2909" s="272" t="s">
        <v>442</v>
      </c>
    </row>
    <row r="2910" spans="1:4">
      <c r="A2910" s="272" t="s">
        <v>4716</v>
      </c>
      <c r="B2910" s="272">
        <v>500312</v>
      </c>
      <c r="C2910" s="272" t="s">
        <v>4717</v>
      </c>
      <c r="D2910" s="272" t="s">
        <v>519</v>
      </c>
    </row>
    <row r="2911" spans="1:4">
      <c r="A2911" s="272" t="s">
        <v>4718</v>
      </c>
      <c r="B2911" s="272">
        <v>533106</v>
      </c>
      <c r="C2911" s="272" t="s">
        <v>4719</v>
      </c>
      <c r="D2911" s="272" t="s">
        <v>519</v>
      </c>
    </row>
    <row r="2912" spans="1:4">
      <c r="A2912" s="272" t="s">
        <v>4720</v>
      </c>
      <c r="B2912" s="272">
        <v>500313</v>
      </c>
      <c r="C2912" s="272" t="s">
        <v>4721</v>
      </c>
      <c r="D2912" s="272" t="s">
        <v>797</v>
      </c>
    </row>
    <row r="2913" spans="1:4">
      <c r="A2913" s="272" t="s">
        <v>4722</v>
      </c>
      <c r="B2913" s="272">
        <v>533106</v>
      </c>
      <c r="C2913" s="272" t="s">
        <v>4719</v>
      </c>
      <c r="D2913" s="272" t="s">
        <v>519</v>
      </c>
    </row>
    <row r="2914" spans="1:4">
      <c r="A2914" s="272" t="s">
        <v>4723</v>
      </c>
      <c r="B2914" s="272">
        <v>526415</v>
      </c>
      <c r="C2914" s="272" t="s">
        <v>456</v>
      </c>
      <c r="D2914" s="272" t="s">
        <v>954</v>
      </c>
    </row>
    <row r="2915" spans="1:4">
      <c r="A2915" s="272" t="s">
        <v>4724</v>
      </c>
      <c r="B2915" s="272">
        <v>526415</v>
      </c>
      <c r="C2915" s="272" t="s">
        <v>456</v>
      </c>
      <c r="D2915" s="272" t="s">
        <v>954</v>
      </c>
    </row>
    <row r="2916" spans="1:4">
      <c r="A2916" s="272" t="s">
        <v>4725</v>
      </c>
      <c r="B2916" s="272">
        <v>532439</v>
      </c>
      <c r="C2916" s="272" t="s">
        <v>4726</v>
      </c>
      <c r="D2916" s="272" t="s">
        <v>464</v>
      </c>
    </row>
    <row r="2917" spans="1:4">
      <c r="A2917" s="272" t="s">
        <v>4727</v>
      </c>
      <c r="B2917" s="272">
        <v>521105</v>
      </c>
      <c r="C2917" s="272" t="s">
        <v>456</v>
      </c>
      <c r="D2917" s="272" t="s">
        <v>3216</v>
      </c>
    </row>
    <row r="2918" spans="1:4">
      <c r="A2918" s="272" t="s">
        <v>4728</v>
      </c>
      <c r="B2918" s="272">
        <v>534190</v>
      </c>
      <c r="C2918" s="272" t="s">
        <v>456</v>
      </c>
      <c r="D2918" s="272" t="s">
        <v>954</v>
      </c>
    </row>
    <row r="2919" spans="1:4">
      <c r="A2919" s="272" t="s">
        <v>4729</v>
      </c>
      <c r="B2919" s="272">
        <v>507609</v>
      </c>
      <c r="C2919" s="272" t="s">
        <v>456</v>
      </c>
      <c r="D2919" s="272" t="s">
        <v>654</v>
      </c>
    </row>
    <row r="2920" spans="1:4">
      <c r="A2920" s="272" t="s">
        <v>4730</v>
      </c>
      <c r="B2920" s="272">
        <v>531092</v>
      </c>
      <c r="C2920" s="272" t="s">
        <v>4731</v>
      </c>
      <c r="D2920" s="272" t="s">
        <v>854</v>
      </c>
    </row>
    <row r="2921" spans="1:4">
      <c r="A2921" s="272" t="s">
        <v>4732</v>
      </c>
      <c r="B2921" s="272">
        <v>538537</v>
      </c>
      <c r="C2921" s="272" t="s">
        <v>456</v>
      </c>
      <c r="D2921" s="272" t="s">
        <v>478</v>
      </c>
    </row>
    <row r="2922" spans="1:4">
      <c r="A2922" s="272" t="s">
        <v>4733</v>
      </c>
      <c r="B2922" s="272">
        <v>520021</v>
      </c>
      <c r="C2922" s="272" t="s">
        <v>4734</v>
      </c>
      <c r="D2922" s="272" t="s">
        <v>811</v>
      </c>
    </row>
    <row r="2923" spans="1:4">
      <c r="A2923" s="272" t="s">
        <v>4735</v>
      </c>
      <c r="B2923" s="272">
        <v>532880</v>
      </c>
      <c r="C2923" s="272" t="s">
        <v>4736</v>
      </c>
      <c r="D2923" s="272" t="s">
        <v>542</v>
      </c>
    </row>
    <row r="2924" spans="1:4">
      <c r="A2924" s="272" t="s">
        <v>4737</v>
      </c>
      <c r="B2924" s="272" t="s">
        <v>456</v>
      </c>
      <c r="C2924" s="272" t="s">
        <v>4738</v>
      </c>
      <c r="D2924" s="272" t="s">
        <v>467</v>
      </c>
    </row>
    <row r="2925" spans="1:4">
      <c r="A2925" s="272" t="s">
        <v>4739</v>
      </c>
      <c r="B2925" s="272" t="s">
        <v>456</v>
      </c>
      <c r="C2925" s="272" t="s">
        <v>4738</v>
      </c>
      <c r="D2925" s="272" t="s">
        <v>467</v>
      </c>
    </row>
    <row r="2926" spans="1:4">
      <c r="A2926" s="272" t="s">
        <v>4740</v>
      </c>
      <c r="B2926" s="272">
        <v>531496</v>
      </c>
      <c r="C2926" s="272" t="s">
        <v>456</v>
      </c>
      <c r="D2926" s="272" t="s">
        <v>471</v>
      </c>
    </row>
    <row r="2927" spans="1:4">
      <c r="A2927" s="272" t="s">
        <v>4741</v>
      </c>
      <c r="B2927" s="272">
        <v>532167</v>
      </c>
      <c r="C2927" s="272" t="s">
        <v>456</v>
      </c>
      <c r="D2927" s="272" t="s">
        <v>504</v>
      </c>
    </row>
    <row r="2928" spans="1:4">
      <c r="A2928" s="272" t="s">
        <v>4742</v>
      </c>
      <c r="B2928" s="272">
        <v>533317</v>
      </c>
      <c r="C2928" s="272" t="s">
        <v>4743</v>
      </c>
      <c r="D2928" s="272" t="s">
        <v>616</v>
      </c>
    </row>
    <row r="2929" spans="1:4">
      <c r="A2929" s="272" t="s">
        <v>4744</v>
      </c>
      <c r="B2929" s="272">
        <v>532340</v>
      </c>
      <c r="C2929" s="272" t="s">
        <v>456</v>
      </c>
      <c r="D2929" s="272" t="s">
        <v>549</v>
      </c>
    </row>
    <row r="2930" spans="1:4">
      <c r="A2930" s="272" t="s">
        <v>4745</v>
      </c>
      <c r="B2930" s="272">
        <v>514324</v>
      </c>
      <c r="C2930" s="272" t="s">
        <v>456</v>
      </c>
      <c r="D2930" s="272" t="s">
        <v>471</v>
      </c>
    </row>
    <row r="2931" spans="1:4">
      <c r="A2931" s="272" t="s">
        <v>4746</v>
      </c>
      <c r="B2931" s="272">
        <v>514324</v>
      </c>
      <c r="C2931" s="272" t="s">
        <v>456</v>
      </c>
      <c r="D2931" s="272" t="s">
        <v>471</v>
      </c>
    </row>
    <row r="2932" spans="1:4">
      <c r="A2932" s="272" t="s">
        <v>4747</v>
      </c>
      <c r="B2932" s="272" t="s">
        <v>456</v>
      </c>
      <c r="C2932" s="272" t="s">
        <v>4748</v>
      </c>
      <c r="D2932" s="272" t="s">
        <v>467</v>
      </c>
    </row>
    <row r="2933" spans="1:4">
      <c r="A2933" s="272" t="s">
        <v>4749</v>
      </c>
      <c r="B2933" s="272">
        <v>533632</v>
      </c>
      <c r="C2933" s="272" t="s">
        <v>4750</v>
      </c>
      <c r="D2933" s="272" t="s">
        <v>476</v>
      </c>
    </row>
    <row r="2934" spans="1:4">
      <c r="A2934" s="272" t="s">
        <v>4751</v>
      </c>
      <c r="B2934" s="272">
        <v>530805</v>
      </c>
      <c r="C2934" s="272" t="s">
        <v>456</v>
      </c>
      <c r="D2934" s="272" t="s">
        <v>540</v>
      </c>
    </row>
    <row r="2935" spans="1:4">
      <c r="A2935" s="272" t="s">
        <v>4752</v>
      </c>
      <c r="B2935" s="272">
        <v>535647</v>
      </c>
      <c r="C2935" s="272" t="s">
        <v>456</v>
      </c>
      <c r="D2935" s="272" t="s">
        <v>459</v>
      </c>
    </row>
    <row r="2936" spans="1:4">
      <c r="A2936" s="272" t="s">
        <v>4753</v>
      </c>
      <c r="B2936" s="272">
        <v>532944</v>
      </c>
      <c r="C2936" s="272" t="s">
        <v>4754</v>
      </c>
      <c r="D2936" s="272" t="s">
        <v>1403</v>
      </c>
    </row>
    <row r="2937" spans="1:4">
      <c r="A2937" s="272" t="s">
        <v>4755</v>
      </c>
      <c r="B2937" s="272">
        <v>540386</v>
      </c>
      <c r="C2937" s="272" t="s">
        <v>456</v>
      </c>
      <c r="D2937" s="272" t="s">
        <v>439</v>
      </c>
    </row>
    <row r="2938" spans="1:4">
      <c r="A2938" s="272" t="s">
        <v>4756</v>
      </c>
      <c r="B2938" s="272">
        <v>517536</v>
      </c>
      <c r="C2938" s="272" t="s">
        <v>4757</v>
      </c>
      <c r="D2938" s="272" t="s">
        <v>442</v>
      </c>
    </row>
    <row r="2939" spans="1:4">
      <c r="A2939" s="272" t="s">
        <v>4758</v>
      </c>
      <c r="B2939" s="272" t="s">
        <v>456</v>
      </c>
      <c r="C2939" s="272" t="s">
        <v>4759</v>
      </c>
      <c r="D2939" s="272" t="s">
        <v>467</v>
      </c>
    </row>
    <row r="2940" spans="1:4">
      <c r="A2940" s="272" t="s">
        <v>4760</v>
      </c>
      <c r="B2940" s="272">
        <v>530135</v>
      </c>
      <c r="C2940" s="272" t="s">
        <v>4761</v>
      </c>
      <c r="D2940" s="272" t="s">
        <v>490</v>
      </c>
    </row>
    <row r="2941" spans="1:4">
      <c r="A2941" s="272" t="s">
        <v>4762</v>
      </c>
      <c r="B2941" s="272">
        <v>531254</v>
      </c>
      <c r="C2941" s="272" t="s">
        <v>456</v>
      </c>
      <c r="D2941" s="272" t="s">
        <v>473</v>
      </c>
    </row>
    <row r="2942" spans="1:4">
      <c r="A2942" s="272" t="s">
        <v>4763</v>
      </c>
      <c r="B2942" s="272">
        <v>532391</v>
      </c>
      <c r="C2942" s="272" t="s">
        <v>4764</v>
      </c>
      <c r="D2942" s="272" t="s">
        <v>1623</v>
      </c>
    </row>
    <row r="2943" spans="1:4">
      <c r="A2943" s="272" t="s">
        <v>4765</v>
      </c>
      <c r="B2943" s="272">
        <v>532391</v>
      </c>
      <c r="C2943" s="272" t="s">
        <v>4764</v>
      </c>
      <c r="D2943" s="272" t="s">
        <v>1623</v>
      </c>
    </row>
    <row r="2944" spans="1:4">
      <c r="A2944" s="272" t="s">
        <v>4766</v>
      </c>
      <c r="B2944" s="272">
        <v>539598</v>
      </c>
      <c r="C2944" s="272" t="s">
        <v>456</v>
      </c>
      <c r="D2944" s="272" t="s">
        <v>473</v>
      </c>
    </row>
    <row r="2945" spans="1:4">
      <c r="A2945" s="272" t="s">
        <v>4767</v>
      </c>
      <c r="B2945" s="272">
        <v>532466</v>
      </c>
      <c r="C2945" s="272" t="s">
        <v>4768</v>
      </c>
      <c r="D2945" s="272" t="s">
        <v>442</v>
      </c>
    </row>
    <row r="2946" spans="1:4">
      <c r="A2946" s="272" t="s">
        <v>4769</v>
      </c>
      <c r="B2946" s="272">
        <v>512626</v>
      </c>
      <c r="C2946" s="272" t="s">
        <v>4770</v>
      </c>
      <c r="D2946" s="272" t="s">
        <v>471</v>
      </c>
    </row>
    <row r="2947" spans="1:4">
      <c r="A2947" s="272" t="s">
        <v>4771</v>
      </c>
      <c r="B2947" s="272">
        <v>524372</v>
      </c>
      <c r="C2947" s="272" t="s">
        <v>4772</v>
      </c>
      <c r="D2947" s="272" t="s">
        <v>494</v>
      </c>
    </row>
    <row r="2948" spans="1:4">
      <c r="A2948" s="272" t="s">
        <v>4773</v>
      </c>
      <c r="B2948" s="272">
        <v>531157</v>
      </c>
      <c r="C2948" s="272" t="s">
        <v>456</v>
      </c>
      <c r="D2948" s="272" t="s">
        <v>616</v>
      </c>
    </row>
    <row r="2949" spans="1:4">
      <c r="A2949" s="272" t="s">
        <v>4774</v>
      </c>
      <c r="B2949" s="272">
        <v>513121</v>
      </c>
      <c r="C2949" s="272" t="s">
        <v>4775</v>
      </c>
      <c r="D2949" s="272" t="s">
        <v>616</v>
      </c>
    </row>
    <row r="2950" spans="1:4">
      <c r="A2950" s="272" t="s">
        <v>4776</v>
      </c>
      <c r="B2950" s="272">
        <v>504879</v>
      </c>
      <c r="C2950" s="272" t="s">
        <v>4777</v>
      </c>
      <c r="D2950" s="272" t="s">
        <v>1376</v>
      </c>
    </row>
    <row r="2951" spans="1:4">
      <c r="A2951" s="272" t="s">
        <v>4778</v>
      </c>
      <c r="B2951" s="272">
        <v>530365</v>
      </c>
      <c r="C2951" s="272" t="s">
        <v>4779</v>
      </c>
      <c r="D2951" s="272" t="s">
        <v>733</v>
      </c>
    </row>
    <row r="2952" spans="1:4">
      <c r="A2952" s="272" t="s">
        <v>4780</v>
      </c>
      <c r="B2952" s="272">
        <v>507690</v>
      </c>
      <c r="C2952" s="272" t="s">
        <v>456</v>
      </c>
      <c r="D2952" s="272" t="s">
        <v>891</v>
      </c>
    </row>
    <row r="2953" spans="1:4">
      <c r="A2953" s="272" t="s">
        <v>4781</v>
      </c>
      <c r="B2953" s="272">
        <v>535754</v>
      </c>
      <c r="C2953" s="272" t="s">
        <v>4782</v>
      </c>
      <c r="D2953" s="272" t="s">
        <v>469</v>
      </c>
    </row>
    <row r="2954" spans="1:4">
      <c r="A2954" s="272" t="s">
        <v>4783</v>
      </c>
      <c r="B2954" s="272">
        <v>541301</v>
      </c>
      <c r="C2954" s="272" t="s">
        <v>4784</v>
      </c>
      <c r="D2954" s="272" t="s">
        <v>825</v>
      </c>
    </row>
    <row r="2955" spans="1:4">
      <c r="A2955" s="272" t="s">
        <v>4785</v>
      </c>
      <c r="B2955" s="272">
        <v>533263</v>
      </c>
      <c r="C2955" s="272" t="s">
        <v>4786</v>
      </c>
      <c r="D2955" s="272" t="s">
        <v>595</v>
      </c>
    </row>
    <row r="2956" spans="1:4">
      <c r="A2956" s="272" t="s">
        <v>4787</v>
      </c>
      <c r="B2956" s="272">
        <v>502420</v>
      </c>
      <c r="C2956" s="272" t="s">
        <v>4788</v>
      </c>
      <c r="D2956" s="272" t="s">
        <v>450</v>
      </c>
    </row>
    <row r="2957" spans="1:4">
      <c r="A2957" s="272" t="s">
        <v>4789</v>
      </c>
      <c r="B2957" s="272">
        <v>526325</v>
      </c>
      <c r="C2957" s="272" t="s">
        <v>4790</v>
      </c>
      <c r="D2957" s="272" t="s">
        <v>651</v>
      </c>
    </row>
    <row r="2958" spans="1:4">
      <c r="A2958" s="272" t="s">
        <v>4791</v>
      </c>
      <c r="B2958" s="272">
        <v>534076</v>
      </c>
      <c r="C2958" s="272" t="s">
        <v>4792</v>
      </c>
      <c r="D2958" s="272" t="s">
        <v>641</v>
      </c>
    </row>
    <row r="2959" spans="1:4">
      <c r="A2959" s="272" t="s">
        <v>4793</v>
      </c>
      <c r="B2959" s="272">
        <v>531512</v>
      </c>
      <c r="C2959" s="272" t="s">
        <v>456</v>
      </c>
      <c r="D2959" s="272" t="s">
        <v>459</v>
      </c>
    </row>
    <row r="2960" spans="1:4">
      <c r="A2960" s="272" t="s">
        <v>4794</v>
      </c>
      <c r="B2960" s="272">
        <v>500078</v>
      </c>
      <c r="C2960" s="272" t="s">
        <v>456</v>
      </c>
      <c r="D2960" s="272" t="s">
        <v>504</v>
      </c>
    </row>
    <row r="2961" spans="1:4">
      <c r="A2961" s="272" t="s">
        <v>4795</v>
      </c>
      <c r="B2961" s="272">
        <v>500315</v>
      </c>
      <c r="C2961" s="272" t="s">
        <v>4796</v>
      </c>
      <c r="D2961" s="272" t="s">
        <v>774</v>
      </c>
    </row>
    <row r="2962" spans="1:4">
      <c r="A2962" s="272" t="s">
        <v>4797</v>
      </c>
      <c r="B2962" s="272">
        <v>506579</v>
      </c>
      <c r="C2962" s="272" t="s">
        <v>4798</v>
      </c>
      <c r="D2962" s="272" t="s">
        <v>504</v>
      </c>
    </row>
    <row r="2963" spans="1:4">
      <c r="A2963" s="272" t="s">
        <v>4799</v>
      </c>
      <c r="B2963" s="272">
        <v>500314</v>
      </c>
      <c r="C2963" s="272" t="s">
        <v>4800</v>
      </c>
      <c r="D2963" s="272" t="s">
        <v>657</v>
      </c>
    </row>
    <row r="2964" spans="1:4">
      <c r="A2964" s="272" t="s">
        <v>4801</v>
      </c>
      <c r="B2964" s="272">
        <v>532817</v>
      </c>
      <c r="C2964" s="272" t="s">
        <v>4802</v>
      </c>
      <c r="D2964" s="272" t="s">
        <v>984</v>
      </c>
    </row>
    <row r="2965" spans="1:4">
      <c r="A2965" s="272" t="s">
        <v>4803</v>
      </c>
      <c r="B2965" s="272">
        <v>531859</v>
      </c>
      <c r="C2965" s="272" t="s">
        <v>456</v>
      </c>
      <c r="D2965" s="272" t="s">
        <v>1376</v>
      </c>
    </row>
    <row r="2966" spans="1:4">
      <c r="A2966" s="272" t="s">
        <v>4804</v>
      </c>
      <c r="B2966" s="272">
        <v>541206</v>
      </c>
      <c r="C2966" s="272" t="s">
        <v>456</v>
      </c>
      <c r="D2966" s="272" t="s">
        <v>777</v>
      </c>
    </row>
    <row r="2967" spans="1:4">
      <c r="A2967" s="272" t="s">
        <v>4805</v>
      </c>
      <c r="B2967" s="272">
        <v>531626</v>
      </c>
      <c r="C2967" s="272" t="s">
        <v>456</v>
      </c>
      <c r="D2967" s="272" t="s">
        <v>570</v>
      </c>
    </row>
    <row r="2968" spans="1:4">
      <c r="A2968" s="272" t="s">
        <v>4806</v>
      </c>
      <c r="B2968" s="272">
        <v>531626</v>
      </c>
      <c r="C2968" s="272" t="s">
        <v>456</v>
      </c>
      <c r="D2968" s="272" t="s">
        <v>570</v>
      </c>
    </row>
    <row r="2969" spans="1:4">
      <c r="A2969" s="272" t="s">
        <v>4807</v>
      </c>
      <c r="B2969" s="272">
        <v>539015</v>
      </c>
      <c r="C2969" s="272" t="s">
        <v>4808</v>
      </c>
      <c r="D2969" s="272" t="s">
        <v>1195</v>
      </c>
    </row>
    <row r="2970" spans="1:4">
      <c r="A2970" s="272" t="s">
        <v>4809</v>
      </c>
      <c r="B2970" s="272">
        <v>539287</v>
      </c>
      <c r="C2970" s="272" t="s">
        <v>4810</v>
      </c>
      <c r="D2970" s="272" t="s">
        <v>494</v>
      </c>
    </row>
    <row r="2971" spans="1:4">
      <c r="A2971" s="272" t="s">
        <v>4811</v>
      </c>
      <c r="B2971" s="272">
        <v>530173</v>
      </c>
      <c r="C2971" s="272" t="s">
        <v>456</v>
      </c>
      <c r="D2971" s="272" t="s">
        <v>570</v>
      </c>
    </row>
    <row r="2972" spans="1:4">
      <c r="A2972" s="272" t="s">
        <v>4812</v>
      </c>
      <c r="B2972" s="272">
        <v>501179</v>
      </c>
      <c r="C2972" s="272" t="s">
        <v>456</v>
      </c>
      <c r="D2972" s="272" t="s">
        <v>476</v>
      </c>
    </row>
    <row r="2973" spans="1:4">
      <c r="A2973" s="272" t="s">
        <v>4813</v>
      </c>
      <c r="B2973" s="272">
        <v>509782</v>
      </c>
      <c r="C2973" s="272" t="s">
        <v>456</v>
      </c>
      <c r="D2973" s="272" t="s">
        <v>877</v>
      </c>
    </row>
    <row r="2974" spans="1:4">
      <c r="A2974" s="272" t="s">
        <v>4814</v>
      </c>
      <c r="B2974" s="272">
        <v>540198</v>
      </c>
      <c r="C2974" s="272" t="s">
        <v>456</v>
      </c>
      <c r="D2974" s="272" t="s">
        <v>471</v>
      </c>
    </row>
    <row r="2975" spans="1:4">
      <c r="A2975" s="272" t="s">
        <v>4815</v>
      </c>
      <c r="B2975" s="272">
        <v>500317</v>
      </c>
      <c r="C2975" s="272" t="s">
        <v>4816</v>
      </c>
      <c r="D2975" s="272" t="s">
        <v>476</v>
      </c>
    </row>
    <row r="2976" spans="1:4">
      <c r="A2976" s="272" t="s">
        <v>4817</v>
      </c>
      <c r="B2976" s="272">
        <v>539290</v>
      </c>
      <c r="C2976" s="272" t="s">
        <v>4818</v>
      </c>
      <c r="D2976" s="272" t="s">
        <v>476</v>
      </c>
    </row>
    <row r="2977" spans="1:4">
      <c r="A2977" s="272" t="s">
        <v>4819</v>
      </c>
      <c r="B2977" s="272">
        <v>509099</v>
      </c>
      <c r="C2977" s="272" t="s">
        <v>456</v>
      </c>
      <c r="D2977" s="272" t="s">
        <v>877</v>
      </c>
    </row>
    <row r="2978" spans="1:4">
      <c r="A2978" s="272" t="s">
        <v>4820</v>
      </c>
      <c r="B2978" s="272">
        <v>531065</v>
      </c>
      <c r="C2978" s="272" t="s">
        <v>456</v>
      </c>
      <c r="D2978" s="272" t="s">
        <v>1155</v>
      </c>
    </row>
    <row r="2979" spans="1:4">
      <c r="A2979" s="272" t="s">
        <v>4821</v>
      </c>
      <c r="B2979" s="272">
        <v>514460</v>
      </c>
      <c r="C2979" s="272" t="s">
        <v>456</v>
      </c>
      <c r="D2979" s="272" t="s">
        <v>478</v>
      </c>
    </row>
    <row r="2980" spans="1:4">
      <c r="A2980" s="272" t="s">
        <v>4822</v>
      </c>
      <c r="B2980" s="272">
        <v>523151</v>
      </c>
      <c r="C2980" s="272" t="s">
        <v>456</v>
      </c>
      <c r="D2980" s="272" t="s">
        <v>540</v>
      </c>
    </row>
    <row r="2981" spans="1:4">
      <c r="A2981" s="272" t="s">
        <v>4823</v>
      </c>
      <c r="B2981" s="272">
        <v>514330</v>
      </c>
      <c r="C2981" s="272" t="s">
        <v>456</v>
      </c>
      <c r="D2981" s="272" t="s">
        <v>471</v>
      </c>
    </row>
    <row r="2982" spans="1:4">
      <c r="A2982" s="272" t="s">
        <v>4824</v>
      </c>
      <c r="B2982" s="272">
        <v>530741</v>
      </c>
      <c r="C2982" s="272" t="s">
        <v>456</v>
      </c>
      <c r="D2982" s="272" t="s">
        <v>536</v>
      </c>
    </row>
    <row r="2983" spans="1:4">
      <c r="A2983" s="272" t="s">
        <v>4825</v>
      </c>
      <c r="B2983" s="272">
        <v>539291</v>
      </c>
      <c r="C2983" s="272" t="s">
        <v>456</v>
      </c>
      <c r="D2983" s="272" t="s">
        <v>654</v>
      </c>
    </row>
    <row r="2984" spans="1:4">
      <c r="A2984" s="272" t="s">
        <v>4826</v>
      </c>
      <c r="B2984" s="272">
        <v>539352</v>
      </c>
      <c r="C2984" s="272" t="s">
        <v>456</v>
      </c>
      <c r="D2984" s="272" t="s">
        <v>459</v>
      </c>
    </row>
    <row r="2985" spans="1:4">
      <c r="A2985" s="272" t="s">
        <v>4827</v>
      </c>
      <c r="B2985" s="272">
        <v>513403</v>
      </c>
      <c r="C2985" s="272" t="s">
        <v>456</v>
      </c>
      <c r="D2985" s="272" t="s">
        <v>488</v>
      </c>
    </row>
    <row r="2986" spans="1:4">
      <c r="A2986" s="272" t="s">
        <v>4828</v>
      </c>
      <c r="B2986" s="272">
        <v>523862</v>
      </c>
      <c r="C2986" s="272" t="s">
        <v>456</v>
      </c>
      <c r="D2986" s="272" t="s">
        <v>473</v>
      </c>
    </row>
    <row r="2987" spans="1:4">
      <c r="A2987" s="272" t="s">
        <v>4829</v>
      </c>
      <c r="B2987" s="272">
        <v>523483</v>
      </c>
      <c r="C2987" s="272" t="s">
        <v>456</v>
      </c>
      <c r="D2987" s="272" t="s">
        <v>984</v>
      </c>
    </row>
    <row r="2988" spans="1:4">
      <c r="A2988" s="272" t="s">
        <v>4830</v>
      </c>
      <c r="B2988" s="272">
        <v>538963</v>
      </c>
      <c r="C2988" s="272" t="s">
        <v>456</v>
      </c>
      <c r="D2988" s="272" t="s">
        <v>779</v>
      </c>
    </row>
    <row r="2989" spans="1:4">
      <c r="A2989" s="272" t="s">
        <v>4831</v>
      </c>
      <c r="B2989" s="272">
        <v>531395</v>
      </c>
      <c r="C2989" s="272" t="s">
        <v>456</v>
      </c>
      <c r="D2989" s="272" t="s">
        <v>471</v>
      </c>
    </row>
    <row r="2990" spans="1:4">
      <c r="A2990" s="272" t="s">
        <v>4832</v>
      </c>
      <c r="B2990" s="272">
        <v>532350</v>
      </c>
      <c r="C2990" s="272" t="s">
        <v>456</v>
      </c>
      <c r="D2990" s="272" t="s">
        <v>459</v>
      </c>
    </row>
    <row r="2991" spans="1:4">
      <c r="A2991" s="272" t="s">
        <v>4833</v>
      </c>
      <c r="B2991" s="272">
        <v>526905</v>
      </c>
      <c r="C2991" s="272" t="s">
        <v>456</v>
      </c>
      <c r="D2991" s="272" t="s">
        <v>504</v>
      </c>
    </row>
    <row r="2992" spans="1:4">
      <c r="A2992" s="272" t="s">
        <v>4834</v>
      </c>
      <c r="B2992" s="272">
        <v>517230</v>
      </c>
      <c r="C2992" s="272" t="s">
        <v>4835</v>
      </c>
      <c r="D2992" s="272" t="s">
        <v>478</v>
      </c>
    </row>
    <row r="2993" spans="1:4">
      <c r="A2993" s="272" t="s">
        <v>4836</v>
      </c>
      <c r="B2993" s="272">
        <v>532827</v>
      </c>
      <c r="C2993" s="272" t="s">
        <v>4837</v>
      </c>
      <c r="D2993" s="272" t="s">
        <v>570</v>
      </c>
    </row>
    <row r="2994" spans="1:4">
      <c r="A2994" s="272" t="s">
        <v>4838</v>
      </c>
      <c r="B2994" s="272">
        <v>532900</v>
      </c>
      <c r="C2994" s="272" t="s">
        <v>4839</v>
      </c>
      <c r="D2994" s="272" t="s">
        <v>473</v>
      </c>
    </row>
    <row r="2995" spans="1:4">
      <c r="A2995" s="272" t="s">
        <v>4840</v>
      </c>
      <c r="B2995" s="272">
        <v>540648</v>
      </c>
      <c r="C2995" s="272" t="s">
        <v>4841</v>
      </c>
      <c r="D2995" s="272" t="s">
        <v>476</v>
      </c>
    </row>
    <row r="2996" spans="1:4">
      <c r="A2996" s="272" t="s">
        <v>4842</v>
      </c>
      <c r="B2996" s="272">
        <v>539121</v>
      </c>
      <c r="C2996" s="272" t="s">
        <v>456</v>
      </c>
      <c r="D2996" s="272" t="s">
        <v>761</v>
      </c>
    </row>
    <row r="2997" spans="1:4">
      <c r="A2997" s="272" t="s">
        <v>4843</v>
      </c>
      <c r="B2997" s="272">
        <v>541444</v>
      </c>
      <c r="C2997" s="272" t="s">
        <v>456</v>
      </c>
      <c r="D2997" s="272" t="s">
        <v>570</v>
      </c>
    </row>
    <row r="2998" spans="1:4">
      <c r="A2998" s="272" t="s">
        <v>4844</v>
      </c>
      <c r="B2998" s="272">
        <v>532521</v>
      </c>
      <c r="C2998" s="272" t="s">
        <v>4845</v>
      </c>
      <c r="D2998" s="272" t="s">
        <v>549</v>
      </c>
    </row>
    <row r="2999" spans="1:4">
      <c r="A2999" s="272" t="s">
        <v>4846</v>
      </c>
      <c r="B2999" s="272">
        <v>511597</v>
      </c>
      <c r="C2999" s="272" t="s">
        <v>456</v>
      </c>
      <c r="D2999" s="272" t="s">
        <v>473</v>
      </c>
    </row>
    <row r="3000" spans="1:4">
      <c r="A3000" s="272" t="s">
        <v>4847</v>
      </c>
      <c r="B3000" s="272">
        <v>517397</v>
      </c>
      <c r="C3000" s="272" t="s">
        <v>456</v>
      </c>
      <c r="D3000" s="272" t="s">
        <v>998</v>
      </c>
    </row>
    <row r="3001" spans="1:4">
      <c r="A3001" s="272" t="s">
        <v>4848</v>
      </c>
      <c r="B3001" s="272">
        <v>517397</v>
      </c>
      <c r="C3001" s="272" t="s">
        <v>456</v>
      </c>
      <c r="D3001" s="272" t="s">
        <v>998</v>
      </c>
    </row>
    <row r="3002" spans="1:4">
      <c r="A3002" s="272" t="s">
        <v>4849</v>
      </c>
      <c r="B3002" s="272">
        <v>511525</v>
      </c>
      <c r="C3002" s="272" t="s">
        <v>456</v>
      </c>
      <c r="D3002" s="272" t="s">
        <v>549</v>
      </c>
    </row>
    <row r="3003" spans="1:4">
      <c r="A3003" s="272" t="s">
        <v>4850</v>
      </c>
      <c r="B3003" s="272">
        <v>531349</v>
      </c>
      <c r="C3003" s="272" t="s">
        <v>4851</v>
      </c>
      <c r="D3003" s="272" t="s">
        <v>794</v>
      </c>
    </row>
    <row r="3004" spans="1:4">
      <c r="A3004" s="272" t="s">
        <v>4852</v>
      </c>
      <c r="B3004" s="272" t="s">
        <v>456</v>
      </c>
      <c r="C3004" s="272" t="s">
        <v>4853</v>
      </c>
      <c r="D3004" s="272" t="s">
        <v>467</v>
      </c>
    </row>
    <row r="3005" spans="1:4">
      <c r="A3005" s="272" t="s">
        <v>4854</v>
      </c>
      <c r="B3005" s="272">
        <v>538742</v>
      </c>
      <c r="C3005" s="272" t="s">
        <v>456</v>
      </c>
      <c r="D3005" s="272" t="s">
        <v>478</v>
      </c>
    </row>
    <row r="3006" spans="1:4">
      <c r="A3006" s="272" t="s">
        <v>4855</v>
      </c>
      <c r="B3006" s="272">
        <v>538860</v>
      </c>
      <c r="C3006" s="272" t="s">
        <v>456</v>
      </c>
      <c r="D3006" s="272" t="s">
        <v>473</v>
      </c>
    </row>
    <row r="3007" spans="1:4">
      <c r="A3007" s="272" t="s">
        <v>4856</v>
      </c>
      <c r="B3007" s="272">
        <v>524820</v>
      </c>
      <c r="C3007" s="272" t="s">
        <v>4857</v>
      </c>
      <c r="D3007" s="272" t="s">
        <v>666</v>
      </c>
    </row>
    <row r="3008" spans="1:4">
      <c r="A3008" s="272" t="s">
        <v>4858</v>
      </c>
      <c r="B3008" s="272">
        <v>508941</v>
      </c>
      <c r="C3008" s="272" t="s">
        <v>456</v>
      </c>
      <c r="D3008" s="272" t="s">
        <v>641</v>
      </c>
    </row>
    <row r="3009" spans="1:4">
      <c r="A3009" s="272" t="s">
        <v>4859</v>
      </c>
      <c r="B3009" s="272">
        <v>504093</v>
      </c>
      <c r="C3009" s="272" t="s">
        <v>456</v>
      </c>
      <c r="D3009" s="272" t="s">
        <v>1002</v>
      </c>
    </row>
    <row r="3010" spans="1:4">
      <c r="A3010" s="272" t="s">
        <v>4860</v>
      </c>
      <c r="B3010" s="272">
        <v>513511</v>
      </c>
      <c r="C3010" s="272" t="s">
        <v>456</v>
      </c>
      <c r="D3010" s="272" t="s">
        <v>488</v>
      </c>
    </row>
    <row r="3011" spans="1:4">
      <c r="A3011" s="272" t="s">
        <v>4861</v>
      </c>
      <c r="B3011" s="272">
        <v>531726</v>
      </c>
      <c r="C3011" s="272" t="s">
        <v>456</v>
      </c>
      <c r="D3011" s="272" t="s">
        <v>494</v>
      </c>
    </row>
    <row r="3012" spans="1:4">
      <c r="A3012" s="272" t="s">
        <v>4862</v>
      </c>
      <c r="B3012" s="272">
        <v>506122</v>
      </c>
      <c r="C3012" s="272" t="s">
        <v>456</v>
      </c>
      <c r="D3012" s="272" t="s">
        <v>811</v>
      </c>
    </row>
    <row r="3013" spans="1:4">
      <c r="A3013" s="272" t="s">
        <v>4863</v>
      </c>
      <c r="B3013" s="272">
        <v>531280</v>
      </c>
      <c r="C3013" s="272" t="s">
        <v>456</v>
      </c>
      <c r="D3013" s="272" t="s">
        <v>651</v>
      </c>
    </row>
    <row r="3014" spans="1:4">
      <c r="A3014" s="272" t="s">
        <v>4864</v>
      </c>
      <c r="B3014" s="272">
        <v>534796</v>
      </c>
      <c r="C3014" s="272" t="s">
        <v>456</v>
      </c>
      <c r="D3014" s="272" t="s">
        <v>576</v>
      </c>
    </row>
    <row r="3015" spans="1:4">
      <c r="A3015" s="272" t="s">
        <v>4865</v>
      </c>
      <c r="B3015" s="272" t="s">
        <v>456</v>
      </c>
      <c r="C3015" s="272" t="s">
        <v>4866</v>
      </c>
      <c r="D3015" s="272" t="s">
        <v>467</v>
      </c>
    </row>
    <row r="3016" spans="1:4">
      <c r="A3016" s="272" t="s">
        <v>4867</v>
      </c>
      <c r="B3016" s="272">
        <v>539143</v>
      </c>
      <c r="C3016" s="272" t="s">
        <v>456</v>
      </c>
      <c r="D3016" s="272" t="s">
        <v>445</v>
      </c>
    </row>
    <row r="3017" spans="1:4">
      <c r="A3017" s="272" t="s">
        <v>4868</v>
      </c>
      <c r="B3017" s="272">
        <v>500322</v>
      </c>
      <c r="C3017" s="272" t="s">
        <v>456</v>
      </c>
      <c r="D3017" s="272" t="s">
        <v>469</v>
      </c>
    </row>
    <row r="3018" spans="1:4">
      <c r="A3018" s="272" t="s">
        <v>4869</v>
      </c>
      <c r="B3018" s="272">
        <v>513359</v>
      </c>
      <c r="C3018" s="272" t="s">
        <v>4870</v>
      </c>
      <c r="D3018" s="272" t="s">
        <v>733</v>
      </c>
    </row>
    <row r="3019" spans="1:4">
      <c r="A3019" s="272" t="s">
        <v>4871</v>
      </c>
      <c r="B3019" s="272">
        <v>533211</v>
      </c>
      <c r="C3019" s="272" t="s">
        <v>4872</v>
      </c>
      <c r="D3019" s="272" t="s">
        <v>494</v>
      </c>
    </row>
    <row r="3020" spans="1:4">
      <c r="A3020" s="272" t="s">
        <v>4873</v>
      </c>
      <c r="B3020" s="272">
        <v>539889</v>
      </c>
      <c r="C3020" s="272" t="s">
        <v>4874</v>
      </c>
      <c r="D3020" s="272" t="s">
        <v>516</v>
      </c>
    </row>
    <row r="3021" spans="1:4">
      <c r="A3021" s="272" t="s">
        <v>4875</v>
      </c>
      <c r="B3021" s="272">
        <v>531255</v>
      </c>
      <c r="C3021" s="272" t="s">
        <v>456</v>
      </c>
      <c r="D3021" s="272" t="s">
        <v>473</v>
      </c>
    </row>
    <row r="3022" spans="1:4">
      <c r="A3022" s="272" t="s">
        <v>4876</v>
      </c>
      <c r="B3022" s="272">
        <v>530555</v>
      </c>
      <c r="C3022" s="272" t="s">
        <v>4877</v>
      </c>
      <c r="D3022" s="272" t="s">
        <v>754</v>
      </c>
    </row>
    <row r="3023" spans="1:4">
      <c r="A3023" s="272" t="s">
        <v>4878</v>
      </c>
      <c r="B3023" s="272">
        <v>507970</v>
      </c>
      <c r="C3023" s="272" t="s">
        <v>456</v>
      </c>
      <c r="D3023" s="272" t="s">
        <v>638</v>
      </c>
    </row>
    <row r="3024" spans="1:4">
      <c r="A3024" s="272" t="s">
        <v>4879</v>
      </c>
      <c r="B3024" s="272">
        <v>507970</v>
      </c>
      <c r="C3024" s="272" t="s">
        <v>456</v>
      </c>
      <c r="D3024" s="272" t="s">
        <v>638</v>
      </c>
    </row>
    <row r="3025" spans="1:4">
      <c r="A3025" s="272" t="s">
        <v>4880</v>
      </c>
      <c r="B3025" s="272">
        <v>524689</v>
      </c>
      <c r="C3025" s="272" t="s">
        <v>4881</v>
      </c>
      <c r="D3025" s="272" t="s">
        <v>494</v>
      </c>
    </row>
    <row r="3026" spans="1:4">
      <c r="A3026" s="272" t="s">
        <v>4882</v>
      </c>
      <c r="B3026" s="272">
        <v>524689</v>
      </c>
      <c r="C3026" s="272" t="s">
        <v>4881</v>
      </c>
      <c r="D3026" s="272" t="s">
        <v>494</v>
      </c>
    </row>
    <row r="3027" spans="1:4">
      <c r="A3027" s="272" t="s">
        <v>4883</v>
      </c>
      <c r="B3027" s="272">
        <v>539481</v>
      </c>
      <c r="C3027" s="272" t="s">
        <v>456</v>
      </c>
      <c r="D3027" s="272" t="s">
        <v>473</v>
      </c>
    </row>
    <row r="3028" spans="1:4">
      <c r="A3028" s="272" t="s">
        <v>4884</v>
      </c>
      <c r="B3028" s="272" t="s">
        <v>456</v>
      </c>
      <c r="C3028" s="272" t="s">
        <v>4885</v>
      </c>
      <c r="D3028" s="272" t="s">
        <v>467</v>
      </c>
    </row>
    <row r="3029" spans="1:4">
      <c r="A3029" s="272" t="s">
        <v>4886</v>
      </c>
      <c r="B3029" s="272">
        <v>524628</v>
      </c>
      <c r="C3029" s="272" t="s">
        <v>456</v>
      </c>
      <c r="D3029" s="272" t="s">
        <v>478</v>
      </c>
    </row>
    <row r="3030" spans="1:4">
      <c r="A3030" s="272" t="s">
        <v>4887</v>
      </c>
      <c r="B3030" s="272">
        <v>532911</v>
      </c>
      <c r="C3030" s="272" t="s">
        <v>456</v>
      </c>
      <c r="D3030" s="272" t="s">
        <v>542</v>
      </c>
    </row>
    <row r="3031" spans="1:4">
      <c r="A3031" s="272" t="s">
        <v>4888</v>
      </c>
      <c r="B3031" s="272">
        <v>540359</v>
      </c>
      <c r="C3031" s="272" t="s">
        <v>456</v>
      </c>
      <c r="D3031" s="272" t="s">
        <v>494</v>
      </c>
    </row>
    <row r="3032" spans="1:4">
      <c r="A3032" s="272" t="s">
        <v>4889</v>
      </c>
      <c r="B3032" s="272">
        <v>540467</v>
      </c>
      <c r="C3032" s="272" t="s">
        <v>456</v>
      </c>
      <c r="D3032" s="272" t="s">
        <v>570</v>
      </c>
    </row>
    <row r="3033" spans="1:4">
      <c r="A3033" s="272" t="s">
        <v>4890</v>
      </c>
      <c r="B3033" s="272">
        <v>780017</v>
      </c>
      <c r="C3033" s="272" t="s">
        <v>456</v>
      </c>
      <c r="D3033" s="272" t="s">
        <v>547</v>
      </c>
    </row>
    <row r="3034" spans="1:4">
      <c r="A3034" s="272" t="s">
        <v>4891</v>
      </c>
      <c r="B3034" s="272">
        <v>506128</v>
      </c>
      <c r="C3034" s="272" t="s">
        <v>456</v>
      </c>
      <c r="D3034" s="272" t="s">
        <v>494</v>
      </c>
    </row>
    <row r="3035" spans="1:4">
      <c r="A3035" s="272" t="s">
        <v>4892</v>
      </c>
      <c r="B3035" s="272">
        <v>511702</v>
      </c>
      <c r="C3035" s="272" t="s">
        <v>456</v>
      </c>
      <c r="D3035" s="272" t="s">
        <v>473</v>
      </c>
    </row>
    <row r="3036" spans="1:4">
      <c r="A3036" s="272" t="s">
        <v>4893</v>
      </c>
      <c r="B3036" s="272">
        <v>511176</v>
      </c>
      <c r="C3036" s="272" t="s">
        <v>456</v>
      </c>
      <c r="D3036" s="272" t="s">
        <v>542</v>
      </c>
    </row>
    <row r="3037" spans="1:4">
      <c r="A3037" s="272" t="s">
        <v>4894</v>
      </c>
      <c r="B3037" s="272">
        <v>532780</v>
      </c>
      <c r="C3037" s="272" t="s">
        <v>4895</v>
      </c>
      <c r="D3037" s="272" t="s">
        <v>542</v>
      </c>
    </row>
    <row r="3038" spans="1:4">
      <c r="A3038" s="272" t="s">
        <v>4896</v>
      </c>
      <c r="B3038" s="272">
        <v>526349</v>
      </c>
      <c r="C3038" s="272" t="s">
        <v>456</v>
      </c>
      <c r="D3038" s="272" t="s">
        <v>811</v>
      </c>
    </row>
    <row r="3039" spans="1:4">
      <c r="A3039" s="272" t="s">
        <v>4897</v>
      </c>
      <c r="B3039" s="272">
        <v>541347</v>
      </c>
      <c r="C3039" s="272" t="s">
        <v>456</v>
      </c>
      <c r="D3039" s="272" t="s">
        <v>1155</v>
      </c>
    </row>
    <row r="3040" spans="1:4">
      <c r="A3040" s="272" t="s">
        <v>4898</v>
      </c>
      <c r="B3040" s="272">
        <v>521080</v>
      </c>
      <c r="C3040" s="272" t="s">
        <v>456</v>
      </c>
      <c r="D3040" s="272" t="s">
        <v>471</v>
      </c>
    </row>
    <row r="3041" spans="1:4">
      <c r="A3041" s="272" t="s">
        <v>4899</v>
      </c>
      <c r="B3041" s="272" t="s">
        <v>456</v>
      </c>
      <c r="C3041" s="272" t="s">
        <v>4900</v>
      </c>
      <c r="D3041" s="272" t="s">
        <v>467</v>
      </c>
    </row>
    <row r="3042" spans="1:4">
      <c r="A3042" s="272" t="s">
        <v>4901</v>
      </c>
      <c r="B3042" s="272">
        <v>500456</v>
      </c>
      <c r="C3042" s="272" t="s">
        <v>456</v>
      </c>
      <c r="D3042" s="272" t="s">
        <v>833</v>
      </c>
    </row>
    <row r="3043" spans="1:4">
      <c r="A3043" s="272" t="s">
        <v>4902</v>
      </c>
      <c r="B3043" s="272">
        <v>511734</v>
      </c>
      <c r="C3043" s="272" t="s">
        <v>456</v>
      </c>
      <c r="D3043" s="272" t="s">
        <v>473</v>
      </c>
    </row>
    <row r="3044" spans="1:4">
      <c r="A3044" s="272" t="s">
        <v>4903</v>
      </c>
      <c r="B3044" s="272">
        <v>503092</v>
      </c>
      <c r="C3044" s="272" t="s">
        <v>456</v>
      </c>
      <c r="D3044" s="272" t="s">
        <v>471</v>
      </c>
    </row>
    <row r="3045" spans="1:4">
      <c r="A3045" s="272" t="s">
        <v>4904</v>
      </c>
      <c r="B3045" s="272">
        <v>539401</v>
      </c>
      <c r="C3045" s="272" t="s">
        <v>456</v>
      </c>
      <c r="D3045" s="272" t="s">
        <v>570</v>
      </c>
    </row>
    <row r="3046" spans="1:4">
      <c r="A3046" s="272" t="s">
        <v>4905</v>
      </c>
      <c r="B3046" s="272">
        <v>531120</v>
      </c>
      <c r="C3046" s="272" t="s">
        <v>4906</v>
      </c>
      <c r="D3046" s="272" t="s">
        <v>854</v>
      </c>
    </row>
    <row r="3047" spans="1:4">
      <c r="A3047" s="272" t="s">
        <v>4907</v>
      </c>
      <c r="B3047" s="272">
        <v>526381</v>
      </c>
      <c r="C3047" s="272" t="s">
        <v>4908</v>
      </c>
      <c r="D3047" s="272" t="s">
        <v>528</v>
      </c>
    </row>
    <row r="3048" spans="1:4">
      <c r="A3048" s="272" t="s">
        <v>4909</v>
      </c>
      <c r="B3048" s="272">
        <v>517417</v>
      </c>
      <c r="C3048" s="272" t="s">
        <v>456</v>
      </c>
      <c r="D3048" s="272" t="s">
        <v>464</v>
      </c>
    </row>
    <row r="3049" spans="1:4">
      <c r="A3049" s="272" t="s">
        <v>4910</v>
      </c>
      <c r="B3049" s="272">
        <v>517417</v>
      </c>
      <c r="C3049" s="272" t="s">
        <v>456</v>
      </c>
      <c r="D3049" s="272" t="s">
        <v>464</v>
      </c>
    </row>
    <row r="3050" spans="1:4">
      <c r="A3050" s="272" t="s">
        <v>4911</v>
      </c>
      <c r="B3050" s="272">
        <v>524031</v>
      </c>
      <c r="C3050" s="272" t="s">
        <v>456</v>
      </c>
      <c r="D3050" s="272" t="s">
        <v>542</v>
      </c>
    </row>
    <row r="3051" spans="1:4">
      <c r="A3051" s="272" t="s">
        <v>4912</v>
      </c>
      <c r="B3051" s="272">
        <v>514326</v>
      </c>
      <c r="C3051" s="272" t="s">
        <v>4913</v>
      </c>
      <c r="D3051" s="272" t="s">
        <v>471</v>
      </c>
    </row>
    <row r="3052" spans="1:4">
      <c r="A3052" s="272" t="s">
        <v>4914</v>
      </c>
      <c r="B3052" s="272">
        <v>514326</v>
      </c>
      <c r="C3052" s="272" t="s">
        <v>4913</v>
      </c>
      <c r="D3052" s="272" t="s">
        <v>471</v>
      </c>
    </row>
    <row r="3053" spans="1:4">
      <c r="A3053" s="272" t="s">
        <v>4915</v>
      </c>
      <c r="B3053" s="272">
        <v>539113</v>
      </c>
      <c r="C3053" s="272" t="s">
        <v>456</v>
      </c>
      <c r="D3053" s="272" t="s">
        <v>473</v>
      </c>
    </row>
    <row r="3054" spans="1:4">
      <c r="A3054" s="272" t="s">
        <v>4916</v>
      </c>
      <c r="B3054" s="272">
        <v>532742</v>
      </c>
      <c r="C3054" s="272" t="s">
        <v>456</v>
      </c>
      <c r="D3054" s="272" t="s">
        <v>616</v>
      </c>
    </row>
    <row r="3055" spans="1:4">
      <c r="A3055" s="272" t="s">
        <v>4917</v>
      </c>
      <c r="B3055" s="272">
        <v>535658</v>
      </c>
      <c r="C3055" s="272" t="s">
        <v>456</v>
      </c>
      <c r="D3055" s="272" t="s">
        <v>473</v>
      </c>
    </row>
    <row r="3056" spans="1:4">
      <c r="A3056" s="272" t="s">
        <v>4918</v>
      </c>
      <c r="B3056" s="272">
        <v>532676</v>
      </c>
      <c r="C3056" s="272" t="s">
        <v>4919</v>
      </c>
      <c r="D3056" s="272" t="s">
        <v>854</v>
      </c>
    </row>
    <row r="3057" spans="1:4">
      <c r="A3057" s="272" t="s">
        <v>4920</v>
      </c>
      <c r="B3057" s="272">
        <v>514087</v>
      </c>
      <c r="C3057" s="272" t="s">
        <v>456</v>
      </c>
      <c r="D3057" s="272" t="s">
        <v>471</v>
      </c>
    </row>
    <row r="3058" spans="1:4">
      <c r="A3058" s="272" t="s">
        <v>4921</v>
      </c>
      <c r="B3058" s="272">
        <v>534809</v>
      </c>
      <c r="C3058" s="272" t="s">
        <v>4922</v>
      </c>
      <c r="D3058" s="272" t="s">
        <v>570</v>
      </c>
    </row>
    <row r="3059" spans="1:4">
      <c r="A3059" s="272" t="s">
        <v>4923</v>
      </c>
      <c r="B3059" s="272">
        <v>517119</v>
      </c>
      <c r="C3059" s="272" t="s">
        <v>456</v>
      </c>
      <c r="D3059" s="272" t="s">
        <v>781</v>
      </c>
    </row>
    <row r="3060" spans="1:4">
      <c r="A3060" s="272" t="s">
        <v>4924</v>
      </c>
      <c r="B3060" s="272">
        <v>538730</v>
      </c>
      <c r="C3060" s="272" t="s">
        <v>4925</v>
      </c>
      <c r="D3060" s="272" t="s">
        <v>478</v>
      </c>
    </row>
    <row r="3061" spans="1:4">
      <c r="A3061" s="272" t="s">
        <v>4926</v>
      </c>
      <c r="B3061" s="272">
        <v>532808</v>
      </c>
      <c r="C3061" s="272" t="s">
        <v>4927</v>
      </c>
      <c r="D3061" s="272" t="s">
        <v>570</v>
      </c>
    </row>
    <row r="3062" spans="1:4">
      <c r="A3062" s="272" t="s">
        <v>4928</v>
      </c>
      <c r="B3062" s="272">
        <v>523260</v>
      </c>
      <c r="C3062" s="272" t="s">
        <v>4929</v>
      </c>
      <c r="D3062" s="272" t="s">
        <v>651</v>
      </c>
    </row>
    <row r="3063" spans="1:4">
      <c r="A3063" s="272" t="s">
        <v>4930</v>
      </c>
      <c r="B3063" s="272">
        <v>539273</v>
      </c>
      <c r="C3063" s="272" t="s">
        <v>456</v>
      </c>
      <c r="D3063" s="272" t="s">
        <v>945</v>
      </c>
    </row>
    <row r="3064" spans="1:4">
      <c r="A3064" s="272" t="s">
        <v>4931</v>
      </c>
      <c r="B3064" s="272">
        <v>524136</v>
      </c>
      <c r="C3064" s="272" t="s">
        <v>456</v>
      </c>
      <c r="D3064" s="272" t="s">
        <v>2275</v>
      </c>
    </row>
    <row r="3065" spans="1:4">
      <c r="A3065" s="272" t="s">
        <v>4932</v>
      </c>
      <c r="B3065" s="272">
        <v>531352</v>
      </c>
      <c r="C3065" s="272" t="s">
        <v>456</v>
      </c>
      <c r="D3065" s="272" t="s">
        <v>471</v>
      </c>
    </row>
    <row r="3066" spans="1:4">
      <c r="A3066" s="272" t="s">
        <v>4933</v>
      </c>
      <c r="B3066" s="272">
        <v>503031</v>
      </c>
      <c r="C3066" s="272" t="s">
        <v>4934</v>
      </c>
      <c r="D3066" s="272" t="s">
        <v>542</v>
      </c>
    </row>
    <row r="3067" spans="1:4">
      <c r="A3067" s="272" t="s">
        <v>4935</v>
      </c>
      <c r="B3067" s="272">
        <v>539333</v>
      </c>
      <c r="C3067" s="272" t="s">
        <v>4936</v>
      </c>
      <c r="D3067" s="272" t="s">
        <v>542</v>
      </c>
    </row>
    <row r="3068" spans="1:4">
      <c r="A3068" s="272" t="s">
        <v>4937</v>
      </c>
      <c r="B3068" s="272">
        <v>513228</v>
      </c>
      <c r="C3068" s="272" t="s">
        <v>4938</v>
      </c>
      <c r="D3068" s="272" t="s">
        <v>488</v>
      </c>
    </row>
    <row r="3069" spans="1:4">
      <c r="A3069" s="272" t="s">
        <v>4939</v>
      </c>
      <c r="B3069" s="272" t="s">
        <v>456</v>
      </c>
      <c r="C3069" s="272" t="s">
        <v>4940</v>
      </c>
      <c r="D3069" s="272" t="s">
        <v>467</v>
      </c>
    </row>
    <row r="3070" spans="1:4">
      <c r="A3070" s="272" t="s">
        <v>4941</v>
      </c>
      <c r="B3070" s="272">
        <v>500329</v>
      </c>
      <c r="C3070" s="272" t="s">
        <v>456</v>
      </c>
      <c r="D3070" s="272" t="s">
        <v>459</v>
      </c>
    </row>
    <row r="3071" spans="1:4">
      <c r="A3071" s="272" t="s">
        <v>4942</v>
      </c>
      <c r="B3071" s="272">
        <v>524210</v>
      </c>
      <c r="C3071" s="272" t="s">
        <v>456</v>
      </c>
      <c r="D3071" s="272" t="s">
        <v>504</v>
      </c>
    </row>
    <row r="3072" spans="1:4">
      <c r="A3072" s="272" t="s">
        <v>4943</v>
      </c>
      <c r="B3072" s="272">
        <v>524210</v>
      </c>
      <c r="C3072" s="272" t="s">
        <v>456</v>
      </c>
      <c r="D3072" s="272" t="s">
        <v>504</v>
      </c>
    </row>
    <row r="3073" spans="1:4">
      <c r="A3073" s="272" t="s">
        <v>4944</v>
      </c>
      <c r="B3073" s="272">
        <v>501144</v>
      </c>
      <c r="C3073" s="272" t="s">
        <v>456</v>
      </c>
      <c r="D3073" s="272" t="s">
        <v>877</v>
      </c>
    </row>
    <row r="3074" spans="1:4">
      <c r="A3074" s="272" t="s">
        <v>4945</v>
      </c>
      <c r="B3074" s="272" t="s">
        <v>456</v>
      </c>
      <c r="C3074" s="272" t="s">
        <v>4946</v>
      </c>
      <c r="D3074" s="272" t="s">
        <v>467</v>
      </c>
    </row>
    <row r="3075" spans="1:4">
      <c r="A3075" s="272" t="s">
        <v>4947</v>
      </c>
      <c r="B3075" s="272">
        <v>521062</v>
      </c>
      <c r="C3075" s="272" t="s">
        <v>456</v>
      </c>
      <c r="D3075" s="272" t="s">
        <v>1195</v>
      </c>
    </row>
    <row r="3076" spans="1:4">
      <c r="A3076" s="272" t="s">
        <v>4948</v>
      </c>
      <c r="B3076" s="272">
        <v>526435</v>
      </c>
      <c r="C3076" s="272" t="s">
        <v>456</v>
      </c>
      <c r="D3076" s="272" t="s">
        <v>450</v>
      </c>
    </row>
    <row r="3077" spans="1:4">
      <c r="A3077" s="272" t="s">
        <v>4949</v>
      </c>
      <c r="B3077" s="272">
        <v>504132</v>
      </c>
      <c r="C3077" s="272" t="s">
        <v>456</v>
      </c>
      <c r="D3077" s="272" t="s">
        <v>641</v>
      </c>
    </row>
    <row r="3078" spans="1:4">
      <c r="A3078" s="272" t="s">
        <v>4950</v>
      </c>
      <c r="B3078" s="272">
        <v>533179</v>
      </c>
      <c r="C3078" s="272" t="s">
        <v>4951</v>
      </c>
      <c r="D3078" s="272" t="s">
        <v>442</v>
      </c>
    </row>
    <row r="3079" spans="1:4">
      <c r="A3079" s="272" t="s">
        <v>4952</v>
      </c>
      <c r="B3079" s="272">
        <v>517172</v>
      </c>
      <c r="C3079" s="272" t="s">
        <v>456</v>
      </c>
      <c r="D3079" s="272" t="s">
        <v>998</v>
      </c>
    </row>
    <row r="3080" spans="1:4">
      <c r="A3080" s="272" t="s">
        <v>4953</v>
      </c>
      <c r="B3080" s="272">
        <v>530381</v>
      </c>
      <c r="C3080" s="272" t="s">
        <v>4954</v>
      </c>
      <c r="D3080" s="272" t="s">
        <v>854</v>
      </c>
    </row>
    <row r="3081" spans="1:4">
      <c r="A3081" s="272" t="s">
        <v>4955</v>
      </c>
      <c r="B3081" s="272">
        <v>532522</v>
      </c>
      <c r="C3081" s="272" t="s">
        <v>4956</v>
      </c>
      <c r="D3081" s="272" t="s">
        <v>666</v>
      </c>
    </row>
    <row r="3082" spans="1:4">
      <c r="A3082" s="272" t="s">
        <v>4957</v>
      </c>
      <c r="B3082" s="272">
        <v>500680</v>
      </c>
      <c r="C3082" s="272" t="s">
        <v>4958</v>
      </c>
      <c r="D3082" s="272" t="s">
        <v>494</v>
      </c>
    </row>
    <row r="3083" spans="1:4">
      <c r="A3083" s="272" t="s">
        <v>4959</v>
      </c>
      <c r="B3083" s="272">
        <v>531769</v>
      </c>
      <c r="C3083" s="272" t="s">
        <v>456</v>
      </c>
      <c r="D3083" s="272" t="s">
        <v>549</v>
      </c>
    </row>
    <row r="3084" spans="1:4">
      <c r="A3084" s="272" t="s">
        <v>4960</v>
      </c>
      <c r="B3084" s="272">
        <v>533581</v>
      </c>
      <c r="C3084" s="272" t="s">
        <v>4961</v>
      </c>
      <c r="D3084" s="272" t="s">
        <v>825</v>
      </c>
    </row>
    <row r="3085" spans="1:4">
      <c r="A3085" s="272" t="s">
        <v>4962</v>
      </c>
      <c r="B3085" s="272">
        <v>526747</v>
      </c>
      <c r="C3085" s="272" t="s">
        <v>456</v>
      </c>
      <c r="D3085" s="272" t="s">
        <v>761</v>
      </c>
    </row>
    <row r="3086" spans="1:4">
      <c r="A3086" s="272" t="s">
        <v>4963</v>
      </c>
      <c r="B3086" s="272">
        <v>531281</v>
      </c>
      <c r="C3086" s="272" t="s">
        <v>456</v>
      </c>
      <c r="D3086" s="272" t="s">
        <v>984</v>
      </c>
    </row>
    <row r="3087" spans="1:4">
      <c r="A3087" s="272" t="s">
        <v>4964</v>
      </c>
      <c r="B3087" s="272">
        <v>500143</v>
      </c>
      <c r="C3087" s="272" t="s">
        <v>456</v>
      </c>
      <c r="D3087" s="272" t="s">
        <v>478</v>
      </c>
    </row>
    <row r="3088" spans="1:4">
      <c r="A3088" s="272" t="s">
        <v>4965</v>
      </c>
      <c r="B3088" s="272">
        <v>512026</v>
      </c>
      <c r="C3088" s="272" t="s">
        <v>456</v>
      </c>
      <c r="D3088" s="272" t="s">
        <v>478</v>
      </c>
    </row>
    <row r="3089" spans="1:4">
      <c r="A3089" s="272" t="s">
        <v>4966</v>
      </c>
      <c r="B3089" s="272">
        <v>523620</v>
      </c>
      <c r="C3089" s="272" t="s">
        <v>456</v>
      </c>
      <c r="D3089" s="272" t="s">
        <v>494</v>
      </c>
    </row>
    <row r="3090" spans="1:4">
      <c r="A3090" s="272" t="s">
        <v>4967</v>
      </c>
      <c r="B3090" s="272">
        <v>506590</v>
      </c>
      <c r="C3090" s="272" t="s">
        <v>4968</v>
      </c>
      <c r="D3090" s="272" t="s">
        <v>4969</v>
      </c>
    </row>
    <row r="3091" spans="1:4">
      <c r="A3091" s="272" t="s">
        <v>4970</v>
      </c>
      <c r="B3091" s="272">
        <v>526481</v>
      </c>
      <c r="C3091" s="272" t="s">
        <v>456</v>
      </c>
      <c r="D3091" s="272" t="s">
        <v>570</v>
      </c>
    </row>
    <row r="3092" spans="1:4">
      <c r="A3092" s="272" t="s">
        <v>4971</v>
      </c>
      <c r="B3092" s="272">
        <v>537839</v>
      </c>
      <c r="C3092" s="272" t="s">
        <v>456</v>
      </c>
      <c r="D3092" s="272" t="s">
        <v>657</v>
      </c>
    </row>
    <row r="3093" spans="1:4">
      <c r="A3093" s="272" t="s">
        <v>4972</v>
      </c>
      <c r="B3093" s="272">
        <v>509084</v>
      </c>
      <c r="C3093" s="272" t="s">
        <v>456</v>
      </c>
      <c r="D3093" s="272" t="s">
        <v>877</v>
      </c>
    </row>
    <row r="3094" spans="1:4">
      <c r="A3094" s="272" t="s">
        <v>4973</v>
      </c>
      <c r="B3094" s="272">
        <v>526588</v>
      </c>
      <c r="C3094" s="272" t="s">
        <v>456</v>
      </c>
      <c r="D3094" s="272" t="s">
        <v>1695</v>
      </c>
    </row>
    <row r="3095" spans="1:4">
      <c r="A3095" s="272" t="s">
        <v>4974</v>
      </c>
      <c r="B3095" s="272">
        <v>526588</v>
      </c>
      <c r="C3095" s="272" t="s">
        <v>456</v>
      </c>
      <c r="D3095" s="272" t="s">
        <v>1695</v>
      </c>
    </row>
    <row r="3096" spans="1:4">
      <c r="A3096" s="272" t="s">
        <v>4975</v>
      </c>
      <c r="B3096" s="272">
        <v>524808</v>
      </c>
      <c r="C3096" s="272" t="s">
        <v>456</v>
      </c>
      <c r="D3096" s="272" t="s">
        <v>600</v>
      </c>
    </row>
    <row r="3097" spans="1:4">
      <c r="A3097" s="272" t="s">
        <v>4976</v>
      </c>
      <c r="B3097" s="272">
        <v>524808</v>
      </c>
      <c r="C3097" s="272" t="s">
        <v>456</v>
      </c>
      <c r="D3097" s="272" t="s">
        <v>600</v>
      </c>
    </row>
    <row r="3098" spans="1:4">
      <c r="A3098" s="272" t="s">
        <v>4977</v>
      </c>
      <c r="B3098" s="272">
        <v>523642</v>
      </c>
      <c r="C3098" s="272" t="s">
        <v>4978</v>
      </c>
      <c r="D3098" s="272" t="s">
        <v>600</v>
      </c>
    </row>
    <row r="3099" spans="1:4">
      <c r="A3099" s="272" t="s">
        <v>4979</v>
      </c>
      <c r="B3099" s="272">
        <v>530305</v>
      </c>
      <c r="C3099" s="272" t="s">
        <v>456</v>
      </c>
      <c r="D3099" s="272" t="s">
        <v>1155</v>
      </c>
    </row>
    <row r="3100" spans="1:4">
      <c r="A3100" s="272" t="s">
        <v>4980</v>
      </c>
      <c r="B3100" s="272">
        <v>507498</v>
      </c>
      <c r="C3100" s="272" t="s">
        <v>456</v>
      </c>
      <c r="D3100" s="272" t="s">
        <v>1155</v>
      </c>
    </row>
    <row r="3101" spans="1:4">
      <c r="A3101" s="272" t="s">
        <v>4981</v>
      </c>
      <c r="B3101" s="272">
        <v>532355</v>
      </c>
      <c r="C3101" s="272" t="s">
        <v>456</v>
      </c>
      <c r="D3101" s="272" t="s">
        <v>459</v>
      </c>
    </row>
    <row r="3102" spans="1:4">
      <c r="A3102" s="272" t="s">
        <v>4982</v>
      </c>
      <c r="B3102" s="272">
        <v>500331</v>
      </c>
      <c r="C3102" s="272" t="s">
        <v>4983</v>
      </c>
      <c r="D3102" s="272" t="s">
        <v>616</v>
      </c>
    </row>
    <row r="3103" spans="1:4">
      <c r="A3103" s="272" t="s">
        <v>4984</v>
      </c>
      <c r="B3103" s="272">
        <v>500327</v>
      </c>
      <c r="C3103" s="272" t="s">
        <v>4985</v>
      </c>
      <c r="D3103" s="272" t="s">
        <v>576</v>
      </c>
    </row>
    <row r="3104" spans="1:4">
      <c r="A3104" s="272" t="s">
        <v>4986</v>
      </c>
      <c r="B3104" s="272">
        <v>539883</v>
      </c>
      <c r="C3104" s="272" t="s">
        <v>4987</v>
      </c>
      <c r="D3104" s="272" t="s">
        <v>622</v>
      </c>
    </row>
    <row r="3105" spans="1:4">
      <c r="A3105" s="272" t="s">
        <v>4988</v>
      </c>
      <c r="B3105" s="272">
        <v>519439</v>
      </c>
      <c r="C3105" s="272" t="s">
        <v>456</v>
      </c>
      <c r="D3105" s="272" t="s">
        <v>705</v>
      </c>
    </row>
    <row r="3106" spans="1:4">
      <c r="A3106" s="272" t="s">
        <v>4989</v>
      </c>
      <c r="B3106" s="272">
        <v>531879</v>
      </c>
      <c r="C3106" s="272" t="s">
        <v>4990</v>
      </c>
      <c r="D3106" s="272" t="s">
        <v>1088</v>
      </c>
    </row>
    <row r="3107" spans="1:4">
      <c r="A3107" s="272" t="s">
        <v>4991</v>
      </c>
      <c r="B3107" s="272">
        <v>514300</v>
      </c>
      <c r="C3107" s="272" t="s">
        <v>4992</v>
      </c>
      <c r="D3107" s="272" t="s">
        <v>471</v>
      </c>
    </row>
    <row r="3108" spans="1:4">
      <c r="A3108" s="272" t="s">
        <v>4993</v>
      </c>
      <c r="B3108" s="272">
        <v>507864</v>
      </c>
      <c r="C3108" s="272" t="s">
        <v>456</v>
      </c>
      <c r="D3108" s="272" t="s">
        <v>439</v>
      </c>
    </row>
    <row r="3109" spans="1:4">
      <c r="A3109" s="272" t="s">
        <v>4994</v>
      </c>
      <c r="B3109" s="272">
        <v>500302</v>
      </c>
      <c r="C3109" s="272" t="s">
        <v>4995</v>
      </c>
      <c r="D3109" s="272" t="s">
        <v>494</v>
      </c>
    </row>
    <row r="3110" spans="1:4">
      <c r="A3110" s="272" t="s">
        <v>4996</v>
      </c>
      <c r="B3110" s="272">
        <v>532979</v>
      </c>
      <c r="C3110" s="272" t="s">
        <v>4997</v>
      </c>
      <c r="D3110" s="272" t="s">
        <v>494</v>
      </c>
    </row>
    <row r="3111" spans="1:4">
      <c r="A3111" s="272" t="s">
        <v>4998</v>
      </c>
      <c r="B3111" s="272">
        <v>530683</v>
      </c>
      <c r="C3111" s="272" t="s">
        <v>456</v>
      </c>
      <c r="D3111" s="272" t="s">
        <v>651</v>
      </c>
    </row>
    <row r="3112" spans="1:4">
      <c r="A3112" s="272" t="s">
        <v>4999</v>
      </c>
      <c r="B3112" s="272">
        <v>513519</v>
      </c>
      <c r="C3112" s="272" t="s">
        <v>5000</v>
      </c>
      <c r="D3112" s="272" t="s">
        <v>754</v>
      </c>
    </row>
    <row r="3113" spans="1:4">
      <c r="A3113" s="272" t="s">
        <v>5001</v>
      </c>
      <c r="B3113" s="272">
        <v>500333</v>
      </c>
      <c r="C3113" s="272" t="s">
        <v>456</v>
      </c>
      <c r="D3113" s="272" t="s">
        <v>936</v>
      </c>
    </row>
    <row r="3114" spans="1:4">
      <c r="A3114" s="272" t="s">
        <v>5002</v>
      </c>
      <c r="B3114" s="272">
        <v>523105</v>
      </c>
      <c r="C3114" s="272" t="s">
        <v>456</v>
      </c>
      <c r="D3114" s="272" t="s">
        <v>651</v>
      </c>
    </row>
    <row r="3115" spans="1:4">
      <c r="A3115" s="272" t="s">
        <v>5003</v>
      </c>
      <c r="B3115" s="272">
        <v>523648</v>
      </c>
      <c r="C3115" s="272" t="s">
        <v>5004</v>
      </c>
      <c r="D3115" s="272" t="s">
        <v>616</v>
      </c>
    </row>
    <row r="3116" spans="1:4">
      <c r="A3116" s="272" t="s">
        <v>5005</v>
      </c>
      <c r="B3116" s="272">
        <v>523648</v>
      </c>
      <c r="C3116" s="272" t="s">
        <v>5004</v>
      </c>
      <c r="D3116" s="272" t="s">
        <v>616</v>
      </c>
    </row>
    <row r="3117" spans="1:4">
      <c r="A3117" s="272" t="s">
        <v>5006</v>
      </c>
      <c r="B3117" s="272">
        <v>534060</v>
      </c>
      <c r="C3117" s="272" t="s">
        <v>456</v>
      </c>
      <c r="D3117" s="272" t="s">
        <v>473</v>
      </c>
    </row>
    <row r="3118" spans="1:4">
      <c r="A3118" s="272" t="s">
        <v>5007</v>
      </c>
      <c r="B3118" s="272">
        <v>532366</v>
      </c>
      <c r="C3118" s="272" t="s">
        <v>5008</v>
      </c>
      <c r="D3118" s="272" t="s">
        <v>473</v>
      </c>
    </row>
    <row r="3119" spans="1:4">
      <c r="A3119" s="272" t="s">
        <v>5009</v>
      </c>
      <c r="B3119" s="272">
        <v>540173</v>
      </c>
      <c r="C3119" s="272" t="s">
        <v>5010</v>
      </c>
      <c r="D3119" s="272" t="s">
        <v>514</v>
      </c>
    </row>
    <row r="3120" spans="1:4">
      <c r="A3120" s="272" t="s">
        <v>5011</v>
      </c>
      <c r="B3120" s="272">
        <v>539150</v>
      </c>
      <c r="C3120" s="272" t="s">
        <v>5012</v>
      </c>
      <c r="D3120" s="272" t="s">
        <v>1051</v>
      </c>
    </row>
    <row r="3121" spans="1:4">
      <c r="A3121" s="272" t="s">
        <v>5013</v>
      </c>
      <c r="B3121" s="272">
        <v>532803</v>
      </c>
      <c r="C3121" s="272" t="s">
        <v>5014</v>
      </c>
      <c r="D3121" s="272" t="s">
        <v>654</v>
      </c>
    </row>
    <row r="3122" spans="1:4">
      <c r="A3122" s="272" t="s">
        <v>5015</v>
      </c>
      <c r="B3122" s="272">
        <v>539195</v>
      </c>
      <c r="C3122" s="272" t="s">
        <v>456</v>
      </c>
      <c r="D3122" s="272" t="s">
        <v>504</v>
      </c>
    </row>
    <row r="3123" spans="1:4">
      <c r="A3123" s="272" t="s">
        <v>5016</v>
      </c>
      <c r="B3123" s="272">
        <v>523628</v>
      </c>
      <c r="C3123" s="272" t="s">
        <v>5017</v>
      </c>
      <c r="D3123" s="272" t="s">
        <v>542</v>
      </c>
    </row>
    <row r="3124" spans="1:4">
      <c r="A3124" s="272" t="s">
        <v>5018</v>
      </c>
      <c r="B3124" s="272">
        <v>524570</v>
      </c>
      <c r="C3124" s="272" t="s">
        <v>5019</v>
      </c>
      <c r="D3124" s="272" t="s">
        <v>616</v>
      </c>
    </row>
    <row r="3125" spans="1:4">
      <c r="A3125" s="272" t="s">
        <v>5020</v>
      </c>
      <c r="B3125" s="272">
        <v>532486</v>
      </c>
      <c r="C3125" s="272" t="s">
        <v>5021</v>
      </c>
      <c r="D3125" s="272" t="s">
        <v>984</v>
      </c>
    </row>
    <row r="3126" spans="1:4">
      <c r="A3126" s="272" t="s">
        <v>5022</v>
      </c>
      <c r="B3126" s="272">
        <v>526687</v>
      </c>
      <c r="C3126" s="272" t="s">
        <v>456</v>
      </c>
      <c r="D3126" s="272" t="s">
        <v>657</v>
      </c>
    </row>
    <row r="3127" spans="1:4">
      <c r="A3127" s="272" t="s">
        <v>5023</v>
      </c>
      <c r="B3127" s="272">
        <v>540717</v>
      </c>
      <c r="C3127" s="272" t="s">
        <v>456</v>
      </c>
      <c r="D3127" s="272" t="s">
        <v>478</v>
      </c>
    </row>
    <row r="3128" spans="1:4">
      <c r="A3128" s="272" t="s">
        <v>5024</v>
      </c>
      <c r="B3128" s="272">
        <v>507645</v>
      </c>
      <c r="C3128" s="272" t="s">
        <v>456</v>
      </c>
      <c r="D3128" s="272" t="s">
        <v>616</v>
      </c>
    </row>
    <row r="3129" spans="1:4">
      <c r="A3129" s="272" t="s">
        <v>5025</v>
      </c>
      <c r="B3129" s="272">
        <v>531768</v>
      </c>
      <c r="C3129" s="272" t="s">
        <v>5026</v>
      </c>
      <c r="D3129" s="272" t="s">
        <v>1623</v>
      </c>
    </row>
    <row r="3130" spans="1:4">
      <c r="A3130" s="272" t="s">
        <v>5027</v>
      </c>
      <c r="B3130" s="272">
        <v>542652</v>
      </c>
      <c r="C3130" s="272" t="s">
        <v>5028</v>
      </c>
      <c r="D3130" s="272" t="s">
        <v>754</v>
      </c>
    </row>
    <row r="3131" spans="1:4">
      <c r="A3131" s="272" t="s">
        <v>5029</v>
      </c>
      <c r="B3131" s="272">
        <v>506605</v>
      </c>
      <c r="C3131" s="272" t="s">
        <v>456</v>
      </c>
      <c r="D3131" s="272" t="s">
        <v>504</v>
      </c>
    </row>
    <row r="3132" spans="1:4">
      <c r="A3132" s="272" t="s">
        <v>5030</v>
      </c>
      <c r="B3132" s="272">
        <v>531397</v>
      </c>
      <c r="C3132" s="272" t="s">
        <v>456</v>
      </c>
      <c r="D3132" s="272" t="s">
        <v>651</v>
      </c>
    </row>
    <row r="3133" spans="1:4">
      <c r="A3133" s="272" t="s">
        <v>5031</v>
      </c>
      <c r="B3133" s="272">
        <v>514486</v>
      </c>
      <c r="C3133" s="272" t="s">
        <v>456</v>
      </c>
      <c r="D3133" s="272" t="s">
        <v>471</v>
      </c>
    </row>
    <row r="3134" spans="1:4">
      <c r="A3134" s="272" t="s">
        <v>5032</v>
      </c>
      <c r="B3134" s="272">
        <v>531454</v>
      </c>
      <c r="C3134" s="272" t="s">
        <v>456</v>
      </c>
      <c r="D3134" s="272" t="s">
        <v>833</v>
      </c>
    </row>
    <row r="3135" spans="1:4">
      <c r="A3135" s="272" t="s">
        <v>5033</v>
      </c>
      <c r="B3135" s="272">
        <v>531454</v>
      </c>
      <c r="C3135" s="272" t="s">
        <v>456</v>
      </c>
      <c r="D3135" s="272" t="s">
        <v>833</v>
      </c>
    </row>
    <row r="3136" spans="1:4">
      <c r="A3136" s="272" t="s">
        <v>5034</v>
      </c>
      <c r="B3136" s="272">
        <v>537573</v>
      </c>
      <c r="C3136" s="272" t="s">
        <v>456</v>
      </c>
      <c r="D3136" s="272" t="s">
        <v>576</v>
      </c>
    </row>
    <row r="3137" spans="1:4">
      <c r="A3137" s="272" t="s">
        <v>5035</v>
      </c>
      <c r="B3137" s="272">
        <v>526043</v>
      </c>
      <c r="C3137" s="272" t="s">
        <v>456</v>
      </c>
      <c r="D3137" s="272" t="s">
        <v>464</v>
      </c>
    </row>
    <row r="3138" spans="1:4">
      <c r="A3138" s="272" t="s">
        <v>5036</v>
      </c>
      <c r="B3138" s="272">
        <v>524051</v>
      </c>
      <c r="C3138" s="272" t="s">
        <v>5037</v>
      </c>
      <c r="D3138" s="272" t="s">
        <v>504</v>
      </c>
    </row>
    <row r="3139" spans="1:4">
      <c r="A3139" s="272" t="s">
        <v>5038</v>
      </c>
      <c r="B3139" s="272">
        <v>539354</v>
      </c>
      <c r="C3139" s="272" t="s">
        <v>456</v>
      </c>
      <c r="D3139" s="272" t="s">
        <v>651</v>
      </c>
    </row>
    <row r="3140" spans="1:4">
      <c r="A3140" s="272" t="s">
        <v>5039</v>
      </c>
      <c r="B3140" s="272">
        <v>512481</v>
      </c>
      <c r="C3140" s="272" t="s">
        <v>456</v>
      </c>
      <c r="D3140" s="272" t="s">
        <v>473</v>
      </c>
    </row>
    <row r="3141" spans="1:4">
      <c r="A3141" s="272" t="s">
        <v>5040</v>
      </c>
      <c r="B3141" s="272">
        <v>512481</v>
      </c>
      <c r="C3141" s="272" t="s">
        <v>456</v>
      </c>
      <c r="D3141" s="272" t="s">
        <v>473</v>
      </c>
    </row>
    <row r="3142" spans="1:4">
      <c r="A3142" s="272" t="s">
        <v>5041</v>
      </c>
      <c r="B3142" s="272">
        <v>532626</v>
      </c>
      <c r="C3142" s="272" t="s">
        <v>456</v>
      </c>
      <c r="D3142" s="272" t="s">
        <v>2704</v>
      </c>
    </row>
    <row r="3143" spans="1:4">
      <c r="A3143" s="272" t="s">
        <v>5042</v>
      </c>
      <c r="B3143" s="272">
        <v>532460</v>
      </c>
      <c r="C3143" s="272" t="s">
        <v>5043</v>
      </c>
      <c r="D3143" s="272" t="s">
        <v>1155</v>
      </c>
    </row>
    <row r="3144" spans="1:4">
      <c r="A3144" s="272" t="s">
        <v>5044</v>
      </c>
      <c r="B3144" s="272">
        <v>532011</v>
      </c>
      <c r="C3144" s="272" t="s">
        <v>456</v>
      </c>
      <c r="D3144" s="272" t="s">
        <v>459</v>
      </c>
    </row>
    <row r="3145" spans="1:4">
      <c r="A3145" s="272" t="s">
        <v>5045</v>
      </c>
      <c r="B3145" s="272">
        <v>540727</v>
      </c>
      <c r="C3145" s="272" t="s">
        <v>456</v>
      </c>
      <c r="D3145" s="272" t="s">
        <v>1376</v>
      </c>
    </row>
    <row r="3146" spans="1:4">
      <c r="A3146" s="272" t="s">
        <v>5046</v>
      </c>
      <c r="B3146" s="272">
        <v>519359</v>
      </c>
      <c r="C3146" s="272" t="s">
        <v>456</v>
      </c>
      <c r="D3146" s="272" t="s">
        <v>705</v>
      </c>
    </row>
    <row r="3147" spans="1:4">
      <c r="A3147" s="272" t="s">
        <v>5047</v>
      </c>
      <c r="B3147" s="272">
        <v>531870</v>
      </c>
      <c r="C3147" s="272" t="s">
        <v>456</v>
      </c>
      <c r="D3147" s="272" t="s">
        <v>854</v>
      </c>
    </row>
    <row r="3148" spans="1:4">
      <c r="A3148" s="272" t="s">
        <v>5048</v>
      </c>
      <c r="B3148" s="272">
        <v>532933</v>
      </c>
      <c r="C3148" s="272" t="s">
        <v>456</v>
      </c>
      <c r="D3148" s="272" t="s">
        <v>811</v>
      </c>
    </row>
    <row r="3149" spans="1:4">
      <c r="A3149" s="272" t="s">
        <v>5049</v>
      </c>
      <c r="B3149" s="272" t="s">
        <v>456</v>
      </c>
      <c r="C3149" s="272" t="s">
        <v>5050</v>
      </c>
      <c r="D3149" s="272" t="s">
        <v>467</v>
      </c>
    </row>
    <row r="3150" spans="1:4">
      <c r="A3150" s="272" t="s">
        <v>5051</v>
      </c>
      <c r="B3150" s="272">
        <v>532810</v>
      </c>
      <c r="C3150" s="272" t="s">
        <v>5052</v>
      </c>
      <c r="D3150" s="272" t="s">
        <v>473</v>
      </c>
    </row>
    <row r="3151" spans="1:4">
      <c r="A3151" s="272" t="s">
        <v>5053</v>
      </c>
      <c r="B3151" s="272">
        <v>532898</v>
      </c>
      <c r="C3151" s="272" t="s">
        <v>5054</v>
      </c>
      <c r="D3151" s="272" t="s">
        <v>595</v>
      </c>
    </row>
    <row r="3152" spans="1:4">
      <c r="A3152" s="272" t="s">
        <v>5055</v>
      </c>
      <c r="B3152" s="272">
        <v>532898</v>
      </c>
      <c r="C3152" s="272" t="s">
        <v>5054</v>
      </c>
      <c r="D3152" s="272" t="s">
        <v>595</v>
      </c>
    </row>
    <row r="3153" spans="1:4">
      <c r="A3153" s="272" t="s">
        <v>5056</v>
      </c>
      <c r="B3153" s="272">
        <v>539302</v>
      </c>
      <c r="C3153" s="272" t="s">
        <v>5057</v>
      </c>
      <c r="D3153" s="272" t="s">
        <v>854</v>
      </c>
    </row>
    <row r="3154" spans="1:4">
      <c r="A3154" s="272" t="s">
        <v>5058</v>
      </c>
      <c r="B3154" s="272" t="s">
        <v>456</v>
      </c>
      <c r="C3154" s="272" t="s">
        <v>5059</v>
      </c>
      <c r="D3154" s="272" t="s">
        <v>467</v>
      </c>
    </row>
    <row r="3155" spans="1:4">
      <c r="A3155" s="272" t="s">
        <v>5060</v>
      </c>
      <c r="B3155" s="272">
        <v>538731</v>
      </c>
      <c r="C3155" s="272" t="s">
        <v>456</v>
      </c>
      <c r="D3155" s="272" t="s">
        <v>634</v>
      </c>
    </row>
    <row r="3156" spans="1:4">
      <c r="A3156" s="272" t="s">
        <v>5061</v>
      </c>
      <c r="B3156" s="272">
        <v>532934</v>
      </c>
      <c r="C3156" s="272" t="s">
        <v>5062</v>
      </c>
      <c r="D3156" s="272" t="s">
        <v>811</v>
      </c>
    </row>
    <row r="3157" spans="1:4">
      <c r="A3157" s="272" t="s">
        <v>5063</v>
      </c>
      <c r="B3157" s="272">
        <v>539351</v>
      </c>
      <c r="C3157" s="272" t="s">
        <v>5064</v>
      </c>
      <c r="D3157" s="272" t="s">
        <v>516</v>
      </c>
    </row>
    <row r="3158" spans="1:4">
      <c r="A3158" s="272" t="s">
        <v>5065</v>
      </c>
      <c r="B3158" s="272">
        <v>540027</v>
      </c>
      <c r="C3158" s="272" t="s">
        <v>456</v>
      </c>
      <c r="D3158" s="272" t="s">
        <v>457</v>
      </c>
    </row>
    <row r="3159" spans="1:4">
      <c r="A3159" s="272" t="s">
        <v>5066</v>
      </c>
      <c r="B3159" s="272">
        <v>540027</v>
      </c>
      <c r="C3159" s="272" t="s">
        <v>456</v>
      </c>
      <c r="D3159" s="272" t="s">
        <v>457</v>
      </c>
    </row>
    <row r="3160" spans="1:4">
      <c r="A3160" s="272" t="s">
        <v>5067</v>
      </c>
      <c r="B3160" s="272">
        <v>531855</v>
      </c>
      <c r="C3160" s="272" t="s">
        <v>456</v>
      </c>
      <c r="D3160" s="272" t="s">
        <v>488</v>
      </c>
    </row>
    <row r="3161" spans="1:4">
      <c r="A3161" s="272" t="s">
        <v>5068</v>
      </c>
      <c r="B3161" s="272">
        <v>506042</v>
      </c>
      <c r="C3161" s="272" t="s">
        <v>456</v>
      </c>
      <c r="D3161" s="272" t="s">
        <v>488</v>
      </c>
    </row>
    <row r="3162" spans="1:4">
      <c r="A3162" s="272" t="s">
        <v>5069</v>
      </c>
      <c r="B3162" s="272">
        <v>513532</v>
      </c>
      <c r="C3162" s="272" t="s">
        <v>456</v>
      </c>
      <c r="D3162" s="272" t="s">
        <v>811</v>
      </c>
    </row>
    <row r="3163" spans="1:4">
      <c r="A3163" s="272" t="s">
        <v>5070</v>
      </c>
      <c r="B3163" s="272">
        <v>530095</v>
      </c>
      <c r="C3163" s="272" t="s">
        <v>456</v>
      </c>
      <c r="D3163" s="272" t="s">
        <v>488</v>
      </c>
    </row>
    <row r="3164" spans="1:4">
      <c r="A3164" s="272" t="s">
        <v>5071</v>
      </c>
      <c r="B3164" s="272">
        <v>533178</v>
      </c>
      <c r="C3164" s="272" t="s">
        <v>5072</v>
      </c>
      <c r="D3164" s="272" t="s">
        <v>471</v>
      </c>
    </row>
    <row r="3165" spans="1:4">
      <c r="A3165" s="272" t="s">
        <v>5073</v>
      </c>
      <c r="B3165" s="272">
        <v>500192</v>
      </c>
      <c r="C3165" s="272" t="s">
        <v>456</v>
      </c>
      <c r="D3165" s="272" t="s">
        <v>471</v>
      </c>
    </row>
    <row r="3166" spans="1:4">
      <c r="A3166" s="272" t="s">
        <v>5074</v>
      </c>
      <c r="B3166" s="272">
        <v>522205</v>
      </c>
      <c r="C3166" s="272" t="s">
        <v>5075</v>
      </c>
      <c r="D3166" s="272" t="s">
        <v>854</v>
      </c>
    </row>
    <row r="3167" spans="1:4">
      <c r="A3167" s="272" t="s">
        <v>5076</v>
      </c>
      <c r="B3167" s="272">
        <v>531746</v>
      </c>
      <c r="C3167" s="272" t="s">
        <v>5077</v>
      </c>
      <c r="D3167" s="272" t="s">
        <v>542</v>
      </c>
    </row>
    <row r="3168" spans="1:4">
      <c r="A3168" s="272" t="s">
        <v>5078</v>
      </c>
      <c r="B3168" s="272">
        <v>533605</v>
      </c>
      <c r="C3168" s="272" t="s">
        <v>5079</v>
      </c>
      <c r="D3168" s="272" t="s">
        <v>854</v>
      </c>
    </row>
    <row r="3169" spans="1:4">
      <c r="A3169" s="272" t="s">
        <v>5080</v>
      </c>
      <c r="B3169" s="272">
        <v>506022</v>
      </c>
      <c r="C3169" s="272" t="s">
        <v>5081</v>
      </c>
      <c r="D3169" s="272" t="s">
        <v>488</v>
      </c>
    </row>
    <row r="3170" spans="1:4">
      <c r="A3170" s="272" t="s">
        <v>5082</v>
      </c>
      <c r="B3170" s="272">
        <v>542684</v>
      </c>
      <c r="C3170" s="272" t="s">
        <v>5083</v>
      </c>
      <c r="D3170" s="272" t="s">
        <v>576</v>
      </c>
    </row>
    <row r="3171" spans="1:4">
      <c r="A3171" s="272" t="s">
        <v>5084</v>
      </c>
      <c r="B3171" s="272">
        <v>533239</v>
      </c>
      <c r="C3171" s="272" t="s">
        <v>5085</v>
      </c>
      <c r="D3171" s="272" t="s">
        <v>854</v>
      </c>
    </row>
    <row r="3172" spans="1:4">
      <c r="A3172" s="272" t="s">
        <v>5086</v>
      </c>
      <c r="B3172" s="272">
        <v>531437</v>
      </c>
      <c r="C3172" s="272" t="s">
        <v>456</v>
      </c>
      <c r="D3172" s="272" t="s">
        <v>471</v>
      </c>
    </row>
    <row r="3173" spans="1:4">
      <c r="A3173" s="272" t="s">
        <v>5087</v>
      </c>
      <c r="B3173" s="272">
        <v>531172</v>
      </c>
      <c r="C3173" s="272" t="s">
        <v>456</v>
      </c>
      <c r="D3173" s="272" t="s">
        <v>471</v>
      </c>
    </row>
    <row r="3174" spans="1:4">
      <c r="A3174" s="272" t="s">
        <v>5088</v>
      </c>
      <c r="B3174" s="272">
        <v>519014</v>
      </c>
      <c r="C3174" s="272" t="s">
        <v>456</v>
      </c>
      <c r="D3174" s="272" t="s">
        <v>471</v>
      </c>
    </row>
    <row r="3175" spans="1:4">
      <c r="A3175" s="272" t="s">
        <v>5089</v>
      </c>
      <c r="B3175" s="272">
        <v>519014</v>
      </c>
      <c r="C3175" s="272" t="s">
        <v>456</v>
      </c>
      <c r="D3175" s="272" t="s">
        <v>471</v>
      </c>
    </row>
    <row r="3176" spans="1:4">
      <c r="A3176" s="272" t="s">
        <v>5090</v>
      </c>
      <c r="B3176" s="272">
        <v>540724</v>
      </c>
      <c r="C3176" s="272" t="s">
        <v>5091</v>
      </c>
      <c r="D3176" s="272" t="s">
        <v>516</v>
      </c>
    </row>
    <row r="3177" spans="1:4">
      <c r="A3177" s="272" t="s">
        <v>5092</v>
      </c>
      <c r="B3177" s="272">
        <v>526490</v>
      </c>
      <c r="C3177" s="272" t="s">
        <v>456</v>
      </c>
      <c r="D3177" s="272" t="s">
        <v>951</v>
      </c>
    </row>
    <row r="3178" spans="1:4">
      <c r="A3178" s="272" t="s">
        <v>5093</v>
      </c>
      <c r="B3178" s="272">
        <v>531257</v>
      </c>
      <c r="C3178" s="272" t="s">
        <v>456</v>
      </c>
      <c r="D3178" s="272" t="s">
        <v>616</v>
      </c>
    </row>
    <row r="3179" spans="1:4">
      <c r="A3179" s="272" t="s">
        <v>5094</v>
      </c>
      <c r="B3179" s="272">
        <v>540901</v>
      </c>
      <c r="C3179" s="272" t="s">
        <v>5095</v>
      </c>
      <c r="D3179" s="272" t="s">
        <v>457</v>
      </c>
    </row>
    <row r="3180" spans="1:4">
      <c r="A3180" s="272" t="s">
        <v>5096</v>
      </c>
      <c r="B3180" s="272">
        <v>506107</v>
      </c>
      <c r="C3180" s="272" t="s">
        <v>456</v>
      </c>
      <c r="D3180" s="272" t="s">
        <v>877</v>
      </c>
    </row>
    <row r="3181" spans="1:4">
      <c r="A3181" s="272" t="s">
        <v>5097</v>
      </c>
      <c r="B3181" s="272">
        <v>539636</v>
      </c>
      <c r="C3181" s="272" t="s">
        <v>5098</v>
      </c>
      <c r="D3181" s="272" t="s">
        <v>811</v>
      </c>
    </row>
    <row r="3182" spans="1:4">
      <c r="A3182" s="272" t="s">
        <v>5099</v>
      </c>
      <c r="B3182" s="272">
        <v>523874</v>
      </c>
      <c r="C3182" s="272" t="s">
        <v>456</v>
      </c>
      <c r="D3182" s="272" t="s">
        <v>478</v>
      </c>
    </row>
    <row r="3183" spans="1:4">
      <c r="A3183" s="272" t="s">
        <v>5100</v>
      </c>
      <c r="B3183" s="272">
        <v>517258</v>
      </c>
      <c r="C3183" s="272" t="s">
        <v>456</v>
      </c>
      <c r="D3183" s="272" t="s">
        <v>998</v>
      </c>
    </row>
    <row r="3184" spans="1:4">
      <c r="A3184" s="272" t="s">
        <v>5101</v>
      </c>
      <c r="B3184" s="272">
        <v>523539</v>
      </c>
      <c r="C3184" s="272" t="s">
        <v>5102</v>
      </c>
      <c r="D3184" s="272" t="s">
        <v>1376</v>
      </c>
    </row>
    <row r="3185" spans="1:4">
      <c r="A3185" s="272" t="s">
        <v>5103</v>
      </c>
      <c r="B3185" s="272">
        <v>523539</v>
      </c>
      <c r="C3185" s="272" t="s">
        <v>5102</v>
      </c>
      <c r="D3185" s="272" t="s">
        <v>1376</v>
      </c>
    </row>
    <row r="3186" spans="1:4">
      <c r="A3186" s="272" t="s">
        <v>5104</v>
      </c>
      <c r="B3186" s="272" t="s">
        <v>456</v>
      </c>
      <c r="C3186" s="272" t="s">
        <v>5105</v>
      </c>
      <c r="D3186" s="272" t="s">
        <v>547</v>
      </c>
    </row>
    <row r="3187" spans="1:4">
      <c r="A3187" s="272" t="s">
        <v>5106</v>
      </c>
      <c r="B3187" s="272">
        <v>530669</v>
      </c>
      <c r="C3187" s="272" t="s">
        <v>456</v>
      </c>
      <c r="D3187" s="272" t="s">
        <v>439</v>
      </c>
    </row>
    <row r="3188" spans="1:4">
      <c r="A3188" s="272" t="s">
        <v>5107</v>
      </c>
      <c r="B3188" s="272">
        <v>530331</v>
      </c>
      <c r="C3188" s="272" t="s">
        <v>456</v>
      </c>
      <c r="D3188" s="272" t="s">
        <v>471</v>
      </c>
    </row>
    <row r="3189" spans="1:4">
      <c r="A3189" s="272" t="s">
        <v>5108</v>
      </c>
      <c r="B3189" s="272">
        <v>780007</v>
      </c>
      <c r="C3189" s="272" t="s">
        <v>456</v>
      </c>
      <c r="D3189" s="272" t="s">
        <v>547</v>
      </c>
    </row>
    <row r="3190" spans="1:4">
      <c r="A3190" s="272" t="s">
        <v>5109</v>
      </c>
      <c r="B3190" s="272">
        <v>526247</v>
      </c>
      <c r="C3190" s="272" t="s">
        <v>5110</v>
      </c>
      <c r="D3190" s="272" t="s">
        <v>616</v>
      </c>
    </row>
    <row r="3191" spans="1:4">
      <c r="A3191" s="272" t="s">
        <v>5111</v>
      </c>
      <c r="B3191" s="272">
        <v>500540</v>
      </c>
      <c r="C3191" s="272" t="s">
        <v>5112</v>
      </c>
      <c r="D3191" s="272" t="s">
        <v>464</v>
      </c>
    </row>
    <row r="3192" spans="1:4">
      <c r="A3192" s="272" t="s">
        <v>5113</v>
      </c>
      <c r="B3192" s="272">
        <v>513291</v>
      </c>
      <c r="C3192" s="272" t="s">
        <v>456</v>
      </c>
      <c r="D3192" s="272" t="s">
        <v>779</v>
      </c>
    </row>
    <row r="3193" spans="1:4">
      <c r="A3193" s="272" t="s">
        <v>5114</v>
      </c>
      <c r="B3193" s="272">
        <v>514354</v>
      </c>
      <c r="C3193" s="272" t="s">
        <v>5115</v>
      </c>
      <c r="D3193" s="272" t="s">
        <v>504</v>
      </c>
    </row>
    <row r="3194" spans="1:4">
      <c r="A3194" s="272" t="s">
        <v>5116</v>
      </c>
      <c r="B3194" s="272">
        <v>509835</v>
      </c>
      <c r="C3194" s="272" t="s">
        <v>456</v>
      </c>
      <c r="D3194" s="272" t="s">
        <v>471</v>
      </c>
    </row>
    <row r="3195" spans="1:4">
      <c r="A3195" s="272" t="s">
        <v>5117</v>
      </c>
      <c r="B3195" s="272">
        <v>531802</v>
      </c>
      <c r="C3195" s="272" t="s">
        <v>456</v>
      </c>
      <c r="D3195" s="272" t="s">
        <v>542</v>
      </c>
    </row>
    <row r="3196" spans="1:4">
      <c r="A3196" s="272" t="s">
        <v>5118</v>
      </c>
      <c r="B3196" s="272">
        <v>509077</v>
      </c>
      <c r="C3196" s="272" t="s">
        <v>5119</v>
      </c>
      <c r="D3196" s="272" t="s">
        <v>2059</v>
      </c>
    </row>
    <row r="3197" spans="1:4">
      <c r="A3197" s="272" t="s">
        <v>5120</v>
      </c>
      <c r="B3197" s="272">
        <v>533274</v>
      </c>
      <c r="C3197" s="272" t="s">
        <v>5121</v>
      </c>
      <c r="D3197" s="272" t="s">
        <v>542</v>
      </c>
    </row>
    <row r="3198" spans="1:4">
      <c r="A3198" s="272" t="s">
        <v>5122</v>
      </c>
      <c r="B3198" s="272">
        <v>540293</v>
      </c>
      <c r="C3198" s="272" t="s">
        <v>5123</v>
      </c>
      <c r="D3198" s="272" t="s">
        <v>811</v>
      </c>
    </row>
    <row r="3199" spans="1:4">
      <c r="A3199" s="272" t="s">
        <v>5124</v>
      </c>
      <c r="B3199" s="272">
        <v>519262</v>
      </c>
      <c r="C3199" s="272" t="s">
        <v>456</v>
      </c>
      <c r="D3199" s="272" t="s">
        <v>654</v>
      </c>
    </row>
    <row r="3200" spans="1:4">
      <c r="A3200" s="272" t="s">
        <v>5125</v>
      </c>
      <c r="B3200" s="272">
        <v>531246</v>
      </c>
      <c r="C3200" s="272" t="s">
        <v>456</v>
      </c>
      <c r="D3200" s="272" t="s">
        <v>705</v>
      </c>
    </row>
    <row r="3201" spans="1:4">
      <c r="A3201" s="272" t="s">
        <v>5126</v>
      </c>
      <c r="B3201" s="272">
        <v>530589</v>
      </c>
      <c r="C3201" s="272" t="s">
        <v>456</v>
      </c>
      <c r="D3201" s="272" t="s">
        <v>576</v>
      </c>
    </row>
    <row r="3202" spans="1:4">
      <c r="A3202" s="272" t="s">
        <v>5127</v>
      </c>
      <c r="B3202" s="272">
        <v>535514</v>
      </c>
      <c r="C3202" s="272" t="s">
        <v>456</v>
      </c>
      <c r="D3202" s="272" t="s">
        <v>473</v>
      </c>
    </row>
    <row r="3203" spans="1:4">
      <c r="A3203" s="272" t="s">
        <v>5128</v>
      </c>
      <c r="B3203" s="272">
        <v>540404</v>
      </c>
      <c r="C3203" s="272" t="s">
        <v>456</v>
      </c>
      <c r="D3203" s="272" t="s">
        <v>654</v>
      </c>
    </row>
    <row r="3204" spans="1:4">
      <c r="A3204" s="272" t="s">
        <v>5129</v>
      </c>
      <c r="B3204" s="272">
        <v>532748</v>
      </c>
      <c r="C3204" s="272" t="s">
        <v>5130</v>
      </c>
      <c r="D3204" s="272" t="s">
        <v>459</v>
      </c>
    </row>
    <row r="3205" spans="1:4">
      <c r="A3205" s="272" t="s">
        <v>5131</v>
      </c>
      <c r="B3205" s="272">
        <v>519299</v>
      </c>
      <c r="C3205" s="272" t="s">
        <v>456</v>
      </c>
      <c r="D3205" s="272" t="s">
        <v>705</v>
      </c>
    </row>
    <row r="3206" spans="1:4">
      <c r="A3206" s="272" t="s">
        <v>5132</v>
      </c>
      <c r="B3206" s="272">
        <v>530695</v>
      </c>
      <c r="C3206" s="272" t="s">
        <v>456</v>
      </c>
      <c r="D3206" s="272" t="s">
        <v>542</v>
      </c>
    </row>
    <row r="3207" spans="1:4">
      <c r="A3207" s="272" t="s">
        <v>5133</v>
      </c>
      <c r="B3207" s="272">
        <v>500337</v>
      </c>
      <c r="C3207" s="272" t="s">
        <v>5134</v>
      </c>
      <c r="D3207" s="272" t="s">
        <v>439</v>
      </c>
    </row>
    <row r="3208" spans="1:4">
      <c r="A3208" s="272" t="s">
        <v>5135</v>
      </c>
      <c r="B3208" s="272">
        <v>521149</v>
      </c>
      <c r="C3208" s="272" t="s">
        <v>456</v>
      </c>
      <c r="D3208" s="272" t="s">
        <v>542</v>
      </c>
    </row>
    <row r="3209" spans="1:4">
      <c r="A3209" s="272" t="s">
        <v>5136</v>
      </c>
      <c r="B3209" s="272">
        <v>521149</v>
      </c>
      <c r="C3209" s="272" t="s">
        <v>456</v>
      </c>
      <c r="D3209" s="272" t="s">
        <v>542</v>
      </c>
    </row>
    <row r="3210" spans="1:4">
      <c r="A3210" s="272" t="s">
        <v>5137</v>
      </c>
      <c r="B3210" s="272">
        <v>531735</v>
      </c>
      <c r="C3210" s="272" t="s">
        <v>456</v>
      </c>
      <c r="D3210" s="272" t="s">
        <v>473</v>
      </c>
    </row>
    <row r="3211" spans="1:4">
      <c r="A3211" s="272" t="s">
        <v>5138</v>
      </c>
      <c r="B3211" s="272">
        <v>500338</v>
      </c>
      <c r="C3211" s="272" t="s">
        <v>5139</v>
      </c>
      <c r="D3211" s="272" t="s">
        <v>469</v>
      </c>
    </row>
    <row r="3212" spans="1:4">
      <c r="A3212" s="272" t="s">
        <v>5140</v>
      </c>
      <c r="B3212" s="272">
        <v>512217</v>
      </c>
      <c r="C3212" s="272" t="s">
        <v>456</v>
      </c>
      <c r="D3212" s="272" t="s">
        <v>473</v>
      </c>
    </row>
    <row r="3213" spans="1:4">
      <c r="A3213" s="272" t="s">
        <v>5141</v>
      </c>
      <c r="B3213" s="272">
        <v>531688</v>
      </c>
      <c r="C3213" s="272" t="s">
        <v>456</v>
      </c>
      <c r="D3213" s="272" t="s">
        <v>549</v>
      </c>
    </row>
    <row r="3214" spans="1:4">
      <c r="A3214" s="272" t="s">
        <v>5142</v>
      </c>
      <c r="B3214" s="272">
        <v>531688</v>
      </c>
      <c r="C3214" s="272" t="s">
        <v>456</v>
      </c>
      <c r="D3214" s="272" t="s">
        <v>549</v>
      </c>
    </row>
    <row r="3215" spans="1:4">
      <c r="A3215" s="272" t="s">
        <v>5143</v>
      </c>
      <c r="B3215" s="272" t="s">
        <v>456</v>
      </c>
      <c r="C3215" s="272" t="s">
        <v>5144</v>
      </c>
      <c r="D3215" s="272" t="s">
        <v>467</v>
      </c>
    </row>
    <row r="3216" spans="1:4">
      <c r="A3216" s="272" t="s">
        <v>5145</v>
      </c>
      <c r="B3216" s="272">
        <v>539359</v>
      </c>
      <c r="C3216" s="272" t="s">
        <v>456</v>
      </c>
      <c r="D3216" s="272" t="s">
        <v>1376</v>
      </c>
    </row>
    <row r="3217" spans="1:4">
      <c r="A3217" s="272" t="s">
        <v>5146</v>
      </c>
      <c r="B3217" s="272">
        <v>532387</v>
      </c>
      <c r="C3217" s="272" t="s">
        <v>5147</v>
      </c>
      <c r="D3217" s="272" t="s">
        <v>459</v>
      </c>
    </row>
    <row r="3218" spans="1:4">
      <c r="A3218" s="272" t="s">
        <v>5148</v>
      </c>
      <c r="B3218" s="272">
        <v>524580</v>
      </c>
      <c r="C3218" s="272" t="s">
        <v>456</v>
      </c>
      <c r="D3218" s="272" t="s">
        <v>478</v>
      </c>
    </row>
    <row r="3219" spans="1:4">
      <c r="A3219" s="272" t="s">
        <v>5149</v>
      </c>
      <c r="B3219" s="272">
        <v>511557</v>
      </c>
      <c r="C3219" s="272" t="s">
        <v>456</v>
      </c>
      <c r="D3219" s="272" t="s">
        <v>877</v>
      </c>
    </row>
    <row r="3220" spans="1:4">
      <c r="A3220" s="272" t="s">
        <v>5150</v>
      </c>
      <c r="B3220" s="272">
        <v>512105</v>
      </c>
      <c r="C3220" s="272" t="s">
        <v>456</v>
      </c>
      <c r="D3220" s="272" t="s">
        <v>877</v>
      </c>
    </row>
    <row r="3221" spans="1:4">
      <c r="A3221" s="272" t="s">
        <v>5151</v>
      </c>
      <c r="B3221" s="272">
        <v>526009</v>
      </c>
      <c r="C3221" s="272" t="s">
        <v>456</v>
      </c>
      <c r="D3221" s="272" t="s">
        <v>478</v>
      </c>
    </row>
    <row r="3222" spans="1:4">
      <c r="A3222" s="272" t="s">
        <v>5152</v>
      </c>
      <c r="B3222" s="272">
        <v>526009</v>
      </c>
      <c r="C3222" s="272" t="s">
        <v>456</v>
      </c>
      <c r="D3222" s="272" t="s">
        <v>478</v>
      </c>
    </row>
    <row r="3223" spans="1:4">
      <c r="A3223" s="272" t="s">
        <v>5153</v>
      </c>
      <c r="B3223" s="272" t="s">
        <v>456</v>
      </c>
      <c r="C3223" s="272" t="s">
        <v>5154</v>
      </c>
      <c r="D3223" s="272" t="s">
        <v>478</v>
      </c>
    </row>
    <row r="3224" spans="1:4">
      <c r="A3224" s="272" t="s">
        <v>5155</v>
      </c>
      <c r="B3224" s="272">
        <v>500459</v>
      </c>
      <c r="C3224" s="272" t="s">
        <v>5156</v>
      </c>
      <c r="D3224" s="272" t="s">
        <v>638</v>
      </c>
    </row>
    <row r="3225" spans="1:4">
      <c r="A3225" s="272" t="s">
        <v>5157</v>
      </c>
      <c r="B3225" s="272">
        <v>531265</v>
      </c>
      <c r="C3225" s="272" t="s">
        <v>456</v>
      </c>
      <c r="D3225" s="272" t="s">
        <v>536</v>
      </c>
    </row>
    <row r="3226" spans="1:4">
      <c r="A3226" s="272" t="s">
        <v>5158</v>
      </c>
      <c r="B3226" s="272" t="s">
        <v>456</v>
      </c>
      <c r="C3226" s="272" t="s">
        <v>5159</v>
      </c>
      <c r="D3226" s="272" t="s">
        <v>467</v>
      </c>
    </row>
    <row r="3227" spans="1:4">
      <c r="A3227" s="272" t="s">
        <v>5160</v>
      </c>
      <c r="B3227" s="272">
        <v>526494</v>
      </c>
      <c r="C3227" s="272" t="s">
        <v>456</v>
      </c>
      <c r="D3227" s="272" t="s">
        <v>651</v>
      </c>
    </row>
    <row r="3228" spans="1:4">
      <c r="A3228" s="272" t="s">
        <v>5161</v>
      </c>
      <c r="B3228" s="272">
        <v>590057</v>
      </c>
      <c r="C3228" s="272" t="s">
        <v>5162</v>
      </c>
      <c r="D3228" s="272" t="s">
        <v>549</v>
      </c>
    </row>
    <row r="3229" spans="1:4">
      <c r="A3229" s="272" t="s">
        <v>5163</v>
      </c>
      <c r="B3229" s="272">
        <v>590057</v>
      </c>
      <c r="C3229" s="272" t="s">
        <v>5162</v>
      </c>
      <c r="D3229" s="272" t="s">
        <v>549</v>
      </c>
    </row>
    <row r="3230" spans="1:4">
      <c r="A3230" s="272" t="s">
        <v>5164</v>
      </c>
      <c r="B3230" s="272">
        <v>540703</v>
      </c>
      <c r="C3230" s="272" t="s">
        <v>456</v>
      </c>
      <c r="D3230" s="272" t="s">
        <v>540</v>
      </c>
    </row>
    <row r="3231" spans="1:4">
      <c r="A3231" s="272" t="s">
        <v>5165</v>
      </c>
      <c r="B3231" s="272">
        <v>532647</v>
      </c>
      <c r="C3231" s="272" t="s">
        <v>5166</v>
      </c>
      <c r="D3231" s="272" t="s">
        <v>570</v>
      </c>
    </row>
    <row r="3232" spans="1:4">
      <c r="A3232" s="272" t="s">
        <v>5167</v>
      </c>
      <c r="B3232" s="272">
        <v>532647</v>
      </c>
      <c r="C3232" s="272" t="s">
        <v>5166</v>
      </c>
      <c r="D3232" s="272" t="s">
        <v>570</v>
      </c>
    </row>
    <row r="3233" spans="1:4">
      <c r="A3233" s="272" t="s">
        <v>5168</v>
      </c>
      <c r="B3233" s="272">
        <v>534675</v>
      </c>
      <c r="C3233" s="272" t="s">
        <v>5169</v>
      </c>
      <c r="D3233" s="272" t="s">
        <v>542</v>
      </c>
    </row>
    <row r="3234" spans="1:4">
      <c r="A3234" s="272" t="s">
        <v>5170</v>
      </c>
      <c r="B3234" s="272">
        <v>505502</v>
      </c>
      <c r="C3234" s="272" t="s">
        <v>456</v>
      </c>
      <c r="D3234" s="272" t="s">
        <v>439</v>
      </c>
    </row>
    <row r="3235" spans="1:4">
      <c r="A3235" s="272" t="s">
        <v>5171</v>
      </c>
      <c r="B3235" s="272">
        <v>526801</v>
      </c>
      <c r="C3235" s="272" t="s">
        <v>5172</v>
      </c>
      <c r="D3235" s="272" t="s">
        <v>854</v>
      </c>
    </row>
    <row r="3236" spans="1:4">
      <c r="A3236" s="272" t="s">
        <v>5173</v>
      </c>
      <c r="B3236" s="272">
        <v>540544</v>
      </c>
      <c r="C3236" s="272" t="s">
        <v>5174</v>
      </c>
      <c r="D3236" s="272" t="s">
        <v>854</v>
      </c>
    </row>
    <row r="3237" spans="1:4">
      <c r="A3237" s="272" t="s">
        <v>5175</v>
      </c>
      <c r="B3237" s="272">
        <v>532524</v>
      </c>
      <c r="C3237" s="272" t="s">
        <v>5176</v>
      </c>
      <c r="D3237" s="272" t="s">
        <v>595</v>
      </c>
    </row>
    <row r="3238" spans="1:4">
      <c r="A3238" s="272" t="s">
        <v>5177</v>
      </c>
      <c r="B3238" s="272">
        <v>533344</v>
      </c>
      <c r="C3238" s="272" t="s">
        <v>5178</v>
      </c>
      <c r="D3238" s="272" t="s">
        <v>473</v>
      </c>
    </row>
    <row r="3239" spans="1:4">
      <c r="A3239" s="272" t="s">
        <v>5179</v>
      </c>
      <c r="B3239" s="272">
        <v>532524</v>
      </c>
      <c r="C3239" s="272" t="s">
        <v>5176</v>
      </c>
      <c r="D3239" s="272" t="s">
        <v>595</v>
      </c>
    </row>
    <row r="3240" spans="1:4">
      <c r="A3240" s="272" t="s">
        <v>5180</v>
      </c>
      <c r="B3240" s="272">
        <v>539006</v>
      </c>
      <c r="C3240" s="272" t="s">
        <v>456</v>
      </c>
      <c r="D3240" s="272" t="s">
        <v>1376</v>
      </c>
    </row>
    <row r="3241" spans="1:4">
      <c r="A3241" s="272" t="s">
        <v>5181</v>
      </c>
      <c r="B3241" s="272">
        <v>509220</v>
      </c>
      <c r="C3241" s="272" t="s">
        <v>5182</v>
      </c>
      <c r="D3241" s="272" t="s">
        <v>478</v>
      </c>
    </row>
    <row r="3242" spans="1:4">
      <c r="A3242" s="272" t="s">
        <v>5183</v>
      </c>
      <c r="B3242" s="272">
        <v>539785</v>
      </c>
      <c r="C3242" s="272" t="s">
        <v>5184</v>
      </c>
      <c r="D3242" s="272" t="s">
        <v>450</v>
      </c>
    </row>
    <row r="3243" spans="1:4">
      <c r="A3243" s="272" t="s">
        <v>5185</v>
      </c>
      <c r="B3243" s="272">
        <v>512591</v>
      </c>
      <c r="C3243" s="272" t="s">
        <v>456</v>
      </c>
      <c r="D3243" s="272" t="s">
        <v>478</v>
      </c>
    </row>
    <row r="3244" spans="1:4">
      <c r="A3244" s="272" t="s">
        <v>5186</v>
      </c>
      <c r="B3244" s="272" t="s">
        <v>456</v>
      </c>
      <c r="C3244" s="272" t="s">
        <v>5187</v>
      </c>
      <c r="D3244" s="272" t="s">
        <v>467</v>
      </c>
    </row>
    <row r="3245" spans="1:4">
      <c r="A3245" s="272" t="s">
        <v>5188</v>
      </c>
      <c r="B3245" s="272">
        <v>512461</v>
      </c>
      <c r="C3245" s="272" t="s">
        <v>456</v>
      </c>
      <c r="D3245" s="272" t="s">
        <v>478</v>
      </c>
    </row>
    <row r="3246" spans="1:4">
      <c r="A3246" s="272" t="s">
        <v>5189</v>
      </c>
      <c r="B3246" s="272">
        <v>512099</v>
      </c>
      <c r="C3246" s="272" t="s">
        <v>456</v>
      </c>
      <c r="D3246" s="272" t="s">
        <v>570</v>
      </c>
    </row>
    <row r="3247" spans="1:4">
      <c r="A3247" s="272" t="s">
        <v>5190</v>
      </c>
      <c r="B3247" s="272">
        <v>532693</v>
      </c>
      <c r="C3247" s="272" t="s">
        <v>5191</v>
      </c>
      <c r="D3247" s="272" t="s">
        <v>854</v>
      </c>
    </row>
    <row r="3248" spans="1:4">
      <c r="A3248" s="272" t="s">
        <v>5192</v>
      </c>
      <c r="B3248" s="272">
        <v>533295</v>
      </c>
      <c r="C3248" s="272" t="s">
        <v>5193</v>
      </c>
      <c r="D3248" s="272" t="s">
        <v>774</v>
      </c>
    </row>
    <row r="3249" spans="1:4">
      <c r="A3249" s="272" t="s">
        <v>5194</v>
      </c>
      <c r="B3249" s="272">
        <v>506852</v>
      </c>
      <c r="C3249" s="272" t="s">
        <v>456</v>
      </c>
      <c r="D3249" s="272" t="s">
        <v>504</v>
      </c>
    </row>
    <row r="3250" spans="1:4">
      <c r="A3250" s="272" t="s">
        <v>5195</v>
      </c>
      <c r="B3250" s="272">
        <v>506618</v>
      </c>
      <c r="C3250" s="272" t="s">
        <v>5196</v>
      </c>
      <c r="D3250" s="272" t="s">
        <v>600</v>
      </c>
    </row>
    <row r="3251" spans="1:4">
      <c r="A3251" s="272" t="s">
        <v>5197</v>
      </c>
      <c r="B3251" s="272">
        <v>500346</v>
      </c>
      <c r="C3251" s="272" t="s">
        <v>456</v>
      </c>
      <c r="D3251" s="272" t="s">
        <v>602</v>
      </c>
    </row>
    <row r="3252" spans="1:4">
      <c r="A3252" s="272" t="s">
        <v>5198</v>
      </c>
      <c r="B3252" s="272">
        <v>532461</v>
      </c>
      <c r="C3252" s="272" t="s">
        <v>5199</v>
      </c>
      <c r="D3252" s="272" t="s">
        <v>774</v>
      </c>
    </row>
    <row r="3253" spans="1:4">
      <c r="A3253" s="272" t="s">
        <v>5200</v>
      </c>
      <c r="B3253" s="272">
        <v>532891</v>
      </c>
      <c r="C3253" s="272" t="s">
        <v>5201</v>
      </c>
      <c r="D3253" s="272" t="s">
        <v>542</v>
      </c>
    </row>
    <row r="3254" spans="1:4">
      <c r="A3254" s="272" t="s">
        <v>5202</v>
      </c>
      <c r="B3254" s="272">
        <v>540492</v>
      </c>
      <c r="C3254" s="272" t="s">
        <v>456</v>
      </c>
      <c r="D3254" s="272" t="s">
        <v>478</v>
      </c>
    </row>
    <row r="3255" spans="1:4">
      <c r="A3255" s="272" t="s">
        <v>5203</v>
      </c>
      <c r="B3255" s="272">
        <v>523315</v>
      </c>
      <c r="C3255" s="272" t="s">
        <v>456</v>
      </c>
      <c r="D3255" s="272" t="s">
        <v>450</v>
      </c>
    </row>
    <row r="3256" spans="1:4">
      <c r="A3256" s="272" t="s">
        <v>5204</v>
      </c>
      <c r="B3256" s="272">
        <v>538993</v>
      </c>
      <c r="C3256" s="272" t="s">
        <v>456</v>
      </c>
      <c r="D3256" s="272" t="s">
        <v>542</v>
      </c>
    </row>
    <row r="3257" spans="1:4">
      <c r="A3257" s="272" t="s">
        <v>5205</v>
      </c>
      <c r="B3257" s="272">
        <v>540159</v>
      </c>
      <c r="C3257" s="272" t="s">
        <v>456</v>
      </c>
      <c r="D3257" s="272" t="s">
        <v>459</v>
      </c>
    </row>
    <row r="3258" spans="1:4">
      <c r="A3258" s="272" t="s">
        <v>5206</v>
      </c>
      <c r="B3258" s="272">
        <v>538647</v>
      </c>
      <c r="C3258" s="272" t="s">
        <v>456</v>
      </c>
      <c r="D3258" s="272" t="s">
        <v>473</v>
      </c>
    </row>
    <row r="3259" spans="1:4">
      <c r="A3259" s="272" t="s">
        <v>5207</v>
      </c>
      <c r="B3259" s="272" t="s">
        <v>456</v>
      </c>
      <c r="C3259" s="272" t="s">
        <v>5208</v>
      </c>
      <c r="D3259" s="272" t="s">
        <v>467</v>
      </c>
    </row>
    <row r="3260" spans="1:4">
      <c r="A3260" s="272" t="s">
        <v>5209</v>
      </c>
      <c r="B3260" s="272">
        <v>531562</v>
      </c>
      <c r="C3260" s="272" t="s">
        <v>456</v>
      </c>
      <c r="D3260" s="272" t="s">
        <v>471</v>
      </c>
    </row>
    <row r="3261" spans="1:4">
      <c r="A3261" s="272" t="s">
        <v>5210</v>
      </c>
      <c r="B3261" s="272">
        <v>517556</v>
      </c>
      <c r="C3261" s="272" t="s">
        <v>5211</v>
      </c>
      <c r="D3261" s="272" t="s">
        <v>542</v>
      </c>
    </row>
    <row r="3262" spans="1:4">
      <c r="A3262" s="272" t="s">
        <v>5212</v>
      </c>
      <c r="B3262" s="272">
        <v>532689</v>
      </c>
      <c r="C3262" s="272" t="s">
        <v>5213</v>
      </c>
      <c r="D3262" s="272" t="s">
        <v>457</v>
      </c>
    </row>
    <row r="3263" spans="1:4">
      <c r="A3263" s="272" t="s">
        <v>5214</v>
      </c>
      <c r="B3263" s="272">
        <v>536659</v>
      </c>
      <c r="C3263" s="272" t="s">
        <v>456</v>
      </c>
      <c r="D3263" s="272" t="s">
        <v>854</v>
      </c>
    </row>
    <row r="3264" spans="1:4">
      <c r="A3264" s="272" t="s">
        <v>5215</v>
      </c>
      <c r="B3264" s="272">
        <v>534109</v>
      </c>
      <c r="C3264" s="272" t="s">
        <v>456</v>
      </c>
      <c r="D3264" s="272" t="s">
        <v>473</v>
      </c>
    </row>
    <row r="3265" spans="1:4">
      <c r="A3265" s="272" t="s">
        <v>5216</v>
      </c>
      <c r="B3265" s="272">
        <v>511116</v>
      </c>
      <c r="C3265" s="272" t="s">
        <v>456</v>
      </c>
      <c r="D3265" s="272" t="s">
        <v>1400</v>
      </c>
    </row>
    <row r="3266" spans="1:4">
      <c r="A3266" s="272" t="s">
        <v>5217</v>
      </c>
      <c r="B3266" s="272">
        <v>538596</v>
      </c>
      <c r="C3266" s="272" t="s">
        <v>456</v>
      </c>
      <c r="D3266" s="272" t="s">
        <v>542</v>
      </c>
    </row>
    <row r="3267" spans="1:4">
      <c r="A3267" s="272" t="s">
        <v>5218</v>
      </c>
      <c r="B3267" s="272">
        <v>530281</v>
      </c>
      <c r="C3267" s="272" t="s">
        <v>456</v>
      </c>
      <c r="D3267" s="272" t="s">
        <v>651</v>
      </c>
    </row>
    <row r="3268" spans="1:4">
      <c r="A3268" s="272" t="s">
        <v>5219</v>
      </c>
      <c r="B3268" s="272">
        <v>530281</v>
      </c>
      <c r="C3268" s="272" t="s">
        <v>456</v>
      </c>
      <c r="D3268" s="272" t="s">
        <v>651</v>
      </c>
    </row>
    <row r="3269" spans="1:4">
      <c r="A3269" s="272" t="s">
        <v>5220</v>
      </c>
      <c r="B3269" s="272">
        <v>590099</v>
      </c>
      <c r="C3269" s="272" t="s">
        <v>5221</v>
      </c>
      <c r="D3269" s="272" t="s">
        <v>439</v>
      </c>
    </row>
    <row r="3270" spans="1:4">
      <c r="A3270" s="272" t="s">
        <v>5222</v>
      </c>
      <c r="B3270" s="272">
        <v>590110</v>
      </c>
      <c r="C3270" s="272" t="s">
        <v>5223</v>
      </c>
      <c r="D3270" s="272" t="s">
        <v>439</v>
      </c>
    </row>
    <row r="3271" spans="1:4">
      <c r="A3271" s="272" t="s">
        <v>5224</v>
      </c>
      <c r="B3271" s="272">
        <v>539978</v>
      </c>
      <c r="C3271" s="272" t="s">
        <v>5225</v>
      </c>
      <c r="D3271" s="272" t="s">
        <v>445</v>
      </c>
    </row>
    <row r="3272" spans="1:4">
      <c r="A3272" s="272" t="s">
        <v>5226</v>
      </c>
      <c r="B3272" s="272">
        <v>539962</v>
      </c>
      <c r="C3272" s="272" t="s">
        <v>456</v>
      </c>
      <c r="D3272" s="272" t="s">
        <v>473</v>
      </c>
    </row>
    <row r="3273" spans="1:4">
      <c r="A3273" s="272" t="s">
        <v>5227</v>
      </c>
      <c r="B3273" s="272">
        <v>535719</v>
      </c>
      <c r="C3273" s="272" t="s">
        <v>456</v>
      </c>
      <c r="D3273" s="272" t="s">
        <v>442</v>
      </c>
    </row>
    <row r="3274" spans="1:4">
      <c r="A3274" s="272" t="s">
        <v>5228</v>
      </c>
      <c r="B3274" s="272">
        <v>535719</v>
      </c>
      <c r="C3274" s="272" t="s">
        <v>456</v>
      </c>
      <c r="D3274" s="272" t="s">
        <v>442</v>
      </c>
    </row>
    <row r="3275" spans="1:4">
      <c r="A3275" s="272" t="s">
        <v>5229</v>
      </c>
      <c r="B3275" s="272">
        <v>539678</v>
      </c>
      <c r="C3275" s="272" t="s">
        <v>5230</v>
      </c>
      <c r="D3275" s="272" t="s">
        <v>549</v>
      </c>
    </row>
    <row r="3276" spans="1:4">
      <c r="A3276" s="272" t="s">
        <v>5231</v>
      </c>
      <c r="B3276" s="272">
        <v>532866</v>
      </c>
      <c r="C3276" s="272" t="s">
        <v>5232</v>
      </c>
      <c r="D3276" s="272" t="s">
        <v>442</v>
      </c>
    </row>
    <row r="3277" spans="1:4">
      <c r="A3277" s="272" t="s">
        <v>5233</v>
      </c>
      <c r="B3277" s="272">
        <v>532024</v>
      </c>
      <c r="C3277" s="272" t="s">
        <v>456</v>
      </c>
      <c r="D3277" s="272" t="s">
        <v>439</v>
      </c>
    </row>
    <row r="3278" spans="1:4">
      <c r="A3278" s="272" t="s">
        <v>5234</v>
      </c>
      <c r="B3278" s="272">
        <v>536456</v>
      </c>
      <c r="C3278" s="272" t="s">
        <v>456</v>
      </c>
      <c r="D3278" s="272" t="s">
        <v>654</v>
      </c>
    </row>
    <row r="3279" spans="1:4">
      <c r="A3279" s="272" t="s">
        <v>5235</v>
      </c>
      <c r="B3279" s="272">
        <v>509845</v>
      </c>
      <c r="C3279" s="272" t="s">
        <v>456</v>
      </c>
      <c r="D3279" s="272" t="s">
        <v>542</v>
      </c>
    </row>
    <row r="3280" spans="1:4">
      <c r="A3280" s="272" t="s">
        <v>5236</v>
      </c>
      <c r="B3280" s="272" t="s">
        <v>456</v>
      </c>
      <c r="C3280" s="272" t="s">
        <v>5237</v>
      </c>
      <c r="D3280" s="272" t="s">
        <v>467</v>
      </c>
    </row>
    <row r="3281" spans="1:4">
      <c r="A3281" s="272" t="s">
        <v>5238</v>
      </c>
      <c r="B3281" s="272">
        <v>533284</v>
      </c>
      <c r="C3281" s="272" t="s">
        <v>5239</v>
      </c>
      <c r="D3281" s="272" t="s">
        <v>854</v>
      </c>
    </row>
    <row r="3282" spans="1:4">
      <c r="A3282" s="272" t="s">
        <v>5240</v>
      </c>
      <c r="B3282" s="272">
        <v>530917</v>
      </c>
      <c r="C3282" s="272" t="s">
        <v>456</v>
      </c>
      <c r="D3282" s="272" t="s">
        <v>877</v>
      </c>
    </row>
    <row r="3283" spans="1:4">
      <c r="A3283" s="272" t="s">
        <v>5241</v>
      </c>
      <c r="B3283" s="272">
        <v>517447</v>
      </c>
      <c r="C3283" s="272" t="s">
        <v>5242</v>
      </c>
      <c r="D3283" s="272" t="s">
        <v>549</v>
      </c>
    </row>
    <row r="3284" spans="1:4">
      <c r="A3284" s="272" t="s">
        <v>5243</v>
      </c>
      <c r="B3284" s="272">
        <v>517447</v>
      </c>
      <c r="C3284" s="272" t="s">
        <v>5242</v>
      </c>
      <c r="D3284" s="272" t="s">
        <v>549</v>
      </c>
    </row>
    <row r="3285" spans="1:4">
      <c r="A3285" s="272" t="s">
        <v>5244</v>
      </c>
      <c r="B3285" s="272">
        <v>532735</v>
      </c>
      <c r="C3285" s="272" t="s">
        <v>5245</v>
      </c>
      <c r="D3285" s="272" t="s">
        <v>442</v>
      </c>
    </row>
    <row r="3286" spans="1:4">
      <c r="A3286" s="272" t="s">
        <v>5246</v>
      </c>
      <c r="B3286" s="272">
        <v>512565</v>
      </c>
      <c r="C3286" s="272" t="s">
        <v>456</v>
      </c>
      <c r="D3286" s="272" t="s">
        <v>654</v>
      </c>
    </row>
    <row r="3287" spans="1:4">
      <c r="A3287" s="272" t="s">
        <v>5247</v>
      </c>
      <c r="B3287" s="272">
        <v>538119</v>
      </c>
      <c r="C3287" s="272" t="s">
        <v>456</v>
      </c>
      <c r="D3287" s="272" t="s">
        <v>471</v>
      </c>
    </row>
    <row r="3288" spans="1:4">
      <c r="A3288" s="272" t="s">
        <v>5248</v>
      </c>
      <c r="B3288" s="272">
        <v>524502</v>
      </c>
      <c r="C3288" s="272" t="s">
        <v>456</v>
      </c>
      <c r="D3288" s="272" t="s">
        <v>1623</v>
      </c>
    </row>
    <row r="3289" spans="1:4">
      <c r="A3289" s="272" t="s">
        <v>5249</v>
      </c>
      <c r="B3289" s="272">
        <v>524502</v>
      </c>
      <c r="C3289" s="272" t="s">
        <v>456</v>
      </c>
      <c r="D3289" s="272" t="s">
        <v>1623</v>
      </c>
    </row>
    <row r="3290" spans="1:4">
      <c r="A3290" s="272" t="s">
        <v>5250</v>
      </c>
      <c r="B3290" s="272">
        <v>502271</v>
      </c>
      <c r="C3290" s="272" t="s">
        <v>456</v>
      </c>
      <c r="D3290" s="272" t="s">
        <v>641</v>
      </c>
    </row>
    <row r="3291" spans="1:4">
      <c r="A3291" s="272" t="s">
        <v>5251</v>
      </c>
      <c r="B3291" s="272">
        <v>520073</v>
      </c>
      <c r="C3291" s="272" t="s">
        <v>456</v>
      </c>
      <c r="D3291" s="272" t="s">
        <v>811</v>
      </c>
    </row>
    <row r="3292" spans="1:4">
      <c r="A3292" s="272" t="s">
        <v>5252</v>
      </c>
      <c r="B3292" s="272">
        <v>590070</v>
      </c>
      <c r="C3292" s="272" t="s">
        <v>5253</v>
      </c>
      <c r="D3292" s="272" t="s">
        <v>459</v>
      </c>
    </row>
    <row r="3293" spans="1:4">
      <c r="A3293" s="272" t="s">
        <v>5254</v>
      </c>
      <c r="B3293" s="272">
        <v>590070</v>
      </c>
      <c r="C3293" s="272" t="s">
        <v>5253</v>
      </c>
      <c r="D3293" s="272" t="s">
        <v>459</v>
      </c>
    </row>
    <row r="3294" spans="1:4">
      <c r="A3294" s="272" t="s">
        <v>5255</v>
      </c>
      <c r="B3294" s="272">
        <v>532692</v>
      </c>
      <c r="C3294" s="272" t="s">
        <v>5256</v>
      </c>
      <c r="D3294" s="272" t="s">
        <v>651</v>
      </c>
    </row>
    <row r="3295" spans="1:4">
      <c r="A3295" s="272" t="s">
        <v>5257</v>
      </c>
      <c r="B3295" s="272">
        <v>539673</v>
      </c>
      <c r="C3295" s="272" t="s">
        <v>456</v>
      </c>
      <c r="D3295" s="272" t="s">
        <v>490</v>
      </c>
    </row>
    <row r="3296" spans="1:4">
      <c r="A3296" s="272" t="s">
        <v>5258</v>
      </c>
      <c r="B3296" s="272">
        <v>531273</v>
      </c>
      <c r="C3296" s="272" t="s">
        <v>456</v>
      </c>
      <c r="D3296" s="272" t="s">
        <v>542</v>
      </c>
    </row>
    <row r="3297" spans="1:4">
      <c r="A3297" s="272" t="s">
        <v>5259</v>
      </c>
      <c r="B3297" s="272">
        <v>531273</v>
      </c>
      <c r="C3297" s="272" t="s">
        <v>456</v>
      </c>
      <c r="D3297" s="272" t="s">
        <v>542</v>
      </c>
    </row>
    <row r="3298" spans="1:4">
      <c r="A3298" s="272" t="s">
        <v>5260</v>
      </c>
      <c r="B3298" s="272">
        <v>539814</v>
      </c>
      <c r="C3298" s="272" t="s">
        <v>456</v>
      </c>
      <c r="D3298" s="272" t="s">
        <v>478</v>
      </c>
    </row>
    <row r="3299" spans="1:4">
      <c r="A3299" s="272" t="s">
        <v>5261</v>
      </c>
      <c r="B3299" s="272">
        <v>540125</v>
      </c>
      <c r="C3299" s="272" t="s">
        <v>456</v>
      </c>
      <c r="D3299" s="272" t="s">
        <v>570</v>
      </c>
    </row>
    <row r="3300" spans="1:4">
      <c r="A3300" s="272" t="s">
        <v>5262</v>
      </c>
      <c r="B3300" s="272">
        <v>532497</v>
      </c>
      <c r="C3300" s="272" t="s">
        <v>5263</v>
      </c>
      <c r="D3300" s="272" t="s">
        <v>1088</v>
      </c>
    </row>
    <row r="3301" spans="1:4">
      <c r="A3301" s="272" t="s">
        <v>5264</v>
      </c>
      <c r="B3301" s="272">
        <v>531412</v>
      </c>
      <c r="C3301" s="272" t="s">
        <v>456</v>
      </c>
      <c r="D3301" s="272" t="s">
        <v>638</v>
      </c>
    </row>
    <row r="3302" spans="1:4">
      <c r="A3302" s="272" t="s">
        <v>5265</v>
      </c>
      <c r="B3302" s="272">
        <v>531412</v>
      </c>
      <c r="C3302" s="272" t="s">
        <v>456</v>
      </c>
      <c r="D3302" s="272" t="s">
        <v>638</v>
      </c>
    </row>
    <row r="3303" spans="1:4">
      <c r="A3303" s="272" t="s">
        <v>5266</v>
      </c>
      <c r="B3303" s="272">
        <v>539837</v>
      </c>
      <c r="C3303" s="272" t="s">
        <v>456</v>
      </c>
      <c r="D3303" s="272" t="s">
        <v>641</v>
      </c>
    </row>
    <row r="3304" spans="1:4">
      <c r="A3304" s="272" t="s">
        <v>5267</v>
      </c>
      <c r="B3304" s="272">
        <v>526813</v>
      </c>
      <c r="C3304" s="272" t="s">
        <v>456</v>
      </c>
      <c r="D3304" s="272" t="s">
        <v>2627</v>
      </c>
    </row>
    <row r="3305" spans="1:4">
      <c r="A3305" s="272" t="s">
        <v>5268</v>
      </c>
      <c r="B3305" s="272">
        <v>531552</v>
      </c>
      <c r="C3305" s="272" t="s">
        <v>456</v>
      </c>
      <c r="D3305" s="272" t="s">
        <v>542</v>
      </c>
    </row>
    <row r="3306" spans="1:4">
      <c r="A3306" s="272" t="s">
        <v>5269</v>
      </c>
      <c r="B3306" s="272">
        <v>538921</v>
      </c>
      <c r="C3306" s="272" t="s">
        <v>456</v>
      </c>
      <c r="D3306" s="272" t="s">
        <v>654</v>
      </c>
    </row>
    <row r="3307" spans="1:4">
      <c r="A3307" s="272" t="s">
        <v>5270</v>
      </c>
      <c r="B3307" s="272">
        <v>514316</v>
      </c>
      <c r="C3307" s="272" t="s">
        <v>456</v>
      </c>
      <c r="D3307" s="272" t="s">
        <v>471</v>
      </c>
    </row>
    <row r="3308" spans="1:4">
      <c r="A3308" s="272" t="s">
        <v>5271</v>
      </c>
      <c r="B3308" s="272">
        <v>531887</v>
      </c>
      <c r="C3308" s="272" t="s">
        <v>456</v>
      </c>
      <c r="D3308" s="272" t="s">
        <v>570</v>
      </c>
    </row>
    <row r="3309" spans="1:4">
      <c r="A3309" s="272" t="s">
        <v>5272</v>
      </c>
      <c r="B3309" s="272">
        <v>540270</v>
      </c>
      <c r="C3309" s="272" t="s">
        <v>456</v>
      </c>
      <c r="D3309" s="272" t="s">
        <v>478</v>
      </c>
    </row>
    <row r="3310" spans="1:4">
      <c r="A3310" s="272" t="s">
        <v>5273</v>
      </c>
      <c r="B3310" s="272">
        <v>542649</v>
      </c>
      <c r="C3310" s="272" t="s">
        <v>5274</v>
      </c>
      <c r="D3310" s="272" t="s">
        <v>5275</v>
      </c>
    </row>
    <row r="3311" spans="1:4">
      <c r="A3311" s="272" t="s">
        <v>5276</v>
      </c>
      <c r="B3311" s="272">
        <v>500339</v>
      </c>
      <c r="C3311" s="272" t="s">
        <v>5277</v>
      </c>
      <c r="D3311" s="272" t="s">
        <v>670</v>
      </c>
    </row>
    <row r="3312" spans="1:4">
      <c r="A3312" s="272" t="s">
        <v>5278</v>
      </c>
      <c r="B3312" s="272">
        <v>532441</v>
      </c>
      <c r="C3312" s="272" t="s">
        <v>456</v>
      </c>
      <c r="D3312" s="272" t="s">
        <v>471</v>
      </c>
    </row>
    <row r="3313" spans="1:4">
      <c r="A3313" s="272" t="s">
        <v>5279</v>
      </c>
      <c r="B3313" s="272">
        <v>531694</v>
      </c>
      <c r="C3313" s="272" t="s">
        <v>456</v>
      </c>
      <c r="D3313" s="272" t="s">
        <v>542</v>
      </c>
    </row>
    <row r="3314" spans="1:4">
      <c r="A3314" s="272" t="s">
        <v>5280</v>
      </c>
      <c r="B3314" s="272">
        <v>523523</v>
      </c>
      <c r="C3314" s="272" t="s">
        <v>5281</v>
      </c>
      <c r="D3314" s="272" t="s">
        <v>450</v>
      </c>
    </row>
    <row r="3315" spans="1:4">
      <c r="A3315" s="272" t="s">
        <v>5282</v>
      </c>
      <c r="B3315" s="272">
        <v>530111</v>
      </c>
      <c r="C3315" s="272" t="s">
        <v>456</v>
      </c>
      <c r="D3315" s="272" t="s">
        <v>651</v>
      </c>
    </row>
    <row r="3316" spans="1:4">
      <c r="A3316" s="272" t="s">
        <v>5283</v>
      </c>
      <c r="B3316" s="272">
        <v>530699</v>
      </c>
      <c r="C3316" s="272" t="s">
        <v>5284</v>
      </c>
      <c r="D3316" s="272" t="s">
        <v>471</v>
      </c>
    </row>
    <row r="3317" spans="1:4">
      <c r="A3317" s="272" t="s">
        <v>5285</v>
      </c>
      <c r="B3317" s="272">
        <v>532826</v>
      </c>
      <c r="C3317" s="272" t="s">
        <v>5286</v>
      </c>
      <c r="D3317" s="272" t="s">
        <v>1195</v>
      </c>
    </row>
    <row r="3318" spans="1:4">
      <c r="A3318" s="272" t="s">
        <v>5287</v>
      </c>
      <c r="B3318" s="272">
        <v>503127</v>
      </c>
      <c r="C3318" s="272" t="s">
        <v>456</v>
      </c>
      <c r="D3318" s="272" t="s">
        <v>445</v>
      </c>
    </row>
    <row r="3319" spans="1:4">
      <c r="A3319" s="272" t="s">
        <v>5288</v>
      </c>
      <c r="B3319" s="272">
        <v>532503</v>
      </c>
      <c r="C3319" s="272" t="s">
        <v>456</v>
      </c>
      <c r="D3319" s="272" t="s">
        <v>471</v>
      </c>
    </row>
    <row r="3320" spans="1:4">
      <c r="A3320" s="272" t="s">
        <v>5289</v>
      </c>
      <c r="B3320" s="272">
        <v>538707</v>
      </c>
      <c r="C3320" s="272" t="s">
        <v>456</v>
      </c>
      <c r="D3320" s="272" t="s">
        <v>651</v>
      </c>
    </row>
    <row r="3321" spans="1:4">
      <c r="A3321" s="272" t="s">
        <v>5290</v>
      </c>
      <c r="B3321" s="272">
        <v>526873</v>
      </c>
      <c r="C3321" s="272" t="s">
        <v>456</v>
      </c>
      <c r="D3321" s="272" t="s">
        <v>666</v>
      </c>
    </row>
    <row r="3322" spans="1:4">
      <c r="A3322" s="272" t="s">
        <v>5291</v>
      </c>
      <c r="B3322" s="272">
        <v>530253</v>
      </c>
      <c r="C3322" s="272" t="s">
        <v>456</v>
      </c>
      <c r="D3322" s="272" t="s">
        <v>779</v>
      </c>
    </row>
    <row r="3323" spans="1:4">
      <c r="A3323" s="272" t="s">
        <v>5292</v>
      </c>
      <c r="B3323" s="272">
        <v>507962</v>
      </c>
      <c r="C3323" s="272" t="s">
        <v>456</v>
      </c>
      <c r="D3323" s="272" t="s">
        <v>473</v>
      </c>
    </row>
    <row r="3324" spans="1:4">
      <c r="A3324" s="272" t="s">
        <v>5293</v>
      </c>
      <c r="B3324" s="272">
        <v>526662</v>
      </c>
      <c r="C3324" s="272" t="s">
        <v>5294</v>
      </c>
      <c r="D3324" s="272" t="s">
        <v>854</v>
      </c>
    </row>
    <row r="3325" spans="1:4">
      <c r="A3325" s="272" t="s">
        <v>5295</v>
      </c>
      <c r="B3325" s="272">
        <v>531500</v>
      </c>
      <c r="C3325" s="272" t="s">
        <v>5296</v>
      </c>
      <c r="D3325" s="272" t="s">
        <v>570</v>
      </c>
    </row>
    <row r="3326" spans="1:4">
      <c r="A3326" s="272" t="s">
        <v>5297</v>
      </c>
      <c r="B3326" s="272">
        <v>526823</v>
      </c>
      <c r="C3326" s="272" t="s">
        <v>456</v>
      </c>
      <c r="D3326" s="272" t="s">
        <v>542</v>
      </c>
    </row>
    <row r="3327" spans="1:4">
      <c r="A3327" s="272" t="s">
        <v>5298</v>
      </c>
      <c r="B3327" s="272">
        <v>514028</v>
      </c>
      <c r="C3327" s="272" t="s">
        <v>456</v>
      </c>
      <c r="D3327" s="272" t="s">
        <v>471</v>
      </c>
    </row>
    <row r="3328" spans="1:4">
      <c r="A3328" s="272" t="s">
        <v>5299</v>
      </c>
      <c r="B3328" s="272">
        <v>539495</v>
      </c>
      <c r="C3328" s="272" t="s">
        <v>456</v>
      </c>
      <c r="D3328" s="272" t="s">
        <v>473</v>
      </c>
    </row>
    <row r="3329" spans="1:4">
      <c r="A3329" s="272" t="s">
        <v>5300</v>
      </c>
      <c r="B3329" s="272">
        <v>513369</v>
      </c>
      <c r="C3329" s="272" t="s">
        <v>456</v>
      </c>
      <c r="D3329" s="272" t="s">
        <v>1376</v>
      </c>
    </row>
    <row r="3330" spans="1:4">
      <c r="A3330" s="272" t="s">
        <v>5301</v>
      </c>
      <c r="B3330" s="272" t="s">
        <v>456</v>
      </c>
      <c r="C3330" s="272" t="s">
        <v>5302</v>
      </c>
      <c r="D3330" s="272" t="s">
        <v>467</v>
      </c>
    </row>
    <row r="3331" spans="1:4">
      <c r="A3331" s="272" t="s">
        <v>5303</v>
      </c>
      <c r="B3331" s="272">
        <v>541601</v>
      </c>
      <c r="C3331" s="272" t="s">
        <v>456</v>
      </c>
      <c r="D3331" s="272" t="s">
        <v>494</v>
      </c>
    </row>
    <row r="3332" spans="1:4">
      <c r="A3332" s="272" t="s">
        <v>5304</v>
      </c>
      <c r="B3332" s="272">
        <v>522257</v>
      </c>
      <c r="C3332" s="272" t="s">
        <v>456</v>
      </c>
      <c r="D3332" s="272" t="s">
        <v>464</v>
      </c>
    </row>
    <row r="3333" spans="1:4">
      <c r="A3333" s="272" t="s">
        <v>5305</v>
      </c>
      <c r="B3333" s="272">
        <v>517522</v>
      </c>
      <c r="C3333" s="272" t="s">
        <v>456</v>
      </c>
      <c r="D3333" s="272" t="s">
        <v>811</v>
      </c>
    </row>
    <row r="3334" spans="1:4">
      <c r="A3334" s="272" t="s">
        <v>5306</v>
      </c>
      <c r="B3334" s="272">
        <v>512409</v>
      </c>
      <c r="C3334" s="272" t="s">
        <v>456</v>
      </c>
      <c r="D3334" s="272" t="s">
        <v>473</v>
      </c>
    </row>
    <row r="3335" spans="1:4">
      <c r="A3335" s="272" t="s">
        <v>5307</v>
      </c>
      <c r="B3335" s="272" t="s">
        <v>456</v>
      </c>
      <c r="C3335" s="272" t="s">
        <v>5308</v>
      </c>
      <c r="D3335" s="272" t="s">
        <v>467</v>
      </c>
    </row>
    <row r="3336" spans="1:4">
      <c r="A3336" s="272" t="s">
        <v>5309</v>
      </c>
      <c r="B3336" s="272">
        <v>500354</v>
      </c>
      <c r="C3336" s="272" t="s">
        <v>5310</v>
      </c>
      <c r="D3336" s="272" t="s">
        <v>1155</v>
      </c>
    </row>
    <row r="3337" spans="1:4">
      <c r="A3337" s="272" t="s">
        <v>5311</v>
      </c>
      <c r="B3337" s="272">
        <v>532665</v>
      </c>
      <c r="C3337" s="272" t="s">
        <v>5312</v>
      </c>
      <c r="D3337" s="272" t="s">
        <v>471</v>
      </c>
    </row>
    <row r="3338" spans="1:4">
      <c r="A3338" s="272" t="s">
        <v>5313</v>
      </c>
      <c r="B3338" s="272">
        <v>500355</v>
      </c>
      <c r="C3338" s="272" t="s">
        <v>5314</v>
      </c>
      <c r="D3338" s="272" t="s">
        <v>600</v>
      </c>
    </row>
    <row r="3339" spans="1:4">
      <c r="A3339" s="272" t="s">
        <v>5315</v>
      </c>
      <c r="B3339" s="272">
        <v>500355</v>
      </c>
      <c r="C3339" s="272" t="s">
        <v>5314</v>
      </c>
      <c r="D3339" s="272" t="s">
        <v>600</v>
      </c>
    </row>
    <row r="3340" spans="1:4">
      <c r="A3340" s="272" t="s">
        <v>5316</v>
      </c>
      <c r="B3340" s="272">
        <v>534734</v>
      </c>
      <c r="C3340" s="272" t="s">
        <v>456</v>
      </c>
      <c r="D3340" s="272" t="s">
        <v>616</v>
      </c>
    </row>
    <row r="3341" spans="1:4">
      <c r="A3341" s="272" t="s">
        <v>5317</v>
      </c>
      <c r="B3341" s="272">
        <v>522281</v>
      </c>
      <c r="C3341" s="272" t="s">
        <v>456</v>
      </c>
      <c r="D3341" s="272" t="s">
        <v>754</v>
      </c>
    </row>
    <row r="3342" spans="1:4">
      <c r="A3342" s="272" t="s">
        <v>5318</v>
      </c>
      <c r="B3342" s="272">
        <v>500357</v>
      </c>
      <c r="C3342" s="272" t="s">
        <v>456</v>
      </c>
      <c r="D3342" s="272" t="s">
        <v>450</v>
      </c>
    </row>
    <row r="3343" spans="1:4">
      <c r="A3343" s="272" t="s">
        <v>5319</v>
      </c>
      <c r="B3343" s="272">
        <v>500358</v>
      </c>
      <c r="C3343" s="272" t="s">
        <v>456</v>
      </c>
      <c r="D3343" s="272" t="s">
        <v>473</v>
      </c>
    </row>
    <row r="3344" spans="1:4">
      <c r="A3344" s="272" t="s">
        <v>5320</v>
      </c>
      <c r="B3344" s="272">
        <v>524037</v>
      </c>
      <c r="C3344" s="272" t="s">
        <v>456</v>
      </c>
      <c r="D3344" s="272" t="s">
        <v>964</v>
      </c>
    </row>
    <row r="3345" spans="1:4">
      <c r="A3345" s="272" t="s">
        <v>5321</v>
      </c>
      <c r="B3345" s="272">
        <v>502587</v>
      </c>
      <c r="C3345" s="272" t="s">
        <v>456</v>
      </c>
      <c r="D3345" s="272" t="s">
        <v>450</v>
      </c>
    </row>
    <row r="3346" spans="1:4">
      <c r="A3346" s="272" t="s">
        <v>5322</v>
      </c>
      <c r="B3346" s="272">
        <v>539309</v>
      </c>
      <c r="C3346" s="272" t="s">
        <v>5323</v>
      </c>
      <c r="D3346" s="272" t="s">
        <v>779</v>
      </c>
    </row>
    <row r="3347" spans="1:4">
      <c r="A3347" s="272" t="s">
        <v>5324</v>
      </c>
      <c r="B3347" s="272">
        <v>523289</v>
      </c>
      <c r="C3347" s="272" t="s">
        <v>456</v>
      </c>
      <c r="D3347" s="272" t="s">
        <v>478</v>
      </c>
    </row>
    <row r="3348" spans="1:4">
      <c r="A3348" s="272" t="s">
        <v>5325</v>
      </c>
      <c r="B3348" s="272">
        <v>515127</v>
      </c>
      <c r="C3348" s="272" t="s">
        <v>456</v>
      </c>
      <c r="D3348" s="272" t="s">
        <v>478</v>
      </c>
    </row>
    <row r="3349" spans="1:4">
      <c r="A3349" s="272" t="s">
        <v>5326</v>
      </c>
      <c r="B3349" s="272">
        <v>538540</v>
      </c>
      <c r="C3349" s="272" t="s">
        <v>456</v>
      </c>
      <c r="D3349" s="272" t="s">
        <v>473</v>
      </c>
    </row>
    <row r="3350" spans="1:4">
      <c r="A3350" s="272" t="s">
        <v>5327</v>
      </c>
      <c r="B3350" s="272">
        <v>532369</v>
      </c>
      <c r="C3350" s="272" t="s">
        <v>5328</v>
      </c>
      <c r="D3350" s="272" t="s">
        <v>984</v>
      </c>
    </row>
    <row r="3351" spans="1:4">
      <c r="A3351" s="272" t="s">
        <v>5329</v>
      </c>
      <c r="B3351" s="272">
        <v>532370</v>
      </c>
      <c r="C3351" s="272" t="s">
        <v>5330</v>
      </c>
      <c r="D3351" s="272" t="s">
        <v>442</v>
      </c>
    </row>
    <row r="3352" spans="1:4">
      <c r="A3352" s="272" t="s">
        <v>5331</v>
      </c>
      <c r="B3352" s="272">
        <v>514223</v>
      </c>
      <c r="C3352" s="272" t="s">
        <v>5332</v>
      </c>
      <c r="D3352" s="272" t="s">
        <v>478</v>
      </c>
    </row>
    <row r="3353" spans="1:4">
      <c r="A3353" s="272" t="s">
        <v>5333</v>
      </c>
      <c r="B3353" s="272">
        <v>530951</v>
      </c>
      <c r="C3353" s="272" t="s">
        <v>456</v>
      </c>
      <c r="D3353" s="272" t="s">
        <v>549</v>
      </c>
    </row>
    <row r="3354" spans="1:4">
      <c r="A3354" s="272" t="s">
        <v>5334</v>
      </c>
      <c r="B3354" s="272">
        <v>532527</v>
      </c>
      <c r="C3354" s="272" t="s">
        <v>5335</v>
      </c>
      <c r="D3354" s="272" t="s">
        <v>1376</v>
      </c>
    </row>
    <row r="3355" spans="1:4">
      <c r="A3355" s="272" t="s">
        <v>5336</v>
      </c>
      <c r="B3355" s="272">
        <v>533262</v>
      </c>
      <c r="C3355" s="272" t="s">
        <v>5337</v>
      </c>
      <c r="D3355" s="272" t="s">
        <v>854</v>
      </c>
    </row>
    <row r="3356" spans="1:4">
      <c r="A3356" s="272" t="s">
        <v>5338</v>
      </c>
      <c r="B3356" s="272">
        <v>532690</v>
      </c>
      <c r="C3356" s="272" t="s">
        <v>5339</v>
      </c>
      <c r="D3356" s="272" t="s">
        <v>488</v>
      </c>
    </row>
    <row r="3357" spans="1:4">
      <c r="A3357" s="272" t="s">
        <v>5340</v>
      </c>
      <c r="B3357" s="272">
        <v>530925</v>
      </c>
      <c r="C3357" s="272" t="s">
        <v>456</v>
      </c>
      <c r="D3357" s="272" t="s">
        <v>473</v>
      </c>
    </row>
    <row r="3358" spans="1:4">
      <c r="A3358" s="272" t="s">
        <v>5341</v>
      </c>
      <c r="B3358" s="272">
        <v>507490</v>
      </c>
      <c r="C3358" s="272" t="s">
        <v>5342</v>
      </c>
      <c r="D3358" s="272" t="s">
        <v>1155</v>
      </c>
    </row>
    <row r="3359" spans="1:4">
      <c r="A3359" s="272" t="s">
        <v>5343</v>
      </c>
      <c r="B3359" s="272">
        <v>531228</v>
      </c>
      <c r="C3359" s="272" t="s">
        <v>456</v>
      </c>
      <c r="D3359" s="272" t="s">
        <v>473</v>
      </c>
    </row>
    <row r="3360" spans="1:4">
      <c r="A3360" s="272" t="s">
        <v>5344</v>
      </c>
      <c r="B3360" s="272">
        <v>532987</v>
      </c>
      <c r="C3360" s="272" t="s">
        <v>5345</v>
      </c>
      <c r="D3360" s="272" t="s">
        <v>811</v>
      </c>
    </row>
    <row r="3361" spans="1:4">
      <c r="A3361" s="272" t="s">
        <v>5346</v>
      </c>
      <c r="B3361" s="272">
        <v>532988</v>
      </c>
      <c r="C3361" s="272" t="s">
        <v>5347</v>
      </c>
      <c r="D3361" s="272" t="s">
        <v>811</v>
      </c>
    </row>
    <row r="3362" spans="1:4">
      <c r="A3362" s="272" t="s">
        <v>5348</v>
      </c>
      <c r="B3362" s="272">
        <v>505800</v>
      </c>
      <c r="C3362" s="272" t="s">
        <v>5349</v>
      </c>
      <c r="D3362" s="272" t="s">
        <v>811</v>
      </c>
    </row>
    <row r="3363" spans="1:4">
      <c r="A3363" s="272" t="s">
        <v>5350</v>
      </c>
      <c r="B3363" s="272">
        <v>532661</v>
      </c>
      <c r="C3363" s="272" t="s">
        <v>5351</v>
      </c>
      <c r="D3363" s="272" t="s">
        <v>811</v>
      </c>
    </row>
    <row r="3364" spans="1:4">
      <c r="A3364" s="272" t="s">
        <v>5352</v>
      </c>
      <c r="B3364" s="272">
        <v>541945</v>
      </c>
      <c r="C3364" s="272" t="s">
        <v>456</v>
      </c>
      <c r="D3364" s="272" t="s">
        <v>854</v>
      </c>
    </row>
    <row r="3365" spans="1:4">
      <c r="A3365" s="272" t="s">
        <v>5353</v>
      </c>
      <c r="B3365" s="272">
        <v>531583</v>
      </c>
      <c r="C3365" s="272" t="s">
        <v>456</v>
      </c>
      <c r="D3365" s="272" t="s">
        <v>473</v>
      </c>
    </row>
    <row r="3366" spans="1:4">
      <c r="A3366" s="272" t="s">
        <v>5354</v>
      </c>
      <c r="B3366" s="272">
        <v>500360</v>
      </c>
      <c r="C3366" s="272" t="s">
        <v>456</v>
      </c>
      <c r="D3366" s="272" t="s">
        <v>464</v>
      </c>
    </row>
    <row r="3367" spans="1:4">
      <c r="A3367" s="272" t="s">
        <v>5355</v>
      </c>
      <c r="B3367" s="272">
        <v>501351</v>
      </c>
      <c r="C3367" s="272" t="s">
        <v>456</v>
      </c>
      <c r="D3367" s="272" t="s">
        <v>877</v>
      </c>
    </row>
    <row r="3368" spans="1:4">
      <c r="A3368" s="272" t="s">
        <v>5356</v>
      </c>
      <c r="B3368" s="272">
        <v>507966</v>
      </c>
      <c r="C3368" s="272" t="s">
        <v>456</v>
      </c>
      <c r="D3368" s="272" t="s">
        <v>657</v>
      </c>
    </row>
    <row r="3369" spans="1:4">
      <c r="A3369" s="272" t="s">
        <v>5357</v>
      </c>
      <c r="B3369" s="272">
        <v>522207</v>
      </c>
      <c r="C3369" s="272" t="s">
        <v>456</v>
      </c>
      <c r="D3369" s="272" t="s">
        <v>811</v>
      </c>
    </row>
    <row r="3370" spans="1:4">
      <c r="A3370" s="272" t="s">
        <v>5358</v>
      </c>
      <c r="B3370" s="272">
        <v>522207</v>
      </c>
      <c r="C3370" s="272" t="s">
        <v>456</v>
      </c>
      <c r="D3370" s="272" t="s">
        <v>811</v>
      </c>
    </row>
    <row r="3371" spans="1:4">
      <c r="A3371" s="272" t="s">
        <v>5359</v>
      </c>
      <c r="B3371" s="272">
        <v>524230</v>
      </c>
      <c r="C3371" s="272" t="s">
        <v>5360</v>
      </c>
      <c r="D3371" s="272" t="s">
        <v>964</v>
      </c>
    </row>
    <row r="3372" spans="1:4">
      <c r="A3372" s="272" t="s">
        <v>5361</v>
      </c>
      <c r="B3372" s="272">
        <v>531233</v>
      </c>
      <c r="C3372" s="272" t="s">
        <v>456</v>
      </c>
      <c r="D3372" s="272" t="s">
        <v>641</v>
      </c>
    </row>
    <row r="3373" spans="1:4">
      <c r="A3373" s="272" t="s">
        <v>5362</v>
      </c>
      <c r="B3373" s="272">
        <v>507649</v>
      </c>
      <c r="C3373" s="272" t="s">
        <v>456</v>
      </c>
      <c r="D3373" s="272" t="s">
        <v>705</v>
      </c>
    </row>
    <row r="3374" spans="1:4">
      <c r="A3374" s="272" t="s">
        <v>5363</v>
      </c>
      <c r="B3374" s="272">
        <v>532918</v>
      </c>
      <c r="C3374" s="272" t="s">
        <v>456</v>
      </c>
      <c r="D3374" s="272" t="s">
        <v>779</v>
      </c>
    </row>
    <row r="3375" spans="1:4">
      <c r="A3375" s="272" t="s">
        <v>5364</v>
      </c>
      <c r="B3375" s="272">
        <v>524610</v>
      </c>
      <c r="C3375" s="272" t="s">
        <v>456</v>
      </c>
      <c r="D3375" s="272" t="s">
        <v>616</v>
      </c>
    </row>
    <row r="3376" spans="1:4">
      <c r="A3376" s="272" t="s">
        <v>5365</v>
      </c>
      <c r="B3376" s="272">
        <v>540796</v>
      </c>
      <c r="C3376" s="272" t="s">
        <v>456</v>
      </c>
      <c r="D3376" s="272" t="s">
        <v>542</v>
      </c>
    </row>
    <row r="3377" spans="1:4">
      <c r="A3377" s="272" t="s">
        <v>5366</v>
      </c>
      <c r="B3377" s="272">
        <v>520111</v>
      </c>
      <c r="C3377" s="272" t="s">
        <v>5367</v>
      </c>
      <c r="D3377" s="272" t="s">
        <v>854</v>
      </c>
    </row>
    <row r="3378" spans="1:4">
      <c r="A3378" s="272" t="s">
        <v>5368</v>
      </c>
      <c r="B3378" s="272">
        <v>534597</v>
      </c>
      <c r="C3378" s="272" t="s">
        <v>5369</v>
      </c>
      <c r="D3378" s="272" t="s">
        <v>595</v>
      </c>
    </row>
    <row r="3379" spans="1:4">
      <c r="A3379" s="272" t="s">
        <v>5370</v>
      </c>
      <c r="B3379" s="272">
        <v>533122</v>
      </c>
      <c r="C3379" s="272" t="s">
        <v>5371</v>
      </c>
      <c r="D3379" s="272" t="s">
        <v>595</v>
      </c>
    </row>
    <row r="3380" spans="1:4">
      <c r="A3380" s="272" t="s">
        <v>5372</v>
      </c>
      <c r="B3380" s="272">
        <v>537840</v>
      </c>
      <c r="C3380" s="272" t="s">
        <v>456</v>
      </c>
      <c r="D3380" s="272" t="s">
        <v>854</v>
      </c>
    </row>
    <row r="3381" spans="1:4">
      <c r="A3381" s="272" t="s">
        <v>5373</v>
      </c>
      <c r="B3381" s="272">
        <v>507300</v>
      </c>
      <c r="C3381" s="272" t="s">
        <v>456</v>
      </c>
      <c r="D3381" s="272" t="s">
        <v>1155</v>
      </c>
    </row>
    <row r="3382" spans="1:4">
      <c r="A3382" s="272" t="s">
        <v>5374</v>
      </c>
      <c r="B3382" s="272">
        <v>533294</v>
      </c>
      <c r="C3382" s="272" t="s">
        <v>5375</v>
      </c>
      <c r="D3382" s="272" t="s">
        <v>1088</v>
      </c>
    </row>
    <row r="3383" spans="1:4">
      <c r="A3383" s="272" t="s">
        <v>5376</v>
      </c>
      <c r="B3383" s="272">
        <v>526095</v>
      </c>
      <c r="C3383" s="272" t="s">
        <v>456</v>
      </c>
      <c r="D3383" s="272" t="s">
        <v>984</v>
      </c>
    </row>
    <row r="3384" spans="1:4">
      <c r="A3384" s="272" t="s">
        <v>5377</v>
      </c>
      <c r="B3384" s="272">
        <v>504341</v>
      </c>
      <c r="C3384" s="272" t="s">
        <v>456</v>
      </c>
      <c r="D3384" s="272" t="s">
        <v>439</v>
      </c>
    </row>
    <row r="3385" spans="1:4">
      <c r="A3385" s="272" t="s">
        <v>5378</v>
      </c>
      <c r="B3385" s="272">
        <v>541634</v>
      </c>
      <c r="C3385" s="272" t="s">
        <v>456</v>
      </c>
      <c r="D3385" s="272" t="s">
        <v>984</v>
      </c>
    </row>
    <row r="3386" spans="1:4">
      <c r="A3386" s="272" t="s">
        <v>5379</v>
      </c>
      <c r="B3386" s="272">
        <v>531207</v>
      </c>
      <c r="C3386" s="272" t="s">
        <v>456</v>
      </c>
      <c r="D3386" s="272" t="s">
        <v>494</v>
      </c>
    </row>
    <row r="3387" spans="1:4">
      <c r="A3387" s="272" t="s">
        <v>5380</v>
      </c>
      <c r="B3387" s="272">
        <v>500330</v>
      </c>
      <c r="C3387" s="272" t="s">
        <v>5381</v>
      </c>
      <c r="D3387" s="272" t="s">
        <v>471</v>
      </c>
    </row>
    <row r="3388" spans="1:4">
      <c r="A3388" s="272" t="s">
        <v>5382</v>
      </c>
      <c r="B3388" s="272">
        <v>540065</v>
      </c>
      <c r="C3388" s="272" t="s">
        <v>5383</v>
      </c>
      <c r="D3388" s="272" t="s">
        <v>774</v>
      </c>
    </row>
    <row r="3389" spans="1:4">
      <c r="A3389" s="272" t="s">
        <v>5384</v>
      </c>
      <c r="B3389" s="272">
        <v>531825</v>
      </c>
      <c r="C3389" s="272" t="s">
        <v>456</v>
      </c>
      <c r="D3389" s="272" t="s">
        <v>442</v>
      </c>
    </row>
    <row r="3390" spans="1:4">
      <c r="A3390" s="272" t="s">
        <v>5385</v>
      </c>
      <c r="B3390" s="272">
        <v>537254</v>
      </c>
      <c r="C3390" s="272" t="s">
        <v>456</v>
      </c>
      <c r="D3390" s="272" t="s">
        <v>478</v>
      </c>
    </row>
    <row r="3391" spans="1:4">
      <c r="A3391" s="272" t="s">
        <v>5386</v>
      </c>
      <c r="B3391" s="272">
        <v>534708</v>
      </c>
      <c r="C3391" s="272" t="s">
        <v>456</v>
      </c>
      <c r="D3391" s="272" t="s">
        <v>625</v>
      </c>
    </row>
    <row r="3392" spans="1:4">
      <c r="A3392" s="272" t="s">
        <v>5387</v>
      </c>
      <c r="B3392" s="272">
        <v>533608</v>
      </c>
      <c r="C3392" s="272" t="s">
        <v>456</v>
      </c>
      <c r="D3392" s="272" t="s">
        <v>576</v>
      </c>
    </row>
    <row r="3393" spans="1:4">
      <c r="A3393" s="272" t="s">
        <v>5388</v>
      </c>
      <c r="B3393" s="272">
        <v>533285</v>
      </c>
      <c r="C3393" s="272" t="s">
        <v>456</v>
      </c>
      <c r="D3393" s="272" t="s">
        <v>542</v>
      </c>
    </row>
    <row r="3394" spans="1:4">
      <c r="A3394" s="272" t="s">
        <v>5389</v>
      </c>
      <c r="B3394" s="272">
        <v>539691</v>
      </c>
      <c r="C3394" s="272" t="s">
        <v>456</v>
      </c>
      <c r="D3394" s="272" t="s">
        <v>478</v>
      </c>
    </row>
    <row r="3395" spans="1:4">
      <c r="A3395" s="272" t="s">
        <v>5390</v>
      </c>
      <c r="B3395" s="272">
        <v>530053</v>
      </c>
      <c r="C3395" s="272" t="s">
        <v>456</v>
      </c>
      <c r="D3395" s="272" t="s">
        <v>542</v>
      </c>
    </row>
    <row r="3396" spans="1:4">
      <c r="A3396" s="272" t="s">
        <v>5391</v>
      </c>
      <c r="B3396" s="272">
        <v>513558</v>
      </c>
      <c r="C3396" s="272" t="s">
        <v>456</v>
      </c>
      <c r="D3396" s="272" t="s">
        <v>488</v>
      </c>
    </row>
    <row r="3397" spans="1:4">
      <c r="A3397" s="272" t="s">
        <v>5392</v>
      </c>
      <c r="B3397" s="272">
        <v>538611</v>
      </c>
      <c r="C3397" s="272" t="s">
        <v>456</v>
      </c>
      <c r="D3397" s="272" t="s">
        <v>439</v>
      </c>
    </row>
    <row r="3398" spans="1:4">
      <c r="A3398" s="272" t="s">
        <v>5393</v>
      </c>
      <c r="B3398" s="272">
        <v>532955</v>
      </c>
      <c r="C3398" s="272" t="s">
        <v>5394</v>
      </c>
      <c r="D3398" s="272" t="s">
        <v>473</v>
      </c>
    </row>
    <row r="3399" spans="1:4">
      <c r="A3399" s="272" t="s">
        <v>5395</v>
      </c>
      <c r="B3399" s="272">
        <v>523650</v>
      </c>
      <c r="C3399" s="272" t="s">
        <v>456</v>
      </c>
      <c r="D3399" s="272" t="s">
        <v>464</v>
      </c>
    </row>
    <row r="3400" spans="1:4">
      <c r="A3400" s="272" t="s">
        <v>5396</v>
      </c>
      <c r="B3400" s="272">
        <v>532805</v>
      </c>
      <c r="C3400" s="272" t="s">
        <v>5397</v>
      </c>
      <c r="D3400" s="272" t="s">
        <v>478</v>
      </c>
    </row>
    <row r="3401" spans="1:4">
      <c r="A3401" s="272" t="s">
        <v>5398</v>
      </c>
      <c r="B3401" s="272">
        <v>532805</v>
      </c>
      <c r="C3401" s="272" t="s">
        <v>5397</v>
      </c>
      <c r="D3401" s="272" t="s">
        <v>478</v>
      </c>
    </row>
    <row r="3402" spans="1:4">
      <c r="A3402" s="272" t="s">
        <v>5399</v>
      </c>
      <c r="B3402" s="272">
        <v>532884</v>
      </c>
      <c r="C3402" s="272" t="s">
        <v>5400</v>
      </c>
      <c r="D3402" s="272" t="s">
        <v>1492</v>
      </c>
    </row>
    <row r="3403" spans="1:4">
      <c r="A3403" s="272" t="s">
        <v>5401</v>
      </c>
      <c r="B3403" s="272">
        <v>530815</v>
      </c>
      <c r="C3403" s="272" t="s">
        <v>456</v>
      </c>
      <c r="D3403" s="272" t="s">
        <v>504</v>
      </c>
    </row>
    <row r="3404" spans="1:4">
      <c r="A3404" s="272" t="s">
        <v>5402</v>
      </c>
      <c r="B3404" s="272">
        <v>531033</v>
      </c>
      <c r="C3404" s="272" t="s">
        <v>456</v>
      </c>
      <c r="D3404" s="272" t="s">
        <v>473</v>
      </c>
    </row>
    <row r="3405" spans="1:4">
      <c r="A3405" s="272" t="s">
        <v>5403</v>
      </c>
      <c r="B3405" s="272">
        <v>530807</v>
      </c>
      <c r="C3405" s="272" t="s">
        <v>456</v>
      </c>
      <c r="D3405" s="272" t="s">
        <v>542</v>
      </c>
    </row>
    <row r="3406" spans="1:4">
      <c r="A3406" s="272" t="s">
        <v>5404</v>
      </c>
      <c r="B3406" s="272">
        <v>515018</v>
      </c>
      <c r="C3406" s="272" t="s">
        <v>5405</v>
      </c>
      <c r="D3406" s="272" t="s">
        <v>733</v>
      </c>
    </row>
    <row r="3407" spans="1:4">
      <c r="A3407" s="272" t="s">
        <v>5406</v>
      </c>
      <c r="B3407" s="272">
        <v>540175</v>
      </c>
      <c r="C3407" s="272" t="s">
        <v>456</v>
      </c>
      <c r="D3407" s="272" t="s">
        <v>439</v>
      </c>
    </row>
    <row r="3408" spans="1:4">
      <c r="A3408" s="272" t="s">
        <v>5407</v>
      </c>
      <c r="B3408" s="272">
        <v>511585</v>
      </c>
      <c r="C3408" s="272" t="s">
        <v>456</v>
      </c>
      <c r="D3408" s="272" t="s">
        <v>473</v>
      </c>
    </row>
    <row r="3409" spans="1:4">
      <c r="A3409" s="272" t="s">
        <v>5408</v>
      </c>
      <c r="B3409" s="272">
        <v>512624</v>
      </c>
      <c r="C3409" s="272" t="s">
        <v>456</v>
      </c>
      <c r="D3409" s="272" t="s">
        <v>478</v>
      </c>
    </row>
    <row r="3410" spans="1:4">
      <c r="A3410" s="272" t="s">
        <v>5409</v>
      </c>
      <c r="B3410" s="272">
        <v>505817</v>
      </c>
      <c r="C3410" s="272" t="s">
        <v>456</v>
      </c>
      <c r="D3410" s="272" t="s">
        <v>811</v>
      </c>
    </row>
    <row r="3411" spans="1:4">
      <c r="A3411" s="272" t="s">
        <v>5410</v>
      </c>
      <c r="B3411" s="272">
        <v>505817</v>
      </c>
      <c r="C3411" s="272" t="s">
        <v>456</v>
      </c>
      <c r="D3411" s="272" t="s">
        <v>811</v>
      </c>
    </row>
    <row r="3412" spans="1:4">
      <c r="A3412" s="272" t="s">
        <v>5411</v>
      </c>
      <c r="B3412" s="272">
        <v>526075</v>
      </c>
      <c r="C3412" s="272" t="s">
        <v>456</v>
      </c>
      <c r="D3412" s="272" t="s">
        <v>494</v>
      </c>
    </row>
    <row r="3413" spans="1:4">
      <c r="A3413" s="272" t="s">
        <v>5412</v>
      </c>
      <c r="B3413" s="272">
        <v>530517</v>
      </c>
      <c r="C3413" s="272" t="s">
        <v>5413</v>
      </c>
      <c r="D3413" s="272" t="s">
        <v>882</v>
      </c>
    </row>
    <row r="3414" spans="1:4">
      <c r="A3414" s="272" t="s">
        <v>5414</v>
      </c>
      <c r="B3414" s="272" t="s">
        <v>456</v>
      </c>
      <c r="C3414" s="272" t="s">
        <v>5415</v>
      </c>
      <c r="D3414" s="272" t="s">
        <v>467</v>
      </c>
    </row>
    <row r="3415" spans="1:4">
      <c r="A3415" s="272" t="s">
        <v>5416</v>
      </c>
      <c r="B3415" s="272">
        <v>532124</v>
      </c>
      <c r="C3415" s="272" t="s">
        <v>456</v>
      </c>
      <c r="D3415" s="272" t="s">
        <v>657</v>
      </c>
    </row>
    <row r="3416" spans="1:4">
      <c r="A3416" s="272" t="s">
        <v>5417</v>
      </c>
      <c r="B3416" s="272">
        <v>532124</v>
      </c>
      <c r="C3416" s="272" t="s">
        <v>456</v>
      </c>
      <c r="D3416" s="272" t="s">
        <v>657</v>
      </c>
    </row>
    <row r="3417" spans="1:4">
      <c r="A3417" s="272" t="s">
        <v>5418</v>
      </c>
      <c r="B3417" s="272">
        <v>500111</v>
      </c>
      <c r="C3417" s="272" t="s">
        <v>5419</v>
      </c>
      <c r="D3417" s="272" t="s">
        <v>473</v>
      </c>
    </row>
    <row r="3418" spans="1:4">
      <c r="A3418" s="272" t="s">
        <v>5420</v>
      </c>
      <c r="B3418" s="272">
        <v>503162</v>
      </c>
      <c r="C3418" s="272" t="s">
        <v>456</v>
      </c>
      <c r="D3418" s="272" t="s">
        <v>471</v>
      </c>
    </row>
    <row r="3419" spans="1:4">
      <c r="A3419" s="272" t="s">
        <v>5421</v>
      </c>
      <c r="B3419" s="272">
        <v>532712</v>
      </c>
      <c r="C3419" s="272" t="s">
        <v>5422</v>
      </c>
      <c r="D3419" s="272" t="s">
        <v>1400</v>
      </c>
    </row>
    <row r="3420" spans="1:4">
      <c r="A3420" s="272" t="s">
        <v>5423</v>
      </c>
      <c r="B3420" s="272">
        <v>590106</v>
      </c>
      <c r="C3420" s="272" t="s">
        <v>5424</v>
      </c>
      <c r="D3420" s="272" t="s">
        <v>439</v>
      </c>
    </row>
    <row r="3421" spans="1:4">
      <c r="A3421" s="272" t="s">
        <v>5425</v>
      </c>
      <c r="B3421" s="272">
        <v>590095</v>
      </c>
      <c r="C3421" s="272" t="s">
        <v>5426</v>
      </c>
      <c r="D3421" s="272" t="s">
        <v>439</v>
      </c>
    </row>
    <row r="3422" spans="1:4">
      <c r="A3422" s="272" t="s">
        <v>5427</v>
      </c>
      <c r="B3422" s="272">
        <v>590113</v>
      </c>
      <c r="C3422" s="272" t="s">
        <v>5428</v>
      </c>
      <c r="D3422" s="272" t="s">
        <v>439</v>
      </c>
    </row>
    <row r="3423" spans="1:4">
      <c r="A3423" s="272" t="s">
        <v>5429</v>
      </c>
      <c r="B3423" s="272">
        <v>590104</v>
      </c>
      <c r="C3423" s="272" t="s">
        <v>5430</v>
      </c>
      <c r="D3423" s="272" t="s">
        <v>439</v>
      </c>
    </row>
    <row r="3424" spans="1:4">
      <c r="A3424" s="272" t="s">
        <v>5431</v>
      </c>
      <c r="B3424" s="272">
        <v>590103</v>
      </c>
      <c r="C3424" s="272" t="s">
        <v>5432</v>
      </c>
      <c r="D3424" s="272" t="s">
        <v>439</v>
      </c>
    </row>
    <row r="3425" spans="1:4">
      <c r="A3425" s="272" t="s">
        <v>5433</v>
      </c>
      <c r="B3425" s="272">
        <v>590108</v>
      </c>
      <c r="C3425" s="272" t="s">
        <v>5434</v>
      </c>
      <c r="D3425" s="272" t="s">
        <v>439</v>
      </c>
    </row>
    <row r="3426" spans="1:4">
      <c r="A3426" s="272" t="s">
        <v>5435</v>
      </c>
      <c r="B3426" s="272">
        <v>590109</v>
      </c>
      <c r="C3426" s="272" t="s">
        <v>5436</v>
      </c>
      <c r="D3426" s="272" t="s">
        <v>439</v>
      </c>
    </row>
    <row r="3427" spans="1:4">
      <c r="A3427" s="272" t="s">
        <v>5437</v>
      </c>
      <c r="B3427" s="272">
        <v>540709</v>
      </c>
      <c r="C3427" s="272" t="s">
        <v>5438</v>
      </c>
      <c r="D3427" s="272" t="s">
        <v>514</v>
      </c>
    </row>
    <row r="3428" spans="1:4">
      <c r="A3428" s="272" t="s">
        <v>5439</v>
      </c>
      <c r="B3428" s="272">
        <v>523445</v>
      </c>
      <c r="C3428" s="272" t="s">
        <v>5440</v>
      </c>
      <c r="D3428" s="272" t="s">
        <v>854</v>
      </c>
    </row>
    <row r="3429" spans="1:4">
      <c r="A3429" s="272" t="s">
        <v>5441</v>
      </c>
      <c r="B3429" s="272">
        <v>500325</v>
      </c>
      <c r="C3429" s="272" t="s">
        <v>5442</v>
      </c>
      <c r="D3429" s="272" t="s">
        <v>587</v>
      </c>
    </row>
    <row r="3430" spans="1:4">
      <c r="A3430" s="272" t="s">
        <v>5443</v>
      </c>
      <c r="B3430" s="272">
        <v>500390</v>
      </c>
      <c r="C3430" s="272" t="s">
        <v>5444</v>
      </c>
      <c r="D3430" s="272" t="s">
        <v>595</v>
      </c>
    </row>
    <row r="3431" spans="1:4">
      <c r="A3431" s="272" t="s">
        <v>5445</v>
      </c>
      <c r="B3431" s="272">
        <v>533107</v>
      </c>
      <c r="C3431" s="272" t="s">
        <v>5446</v>
      </c>
      <c r="D3431" s="272" t="s">
        <v>929</v>
      </c>
    </row>
    <row r="3432" spans="1:4">
      <c r="A3432" s="272" t="s">
        <v>5447</v>
      </c>
      <c r="B3432" s="272">
        <v>540767</v>
      </c>
      <c r="C3432" s="272" t="s">
        <v>5448</v>
      </c>
      <c r="D3432" s="272" t="s">
        <v>2862</v>
      </c>
    </row>
    <row r="3433" spans="1:4">
      <c r="A3433" s="272" t="s">
        <v>5449</v>
      </c>
      <c r="B3433" s="272">
        <v>532939</v>
      </c>
      <c r="C3433" s="272" t="s">
        <v>5450</v>
      </c>
      <c r="D3433" s="272" t="s">
        <v>595</v>
      </c>
    </row>
    <row r="3434" spans="1:4">
      <c r="A3434" s="272" t="s">
        <v>5451</v>
      </c>
      <c r="B3434" s="272">
        <v>511712</v>
      </c>
      <c r="C3434" s="272" t="s">
        <v>456</v>
      </c>
      <c r="D3434" s="272" t="s">
        <v>439</v>
      </c>
    </row>
    <row r="3435" spans="1:4">
      <c r="A3435" s="272" t="s">
        <v>5452</v>
      </c>
      <c r="B3435" s="272">
        <v>539760</v>
      </c>
      <c r="C3435" s="272" t="s">
        <v>456</v>
      </c>
      <c r="D3435" s="272" t="s">
        <v>754</v>
      </c>
    </row>
    <row r="3436" spans="1:4">
      <c r="A3436" s="272" t="s">
        <v>5453</v>
      </c>
      <c r="B3436" s="272">
        <v>532915</v>
      </c>
      <c r="C3436" s="272" t="s">
        <v>5454</v>
      </c>
      <c r="D3436" s="272" t="s">
        <v>439</v>
      </c>
    </row>
    <row r="3437" spans="1:4">
      <c r="A3437" s="272" t="s">
        <v>5455</v>
      </c>
      <c r="B3437" s="272">
        <v>540426</v>
      </c>
      <c r="C3437" s="272" t="s">
        <v>456</v>
      </c>
      <c r="D3437" s="272" t="s">
        <v>542</v>
      </c>
    </row>
    <row r="3438" spans="1:4">
      <c r="A3438" s="272" t="s">
        <v>5456</v>
      </c>
      <c r="B3438" s="272">
        <v>513043</v>
      </c>
      <c r="C3438" s="272" t="s">
        <v>456</v>
      </c>
      <c r="D3438" s="272" t="s">
        <v>779</v>
      </c>
    </row>
    <row r="3439" spans="1:4">
      <c r="A3439" s="272" t="s">
        <v>5457</v>
      </c>
      <c r="B3439" s="272">
        <v>512487</v>
      </c>
      <c r="C3439" s="272" t="s">
        <v>456</v>
      </c>
      <c r="D3439" s="272" t="s">
        <v>478</v>
      </c>
    </row>
    <row r="3440" spans="1:4">
      <c r="A3440" s="272" t="s">
        <v>5458</v>
      </c>
      <c r="B3440" s="272">
        <v>505658</v>
      </c>
      <c r="C3440" s="272" t="s">
        <v>456</v>
      </c>
      <c r="D3440" s="272" t="s">
        <v>464</v>
      </c>
    </row>
    <row r="3441" spans="1:4">
      <c r="A3441" s="272" t="s">
        <v>5459</v>
      </c>
      <c r="B3441" s="272">
        <v>504360</v>
      </c>
      <c r="C3441" s="272" t="s">
        <v>456</v>
      </c>
      <c r="D3441" s="272" t="s">
        <v>478</v>
      </c>
    </row>
    <row r="3442" spans="1:4">
      <c r="A3442" s="272" t="s">
        <v>5460</v>
      </c>
      <c r="B3442" s="272">
        <v>511149</v>
      </c>
      <c r="C3442" s="272" t="s">
        <v>456</v>
      </c>
      <c r="D3442" s="272" t="s">
        <v>877</v>
      </c>
    </row>
    <row r="3443" spans="1:4">
      <c r="A3443" s="272" t="s">
        <v>5461</v>
      </c>
      <c r="B3443" s="272">
        <v>530919</v>
      </c>
      <c r="C3443" s="272" t="s">
        <v>5462</v>
      </c>
      <c r="D3443" s="272" t="s">
        <v>3796</v>
      </c>
    </row>
    <row r="3444" spans="1:4">
      <c r="A3444" s="272" t="s">
        <v>5463</v>
      </c>
      <c r="B3444" s="272" t="s">
        <v>456</v>
      </c>
      <c r="C3444" s="272" t="s">
        <v>5464</v>
      </c>
      <c r="D3444" s="272" t="s">
        <v>3796</v>
      </c>
    </row>
    <row r="3445" spans="1:4">
      <c r="A3445" s="272" t="s">
        <v>5465</v>
      </c>
      <c r="B3445" s="272">
        <v>532923</v>
      </c>
      <c r="C3445" s="272" t="s">
        <v>5466</v>
      </c>
      <c r="D3445" s="272" t="s">
        <v>570</v>
      </c>
    </row>
    <row r="3446" spans="1:4">
      <c r="A3446" s="272" t="s">
        <v>5467</v>
      </c>
      <c r="B3446" s="272">
        <v>535322</v>
      </c>
      <c r="C3446" s="272" t="s">
        <v>5468</v>
      </c>
      <c r="D3446" s="272" t="s">
        <v>514</v>
      </c>
    </row>
    <row r="3447" spans="1:4">
      <c r="A3447" s="272" t="s">
        <v>5469</v>
      </c>
      <c r="B3447" s="272">
        <v>532687</v>
      </c>
      <c r="C3447" s="272" t="s">
        <v>5470</v>
      </c>
      <c r="D3447" s="272" t="s">
        <v>2449</v>
      </c>
    </row>
    <row r="3448" spans="1:4">
      <c r="A3448" s="272" t="s">
        <v>5471</v>
      </c>
      <c r="B3448" s="272">
        <v>532687</v>
      </c>
      <c r="C3448" s="272" t="s">
        <v>5470</v>
      </c>
      <c r="D3448" s="272" t="s">
        <v>2449</v>
      </c>
    </row>
    <row r="3449" spans="1:4">
      <c r="A3449" s="272" t="s">
        <v>5472</v>
      </c>
      <c r="B3449" s="272">
        <v>524218</v>
      </c>
      <c r="C3449" s="272" t="s">
        <v>456</v>
      </c>
      <c r="D3449" s="272" t="s">
        <v>494</v>
      </c>
    </row>
    <row r="3450" spans="1:4">
      <c r="A3450" s="272" t="s">
        <v>5473</v>
      </c>
      <c r="B3450" s="272">
        <v>505509</v>
      </c>
      <c r="C3450" s="272" t="s">
        <v>5474</v>
      </c>
      <c r="D3450" s="272" t="s">
        <v>576</v>
      </c>
    </row>
    <row r="3451" spans="1:4">
      <c r="A3451" s="272" t="s">
        <v>5475</v>
      </c>
      <c r="B3451" s="272">
        <v>515085</v>
      </c>
      <c r="C3451" s="272" t="s">
        <v>456</v>
      </c>
      <c r="D3451" s="272" t="s">
        <v>733</v>
      </c>
    </row>
    <row r="3452" spans="1:4">
      <c r="A3452" s="272" t="s">
        <v>5476</v>
      </c>
      <c r="B3452" s="272">
        <v>519191</v>
      </c>
      <c r="C3452" s="272" t="s">
        <v>5477</v>
      </c>
      <c r="D3452" s="272" t="s">
        <v>5478</v>
      </c>
    </row>
    <row r="3453" spans="1:4">
      <c r="A3453" s="272" t="s">
        <v>5479</v>
      </c>
      <c r="B3453" s="272">
        <v>505368</v>
      </c>
      <c r="C3453" s="272" t="s">
        <v>5480</v>
      </c>
      <c r="D3453" s="272" t="s">
        <v>464</v>
      </c>
    </row>
    <row r="3454" spans="1:4">
      <c r="A3454" s="272" t="s">
        <v>5481</v>
      </c>
      <c r="B3454" s="272">
        <v>531888</v>
      </c>
      <c r="C3454" s="272" t="s">
        <v>456</v>
      </c>
      <c r="D3454" s="272" t="s">
        <v>464</v>
      </c>
    </row>
    <row r="3455" spans="1:4">
      <c r="A3455" s="272" t="s">
        <v>5482</v>
      </c>
      <c r="B3455" s="272">
        <v>539669</v>
      </c>
      <c r="C3455" s="272" t="s">
        <v>456</v>
      </c>
      <c r="D3455" s="272" t="s">
        <v>473</v>
      </c>
    </row>
    <row r="3456" spans="1:4">
      <c r="A3456" s="272" t="s">
        <v>5483</v>
      </c>
      <c r="B3456" s="272">
        <v>531952</v>
      </c>
      <c r="C3456" s="272" t="s">
        <v>456</v>
      </c>
      <c r="D3456" s="272" t="s">
        <v>471</v>
      </c>
    </row>
    <row r="3457" spans="1:4">
      <c r="A3457" s="272" t="s">
        <v>5484</v>
      </c>
      <c r="B3457" s="272">
        <v>530271</v>
      </c>
      <c r="C3457" s="272" t="s">
        <v>456</v>
      </c>
      <c r="D3457" s="272" t="s">
        <v>473</v>
      </c>
    </row>
    <row r="3458" spans="1:4">
      <c r="A3458" s="272" t="s">
        <v>5485</v>
      </c>
      <c r="B3458" s="272">
        <v>532766</v>
      </c>
      <c r="C3458" s="272" t="s">
        <v>456</v>
      </c>
      <c r="D3458" s="272" t="s">
        <v>854</v>
      </c>
    </row>
    <row r="3459" spans="1:4">
      <c r="A3459" s="272" t="s">
        <v>5486</v>
      </c>
      <c r="B3459" s="272">
        <v>539435</v>
      </c>
      <c r="C3459" s="272" t="s">
        <v>456</v>
      </c>
      <c r="D3459" s="272" t="s">
        <v>439</v>
      </c>
    </row>
    <row r="3460" spans="1:4">
      <c r="A3460" s="272" t="s">
        <v>5487</v>
      </c>
      <c r="B3460" s="272">
        <v>519230</v>
      </c>
      <c r="C3460" s="272" t="s">
        <v>456</v>
      </c>
      <c r="D3460" s="272" t="s">
        <v>478</v>
      </c>
    </row>
    <row r="3461" spans="1:4">
      <c r="A3461" s="272" t="s">
        <v>5488</v>
      </c>
      <c r="B3461" s="272">
        <v>520008</v>
      </c>
      <c r="C3461" s="272" t="s">
        <v>5489</v>
      </c>
      <c r="D3461" s="272" t="s">
        <v>811</v>
      </c>
    </row>
    <row r="3462" spans="1:4">
      <c r="A3462" s="272" t="s">
        <v>5490</v>
      </c>
      <c r="B3462" s="272">
        <v>540590</v>
      </c>
      <c r="C3462" s="272" t="s">
        <v>456</v>
      </c>
      <c r="D3462" s="272" t="s">
        <v>786</v>
      </c>
    </row>
    <row r="3463" spans="1:4">
      <c r="A3463" s="272" t="s">
        <v>5491</v>
      </c>
      <c r="B3463" s="272">
        <v>524480</v>
      </c>
      <c r="C3463" s="272" t="s">
        <v>456</v>
      </c>
      <c r="D3463" s="272" t="s">
        <v>504</v>
      </c>
    </row>
    <row r="3464" spans="1:4">
      <c r="A3464" s="272" t="s">
        <v>5492</v>
      </c>
      <c r="B3464" s="272">
        <v>540082</v>
      </c>
      <c r="C3464" s="272" t="s">
        <v>456</v>
      </c>
      <c r="D3464" s="272" t="s">
        <v>779</v>
      </c>
    </row>
    <row r="3465" spans="1:4">
      <c r="A3465" s="272" t="s">
        <v>5493</v>
      </c>
      <c r="B3465" s="272">
        <v>504365</v>
      </c>
      <c r="C3465" s="272" t="s">
        <v>456</v>
      </c>
      <c r="D3465" s="272" t="s">
        <v>439</v>
      </c>
    </row>
    <row r="3466" spans="1:4">
      <c r="A3466" s="272" t="s">
        <v>5494</v>
      </c>
      <c r="B3466" s="272">
        <v>541151</v>
      </c>
      <c r="C3466" s="272" t="s">
        <v>456</v>
      </c>
      <c r="D3466" s="272" t="s">
        <v>540</v>
      </c>
    </row>
    <row r="3467" spans="1:4">
      <c r="A3467" s="272" t="s">
        <v>5495</v>
      </c>
      <c r="B3467" s="272">
        <v>541151</v>
      </c>
      <c r="C3467" s="272" t="s">
        <v>456</v>
      </c>
      <c r="D3467" s="272" t="s">
        <v>540</v>
      </c>
    </row>
    <row r="3468" spans="1:4">
      <c r="A3468" s="272" t="s">
        <v>5496</v>
      </c>
      <c r="B3468" s="272">
        <v>507508</v>
      </c>
      <c r="C3468" s="272" t="s">
        <v>456</v>
      </c>
      <c r="D3468" s="272" t="s">
        <v>1155</v>
      </c>
    </row>
    <row r="3469" spans="1:4">
      <c r="A3469" s="272" t="s">
        <v>5497</v>
      </c>
      <c r="B3469" s="272">
        <v>530251</v>
      </c>
      <c r="C3469" s="272" t="s">
        <v>456</v>
      </c>
      <c r="D3469" s="272" t="s">
        <v>478</v>
      </c>
    </row>
    <row r="3470" spans="1:4">
      <c r="A3470" s="272" t="s">
        <v>5498</v>
      </c>
      <c r="B3470" s="272">
        <v>514177</v>
      </c>
      <c r="C3470" s="272" t="s">
        <v>456</v>
      </c>
      <c r="D3470" s="272" t="s">
        <v>471</v>
      </c>
    </row>
    <row r="3471" spans="1:4">
      <c r="A3471" s="272" t="s">
        <v>5499</v>
      </c>
      <c r="B3471" s="272">
        <v>531539</v>
      </c>
      <c r="C3471" s="272" t="s">
        <v>456</v>
      </c>
      <c r="D3471" s="272" t="s">
        <v>488</v>
      </c>
    </row>
    <row r="3472" spans="1:4">
      <c r="A3472" s="272" t="s">
        <v>5500</v>
      </c>
      <c r="B3472" s="272">
        <v>526861</v>
      </c>
      <c r="C3472" s="272" t="s">
        <v>456</v>
      </c>
      <c r="D3472" s="272" t="s">
        <v>464</v>
      </c>
    </row>
    <row r="3473" spans="1:4">
      <c r="A3473" s="272" t="s">
        <v>5501</v>
      </c>
      <c r="B3473" s="272">
        <v>523021</v>
      </c>
      <c r="C3473" s="272" t="s">
        <v>456</v>
      </c>
      <c r="D3473" s="272" t="s">
        <v>651</v>
      </c>
    </row>
    <row r="3474" spans="1:4">
      <c r="A3474" s="272" t="s">
        <v>5502</v>
      </c>
      <c r="B3474" s="272">
        <v>526492</v>
      </c>
      <c r="C3474" s="272" t="s">
        <v>456</v>
      </c>
      <c r="D3474" s="272" t="s">
        <v>1376</v>
      </c>
    </row>
    <row r="3475" spans="1:4">
      <c r="A3475" s="272" t="s">
        <v>5503</v>
      </c>
      <c r="B3475" s="272">
        <v>542383</v>
      </c>
      <c r="C3475" s="272" t="s">
        <v>5504</v>
      </c>
      <c r="D3475" s="272" t="s">
        <v>777</v>
      </c>
    </row>
    <row r="3476" spans="1:4">
      <c r="A3476" s="272" t="s">
        <v>5505</v>
      </c>
      <c r="B3476" s="272">
        <v>541556</v>
      </c>
      <c r="C3476" s="272" t="s">
        <v>5506</v>
      </c>
      <c r="D3476" s="272" t="s">
        <v>854</v>
      </c>
    </row>
    <row r="3477" spans="1:4">
      <c r="A3477" s="272" t="s">
        <v>5507</v>
      </c>
      <c r="B3477" s="272">
        <v>519097</v>
      </c>
      <c r="C3477" s="272" t="s">
        <v>456</v>
      </c>
      <c r="D3477" s="272" t="s">
        <v>504</v>
      </c>
    </row>
    <row r="3478" spans="1:4">
      <c r="A3478" s="272" t="s">
        <v>5508</v>
      </c>
      <c r="B3478" s="272">
        <v>526407</v>
      </c>
      <c r="C3478" s="272" t="s">
        <v>456</v>
      </c>
      <c r="D3478" s="272" t="s">
        <v>570</v>
      </c>
    </row>
    <row r="3479" spans="1:4">
      <c r="A3479" s="272" t="s">
        <v>5509</v>
      </c>
      <c r="B3479" s="272">
        <v>540843</v>
      </c>
      <c r="C3479" s="272" t="s">
        <v>456</v>
      </c>
      <c r="D3479" s="272" t="s">
        <v>3237</v>
      </c>
    </row>
    <row r="3480" spans="1:4">
      <c r="A3480" s="272" t="s">
        <v>5510</v>
      </c>
      <c r="B3480" s="272" t="s">
        <v>456</v>
      </c>
      <c r="C3480" s="272" t="s">
        <v>5511</v>
      </c>
      <c r="D3480" s="272" t="s">
        <v>467</v>
      </c>
    </row>
    <row r="3481" spans="1:4">
      <c r="A3481" s="272" t="s">
        <v>5512</v>
      </c>
      <c r="B3481" s="272">
        <v>512618</v>
      </c>
      <c r="C3481" s="272" t="s">
        <v>456</v>
      </c>
      <c r="D3481" s="272" t="s">
        <v>471</v>
      </c>
    </row>
    <row r="3482" spans="1:4">
      <c r="A3482" s="272" t="s">
        <v>5513</v>
      </c>
      <c r="B3482" s="272">
        <v>540358</v>
      </c>
      <c r="C3482" s="272" t="s">
        <v>456</v>
      </c>
      <c r="D3482" s="272" t="s">
        <v>754</v>
      </c>
    </row>
    <row r="3483" spans="1:4">
      <c r="A3483" s="272" t="s">
        <v>5514</v>
      </c>
      <c r="B3483" s="272">
        <v>500365</v>
      </c>
      <c r="C3483" s="272" t="s">
        <v>456</v>
      </c>
      <c r="D3483" s="272" t="s">
        <v>488</v>
      </c>
    </row>
    <row r="3484" spans="1:4">
      <c r="A3484" s="272" t="s">
        <v>5515</v>
      </c>
      <c r="B3484" s="272">
        <v>531447</v>
      </c>
      <c r="C3484" s="272" t="s">
        <v>456</v>
      </c>
      <c r="D3484" s="272" t="s">
        <v>478</v>
      </c>
    </row>
    <row r="3485" spans="1:4">
      <c r="A3485" s="272" t="s">
        <v>5516</v>
      </c>
      <c r="B3485" s="272">
        <v>531822</v>
      </c>
      <c r="C3485" s="272" t="s">
        <v>456</v>
      </c>
      <c r="D3485" s="272" t="s">
        <v>542</v>
      </c>
    </row>
    <row r="3486" spans="1:4">
      <c r="A3486" s="272" t="s">
        <v>5517</v>
      </c>
      <c r="B3486" s="272">
        <v>532731</v>
      </c>
      <c r="C3486" s="272" t="s">
        <v>5518</v>
      </c>
      <c r="D3486" s="272" t="s">
        <v>488</v>
      </c>
    </row>
    <row r="3487" spans="1:4">
      <c r="A3487" s="272" t="s">
        <v>5519</v>
      </c>
      <c r="B3487" s="272">
        <v>505807</v>
      </c>
      <c r="C3487" s="272" t="s">
        <v>456</v>
      </c>
      <c r="D3487" s="272" t="s">
        <v>1376</v>
      </c>
    </row>
    <row r="3488" spans="1:4">
      <c r="A3488" s="272" t="s">
        <v>5520</v>
      </c>
      <c r="B3488" s="272">
        <v>502448</v>
      </c>
      <c r="C3488" s="272" t="s">
        <v>5521</v>
      </c>
      <c r="D3488" s="272" t="s">
        <v>651</v>
      </c>
    </row>
    <row r="3489" spans="1:4">
      <c r="A3489" s="272" t="s">
        <v>5522</v>
      </c>
      <c r="B3489" s="272">
        <v>500366</v>
      </c>
      <c r="C3489" s="272" t="s">
        <v>5523</v>
      </c>
      <c r="D3489" s="272" t="s">
        <v>462</v>
      </c>
    </row>
    <row r="3490" spans="1:4">
      <c r="A3490" s="272" t="s">
        <v>5524</v>
      </c>
      <c r="B3490" s="272">
        <v>500366</v>
      </c>
      <c r="C3490" s="272" t="s">
        <v>5523</v>
      </c>
      <c r="D3490" s="272" t="s">
        <v>462</v>
      </c>
    </row>
    <row r="3491" spans="1:4">
      <c r="A3491" s="272" t="s">
        <v>5525</v>
      </c>
      <c r="B3491" s="272">
        <v>542145</v>
      </c>
      <c r="C3491" s="272" t="s">
        <v>456</v>
      </c>
      <c r="D3491" s="272" t="s">
        <v>478</v>
      </c>
    </row>
    <row r="3492" spans="1:4">
      <c r="A3492" s="272" t="s">
        <v>5526</v>
      </c>
      <c r="B3492" s="272">
        <v>530991</v>
      </c>
      <c r="C3492" s="272" t="s">
        <v>456</v>
      </c>
      <c r="D3492" s="272" t="s">
        <v>494</v>
      </c>
    </row>
    <row r="3493" spans="1:4">
      <c r="A3493" s="272" t="s">
        <v>5527</v>
      </c>
      <c r="B3493" s="272">
        <v>542599</v>
      </c>
      <c r="C3493" s="272" t="s">
        <v>5528</v>
      </c>
      <c r="D3493" s="272" t="s">
        <v>657</v>
      </c>
    </row>
    <row r="3494" spans="1:4">
      <c r="A3494" s="272" t="s">
        <v>5529</v>
      </c>
      <c r="B3494" s="272">
        <v>531324</v>
      </c>
      <c r="C3494" s="272" t="s">
        <v>456</v>
      </c>
      <c r="D3494" s="272" t="s">
        <v>439</v>
      </c>
    </row>
    <row r="3495" spans="1:4">
      <c r="A3495" s="272" t="s">
        <v>5530</v>
      </c>
      <c r="B3495" s="272">
        <v>533168</v>
      </c>
      <c r="C3495" s="272" t="s">
        <v>5531</v>
      </c>
      <c r="D3495" s="272" t="s">
        <v>863</v>
      </c>
    </row>
    <row r="3496" spans="1:4">
      <c r="A3496" s="272" t="s">
        <v>5532</v>
      </c>
      <c r="B3496" s="272">
        <v>533168</v>
      </c>
      <c r="C3496" s="272" t="s">
        <v>5531</v>
      </c>
      <c r="D3496" s="272" t="s">
        <v>863</v>
      </c>
    </row>
    <row r="3497" spans="1:4">
      <c r="A3497" s="272" t="s">
        <v>5533</v>
      </c>
      <c r="B3497" s="272">
        <v>517500</v>
      </c>
      <c r="C3497" s="272" t="s">
        <v>456</v>
      </c>
      <c r="D3497" s="272" t="s">
        <v>464</v>
      </c>
    </row>
    <row r="3498" spans="1:4">
      <c r="A3498" s="272" t="s">
        <v>5534</v>
      </c>
      <c r="B3498" s="272">
        <v>539922</v>
      </c>
      <c r="C3498" s="272" t="s">
        <v>456</v>
      </c>
      <c r="D3498" s="272" t="s">
        <v>478</v>
      </c>
    </row>
    <row r="3499" spans="1:4">
      <c r="A3499" s="272" t="s">
        <v>5535</v>
      </c>
      <c r="B3499" s="272">
        <v>539922</v>
      </c>
      <c r="C3499" s="272" t="s">
        <v>456</v>
      </c>
      <c r="D3499" s="272" t="s">
        <v>478</v>
      </c>
    </row>
    <row r="3500" spans="1:4">
      <c r="A3500" s="272" t="s">
        <v>5536</v>
      </c>
      <c r="B3500" s="272">
        <v>526193</v>
      </c>
      <c r="C3500" s="272" t="s">
        <v>456</v>
      </c>
      <c r="D3500" s="272" t="s">
        <v>733</v>
      </c>
    </row>
    <row r="3501" spans="1:4">
      <c r="A3501" s="272" t="s">
        <v>5537</v>
      </c>
      <c r="B3501" s="272">
        <v>512047</v>
      </c>
      <c r="C3501" s="272" t="s">
        <v>456</v>
      </c>
      <c r="D3501" s="272" t="s">
        <v>570</v>
      </c>
    </row>
    <row r="3502" spans="1:4">
      <c r="A3502" s="272" t="s">
        <v>5538</v>
      </c>
      <c r="B3502" s="272">
        <v>532699</v>
      </c>
      <c r="C3502" s="272" t="s">
        <v>5539</v>
      </c>
      <c r="D3502" s="272" t="s">
        <v>657</v>
      </c>
    </row>
    <row r="3503" spans="1:4">
      <c r="A3503" s="272" t="s">
        <v>5540</v>
      </c>
      <c r="B3503" s="272">
        <v>526640</v>
      </c>
      <c r="C3503" s="272" t="s">
        <v>456</v>
      </c>
      <c r="D3503" s="272" t="s">
        <v>657</v>
      </c>
    </row>
    <row r="3504" spans="1:4">
      <c r="A3504" s="272" t="s">
        <v>5541</v>
      </c>
      <c r="B3504" s="272">
        <v>532983</v>
      </c>
      <c r="C3504" s="272" t="s">
        <v>5542</v>
      </c>
      <c r="D3504" s="272" t="s">
        <v>494</v>
      </c>
    </row>
    <row r="3505" spans="1:4">
      <c r="A3505" s="272" t="s">
        <v>5543</v>
      </c>
      <c r="B3505" s="272">
        <v>511626</v>
      </c>
      <c r="C3505" s="272" t="s">
        <v>456</v>
      </c>
      <c r="D3505" s="272" t="s">
        <v>473</v>
      </c>
    </row>
    <row r="3506" spans="1:4">
      <c r="A3506" s="272" t="s">
        <v>5544</v>
      </c>
      <c r="B3506" s="272">
        <v>530179</v>
      </c>
      <c r="C3506" s="272" t="s">
        <v>456</v>
      </c>
      <c r="D3506" s="272" t="s">
        <v>471</v>
      </c>
    </row>
    <row r="3507" spans="1:4">
      <c r="A3507" s="272" t="s">
        <v>5545</v>
      </c>
      <c r="B3507" s="272">
        <v>539875</v>
      </c>
      <c r="C3507" s="272" t="s">
        <v>456</v>
      </c>
      <c r="D3507" s="272" t="s">
        <v>476</v>
      </c>
    </row>
    <row r="3508" spans="1:4">
      <c r="A3508" s="272" t="s">
        <v>5546</v>
      </c>
      <c r="B3508" s="272">
        <v>500350</v>
      </c>
      <c r="C3508" s="272" t="s">
        <v>5547</v>
      </c>
      <c r="D3508" s="272" t="s">
        <v>471</v>
      </c>
    </row>
    <row r="3509" spans="1:4">
      <c r="A3509" s="272" t="s">
        <v>5548</v>
      </c>
      <c r="B3509" s="272">
        <v>531215</v>
      </c>
      <c r="C3509" s="272" t="s">
        <v>456</v>
      </c>
      <c r="D3509" s="272" t="s">
        <v>754</v>
      </c>
    </row>
    <row r="3510" spans="1:4">
      <c r="A3510" s="272" t="s">
        <v>5549</v>
      </c>
      <c r="B3510" s="272">
        <v>500367</v>
      </c>
      <c r="C3510" s="272" t="s">
        <v>456</v>
      </c>
      <c r="D3510" s="272" t="s">
        <v>936</v>
      </c>
    </row>
    <row r="3511" spans="1:4">
      <c r="A3511" s="272" t="s">
        <v>5550</v>
      </c>
      <c r="B3511" s="272">
        <v>531099</v>
      </c>
      <c r="C3511" s="272" t="s">
        <v>456</v>
      </c>
      <c r="D3511" s="272" t="s">
        <v>494</v>
      </c>
    </row>
    <row r="3512" spans="1:4">
      <c r="A3512" s="272" t="s">
        <v>5551</v>
      </c>
      <c r="B3512" s="272">
        <v>509020</v>
      </c>
      <c r="C3512" s="272" t="s">
        <v>5552</v>
      </c>
      <c r="D3512" s="272" t="s">
        <v>705</v>
      </c>
    </row>
    <row r="3513" spans="1:4">
      <c r="A3513" s="272" t="s">
        <v>5553</v>
      </c>
      <c r="B3513" s="272">
        <v>500368</v>
      </c>
      <c r="C3513" s="272" t="s">
        <v>5554</v>
      </c>
      <c r="D3513" s="272" t="s">
        <v>705</v>
      </c>
    </row>
    <row r="3514" spans="1:4">
      <c r="A3514" s="272" t="s">
        <v>5555</v>
      </c>
      <c r="B3514" s="272">
        <v>540696</v>
      </c>
      <c r="C3514" s="272" t="s">
        <v>456</v>
      </c>
      <c r="D3514" s="272" t="s">
        <v>478</v>
      </c>
    </row>
    <row r="3515" spans="1:4">
      <c r="A3515" s="272" t="s">
        <v>5556</v>
      </c>
      <c r="B3515" s="272">
        <v>540696</v>
      </c>
      <c r="C3515" s="272" t="s">
        <v>456</v>
      </c>
      <c r="D3515" s="272" t="s">
        <v>478</v>
      </c>
    </row>
    <row r="3516" spans="1:4">
      <c r="A3516" s="272" t="s">
        <v>5557</v>
      </c>
      <c r="B3516" s="272">
        <v>532785</v>
      </c>
      <c r="C3516" s="272" t="s">
        <v>5558</v>
      </c>
      <c r="D3516" s="272" t="s">
        <v>450</v>
      </c>
    </row>
    <row r="3517" spans="1:4">
      <c r="A3517" s="272" t="s">
        <v>5559</v>
      </c>
      <c r="B3517" s="272">
        <v>539226</v>
      </c>
      <c r="C3517" s="272" t="s">
        <v>456</v>
      </c>
      <c r="D3517" s="272" t="s">
        <v>488</v>
      </c>
    </row>
    <row r="3518" spans="1:4">
      <c r="A3518" s="272" t="s">
        <v>5560</v>
      </c>
      <c r="B3518" s="272" t="s">
        <v>456</v>
      </c>
      <c r="C3518" s="272" t="s">
        <v>5561</v>
      </c>
      <c r="D3518" s="272" t="s">
        <v>467</v>
      </c>
    </row>
    <row r="3519" spans="1:4">
      <c r="A3519" s="272" t="s">
        <v>5562</v>
      </c>
      <c r="B3519" s="272">
        <v>519413</v>
      </c>
      <c r="C3519" s="272" t="s">
        <v>456</v>
      </c>
      <c r="D3519" s="272" t="s">
        <v>478</v>
      </c>
    </row>
    <row r="3520" spans="1:4">
      <c r="A3520" s="272" t="s">
        <v>5563</v>
      </c>
      <c r="B3520" s="272">
        <v>530449</v>
      </c>
      <c r="C3520" s="272" t="s">
        <v>456</v>
      </c>
      <c r="D3520" s="272" t="s">
        <v>576</v>
      </c>
    </row>
    <row r="3521" spans="1:4">
      <c r="A3521" s="272" t="s">
        <v>5564</v>
      </c>
      <c r="B3521" s="272">
        <v>533552</v>
      </c>
      <c r="C3521" s="272" t="s">
        <v>5565</v>
      </c>
      <c r="D3521" s="272" t="s">
        <v>570</v>
      </c>
    </row>
    <row r="3522" spans="1:4">
      <c r="A3522" s="272" t="s">
        <v>5566</v>
      </c>
      <c r="B3522" s="272">
        <v>533470</v>
      </c>
      <c r="C3522" s="272" t="s">
        <v>5567</v>
      </c>
      <c r="D3522" s="272" t="s">
        <v>951</v>
      </c>
    </row>
    <row r="3523" spans="1:4">
      <c r="A3523" s="272" t="s">
        <v>5568</v>
      </c>
      <c r="B3523" s="272">
        <v>504335</v>
      </c>
      <c r="C3523" s="272" t="s">
        <v>456</v>
      </c>
      <c r="D3523" s="272" t="s">
        <v>478</v>
      </c>
    </row>
    <row r="3524" spans="1:4">
      <c r="A3524" s="272" t="s">
        <v>5569</v>
      </c>
      <c r="B3524" s="272">
        <v>517035</v>
      </c>
      <c r="C3524" s="272" t="s">
        <v>456</v>
      </c>
      <c r="D3524" s="272" t="s">
        <v>998</v>
      </c>
    </row>
    <row r="3525" spans="1:4">
      <c r="A3525" s="272" t="s">
        <v>5570</v>
      </c>
      <c r="B3525" s="272">
        <v>542034</v>
      </c>
      <c r="C3525" s="272" t="s">
        <v>456</v>
      </c>
      <c r="D3525" s="272" t="s">
        <v>570</v>
      </c>
    </row>
    <row r="3526" spans="1:4">
      <c r="A3526" s="272" t="s">
        <v>5571</v>
      </c>
      <c r="B3526" s="272">
        <v>532604</v>
      </c>
      <c r="C3526" s="272" t="s">
        <v>5572</v>
      </c>
      <c r="D3526" s="272" t="s">
        <v>488</v>
      </c>
    </row>
    <row r="3527" spans="1:4">
      <c r="A3527" s="272" t="s">
        <v>5573</v>
      </c>
      <c r="B3527" s="272">
        <v>540497</v>
      </c>
      <c r="C3527" s="272" t="s">
        <v>5574</v>
      </c>
      <c r="D3527" s="272" t="s">
        <v>980</v>
      </c>
    </row>
    <row r="3528" spans="1:4">
      <c r="A3528" s="272" t="s">
        <v>5575</v>
      </c>
      <c r="B3528" s="272">
        <v>534598</v>
      </c>
      <c r="C3528" s="272" t="s">
        <v>5576</v>
      </c>
      <c r="D3528" s="272" t="s">
        <v>595</v>
      </c>
    </row>
    <row r="3529" spans="1:4">
      <c r="A3529" s="272" t="s">
        <v>5577</v>
      </c>
      <c r="B3529" s="272">
        <v>539450</v>
      </c>
      <c r="C3529" s="272" t="s">
        <v>5578</v>
      </c>
      <c r="D3529" s="272" t="s">
        <v>638</v>
      </c>
    </row>
    <row r="3530" spans="1:4">
      <c r="A3530" s="272" t="s">
        <v>5579</v>
      </c>
      <c r="B3530" s="272">
        <v>532316</v>
      </c>
      <c r="C3530" s="272" t="s">
        <v>5580</v>
      </c>
      <c r="D3530" s="272" t="s">
        <v>5581</v>
      </c>
    </row>
    <row r="3531" spans="1:4">
      <c r="A3531" s="272" t="s">
        <v>5582</v>
      </c>
      <c r="B3531" s="272">
        <v>540048</v>
      </c>
      <c r="C3531" s="272" t="s">
        <v>5583</v>
      </c>
      <c r="D3531" s="272" t="s">
        <v>570</v>
      </c>
    </row>
    <row r="3532" spans="1:4">
      <c r="A3532" s="272" t="s">
        <v>5584</v>
      </c>
      <c r="B3532" s="272">
        <v>536710</v>
      </c>
      <c r="C3532" s="272" t="s">
        <v>456</v>
      </c>
      <c r="D3532" s="272" t="s">
        <v>473</v>
      </c>
    </row>
    <row r="3533" spans="1:4">
      <c r="A3533" s="272" t="s">
        <v>5585</v>
      </c>
      <c r="B3533" s="272">
        <v>513515</v>
      </c>
      <c r="C3533" s="272" t="s">
        <v>456</v>
      </c>
      <c r="D3533" s="272" t="s">
        <v>471</v>
      </c>
    </row>
    <row r="3534" spans="1:4">
      <c r="A3534" s="272" t="s">
        <v>5586</v>
      </c>
      <c r="B3534" s="272">
        <v>531307</v>
      </c>
      <c r="C3534" s="272" t="s">
        <v>456</v>
      </c>
      <c r="D3534" s="272" t="s">
        <v>471</v>
      </c>
    </row>
    <row r="3535" spans="1:4">
      <c r="A3535" s="272" t="s">
        <v>5587</v>
      </c>
      <c r="B3535" s="272" t="s">
        <v>456</v>
      </c>
      <c r="C3535" s="272" t="s">
        <v>5588</v>
      </c>
      <c r="D3535" s="272" t="s">
        <v>467</v>
      </c>
    </row>
    <row r="3536" spans="1:4">
      <c r="A3536" s="272" t="s">
        <v>5589</v>
      </c>
      <c r="B3536" s="272">
        <v>538876</v>
      </c>
      <c r="C3536" s="272" t="s">
        <v>456</v>
      </c>
      <c r="D3536" s="272" t="s">
        <v>473</v>
      </c>
    </row>
    <row r="3537" spans="1:4">
      <c r="A3537" s="272" t="s">
        <v>5590</v>
      </c>
      <c r="B3537" s="272">
        <v>535621</v>
      </c>
      <c r="C3537" s="272" t="s">
        <v>456</v>
      </c>
      <c r="D3537" s="272" t="s">
        <v>542</v>
      </c>
    </row>
    <row r="3538" spans="1:4">
      <c r="A3538" s="272" t="s">
        <v>5591</v>
      </c>
      <c r="B3538" s="272">
        <v>503622</v>
      </c>
      <c r="C3538" s="272" t="s">
        <v>456</v>
      </c>
      <c r="D3538" s="272" t="s">
        <v>439</v>
      </c>
    </row>
    <row r="3539" spans="1:4">
      <c r="A3539" s="272" t="s">
        <v>5592</v>
      </c>
      <c r="B3539" s="272">
        <v>514197</v>
      </c>
      <c r="C3539" s="272" t="s">
        <v>456</v>
      </c>
      <c r="D3539" s="272" t="s">
        <v>471</v>
      </c>
    </row>
    <row r="3540" spans="1:4">
      <c r="A3540" s="272" t="s">
        <v>5593</v>
      </c>
      <c r="B3540" s="272">
        <v>540081</v>
      </c>
      <c r="C3540" s="272" t="s">
        <v>5594</v>
      </c>
      <c r="D3540" s="272" t="s">
        <v>980</v>
      </c>
    </row>
    <row r="3541" spans="1:4">
      <c r="A3541" s="272" t="s">
        <v>5595</v>
      </c>
      <c r="B3541" s="272">
        <v>539112</v>
      </c>
      <c r="C3541" s="272" t="s">
        <v>456</v>
      </c>
      <c r="D3541" s="272" t="s">
        <v>542</v>
      </c>
    </row>
    <row r="3542" spans="1:4">
      <c r="A3542" s="272" t="s">
        <v>5596</v>
      </c>
      <c r="B3542" s="272">
        <v>530267</v>
      </c>
      <c r="C3542" s="272" t="s">
        <v>456</v>
      </c>
      <c r="D3542" s="272" t="s">
        <v>464</v>
      </c>
    </row>
    <row r="3543" spans="1:4">
      <c r="A3543" s="272" t="s">
        <v>5597</v>
      </c>
      <c r="B3543" s="272">
        <v>530461</v>
      </c>
      <c r="C3543" s="272" t="s">
        <v>456</v>
      </c>
      <c r="D3543" s="272" t="s">
        <v>536</v>
      </c>
    </row>
    <row r="3544" spans="1:4">
      <c r="A3544" s="272" t="s">
        <v>5598</v>
      </c>
      <c r="B3544" s="272">
        <v>540132</v>
      </c>
      <c r="C3544" s="272" t="s">
        <v>456</v>
      </c>
      <c r="D3544" s="272" t="s">
        <v>478</v>
      </c>
    </row>
    <row r="3545" spans="1:4">
      <c r="A3545" s="272" t="s">
        <v>5599</v>
      </c>
      <c r="B3545" s="272">
        <v>540132</v>
      </c>
      <c r="C3545" s="272" t="s">
        <v>456</v>
      </c>
      <c r="D3545" s="272" t="s">
        <v>478</v>
      </c>
    </row>
    <row r="3546" spans="1:4">
      <c r="A3546" s="272" t="s">
        <v>5600</v>
      </c>
      <c r="B3546" s="272">
        <v>531869</v>
      </c>
      <c r="C3546" s="272" t="s">
        <v>456</v>
      </c>
      <c r="D3546" s="272" t="s">
        <v>761</v>
      </c>
    </row>
    <row r="3547" spans="1:4">
      <c r="A3547" s="272" t="s">
        <v>5601</v>
      </c>
      <c r="B3547" s="272">
        <v>532710</v>
      </c>
      <c r="C3547" s="272" t="s">
        <v>5602</v>
      </c>
      <c r="D3547" s="272" t="s">
        <v>854</v>
      </c>
    </row>
    <row r="3548" spans="1:4">
      <c r="A3548" s="272" t="s">
        <v>5603</v>
      </c>
      <c r="B3548" s="272">
        <v>539346</v>
      </c>
      <c r="C3548" s="272" t="s">
        <v>5604</v>
      </c>
      <c r="D3548" s="272" t="s">
        <v>1051</v>
      </c>
    </row>
    <row r="3549" spans="1:4">
      <c r="A3549" s="272" t="s">
        <v>5605</v>
      </c>
      <c r="B3549" s="272">
        <v>506642</v>
      </c>
      <c r="C3549" s="272" t="s">
        <v>456</v>
      </c>
      <c r="D3549" s="272" t="s">
        <v>504</v>
      </c>
    </row>
    <row r="3550" spans="1:4">
      <c r="A3550" s="272" t="s">
        <v>5606</v>
      </c>
      <c r="B3550" s="272">
        <v>540821</v>
      </c>
      <c r="C3550" s="272" t="s">
        <v>456</v>
      </c>
      <c r="D3550" s="272" t="s">
        <v>1195</v>
      </c>
    </row>
    <row r="3551" spans="1:4">
      <c r="A3551" s="272" t="s">
        <v>5607</v>
      </c>
      <c r="B3551" s="272">
        <v>532034</v>
      </c>
      <c r="C3551" s="272" t="s">
        <v>456</v>
      </c>
      <c r="D3551" s="272" t="s">
        <v>638</v>
      </c>
    </row>
    <row r="3552" spans="1:4">
      <c r="A3552" s="272" t="s">
        <v>5608</v>
      </c>
      <c r="B3552" s="272">
        <v>531448</v>
      </c>
      <c r="C3552" s="272" t="s">
        <v>456</v>
      </c>
      <c r="D3552" s="272" t="s">
        <v>877</v>
      </c>
    </row>
    <row r="3553" spans="1:4">
      <c r="A3553" s="272" t="s">
        <v>5609</v>
      </c>
      <c r="B3553" s="272">
        <v>523025</v>
      </c>
      <c r="C3553" s="272" t="s">
        <v>456</v>
      </c>
      <c r="D3553" s="272" t="s">
        <v>570</v>
      </c>
    </row>
    <row r="3554" spans="1:4">
      <c r="A3554" s="272" t="s">
        <v>5610</v>
      </c>
      <c r="B3554" s="272">
        <v>523025</v>
      </c>
      <c r="C3554" s="272" t="s">
        <v>456</v>
      </c>
      <c r="D3554" s="272" t="s">
        <v>570</v>
      </c>
    </row>
    <row r="3555" spans="1:4">
      <c r="A3555" s="272" t="s">
        <v>5611</v>
      </c>
      <c r="B3555" s="272">
        <v>502090</v>
      </c>
      <c r="C3555" s="272" t="s">
        <v>5612</v>
      </c>
      <c r="D3555" s="272" t="s">
        <v>469</v>
      </c>
    </row>
    <row r="3556" spans="1:4">
      <c r="A3556" s="272" t="s">
        <v>5613</v>
      </c>
      <c r="B3556" s="272">
        <v>540715</v>
      </c>
      <c r="C3556" s="272" t="s">
        <v>456</v>
      </c>
      <c r="D3556" s="272" t="s">
        <v>570</v>
      </c>
    </row>
    <row r="3557" spans="1:4">
      <c r="A3557" s="272" t="s">
        <v>5614</v>
      </c>
      <c r="B3557" s="272">
        <v>532092</v>
      </c>
      <c r="C3557" s="272" t="s">
        <v>456</v>
      </c>
      <c r="D3557" s="272" t="s">
        <v>473</v>
      </c>
    </row>
    <row r="3558" spans="1:4">
      <c r="A3558" s="272" t="s">
        <v>5615</v>
      </c>
      <c r="B3558" s="272">
        <v>507663</v>
      </c>
      <c r="C3558" s="272" t="s">
        <v>456</v>
      </c>
      <c r="D3558" s="272" t="s">
        <v>705</v>
      </c>
    </row>
    <row r="3559" spans="1:4">
      <c r="A3559" s="272" t="s">
        <v>5616</v>
      </c>
      <c r="B3559" s="272">
        <v>511254</v>
      </c>
      <c r="C3559" s="272" t="s">
        <v>456</v>
      </c>
      <c r="D3559" s="272" t="s">
        <v>473</v>
      </c>
    </row>
    <row r="3560" spans="1:4">
      <c r="A3560" s="272" t="s">
        <v>5617</v>
      </c>
      <c r="B3560" s="272">
        <v>526085</v>
      </c>
      <c r="C3560" s="272" t="s">
        <v>456</v>
      </c>
      <c r="D3560" s="272" t="s">
        <v>657</v>
      </c>
    </row>
    <row r="3561" spans="1:4">
      <c r="A3561" s="272" t="s">
        <v>5618</v>
      </c>
      <c r="B3561" s="272" t="s">
        <v>456</v>
      </c>
      <c r="C3561" s="272" t="s">
        <v>5619</v>
      </c>
      <c r="D3561" s="272" t="s">
        <v>467</v>
      </c>
    </row>
    <row r="3562" spans="1:4">
      <c r="A3562" s="272" t="s">
        <v>5620</v>
      </c>
      <c r="B3562" s="272">
        <v>540143</v>
      </c>
      <c r="C3562" s="272" t="s">
        <v>456</v>
      </c>
      <c r="D3562" s="272" t="s">
        <v>442</v>
      </c>
    </row>
    <row r="3563" spans="1:4">
      <c r="A3563" s="272" t="s">
        <v>5621</v>
      </c>
      <c r="B3563" s="272">
        <v>540143</v>
      </c>
      <c r="C3563" s="272" t="s">
        <v>456</v>
      </c>
      <c r="D3563" s="272" t="s">
        <v>442</v>
      </c>
    </row>
    <row r="3564" spans="1:4">
      <c r="A3564" s="272" t="s">
        <v>5622</v>
      </c>
      <c r="B3564" s="272">
        <v>511533</v>
      </c>
      <c r="C3564" s="272" t="s">
        <v>456</v>
      </c>
      <c r="D3564" s="272" t="s">
        <v>514</v>
      </c>
    </row>
    <row r="3565" spans="1:4">
      <c r="A3565" s="272" t="s">
        <v>5623</v>
      </c>
      <c r="B3565" s="272">
        <v>503691</v>
      </c>
      <c r="C3565" s="272" t="s">
        <v>456</v>
      </c>
      <c r="D3565" s="272" t="s">
        <v>1195</v>
      </c>
    </row>
    <row r="3566" spans="1:4">
      <c r="A3566" s="272" t="s">
        <v>5624</v>
      </c>
      <c r="B3566" s="272">
        <v>532841</v>
      </c>
      <c r="C3566" s="272" t="s">
        <v>456</v>
      </c>
      <c r="D3566" s="272" t="s">
        <v>469</v>
      </c>
    </row>
    <row r="3567" spans="1:4">
      <c r="A3567" s="272" t="s">
        <v>5625</v>
      </c>
      <c r="B3567" s="272">
        <v>539660</v>
      </c>
      <c r="C3567" s="272" t="s">
        <v>456</v>
      </c>
      <c r="D3567" s="272" t="s">
        <v>439</v>
      </c>
    </row>
    <row r="3568" spans="1:4">
      <c r="A3568" s="272" t="s">
        <v>5626</v>
      </c>
      <c r="B3568" s="272">
        <v>538557</v>
      </c>
      <c r="C3568" s="272" t="s">
        <v>456</v>
      </c>
      <c r="D3568" s="272" t="s">
        <v>478</v>
      </c>
    </row>
    <row r="3569" spans="1:4">
      <c r="A3569" s="272" t="s">
        <v>5627</v>
      </c>
      <c r="B3569" s="272">
        <v>531931</v>
      </c>
      <c r="C3569" s="272" t="s">
        <v>456</v>
      </c>
      <c r="D3569" s="272" t="s">
        <v>877</v>
      </c>
    </row>
    <row r="3570" spans="1:4">
      <c r="A3570" s="272" t="s">
        <v>5628</v>
      </c>
      <c r="B3570" s="272">
        <v>530905</v>
      </c>
      <c r="C3570" s="272" t="s">
        <v>456</v>
      </c>
      <c r="D3570" s="272" t="s">
        <v>473</v>
      </c>
    </row>
    <row r="3571" spans="1:4">
      <c r="A3571" s="272" t="s">
        <v>5629</v>
      </c>
      <c r="B3571" s="272">
        <v>540066</v>
      </c>
      <c r="C3571" s="272" t="s">
        <v>456</v>
      </c>
      <c r="D3571" s="272" t="s">
        <v>811</v>
      </c>
    </row>
    <row r="3572" spans="1:4">
      <c r="A3572" s="272" t="s">
        <v>5630</v>
      </c>
      <c r="B3572" s="272">
        <v>530265</v>
      </c>
      <c r="C3572" s="272" t="s">
        <v>456</v>
      </c>
      <c r="D3572" s="272" t="s">
        <v>469</v>
      </c>
    </row>
    <row r="3573" spans="1:4">
      <c r="A3573" s="272" t="s">
        <v>5631</v>
      </c>
      <c r="B3573" s="272">
        <v>515043</v>
      </c>
      <c r="C3573" s="272" t="s">
        <v>456</v>
      </c>
      <c r="D3573" s="272" t="s">
        <v>733</v>
      </c>
    </row>
    <row r="3574" spans="1:4">
      <c r="A3574" s="272" t="s">
        <v>5632</v>
      </c>
      <c r="B3574" s="272">
        <v>515043</v>
      </c>
      <c r="C3574" s="272" t="s">
        <v>456</v>
      </c>
      <c r="D3574" s="272" t="s">
        <v>733</v>
      </c>
    </row>
    <row r="3575" spans="1:4">
      <c r="A3575" s="272" t="s">
        <v>5633</v>
      </c>
      <c r="B3575" s="272" t="s">
        <v>456</v>
      </c>
      <c r="C3575" s="272" t="s">
        <v>5634</v>
      </c>
      <c r="D3575" s="272" t="s">
        <v>467</v>
      </c>
    </row>
    <row r="3576" spans="1:4">
      <c r="A3576" s="272" t="s">
        <v>5635</v>
      </c>
      <c r="B3576" s="272" t="s">
        <v>456</v>
      </c>
      <c r="C3576" s="272" t="s">
        <v>5636</v>
      </c>
      <c r="D3576" s="272" t="s">
        <v>467</v>
      </c>
    </row>
    <row r="3577" spans="1:4">
      <c r="A3577" s="272" t="s">
        <v>5637</v>
      </c>
      <c r="B3577" s="272">
        <v>590051</v>
      </c>
      <c r="C3577" s="272" t="s">
        <v>5638</v>
      </c>
      <c r="D3577" s="272" t="s">
        <v>549</v>
      </c>
    </row>
    <row r="3578" spans="1:4">
      <c r="A3578" s="272" t="s">
        <v>5639</v>
      </c>
      <c r="B3578" s="272">
        <v>511066</v>
      </c>
      <c r="C3578" s="272" t="s">
        <v>456</v>
      </c>
      <c r="D3578" s="272" t="s">
        <v>473</v>
      </c>
    </row>
    <row r="3579" spans="1:4">
      <c r="A3579" s="272" t="s">
        <v>5640</v>
      </c>
      <c r="B3579" s="272">
        <v>507315</v>
      </c>
      <c r="C3579" s="272" t="s">
        <v>5641</v>
      </c>
      <c r="D3579" s="272" t="s">
        <v>1155</v>
      </c>
    </row>
    <row r="3580" spans="1:4">
      <c r="A3580" s="272" t="s">
        <v>5642</v>
      </c>
      <c r="B3580" s="272">
        <v>532713</v>
      </c>
      <c r="C3580" s="272" t="s">
        <v>5643</v>
      </c>
      <c r="D3580" s="272" t="s">
        <v>478</v>
      </c>
    </row>
    <row r="3581" spans="1:4">
      <c r="A3581" s="272" t="s">
        <v>5644</v>
      </c>
      <c r="B3581" s="272">
        <v>540642</v>
      </c>
      <c r="C3581" s="272" t="s">
        <v>5645</v>
      </c>
      <c r="D3581" s="272" t="s">
        <v>854</v>
      </c>
    </row>
    <row r="3582" spans="1:4">
      <c r="A3582" s="272" t="s">
        <v>5646</v>
      </c>
      <c r="B3582" s="272">
        <v>540181</v>
      </c>
      <c r="C3582" s="272" t="s">
        <v>456</v>
      </c>
      <c r="D3582" s="272" t="s">
        <v>473</v>
      </c>
    </row>
    <row r="3583" spans="1:4">
      <c r="A3583" s="272" t="s">
        <v>5647</v>
      </c>
      <c r="B3583" s="272">
        <v>526554</v>
      </c>
      <c r="C3583" s="272" t="s">
        <v>456</v>
      </c>
      <c r="D3583" s="272" t="s">
        <v>651</v>
      </c>
    </row>
    <row r="3584" spans="1:4">
      <c r="A3584" s="272" t="s">
        <v>5648</v>
      </c>
      <c r="B3584" s="272">
        <v>590056</v>
      </c>
      <c r="C3584" s="272" t="s">
        <v>5649</v>
      </c>
      <c r="D3584" s="272" t="s">
        <v>471</v>
      </c>
    </row>
    <row r="3585" spans="1:4">
      <c r="A3585" s="272" t="s">
        <v>5650</v>
      </c>
      <c r="B3585" s="272">
        <v>500370</v>
      </c>
      <c r="C3585" s="272" t="s">
        <v>5651</v>
      </c>
      <c r="D3585" s="272" t="s">
        <v>478</v>
      </c>
    </row>
    <row r="3586" spans="1:4">
      <c r="A3586" s="272" t="s">
        <v>5652</v>
      </c>
      <c r="B3586" s="272">
        <v>517059</v>
      </c>
      <c r="C3586" s="272" t="s">
        <v>5653</v>
      </c>
      <c r="D3586" s="272" t="s">
        <v>754</v>
      </c>
    </row>
    <row r="3587" spans="1:4">
      <c r="A3587" s="272" t="s">
        <v>5654</v>
      </c>
      <c r="B3587" s="272">
        <v>532005</v>
      </c>
      <c r="C3587" s="272" t="s">
        <v>456</v>
      </c>
      <c r="D3587" s="272" t="s">
        <v>641</v>
      </c>
    </row>
    <row r="3588" spans="1:4">
      <c r="A3588" s="272" t="s">
        <v>5655</v>
      </c>
      <c r="B3588" s="272">
        <v>521240</v>
      </c>
      <c r="C3588" s="272" t="s">
        <v>456</v>
      </c>
      <c r="D3588" s="272" t="s">
        <v>471</v>
      </c>
    </row>
    <row r="3589" spans="1:4">
      <c r="A3589" s="272" t="s">
        <v>5656</v>
      </c>
      <c r="B3589" s="272">
        <v>511630</v>
      </c>
      <c r="C3589" s="272" t="s">
        <v>5657</v>
      </c>
      <c r="D3589" s="272" t="s">
        <v>980</v>
      </c>
    </row>
    <row r="3590" spans="1:4">
      <c r="A3590" s="272" t="s">
        <v>5658</v>
      </c>
      <c r="B3590" s="272">
        <v>520075</v>
      </c>
      <c r="C3590" s="272" t="s">
        <v>456</v>
      </c>
      <c r="D3590" s="272" t="s">
        <v>811</v>
      </c>
    </row>
    <row r="3591" spans="1:4">
      <c r="A3591" s="272" t="s">
        <v>5659</v>
      </c>
      <c r="B3591" s="272">
        <v>530617</v>
      </c>
      <c r="C3591" s="272" t="s">
        <v>456</v>
      </c>
      <c r="D3591" s="272" t="s">
        <v>516</v>
      </c>
    </row>
    <row r="3592" spans="1:4">
      <c r="A3592" s="272" t="s">
        <v>5660</v>
      </c>
      <c r="B3592" s="272">
        <v>530125</v>
      </c>
      <c r="C3592" s="272" t="s">
        <v>456</v>
      </c>
      <c r="D3592" s="272" t="s">
        <v>494</v>
      </c>
    </row>
    <row r="3593" spans="1:4">
      <c r="A3593" s="272" t="s">
        <v>5661</v>
      </c>
      <c r="B3593" s="272">
        <v>500371</v>
      </c>
      <c r="C3593" s="272" t="s">
        <v>456</v>
      </c>
      <c r="D3593" s="272" t="s">
        <v>825</v>
      </c>
    </row>
    <row r="3594" spans="1:4">
      <c r="A3594" s="272" t="s">
        <v>5662</v>
      </c>
      <c r="B3594" s="272">
        <v>500371</v>
      </c>
      <c r="C3594" s="272" t="s">
        <v>456</v>
      </c>
      <c r="D3594" s="272" t="s">
        <v>825</v>
      </c>
    </row>
    <row r="3595" spans="1:4">
      <c r="A3595" s="272" t="s">
        <v>5663</v>
      </c>
      <c r="B3595" s="272">
        <v>521206</v>
      </c>
      <c r="C3595" s="272" t="s">
        <v>456</v>
      </c>
      <c r="D3595" s="272" t="s">
        <v>570</v>
      </c>
    </row>
    <row r="3596" spans="1:4">
      <c r="A3596" s="272" t="s">
        <v>5664</v>
      </c>
      <c r="B3596" s="272">
        <v>530025</v>
      </c>
      <c r="C3596" s="272" t="s">
        <v>456</v>
      </c>
      <c r="D3596" s="272" t="s">
        <v>877</v>
      </c>
    </row>
    <row r="3597" spans="1:4">
      <c r="A3597" s="272" t="s">
        <v>5665</v>
      </c>
      <c r="B3597" s="272">
        <v>780015</v>
      </c>
      <c r="C3597" s="272" t="s">
        <v>456</v>
      </c>
      <c r="D3597" s="272" t="s">
        <v>547</v>
      </c>
    </row>
    <row r="3598" spans="1:4">
      <c r="A3598" s="272" t="s">
        <v>5666</v>
      </c>
      <c r="B3598" s="272">
        <v>509423</v>
      </c>
      <c r="C3598" s="272" t="s">
        <v>456</v>
      </c>
      <c r="D3598" s="272" t="s">
        <v>504</v>
      </c>
    </row>
    <row r="3599" spans="1:4">
      <c r="A3599" s="272" t="s">
        <v>5667</v>
      </c>
      <c r="B3599" s="272">
        <v>521222</v>
      </c>
      <c r="C3599" s="272" t="s">
        <v>456</v>
      </c>
      <c r="D3599" s="272" t="s">
        <v>570</v>
      </c>
    </row>
    <row r="3600" spans="1:4">
      <c r="A3600" s="272" t="s">
        <v>5668</v>
      </c>
      <c r="B3600" s="272" t="s">
        <v>456</v>
      </c>
      <c r="C3600" s="272" t="s">
        <v>5669</v>
      </c>
      <c r="D3600" s="272" t="s">
        <v>547</v>
      </c>
    </row>
    <row r="3601" spans="1:4">
      <c r="A3601" s="272" t="s">
        <v>5670</v>
      </c>
      <c r="B3601" s="272">
        <v>523116</v>
      </c>
      <c r="C3601" s="272" t="s">
        <v>456</v>
      </c>
      <c r="D3601" s="272" t="s">
        <v>579</v>
      </c>
    </row>
    <row r="3602" spans="1:4">
      <c r="A3602" s="272" t="s">
        <v>5671</v>
      </c>
      <c r="B3602" s="272">
        <v>541163</v>
      </c>
      <c r="C3602" s="272" t="s">
        <v>5672</v>
      </c>
      <c r="D3602" s="272" t="s">
        <v>811</v>
      </c>
    </row>
    <row r="3603" spans="1:4">
      <c r="A3603" s="272" t="s">
        <v>5673</v>
      </c>
      <c r="B3603" s="272">
        <v>524703</v>
      </c>
      <c r="C3603" s="272" t="s">
        <v>456</v>
      </c>
      <c r="D3603" s="272" t="s">
        <v>494</v>
      </c>
    </row>
    <row r="3604" spans="1:4">
      <c r="A3604" s="272" t="s">
        <v>5674</v>
      </c>
      <c r="B3604" s="272">
        <v>504918</v>
      </c>
      <c r="C3604" s="272" t="s">
        <v>456</v>
      </c>
      <c r="D3604" s="272" t="s">
        <v>436</v>
      </c>
    </row>
    <row r="3605" spans="1:4">
      <c r="A3605" s="272" t="s">
        <v>5675</v>
      </c>
      <c r="B3605" s="272">
        <v>539392</v>
      </c>
      <c r="C3605" s="272" t="s">
        <v>456</v>
      </c>
      <c r="D3605" s="272" t="s">
        <v>478</v>
      </c>
    </row>
    <row r="3606" spans="1:4">
      <c r="A3606" s="272" t="s">
        <v>5676</v>
      </c>
      <c r="B3606" s="272">
        <v>539392</v>
      </c>
      <c r="C3606" s="272" t="s">
        <v>456</v>
      </c>
      <c r="D3606" s="272" t="s">
        <v>478</v>
      </c>
    </row>
    <row r="3607" spans="1:4">
      <c r="A3607" s="272" t="s">
        <v>5677</v>
      </c>
      <c r="B3607" s="272">
        <v>516096</v>
      </c>
      <c r="C3607" s="272" t="s">
        <v>456</v>
      </c>
      <c r="D3607" s="272" t="s">
        <v>450</v>
      </c>
    </row>
    <row r="3608" spans="1:4">
      <c r="A3608" s="272" t="s">
        <v>5678</v>
      </c>
      <c r="B3608" s="272">
        <v>514234</v>
      </c>
      <c r="C3608" s="272" t="s">
        <v>5679</v>
      </c>
      <c r="D3608" s="272" t="s">
        <v>471</v>
      </c>
    </row>
    <row r="3609" spans="1:4">
      <c r="A3609" s="272" t="s">
        <v>5680</v>
      </c>
      <c r="B3609" s="272">
        <v>514234</v>
      </c>
      <c r="C3609" s="272" t="s">
        <v>5679</v>
      </c>
      <c r="D3609" s="272" t="s">
        <v>471</v>
      </c>
    </row>
    <row r="3610" spans="1:4">
      <c r="A3610" s="272" t="s">
        <v>5681</v>
      </c>
      <c r="B3610" s="272">
        <v>534618</v>
      </c>
      <c r="C3610" s="272" t="s">
        <v>456</v>
      </c>
      <c r="D3610" s="272" t="s">
        <v>595</v>
      </c>
    </row>
    <row r="3611" spans="1:4">
      <c r="A3611" s="272" t="s">
        <v>5682</v>
      </c>
      <c r="B3611" s="272">
        <v>511640</v>
      </c>
      <c r="C3611" s="272" t="s">
        <v>456</v>
      </c>
      <c r="D3611" s="272" t="s">
        <v>473</v>
      </c>
    </row>
    <row r="3612" spans="1:4">
      <c r="A3612" s="272" t="s">
        <v>5683</v>
      </c>
      <c r="B3612" s="272">
        <v>526521</v>
      </c>
      <c r="C3612" s="272" t="s">
        <v>5684</v>
      </c>
      <c r="D3612" s="272" t="s">
        <v>469</v>
      </c>
    </row>
    <row r="3613" spans="1:4">
      <c r="A3613" s="272" t="s">
        <v>5685</v>
      </c>
      <c r="B3613" s="272">
        <v>540782</v>
      </c>
      <c r="C3613" s="272" t="s">
        <v>456</v>
      </c>
      <c r="D3613" s="272" t="s">
        <v>657</v>
      </c>
    </row>
    <row r="3614" spans="1:4">
      <c r="A3614" s="272" t="s">
        <v>5686</v>
      </c>
      <c r="B3614" s="272">
        <v>533411</v>
      </c>
      <c r="C3614" s="272" t="s">
        <v>5687</v>
      </c>
      <c r="D3614" s="272" t="s">
        <v>1376</v>
      </c>
    </row>
    <row r="3615" spans="1:4">
      <c r="A3615" s="272" t="s">
        <v>5688</v>
      </c>
      <c r="B3615" s="272">
        <v>530073</v>
      </c>
      <c r="C3615" s="272" t="s">
        <v>5689</v>
      </c>
      <c r="D3615" s="272" t="s">
        <v>579</v>
      </c>
    </row>
    <row r="3616" spans="1:4">
      <c r="A3616" s="272" t="s">
        <v>5690</v>
      </c>
      <c r="B3616" s="272" t="s">
        <v>456</v>
      </c>
      <c r="C3616" s="272" t="s">
        <v>5691</v>
      </c>
      <c r="D3616" s="272" t="s">
        <v>467</v>
      </c>
    </row>
    <row r="3617" spans="1:4">
      <c r="A3617" s="272" t="s">
        <v>5692</v>
      </c>
      <c r="B3617" s="272">
        <v>531898</v>
      </c>
      <c r="C3617" s="272" t="s">
        <v>456</v>
      </c>
      <c r="D3617" s="272" t="s">
        <v>459</v>
      </c>
    </row>
    <row r="3618" spans="1:4">
      <c r="A3618" s="272" t="s">
        <v>5693</v>
      </c>
      <c r="B3618" s="272">
        <v>531569</v>
      </c>
      <c r="C3618" s="272" t="s">
        <v>456</v>
      </c>
      <c r="D3618" s="272" t="s">
        <v>494</v>
      </c>
    </row>
    <row r="3619" spans="1:4">
      <c r="A3619" s="272" t="s">
        <v>5694</v>
      </c>
      <c r="B3619" s="272">
        <v>532972</v>
      </c>
      <c r="C3619" s="272" t="s">
        <v>456</v>
      </c>
      <c r="D3619" s="272" t="s">
        <v>549</v>
      </c>
    </row>
    <row r="3620" spans="1:4">
      <c r="A3620" s="272" t="s">
        <v>5695</v>
      </c>
      <c r="B3620" s="272">
        <v>532435</v>
      </c>
      <c r="C3620" s="272" t="s">
        <v>456</v>
      </c>
      <c r="D3620" s="272" t="s">
        <v>542</v>
      </c>
    </row>
    <row r="3621" spans="1:4">
      <c r="A3621" s="272" t="s">
        <v>5696</v>
      </c>
      <c r="B3621" s="272">
        <v>512062</v>
      </c>
      <c r="C3621" s="272" t="s">
        <v>456</v>
      </c>
      <c r="D3621" s="272" t="s">
        <v>877</v>
      </c>
    </row>
    <row r="3622" spans="1:4">
      <c r="A3622" s="272" t="s">
        <v>5697</v>
      </c>
      <c r="B3622" s="272">
        <v>500674</v>
      </c>
      <c r="C3622" s="272" t="s">
        <v>5698</v>
      </c>
      <c r="D3622" s="272" t="s">
        <v>494</v>
      </c>
    </row>
    <row r="3623" spans="1:4">
      <c r="A3623" s="272" t="s">
        <v>5699</v>
      </c>
      <c r="B3623" s="272">
        <v>500674</v>
      </c>
      <c r="C3623" s="272" t="s">
        <v>5698</v>
      </c>
      <c r="D3623" s="272" t="s">
        <v>494</v>
      </c>
    </row>
    <row r="3624" spans="1:4">
      <c r="A3624" s="272" t="s">
        <v>5700</v>
      </c>
      <c r="B3624" s="272">
        <v>514280</v>
      </c>
      <c r="C3624" s="272" t="s">
        <v>456</v>
      </c>
      <c r="D3624" s="272" t="s">
        <v>471</v>
      </c>
    </row>
    <row r="3625" spans="1:4">
      <c r="A3625" s="272" t="s">
        <v>5701</v>
      </c>
      <c r="B3625" s="272">
        <v>530035</v>
      </c>
      <c r="C3625" s="272" t="s">
        <v>456</v>
      </c>
      <c r="D3625" s="272" t="s">
        <v>471</v>
      </c>
    </row>
    <row r="3626" spans="1:4">
      <c r="A3626" s="272" t="s">
        <v>5702</v>
      </c>
      <c r="B3626" s="272">
        <v>540822</v>
      </c>
      <c r="C3626" s="272" t="s">
        <v>456</v>
      </c>
      <c r="D3626" s="272" t="s">
        <v>473</v>
      </c>
    </row>
    <row r="3627" spans="1:4">
      <c r="A3627" s="272" t="s">
        <v>5703</v>
      </c>
      <c r="B3627" s="272">
        <v>519260</v>
      </c>
      <c r="C3627" s="272" t="s">
        <v>5704</v>
      </c>
      <c r="D3627" s="272" t="s">
        <v>705</v>
      </c>
    </row>
    <row r="3628" spans="1:4">
      <c r="A3628" s="272" t="s">
        <v>5705</v>
      </c>
      <c r="B3628" s="272">
        <v>506906</v>
      </c>
      <c r="C3628" s="272" t="s">
        <v>456</v>
      </c>
      <c r="D3628" s="272" t="s">
        <v>478</v>
      </c>
    </row>
    <row r="3629" spans="1:4">
      <c r="A3629" s="272" t="s">
        <v>5706</v>
      </c>
      <c r="B3629" s="272">
        <v>519238</v>
      </c>
      <c r="C3629" s="272" t="s">
        <v>456</v>
      </c>
      <c r="D3629" s="272" t="s">
        <v>654</v>
      </c>
    </row>
    <row r="3630" spans="1:4">
      <c r="A3630" s="272" t="s">
        <v>5707</v>
      </c>
      <c r="B3630" s="272">
        <v>538992</v>
      </c>
      <c r="C3630" s="272" t="s">
        <v>456</v>
      </c>
      <c r="D3630" s="272" t="s">
        <v>811</v>
      </c>
    </row>
    <row r="3631" spans="1:4">
      <c r="A3631" s="272" t="s">
        <v>5708</v>
      </c>
      <c r="B3631" s="272">
        <v>512020</v>
      </c>
      <c r="C3631" s="272" t="s">
        <v>456</v>
      </c>
      <c r="D3631" s="272" t="s">
        <v>473</v>
      </c>
    </row>
    <row r="3632" spans="1:4">
      <c r="A3632" s="272" t="s">
        <v>5709</v>
      </c>
      <c r="B3632" s="272">
        <v>512020</v>
      </c>
      <c r="C3632" s="272" t="s">
        <v>456</v>
      </c>
      <c r="D3632" s="272" t="s">
        <v>473</v>
      </c>
    </row>
    <row r="3633" spans="1:4">
      <c r="A3633" s="272" t="s">
        <v>5710</v>
      </c>
      <c r="B3633" s="272">
        <v>504614</v>
      </c>
      <c r="C3633" s="272" t="s">
        <v>5711</v>
      </c>
      <c r="D3633" s="272" t="s">
        <v>488</v>
      </c>
    </row>
    <row r="3634" spans="1:4">
      <c r="A3634" s="272" t="s">
        <v>5712</v>
      </c>
      <c r="B3634" s="272">
        <v>516032</v>
      </c>
      <c r="C3634" s="272" t="s">
        <v>456</v>
      </c>
      <c r="D3634" s="272" t="s">
        <v>450</v>
      </c>
    </row>
    <row r="3635" spans="1:4">
      <c r="A3635" s="272" t="s">
        <v>5713</v>
      </c>
      <c r="B3635" s="272">
        <v>516003</v>
      </c>
      <c r="C3635" s="272" t="s">
        <v>456</v>
      </c>
      <c r="D3635" s="272" t="s">
        <v>951</v>
      </c>
    </row>
    <row r="3636" spans="1:4">
      <c r="A3636" s="272" t="s">
        <v>5714</v>
      </c>
      <c r="B3636" s="272">
        <v>519242</v>
      </c>
      <c r="C3636" s="272" t="s">
        <v>456</v>
      </c>
      <c r="D3636" s="272" t="s">
        <v>705</v>
      </c>
    </row>
    <row r="3637" spans="1:4">
      <c r="A3637" s="272" t="s">
        <v>5715</v>
      </c>
      <c r="B3637" s="272">
        <v>532163</v>
      </c>
      <c r="C3637" s="272" t="s">
        <v>5716</v>
      </c>
      <c r="D3637" s="272" t="s">
        <v>459</v>
      </c>
    </row>
    <row r="3638" spans="1:4">
      <c r="A3638" s="272" t="s">
        <v>5717</v>
      </c>
      <c r="B3638" s="272">
        <v>532163</v>
      </c>
      <c r="C3638" s="272" t="s">
        <v>5716</v>
      </c>
      <c r="D3638" s="272" t="s">
        <v>459</v>
      </c>
    </row>
    <row r="3639" spans="1:4">
      <c r="A3639" s="272" t="s">
        <v>5718</v>
      </c>
      <c r="B3639" s="272">
        <v>526885</v>
      </c>
      <c r="C3639" s="272" t="s">
        <v>5719</v>
      </c>
      <c r="D3639" s="272" t="s">
        <v>471</v>
      </c>
    </row>
    <row r="3640" spans="1:4">
      <c r="A3640" s="272" t="s">
        <v>5720</v>
      </c>
      <c r="B3640" s="272">
        <v>530993</v>
      </c>
      <c r="C3640" s="272" t="s">
        <v>456</v>
      </c>
      <c r="D3640" s="272" t="s">
        <v>478</v>
      </c>
    </row>
    <row r="3641" spans="1:4">
      <c r="A3641" s="272" t="s">
        <v>5721</v>
      </c>
      <c r="B3641" s="272">
        <v>531930</v>
      </c>
      <c r="C3641" s="272" t="s">
        <v>456</v>
      </c>
      <c r="D3641" s="272" t="s">
        <v>1376</v>
      </c>
    </row>
    <row r="3642" spans="1:4">
      <c r="A3642" s="272" t="s">
        <v>5722</v>
      </c>
      <c r="B3642" s="272">
        <v>540393</v>
      </c>
      <c r="C3642" s="272" t="s">
        <v>456</v>
      </c>
      <c r="D3642" s="272" t="s">
        <v>779</v>
      </c>
    </row>
    <row r="3643" spans="1:4">
      <c r="A3643" s="272" t="s">
        <v>5723</v>
      </c>
      <c r="B3643" s="272">
        <v>514412</v>
      </c>
      <c r="C3643" s="272" t="s">
        <v>456</v>
      </c>
      <c r="D3643" s="272" t="s">
        <v>570</v>
      </c>
    </row>
    <row r="3644" spans="1:4">
      <c r="A3644" s="272" t="s">
        <v>5724</v>
      </c>
      <c r="B3644" s="272">
        <v>506190</v>
      </c>
      <c r="C3644" s="272" t="s">
        <v>456</v>
      </c>
      <c r="D3644" s="272" t="s">
        <v>877</v>
      </c>
    </row>
    <row r="3645" spans="1:4">
      <c r="A3645" s="272" t="s">
        <v>5725</v>
      </c>
      <c r="B3645" s="272" t="s">
        <v>456</v>
      </c>
      <c r="C3645" s="272" t="s">
        <v>5726</v>
      </c>
      <c r="D3645" s="272" t="s">
        <v>467</v>
      </c>
    </row>
    <row r="3646" spans="1:4">
      <c r="A3646" s="272" t="s">
        <v>5727</v>
      </c>
      <c r="B3646" s="272">
        <v>539124</v>
      </c>
      <c r="C3646" s="272" t="s">
        <v>456</v>
      </c>
      <c r="D3646" s="272" t="s">
        <v>473</v>
      </c>
    </row>
    <row r="3647" spans="1:4">
      <c r="A3647" s="272" t="s">
        <v>5728</v>
      </c>
      <c r="B3647" s="272">
        <v>506313</v>
      </c>
      <c r="C3647" s="272" t="s">
        <v>456</v>
      </c>
      <c r="D3647" s="272" t="s">
        <v>984</v>
      </c>
    </row>
    <row r="3648" spans="1:4">
      <c r="A3648" s="272" t="s">
        <v>5729</v>
      </c>
      <c r="B3648" s="272">
        <v>532663</v>
      </c>
      <c r="C3648" s="272" t="s">
        <v>5730</v>
      </c>
      <c r="D3648" s="272" t="s">
        <v>442</v>
      </c>
    </row>
    <row r="3649" spans="1:4">
      <c r="A3649" s="272" t="s">
        <v>5731</v>
      </c>
      <c r="B3649" s="272">
        <v>533259</v>
      </c>
      <c r="C3649" s="272" t="s">
        <v>5732</v>
      </c>
      <c r="D3649" s="272" t="s">
        <v>645</v>
      </c>
    </row>
    <row r="3650" spans="1:4">
      <c r="A3650" s="272" t="s">
        <v>5733</v>
      </c>
      <c r="B3650" s="272">
        <v>511076</v>
      </c>
      <c r="C3650" s="272" t="s">
        <v>456</v>
      </c>
      <c r="D3650" s="272" t="s">
        <v>478</v>
      </c>
    </row>
    <row r="3651" spans="1:4">
      <c r="A3651" s="272" t="s">
        <v>5734</v>
      </c>
      <c r="B3651" s="272">
        <v>526093</v>
      </c>
      <c r="C3651" s="272" t="s">
        <v>5735</v>
      </c>
      <c r="D3651" s="272" t="s">
        <v>488</v>
      </c>
    </row>
    <row r="3652" spans="1:4">
      <c r="A3652" s="272" t="s">
        <v>5736</v>
      </c>
      <c r="B3652" s="272">
        <v>539201</v>
      </c>
      <c r="C3652" s="272" t="s">
        <v>456</v>
      </c>
      <c r="D3652" s="272" t="s">
        <v>450</v>
      </c>
    </row>
    <row r="3653" spans="1:4">
      <c r="A3653" s="272" t="s">
        <v>5737</v>
      </c>
      <c r="B3653" s="272">
        <v>539404</v>
      </c>
      <c r="C3653" s="272" t="s">
        <v>5738</v>
      </c>
      <c r="D3653" s="272" t="s">
        <v>473</v>
      </c>
    </row>
    <row r="3654" spans="1:4">
      <c r="A3654" s="272" t="s">
        <v>5739</v>
      </c>
      <c r="B3654" s="272">
        <v>536592</v>
      </c>
      <c r="C3654" s="272" t="s">
        <v>456</v>
      </c>
      <c r="D3654" s="272" t="s">
        <v>473</v>
      </c>
    </row>
    <row r="3655" spans="1:4">
      <c r="A3655" s="272" t="s">
        <v>5740</v>
      </c>
      <c r="B3655" s="272">
        <v>508996</v>
      </c>
      <c r="C3655" s="272" t="s">
        <v>5741</v>
      </c>
      <c r="D3655" s="272" t="s">
        <v>542</v>
      </c>
    </row>
    <row r="3656" spans="1:4">
      <c r="A3656" s="272" t="s">
        <v>5742</v>
      </c>
      <c r="B3656" s="272">
        <v>503893</v>
      </c>
      <c r="C3656" s="272" t="s">
        <v>456</v>
      </c>
      <c r="D3656" s="272" t="s">
        <v>439</v>
      </c>
    </row>
    <row r="3657" spans="1:4">
      <c r="A3657" s="272" t="s">
        <v>5743</v>
      </c>
      <c r="B3657" s="272">
        <v>539218</v>
      </c>
      <c r="C3657" s="272" t="s">
        <v>456</v>
      </c>
      <c r="D3657" s="272" t="s">
        <v>473</v>
      </c>
    </row>
    <row r="3658" spans="1:4">
      <c r="A3658" s="272" t="s">
        <v>5744</v>
      </c>
      <c r="B3658" s="272">
        <v>502175</v>
      </c>
      <c r="C3658" s="272" t="s">
        <v>456</v>
      </c>
      <c r="D3658" s="272" t="s">
        <v>469</v>
      </c>
    </row>
    <row r="3659" spans="1:4">
      <c r="A3659" s="272" t="s">
        <v>5745</v>
      </c>
      <c r="B3659" s="272">
        <v>511577</v>
      </c>
      <c r="C3659" s="272" t="s">
        <v>456</v>
      </c>
      <c r="D3659" s="272" t="s">
        <v>473</v>
      </c>
    </row>
    <row r="3660" spans="1:4">
      <c r="A3660" s="272" t="s">
        <v>5746</v>
      </c>
      <c r="B3660" s="272">
        <v>517320</v>
      </c>
      <c r="C3660" s="272" t="s">
        <v>456</v>
      </c>
      <c r="D3660" s="272" t="s">
        <v>754</v>
      </c>
    </row>
    <row r="3661" spans="1:4">
      <c r="A3661" s="272" t="s">
        <v>5747</v>
      </c>
      <c r="B3661" s="272">
        <v>532404</v>
      </c>
      <c r="C3661" s="272" t="s">
        <v>456</v>
      </c>
      <c r="D3661" s="272" t="s">
        <v>549</v>
      </c>
    </row>
    <row r="3662" spans="1:4">
      <c r="A3662" s="272" t="s">
        <v>5748</v>
      </c>
      <c r="B3662" s="272">
        <v>512634</v>
      </c>
      <c r="C3662" s="272" t="s">
        <v>456</v>
      </c>
      <c r="D3662" s="272" t="s">
        <v>657</v>
      </c>
    </row>
    <row r="3663" spans="1:4">
      <c r="A3663" s="272" t="s">
        <v>5749</v>
      </c>
      <c r="B3663" s="272">
        <v>524667</v>
      </c>
      <c r="C3663" s="272" t="s">
        <v>5750</v>
      </c>
      <c r="D3663" s="272" t="s">
        <v>1385</v>
      </c>
    </row>
    <row r="3664" spans="1:4">
      <c r="A3664" s="272" t="s">
        <v>5751</v>
      </c>
      <c r="B3664" s="272">
        <v>531893</v>
      </c>
      <c r="C3664" s="272" t="s">
        <v>456</v>
      </c>
      <c r="D3664" s="272" t="s">
        <v>877</v>
      </c>
    </row>
    <row r="3665" spans="1:4">
      <c r="A3665" s="272" t="s">
        <v>5752</v>
      </c>
      <c r="B3665" s="272">
        <v>523710</v>
      </c>
      <c r="C3665" s="272" t="s">
        <v>456</v>
      </c>
      <c r="D3665" s="272" t="s">
        <v>657</v>
      </c>
    </row>
    <row r="3666" spans="1:4">
      <c r="A3666" s="272" t="s">
        <v>5753</v>
      </c>
      <c r="B3666" s="272">
        <v>540728</v>
      </c>
      <c r="C3666" s="272" t="s">
        <v>456</v>
      </c>
      <c r="D3666" s="272" t="s">
        <v>445</v>
      </c>
    </row>
    <row r="3667" spans="1:4">
      <c r="A3667" s="272" t="s">
        <v>5754</v>
      </c>
      <c r="B3667" s="272">
        <v>532102</v>
      </c>
      <c r="C3667" s="272" t="s">
        <v>456</v>
      </c>
      <c r="D3667" s="272" t="s">
        <v>1155</v>
      </c>
    </row>
    <row r="3668" spans="1:4">
      <c r="A3668" s="272" t="s">
        <v>5755</v>
      </c>
      <c r="B3668" s="272">
        <v>540719</v>
      </c>
      <c r="C3668" s="272" t="s">
        <v>5756</v>
      </c>
      <c r="D3668" s="272" t="s">
        <v>2869</v>
      </c>
    </row>
    <row r="3669" spans="1:4">
      <c r="A3669" s="272" t="s">
        <v>5757</v>
      </c>
      <c r="B3669" s="272">
        <v>590098</v>
      </c>
      <c r="C3669" s="272" t="s">
        <v>5758</v>
      </c>
      <c r="D3669" s="272" t="s">
        <v>439</v>
      </c>
    </row>
    <row r="3670" spans="1:4">
      <c r="A3670" s="272" t="s">
        <v>5759</v>
      </c>
      <c r="B3670" s="272">
        <v>526081</v>
      </c>
      <c r="C3670" s="272" t="s">
        <v>5760</v>
      </c>
      <c r="D3670" s="272" t="s">
        <v>516</v>
      </c>
    </row>
    <row r="3671" spans="1:4">
      <c r="A3671" s="272" t="s">
        <v>5761</v>
      </c>
      <c r="B3671" s="272">
        <v>531797</v>
      </c>
      <c r="C3671" s="272" t="s">
        <v>456</v>
      </c>
      <c r="D3671" s="272" t="s">
        <v>469</v>
      </c>
    </row>
    <row r="3672" spans="1:4">
      <c r="A3672" s="272" t="s">
        <v>5762</v>
      </c>
      <c r="B3672" s="272">
        <v>511672</v>
      </c>
      <c r="C3672" s="272" t="s">
        <v>456</v>
      </c>
      <c r="D3672" s="272" t="s">
        <v>488</v>
      </c>
    </row>
    <row r="3673" spans="1:4">
      <c r="A3673" s="272" t="s">
        <v>5763</v>
      </c>
      <c r="B3673" s="272">
        <v>516110</v>
      </c>
      <c r="C3673" s="272" t="s">
        <v>5764</v>
      </c>
      <c r="D3673" s="272" t="s">
        <v>645</v>
      </c>
    </row>
    <row r="3674" spans="1:4">
      <c r="A3674" s="272" t="s">
        <v>5765</v>
      </c>
      <c r="B3674" s="272">
        <v>526544</v>
      </c>
      <c r="C3674" s="272" t="s">
        <v>456</v>
      </c>
      <c r="D3674" s="272" t="s">
        <v>462</v>
      </c>
    </row>
    <row r="3675" spans="1:4">
      <c r="A3675" s="272" t="s">
        <v>5766</v>
      </c>
      <c r="B3675" s="272">
        <v>507894</v>
      </c>
      <c r="C3675" s="272" t="s">
        <v>456</v>
      </c>
      <c r="D3675" s="272" t="s">
        <v>733</v>
      </c>
    </row>
    <row r="3676" spans="1:4">
      <c r="A3676" s="272" t="s">
        <v>5767</v>
      </c>
      <c r="B3676" s="272">
        <v>507894</v>
      </c>
      <c r="C3676" s="272" t="s">
        <v>456</v>
      </c>
      <c r="D3676" s="272" t="s">
        <v>733</v>
      </c>
    </row>
    <row r="3677" spans="1:4">
      <c r="A3677" s="272" t="s">
        <v>5768</v>
      </c>
      <c r="B3677" s="272">
        <v>505790</v>
      </c>
      <c r="C3677" s="272" t="s">
        <v>5769</v>
      </c>
      <c r="D3677" s="272" t="s">
        <v>464</v>
      </c>
    </row>
    <row r="3678" spans="1:4">
      <c r="A3678" s="272" t="s">
        <v>5770</v>
      </c>
      <c r="B3678" s="272">
        <v>505790</v>
      </c>
      <c r="C3678" s="272" t="s">
        <v>5769</v>
      </c>
      <c r="D3678" s="272" t="s">
        <v>464</v>
      </c>
    </row>
    <row r="3679" spans="1:4">
      <c r="A3679" s="272" t="s">
        <v>5771</v>
      </c>
      <c r="B3679" s="272">
        <v>534139</v>
      </c>
      <c r="C3679" s="272" t="s">
        <v>5772</v>
      </c>
      <c r="D3679" s="272" t="s">
        <v>499</v>
      </c>
    </row>
    <row r="3680" spans="1:4">
      <c r="A3680" s="272" t="s">
        <v>5773</v>
      </c>
      <c r="B3680" s="272">
        <v>538857</v>
      </c>
      <c r="C3680" s="272" t="s">
        <v>456</v>
      </c>
      <c r="D3680" s="272" t="s">
        <v>473</v>
      </c>
    </row>
    <row r="3681" spans="1:4">
      <c r="A3681" s="272" t="s">
        <v>5774</v>
      </c>
      <c r="B3681" s="272">
        <v>505141</v>
      </c>
      <c r="C3681" s="272" t="s">
        <v>456</v>
      </c>
      <c r="D3681" s="272" t="s">
        <v>1114</v>
      </c>
    </row>
    <row r="3682" spans="1:4">
      <c r="A3682" s="272" t="s">
        <v>5775</v>
      </c>
      <c r="B3682" s="272">
        <v>505141</v>
      </c>
      <c r="C3682" s="272" t="s">
        <v>456</v>
      </c>
      <c r="D3682" s="272" t="s">
        <v>1114</v>
      </c>
    </row>
    <row r="3683" spans="1:4">
      <c r="A3683" s="272" t="s">
        <v>5776</v>
      </c>
      <c r="B3683" s="272">
        <v>530361</v>
      </c>
      <c r="C3683" s="272" t="s">
        <v>456</v>
      </c>
      <c r="D3683" s="272" t="s">
        <v>516</v>
      </c>
    </row>
    <row r="3684" spans="1:4">
      <c r="A3684" s="272" t="s">
        <v>5777</v>
      </c>
      <c r="B3684" s="272">
        <v>533268</v>
      </c>
      <c r="C3684" s="272" t="s">
        <v>456</v>
      </c>
      <c r="D3684" s="272" t="s">
        <v>1195</v>
      </c>
    </row>
    <row r="3685" spans="1:4">
      <c r="A3685" s="272" t="s">
        <v>5778</v>
      </c>
      <c r="B3685" s="272">
        <v>526807</v>
      </c>
      <c r="C3685" s="272" t="s">
        <v>5779</v>
      </c>
      <c r="D3685" s="272" t="s">
        <v>1704</v>
      </c>
    </row>
    <row r="3686" spans="1:4">
      <c r="A3686" s="272" t="s">
        <v>5780</v>
      </c>
      <c r="B3686" s="272">
        <v>521182</v>
      </c>
      <c r="C3686" s="272" t="s">
        <v>456</v>
      </c>
      <c r="D3686" s="272" t="s">
        <v>478</v>
      </c>
    </row>
    <row r="3687" spans="1:4">
      <c r="A3687" s="272" t="s">
        <v>5781</v>
      </c>
      <c r="B3687" s="272">
        <v>514264</v>
      </c>
      <c r="C3687" s="272" t="s">
        <v>456</v>
      </c>
      <c r="D3687" s="272" t="s">
        <v>471</v>
      </c>
    </row>
    <row r="3688" spans="1:4">
      <c r="A3688" s="272" t="s">
        <v>5782</v>
      </c>
      <c r="B3688" s="272" t="s">
        <v>456</v>
      </c>
      <c r="C3688" s="272" t="s">
        <v>5783</v>
      </c>
      <c r="D3688" s="272" t="s">
        <v>467</v>
      </c>
    </row>
    <row r="3689" spans="1:4">
      <c r="A3689" s="272" t="s">
        <v>5784</v>
      </c>
      <c r="B3689" s="272">
        <v>540673</v>
      </c>
      <c r="C3689" s="272" t="s">
        <v>5785</v>
      </c>
      <c r="D3689" s="272" t="s">
        <v>3237</v>
      </c>
    </row>
    <row r="3690" spans="1:4">
      <c r="A3690" s="272" t="s">
        <v>5786</v>
      </c>
      <c r="B3690" s="272">
        <v>540673</v>
      </c>
      <c r="C3690" s="272" t="s">
        <v>5785</v>
      </c>
      <c r="D3690" s="272" t="s">
        <v>3237</v>
      </c>
    </row>
    <row r="3691" spans="1:4">
      <c r="A3691" s="272" t="s">
        <v>5787</v>
      </c>
      <c r="B3691" s="272">
        <v>532886</v>
      </c>
      <c r="C3691" s="272" t="s">
        <v>5788</v>
      </c>
      <c r="D3691" s="272" t="s">
        <v>471</v>
      </c>
    </row>
    <row r="3692" spans="1:4">
      <c r="A3692" s="272" t="s">
        <v>5789</v>
      </c>
      <c r="B3692" s="272">
        <v>530075</v>
      </c>
      <c r="C3692" s="272" t="s">
        <v>5790</v>
      </c>
      <c r="D3692" s="272" t="s">
        <v>519</v>
      </c>
    </row>
    <row r="3693" spans="1:4">
      <c r="A3693" s="272" t="s">
        <v>5791</v>
      </c>
      <c r="B3693" s="272">
        <v>538875</v>
      </c>
      <c r="C3693" s="272" t="s">
        <v>456</v>
      </c>
      <c r="D3693" s="272" t="s">
        <v>877</v>
      </c>
    </row>
    <row r="3694" spans="1:4">
      <c r="A3694" s="272" t="s">
        <v>5792</v>
      </c>
      <c r="B3694" s="272">
        <v>532021</v>
      </c>
      <c r="C3694" s="272" t="s">
        <v>456</v>
      </c>
      <c r="D3694" s="272" t="s">
        <v>494</v>
      </c>
    </row>
    <row r="3695" spans="1:4">
      <c r="A3695" s="272" t="s">
        <v>5793</v>
      </c>
      <c r="B3695" s="272">
        <v>531980</v>
      </c>
      <c r="C3695" s="272" t="s">
        <v>456</v>
      </c>
      <c r="D3695" s="272" t="s">
        <v>442</v>
      </c>
    </row>
    <row r="3696" spans="1:4">
      <c r="A3696" s="272" t="s">
        <v>5794</v>
      </c>
      <c r="B3696" s="272">
        <v>512529</v>
      </c>
      <c r="C3696" s="272" t="s">
        <v>5795</v>
      </c>
      <c r="D3696" s="272" t="s">
        <v>494</v>
      </c>
    </row>
    <row r="3697" spans="1:4">
      <c r="A3697" s="272" t="s">
        <v>5796</v>
      </c>
      <c r="B3697" s="272" t="s">
        <v>456</v>
      </c>
      <c r="C3697" s="272" t="s">
        <v>5797</v>
      </c>
      <c r="D3697" s="272" t="s">
        <v>467</v>
      </c>
    </row>
    <row r="3698" spans="1:4">
      <c r="A3698" s="272" t="s">
        <v>5798</v>
      </c>
      <c r="B3698" s="272">
        <v>502450</v>
      </c>
      <c r="C3698" s="272" t="s">
        <v>5799</v>
      </c>
      <c r="D3698" s="272" t="s">
        <v>450</v>
      </c>
    </row>
    <row r="3699" spans="1:4">
      <c r="A3699" s="272" t="s">
        <v>5800</v>
      </c>
      <c r="B3699" s="272">
        <v>505075</v>
      </c>
      <c r="C3699" s="272" t="s">
        <v>5801</v>
      </c>
      <c r="D3699" s="272" t="s">
        <v>811</v>
      </c>
    </row>
    <row r="3700" spans="1:4">
      <c r="A3700" s="272" t="s">
        <v>5802</v>
      </c>
      <c r="B3700" s="272">
        <v>511760</v>
      </c>
      <c r="C3700" s="272" t="s">
        <v>456</v>
      </c>
      <c r="D3700" s="272" t="s">
        <v>473</v>
      </c>
    </row>
    <row r="3701" spans="1:4">
      <c r="A3701" s="272" t="s">
        <v>5803</v>
      </c>
      <c r="B3701" s="272">
        <v>524324</v>
      </c>
      <c r="C3701" s="272" t="s">
        <v>456</v>
      </c>
      <c r="D3701" s="272" t="s">
        <v>616</v>
      </c>
    </row>
    <row r="3702" spans="1:4">
      <c r="A3702" s="272" t="s">
        <v>5804</v>
      </c>
      <c r="B3702" s="272">
        <v>532993</v>
      </c>
      <c r="C3702" s="272" t="s">
        <v>5805</v>
      </c>
      <c r="D3702" s="272" t="s">
        <v>984</v>
      </c>
    </row>
    <row r="3703" spans="1:4">
      <c r="A3703" s="272" t="s">
        <v>5806</v>
      </c>
      <c r="B3703" s="272">
        <v>530867</v>
      </c>
      <c r="C3703" s="272" t="s">
        <v>456</v>
      </c>
      <c r="D3703" s="272" t="s">
        <v>439</v>
      </c>
    </row>
    <row r="3704" spans="1:4">
      <c r="A3704" s="272" t="s">
        <v>5807</v>
      </c>
      <c r="B3704" s="272">
        <v>524546</v>
      </c>
      <c r="C3704" s="272" t="s">
        <v>456</v>
      </c>
      <c r="D3704" s="272" t="s">
        <v>494</v>
      </c>
    </row>
    <row r="3705" spans="1:4">
      <c r="A3705" s="272" t="s">
        <v>5808</v>
      </c>
      <c r="B3705" s="272">
        <v>513436</v>
      </c>
      <c r="C3705" s="272" t="s">
        <v>5809</v>
      </c>
      <c r="D3705" s="272" t="s">
        <v>488</v>
      </c>
    </row>
    <row r="3706" spans="1:4">
      <c r="A3706" s="272" t="s">
        <v>5810</v>
      </c>
      <c r="B3706" s="272">
        <v>509870</v>
      </c>
      <c r="C3706" s="272" t="s">
        <v>456</v>
      </c>
      <c r="D3706" s="272" t="s">
        <v>542</v>
      </c>
    </row>
    <row r="3707" spans="1:4">
      <c r="A3707" s="272" t="s">
        <v>5811</v>
      </c>
      <c r="B3707" s="272">
        <v>519031</v>
      </c>
      <c r="C3707" s="272" t="s">
        <v>456</v>
      </c>
      <c r="D3707" s="272" t="s">
        <v>516</v>
      </c>
    </row>
    <row r="3708" spans="1:4">
      <c r="A3708" s="272" t="s">
        <v>5812</v>
      </c>
      <c r="B3708" s="272">
        <v>526508</v>
      </c>
      <c r="C3708" s="272" t="s">
        <v>456</v>
      </c>
      <c r="D3708" s="272" t="s">
        <v>1704</v>
      </c>
    </row>
    <row r="3709" spans="1:4">
      <c r="A3709" s="272" t="s">
        <v>5813</v>
      </c>
      <c r="B3709" s="272">
        <v>539520</v>
      </c>
      <c r="C3709" s="272" t="s">
        <v>456</v>
      </c>
      <c r="D3709" s="272" t="s">
        <v>478</v>
      </c>
    </row>
    <row r="3710" spans="1:4">
      <c r="A3710" s="272" t="s">
        <v>5814</v>
      </c>
      <c r="B3710" s="272">
        <v>501423</v>
      </c>
      <c r="C3710" s="272" t="s">
        <v>456</v>
      </c>
      <c r="D3710" s="272" t="s">
        <v>576</v>
      </c>
    </row>
    <row r="3711" spans="1:4">
      <c r="A3711" s="272" t="s">
        <v>5815</v>
      </c>
      <c r="B3711" s="272" t="s">
        <v>456</v>
      </c>
      <c r="C3711" s="272" t="s">
        <v>5816</v>
      </c>
      <c r="D3711" s="272" t="s">
        <v>467</v>
      </c>
    </row>
    <row r="3712" spans="1:4">
      <c r="A3712" s="272" t="s">
        <v>5817</v>
      </c>
      <c r="B3712" s="272">
        <v>531431</v>
      </c>
      <c r="C3712" s="272" t="s">
        <v>5818</v>
      </c>
      <c r="D3712" s="272" t="s">
        <v>464</v>
      </c>
    </row>
    <row r="3713" spans="1:4">
      <c r="A3713" s="272" t="s">
        <v>5819</v>
      </c>
      <c r="B3713" s="272">
        <v>531431</v>
      </c>
      <c r="C3713" s="272" t="s">
        <v>5818</v>
      </c>
      <c r="D3713" s="272" t="s">
        <v>464</v>
      </c>
    </row>
    <row r="3714" spans="1:4">
      <c r="A3714" s="272" t="s">
        <v>5820</v>
      </c>
      <c r="B3714" s="272">
        <v>540797</v>
      </c>
      <c r="C3714" s="272" t="s">
        <v>5821</v>
      </c>
      <c r="D3714" s="272" t="s">
        <v>926</v>
      </c>
    </row>
    <row r="3715" spans="1:4">
      <c r="A3715" s="272" t="s">
        <v>5822</v>
      </c>
      <c r="B3715" s="272">
        <v>511754</v>
      </c>
      <c r="C3715" s="272" t="s">
        <v>456</v>
      </c>
      <c r="D3715" s="272" t="s">
        <v>473</v>
      </c>
    </row>
    <row r="3716" spans="1:4">
      <c r="A3716" s="272" t="s">
        <v>5823</v>
      </c>
      <c r="B3716" s="272">
        <v>539895</v>
      </c>
      <c r="C3716" s="272" t="s">
        <v>456</v>
      </c>
      <c r="D3716" s="272" t="s">
        <v>439</v>
      </c>
    </row>
    <row r="3717" spans="1:4">
      <c r="A3717" s="272" t="s">
        <v>5824</v>
      </c>
      <c r="B3717" s="272">
        <v>509874</v>
      </c>
      <c r="C3717" s="272" t="s">
        <v>5825</v>
      </c>
      <c r="D3717" s="272" t="s">
        <v>733</v>
      </c>
    </row>
    <row r="3718" spans="1:4">
      <c r="A3718" s="272" t="s">
        <v>5826</v>
      </c>
      <c r="B3718" s="272">
        <v>512499</v>
      </c>
      <c r="C3718" s="272" t="s">
        <v>456</v>
      </c>
      <c r="D3718" s="272" t="s">
        <v>439</v>
      </c>
    </row>
    <row r="3719" spans="1:4">
      <c r="A3719" s="272" t="s">
        <v>5827</v>
      </c>
      <c r="B3719" s="272">
        <v>532455</v>
      </c>
      <c r="C3719" s="272" t="s">
        <v>456</v>
      </c>
      <c r="D3719" s="272" t="s">
        <v>530</v>
      </c>
    </row>
    <row r="3720" spans="1:4">
      <c r="A3720" s="272" t="s">
        <v>5828</v>
      </c>
      <c r="B3720" s="272">
        <v>540259</v>
      </c>
      <c r="C3720" s="272" t="s">
        <v>456</v>
      </c>
      <c r="D3720" s="272" t="s">
        <v>3237</v>
      </c>
    </row>
    <row r="3721" spans="1:4">
      <c r="A3721" s="272" t="s">
        <v>5829</v>
      </c>
      <c r="B3721" s="272">
        <v>542232</v>
      </c>
      <c r="C3721" s="272" t="s">
        <v>5830</v>
      </c>
      <c r="D3721" s="272" t="s">
        <v>822</v>
      </c>
    </row>
    <row r="3722" spans="1:4">
      <c r="A3722" s="272" t="s">
        <v>5831</v>
      </c>
      <c r="B3722" s="272">
        <v>540425</v>
      </c>
      <c r="C3722" s="272" t="s">
        <v>5832</v>
      </c>
      <c r="D3722" s="272" t="s">
        <v>779</v>
      </c>
    </row>
    <row r="3723" spans="1:4">
      <c r="A3723" s="272" t="s">
        <v>5833</v>
      </c>
      <c r="B3723" s="272">
        <v>512297</v>
      </c>
      <c r="C3723" s="272" t="s">
        <v>456</v>
      </c>
      <c r="D3723" s="272" t="s">
        <v>464</v>
      </c>
    </row>
    <row r="3724" spans="1:4">
      <c r="A3724" s="272" t="s">
        <v>5834</v>
      </c>
      <c r="B3724" s="272">
        <v>531925</v>
      </c>
      <c r="C3724" s="272" t="s">
        <v>456</v>
      </c>
      <c r="D3724" s="272" t="s">
        <v>516</v>
      </c>
    </row>
    <row r="3725" spans="1:4">
      <c r="A3725" s="272" t="s">
        <v>5835</v>
      </c>
      <c r="B3725" s="272">
        <v>522034</v>
      </c>
      <c r="C3725" s="272" t="s">
        <v>5836</v>
      </c>
      <c r="D3725" s="272" t="s">
        <v>811</v>
      </c>
    </row>
    <row r="3726" spans="1:4">
      <c r="A3726" s="272" t="s">
        <v>5837</v>
      </c>
      <c r="B3726" s="272">
        <v>539921</v>
      </c>
      <c r="C3726" s="272" t="s">
        <v>456</v>
      </c>
      <c r="D3726" s="272" t="s">
        <v>561</v>
      </c>
    </row>
    <row r="3727" spans="1:4">
      <c r="A3727" s="272" t="s">
        <v>5838</v>
      </c>
      <c r="B3727" s="272" t="s">
        <v>456</v>
      </c>
      <c r="C3727" s="272" t="s">
        <v>5839</v>
      </c>
      <c r="D3727" s="272" t="s">
        <v>467</v>
      </c>
    </row>
    <row r="3728" spans="1:4">
      <c r="A3728" s="272" t="s">
        <v>5840</v>
      </c>
      <c r="B3728" s="272" t="s">
        <v>456</v>
      </c>
      <c r="C3728" s="272" t="s">
        <v>5839</v>
      </c>
      <c r="D3728" s="272" t="s">
        <v>467</v>
      </c>
    </row>
    <row r="3729" spans="1:4">
      <c r="A3729" s="272" t="s">
        <v>5841</v>
      </c>
      <c r="B3729" s="272">
        <v>514402</v>
      </c>
      <c r="C3729" s="272" t="s">
        <v>456</v>
      </c>
      <c r="D3729" s="272" t="s">
        <v>471</v>
      </c>
    </row>
    <row r="3730" spans="1:4">
      <c r="A3730" s="272" t="s">
        <v>5842</v>
      </c>
      <c r="B3730" s="272">
        <v>539584</v>
      </c>
      <c r="C3730" s="272" t="s">
        <v>456</v>
      </c>
      <c r="D3730" s="272" t="s">
        <v>478</v>
      </c>
    </row>
    <row r="3731" spans="1:4">
      <c r="A3731" s="272" t="s">
        <v>5843</v>
      </c>
      <c r="B3731" s="272">
        <v>538666</v>
      </c>
      <c r="C3731" s="272" t="s">
        <v>5844</v>
      </c>
      <c r="D3731" s="272" t="s">
        <v>600</v>
      </c>
    </row>
    <row r="3732" spans="1:4">
      <c r="A3732" s="272" t="s">
        <v>5845</v>
      </c>
      <c r="B3732" s="272">
        <v>513548</v>
      </c>
      <c r="C3732" s="272" t="s">
        <v>456</v>
      </c>
      <c r="D3732" s="272" t="s">
        <v>488</v>
      </c>
    </row>
    <row r="3733" spans="1:4">
      <c r="A3733" s="272" t="s">
        <v>5846</v>
      </c>
      <c r="B3733" s="272">
        <v>535602</v>
      </c>
      <c r="C3733" s="272" t="s">
        <v>5847</v>
      </c>
      <c r="D3733" s="272" t="s">
        <v>811</v>
      </c>
    </row>
    <row r="3734" spans="1:4">
      <c r="A3734" s="272" t="s">
        <v>5848</v>
      </c>
      <c r="B3734" s="272">
        <v>512393</v>
      </c>
      <c r="C3734" s="272" t="s">
        <v>456</v>
      </c>
      <c r="D3734" s="272" t="s">
        <v>439</v>
      </c>
    </row>
    <row r="3735" spans="1:4">
      <c r="A3735" s="272" t="s">
        <v>5849</v>
      </c>
      <c r="B3735" s="272">
        <v>540725</v>
      </c>
      <c r="C3735" s="272" t="s">
        <v>456</v>
      </c>
      <c r="D3735" s="272" t="s">
        <v>439</v>
      </c>
    </row>
    <row r="3736" spans="1:4">
      <c r="A3736" s="272" t="s">
        <v>5850</v>
      </c>
      <c r="B3736" s="272">
        <v>540786</v>
      </c>
      <c r="C3736" s="272" t="s">
        <v>456</v>
      </c>
      <c r="D3736" s="272" t="s">
        <v>754</v>
      </c>
    </row>
    <row r="3737" spans="1:4">
      <c r="A3737" s="272" t="s">
        <v>5851</v>
      </c>
      <c r="B3737" s="272">
        <v>532908</v>
      </c>
      <c r="C3737" s="272" t="s">
        <v>5852</v>
      </c>
      <c r="D3737" s="272" t="s">
        <v>494</v>
      </c>
    </row>
    <row r="3738" spans="1:4">
      <c r="A3738" s="272" t="s">
        <v>5853</v>
      </c>
      <c r="B3738" s="272">
        <v>523449</v>
      </c>
      <c r="C3738" s="272" t="s">
        <v>456</v>
      </c>
      <c r="D3738" s="272" t="s">
        <v>825</v>
      </c>
    </row>
    <row r="3739" spans="1:4">
      <c r="A3739" s="272" t="s">
        <v>5854</v>
      </c>
      <c r="B3739" s="272">
        <v>523449</v>
      </c>
      <c r="C3739" s="272" t="s">
        <v>456</v>
      </c>
      <c r="D3739" s="272" t="s">
        <v>825</v>
      </c>
    </row>
    <row r="3740" spans="1:4">
      <c r="A3740" s="272" t="s">
        <v>5855</v>
      </c>
      <c r="B3740" s="272">
        <v>538212</v>
      </c>
      <c r="C3740" s="272" t="s">
        <v>456</v>
      </c>
      <c r="D3740" s="272" t="s">
        <v>473</v>
      </c>
    </row>
    <row r="3741" spans="1:4">
      <c r="A3741" s="272" t="s">
        <v>5856</v>
      </c>
      <c r="B3741" s="272">
        <v>540221</v>
      </c>
      <c r="C3741" s="272" t="s">
        <v>456</v>
      </c>
      <c r="D3741" s="272" t="s">
        <v>478</v>
      </c>
    </row>
    <row r="3742" spans="1:4">
      <c r="A3742" s="272" t="s">
        <v>5857</v>
      </c>
      <c r="B3742" s="272">
        <v>540147</v>
      </c>
      <c r="C3742" s="272" t="s">
        <v>456</v>
      </c>
      <c r="D3742" s="272" t="s">
        <v>854</v>
      </c>
    </row>
    <row r="3743" spans="1:4">
      <c r="A3743" s="272" t="s">
        <v>5858</v>
      </c>
      <c r="B3743" s="272">
        <v>540203</v>
      </c>
      <c r="C3743" s="272" t="s">
        <v>5859</v>
      </c>
      <c r="D3743" s="272" t="s">
        <v>733</v>
      </c>
    </row>
    <row r="3744" spans="1:4">
      <c r="A3744" s="272" t="s">
        <v>5860</v>
      </c>
      <c r="B3744" s="272">
        <v>540757</v>
      </c>
      <c r="C3744" s="272" t="s">
        <v>456</v>
      </c>
      <c r="D3744" s="272" t="s">
        <v>516</v>
      </c>
    </row>
    <row r="3745" spans="1:4">
      <c r="A3745" s="272" t="s">
        <v>5861</v>
      </c>
      <c r="B3745" s="272">
        <v>530525</v>
      </c>
      <c r="C3745" s="272" t="s">
        <v>456</v>
      </c>
      <c r="D3745" s="272" t="s">
        <v>570</v>
      </c>
    </row>
    <row r="3746" spans="1:4">
      <c r="A3746" s="272" t="s">
        <v>5862</v>
      </c>
      <c r="B3746" s="272">
        <v>533301</v>
      </c>
      <c r="C3746" s="272" t="s">
        <v>5863</v>
      </c>
      <c r="D3746" s="272" t="s">
        <v>471</v>
      </c>
    </row>
    <row r="3747" spans="1:4">
      <c r="A3747" s="272" t="s">
        <v>5864</v>
      </c>
      <c r="B3747" s="272">
        <v>526839</v>
      </c>
      <c r="C3747" s="272" t="s">
        <v>456</v>
      </c>
      <c r="D3747" s="272" t="s">
        <v>854</v>
      </c>
    </row>
    <row r="3748" spans="1:4">
      <c r="A3748" s="272" t="s">
        <v>5865</v>
      </c>
      <c r="B3748" s="272">
        <v>538685</v>
      </c>
      <c r="C3748" s="272" t="s">
        <v>5866</v>
      </c>
      <c r="D3748" s="272" t="s">
        <v>459</v>
      </c>
    </row>
    <row r="3749" spans="1:4">
      <c r="A3749" s="272" t="s">
        <v>5867</v>
      </c>
      <c r="B3749" s="272">
        <v>512367</v>
      </c>
      <c r="C3749" s="272" t="s">
        <v>456</v>
      </c>
      <c r="D3749" s="272" t="s">
        <v>439</v>
      </c>
    </row>
    <row r="3750" spans="1:4">
      <c r="A3750" s="272" t="s">
        <v>5868</v>
      </c>
      <c r="B3750" s="272">
        <v>526117</v>
      </c>
      <c r="C3750" s="272" t="s">
        <v>456</v>
      </c>
      <c r="D3750" s="272" t="s">
        <v>1002</v>
      </c>
    </row>
    <row r="3751" spans="1:4">
      <c r="A3751" s="272" t="s">
        <v>5869</v>
      </c>
      <c r="B3751" s="272">
        <v>539111</v>
      </c>
      <c r="C3751" s="272" t="s">
        <v>456</v>
      </c>
      <c r="D3751" s="272" t="s">
        <v>471</v>
      </c>
    </row>
    <row r="3752" spans="1:4">
      <c r="A3752" s="272" t="s">
        <v>5870</v>
      </c>
      <c r="B3752" s="272">
        <v>526137</v>
      </c>
      <c r="C3752" s="272" t="s">
        <v>456</v>
      </c>
      <c r="D3752" s="272" t="s">
        <v>651</v>
      </c>
    </row>
    <row r="3753" spans="1:4">
      <c r="A3753" s="272" t="s">
        <v>5871</v>
      </c>
      <c r="B3753" s="272">
        <v>507952</v>
      </c>
      <c r="C3753" s="272" t="s">
        <v>456</v>
      </c>
      <c r="D3753" s="272" t="s">
        <v>473</v>
      </c>
    </row>
    <row r="3754" spans="1:4">
      <c r="A3754" s="272" t="s">
        <v>5872</v>
      </c>
      <c r="B3754" s="272">
        <v>531201</v>
      </c>
      <c r="C3754" s="272" t="s">
        <v>456</v>
      </c>
      <c r="D3754" s="272" t="s">
        <v>754</v>
      </c>
    </row>
    <row r="3755" spans="1:4">
      <c r="A3755" s="272" t="s">
        <v>5873</v>
      </c>
      <c r="B3755" s="272">
        <v>513709</v>
      </c>
      <c r="C3755" s="272" t="s">
        <v>456</v>
      </c>
      <c r="D3755" s="272" t="s">
        <v>464</v>
      </c>
    </row>
    <row r="3756" spans="1:4">
      <c r="A3756" s="272" t="s">
        <v>5874</v>
      </c>
      <c r="B3756" s="272">
        <v>530549</v>
      </c>
      <c r="C3756" s="272" t="s">
        <v>5875</v>
      </c>
      <c r="D3756" s="272" t="s">
        <v>494</v>
      </c>
    </row>
    <row r="3757" spans="1:4">
      <c r="A3757" s="272" t="s">
        <v>5876</v>
      </c>
      <c r="B3757" s="272">
        <v>533389</v>
      </c>
      <c r="C3757" s="272" t="s">
        <v>5877</v>
      </c>
      <c r="D3757" s="272" t="s">
        <v>754</v>
      </c>
    </row>
    <row r="3758" spans="1:4">
      <c r="A3758" s="272" t="s">
        <v>5878</v>
      </c>
      <c r="B3758" s="272">
        <v>523598</v>
      </c>
      <c r="C3758" s="272" t="s">
        <v>5879</v>
      </c>
      <c r="D3758" s="272" t="s">
        <v>1704</v>
      </c>
    </row>
    <row r="3759" spans="1:4">
      <c r="A3759" s="272" t="s">
        <v>5880</v>
      </c>
      <c r="B3759" s="272">
        <v>523598</v>
      </c>
      <c r="C3759" s="272" t="s">
        <v>5879</v>
      </c>
      <c r="D3759" s="272" t="s">
        <v>1704</v>
      </c>
    </row>
    <row r="3760" spans="1:4">
      <c r="A3760" s="272" t="s">
        <v>5881</v>
      </c>
      <c r="B3760" s="272">
        <v>512289</v>
      </c>
      <c r="C3760" s="272" t="s">
        <v>5882</v>
      </c>
      <c r="D3760" s="272" t="s">
        <v>2704</v>
      </c>
    </row>
    <row r="3761" spans="1:4">
      <c r="A3761" s="272" t="s">
        <v>5883</v>
      </c>
      <c r="B3761" s="272">
        <v>540693</v>
      </c>
      <c r="C3761" s="272" t="s">
        <v>456</v>
      </c>
      <c r="D3761" s="272" t="s">
        <v>576</v>
      </c>
    </row>
    <row r="3762" spans="1:4">
      <c r="A3762" s="272" t="s">
        <v>5884</v>
      </c>
      <c r="B3762" s="272">
        <v>532323</v>
      </c>
      <c r="C3762" s="272" t="s">
        <v>456</v>
      </c>
      <c r="D3762" s="272" t="s">
        <v>469</v>
      </c>
    </row>
    <row r="3763" spans="1:4">
      <c r="A3763" s="272" t="s">
        <v>5885</v>
      </c>
      <c r="B3763" s="272">
        <v>530433</v>
      </c>
      <c r="C3763" s="272" t="s">
        <v>456</v>
      </c>
      <c r="D3763" s="272" t="s">
        <v>964</v>
      </c>
    </row>
    <row r="3764" spans="1:4">
      <c r="A3764" s="272" t="s">
        <v>5886</v>
      </c>
      <c r="B3764" s="272">
        <v>540072</v>
      </c>
      <c r="C3764" s="272" t="s">
        <v>456</v>
      </c>
      <c r="D3764" s="272" t="s">
        <v>984</v>
      </c>
    </row>
    <row r="3765" spans="1:4">
      <c r="A3765" s="272" t="s">
        <v>5887</v>
      </c>
      <c r="B3765" s="272">
        <v>524602</v>
      </c>
      <c r="C3765" s="272" t="s">
        <v>5888</v>
      </c>
      <c r="D3765" s="272" t="s">
        <v>645</v>
      </c>
    </row>
    <row r="3766" spans="1:4">
      <c r="A3766" s="272" t="s">
        <v>5889</v>
      </c>
      <c r="B3766" s="272">
        <v>540961</v>
      </c>
      <c r="C3766" s="272" t="s">
        <v>5890</v>
      </c>
      <c r="D3766" s="272" t="s">
        <v>471</v>
      </c>
    </row>
    <row r="3767" spans="1:4">
      <c r="A3767" s="272" t="s">
        <v>5891</v>
      </c>
      <c r="B3767" s="272">
        <v>521003</v>
      </c>
      <c r="C3767" s="272" t="s">
        <v>456</v>
      </c>
      <c r="D3767" s="272" t="s">
        <v>478</v>
      </c>
    </row>
    <row r="3768" spans="1:4">
      <c r="A3768" s="272" t="s">
        <v>5892</v>
      </c>
      <c r="B3768" s="272">
        <v>511108</v>
      </c>
      <c r="C3768" s="272" t="s">
        <v>5893</v>
      </c>
      <c r="D3768" s="272" t="s">
        <v>471</v>
      </c>
    </row>
    <row r="3769" spans="1:4">
      <c r="A3769" s="272" t="s">
        <v>5894</v>
      </c>
      <c r="B3769" s="272">
        <v>522237</v>
      </c>
      <c r="C3769" s="272" t="s">
        <v>456</v>
      </c>
      <c r="D3769" s="272" t="s">
        <v>464</v>
      </c>
    </row>
    <row r="3770" spans="1:4">
      <c r="A3770" s="272" t="s">
        <v>5895</v>
      </c>
      <c r="B3770" s="272">
        <v>513097</v>
      </c>
      <c r="C3770" s="272" t="s">
        <v>456</v>
      </c>
      <c r="D3770" s="272" t="s">
        <v>998</v>
      </c>
    </row>
    <row r="3771" spans="1:4">
      <c r="A3771" s="272" t="s">
        <v>5896</v>
      </c>
      <c r="B3771" s="272">
        <v>539148</v>
      </c>
      <c r="C3771" s="272" t="s">
        <v>456</v>
      </c>
      <c r="D3771" s="272" t="s">
        <v>600</v>
      </c>
    </row>
    <row r="3772" spans="1:4">
      <c r="A3772" s="272" t="s">
        <v>5897</v>
      </c>
      <c r="B3772" s="272">
        <v>532776</v>
      </c>
      <c r="C3772" s="272" t="s">
        <v>5898</v>
      </c>
      <c r="D3772" s="272" t="s">
        <v>811</v>
      </c>
    </row>
    <row r="3773" spans="1:4">
      <c r="A3773" s="272" t="s">
        <v>5899</v>
      </c>
      <c r="B3773" s="272">
        <v>539593</v>
      </c>
      <c r="C3773" s="272" t="s">
        <v>456</v>
      </c>
      <c r="D3773" s="272" t="s">
        <v>439</v>
      </c>
    </row>
    <row r="3774" spans="1:4">
      <c r="A3774" s="272" t="s">
        <v>5900</v>
      </c>
      <c r="B3774" s="272">
        <v>539683</v>
      </c>
      <c r="C3774" s="272" t="s">
        <v>456</v>
      </c>
      <c r="D3774" s="272" t="s">
        <v>473</v>
      </c>
    </row>
    <row r="3775" spans="1:4">
      <c r="A3775" s="272" t="s">
        <v>5901</v>
      </c>
      <c r="B3775" s="272">
        <v>539833</v>
      </c>
      <c r="C3775" s="272" t="s">
        <v>456</v>
      </c>
      <c r="D3775" s="272" t="s">
        <v>473</v>
      </c>
    </row>
    <row r="3776" spans="1:4">
      <c r="A3776" s="272" t="s">
        <v>5902</v>
      </c>
      <c r="B3776" s="272">
        <v>532638</v>
      </c>
      <c r="C3776" s="272" t="s">
        <v>5903</v>
      </c>
      <c r="D3776" s="272" t="s">
        <v>625</v>
      </c>
    </row>
    <row r="3777" spans="1:4">
      <c r="A3777" s="272" t="s">
        <v>5904</v>
      </c>
      <c r="B3777" s="272" t="s">
        <v>456</v>
      </c>
      <c r="C3777" s="272" t="s">
        <v>5905</v>
      </c>
      <c r="D3777" s="272" t="s">
        <v>467</v>
      </c>
    </row>
    <row r="3778" spans="1:4">
      <c r="A3778" s="272" t="s">
        <v>5906</v>
      </c>
      <c r="B3778" s="272">
        <v>538795</v>
      </c>
      <c r="C3778" s="272" t="s">
        <v>456</v>
      </c>
      <c r="D3778" s="272" t="s">
        <v>450</v>
      </c>
    </row>
    <row r="3779" spans="1:4">
      <c r="A3779" s="272" t="s">
        <v>5907</v>
      </c>
      <c r="B3779" s="272">
        <v>521131</v>
      </c>
      <c r="C3779" s="272" t="s">
        <v>456</v>
      </c>
      <c r="D3779" s="272" t="s">
        <v>471</v>
      </c>
    </row>
    <row r="3780" spans="1:4">
      <c r="A3780" s="272" t="s">
        <v>5908</v>
      </c>
      <c r="B3780" s="272">
        <v>502563</v>
      </c>
      <c r="C3780" s="272" t="s">
        <v>456</v>
      </c>
      <c r="D3780" s="272" t="s">
        <v>450</v>
      </c>
    </row>
    <row r="3781" spans="1:4">
      <c r="A3781" s="272" t="s">
        <v>5909</v>
      </c>
      <c r="B3781" s="272">
        <v>500387</v>
      </c>
      <c r="C3781" s="272" t="s">
        <v>5910</v>
      </c>
      <c r="D3781" s="272" t="s">
        <v>469</v>
      </c>
    </row>
    <row r="3782" spans="1:4">
      <c r="A3782" s="272" t="s">
        <v>5911</v>
      </c>
      <c r="B3782" s="272">
        <v>502180</v>
      </c>
      <c r="C3782" s="272" t="s">
        <v>456</v>
      </c>
      <c r="D3782" s="272" t="s">
        <v>469</v>
      </c>
    </row>
    <row r="3783" spans="1:4">
      <c r="A3783" s="272" t="s">
        <v>5912</v>
      </c>
      <c r="B3783" s="272">
        <v>539470</v>
      </c>
      <c r="C3783" s="272" t="s">
        <v>456</v>
      </c>
      <c r="D3783" s="272" t="s">
        <v>794</v>
      </c>
    </row>
    <row r="3784" spans="1:4">
      <c r="A3784" s="272" t="s">
        <v>5913</v>
      </c>
      <c r="B3784" s="272">
        <v>539470</v>
      </c>
      <c r="C3784" s="272" t="s">
        <v>456</v>
      </c>
      <c r="D3784" s="272" t="s">
        <v>794</v>
      </c>
    </row>
    <row r="3785" spans="1:4">
      <c r="A3785" s="272" t="s">
        <v>5914</v>
      </c>
      <c r="B3785" s="272">
        <v>530797</v>
      </c>
      <c r="C3785" s="272" t="s">
        <v>456</v>
      </c>
      <c r="D3785" s="272" t="s">
        <v>478</v>
      </c>
    </row>
    <row r="3786" spans="1:4">
      <c r="A3786" s="272" t="s">
        <v>5915</v>
      </c>
      <c r="B3786" s="272">
        <v>532643</v>
      </c>
      <c r="C3786" s="272" t="s">
        <v>5916</v>
      </c>
      <c r="D3786" s="272" t="s">
        <v>1376</v>
      </c>
    </row>
    <row r="3787" spans="1:4">
      <c r="A3787" s="272" t="s">
        <v>5917</v>
      </c>
      <c r="B3787" s="272">
        <v>540737</v>
      </c>
      <c r="C3787" s="272" t="s">
        <v>456</v>
      </c>
      <c r="D3787" s="272" t="s">
        <v>494</v>
      </c>
    </row>
    <row r="3788" spans="1:4">
      <c r="A3788" s="272" t="s">
        <v>5918</v>
      </c>
      <c r="B3788" s="272">
        <v>512463</v>
      </c>
      <c r="C3788" s="272" t="s">
        <v>456</v>
      </c>
      <c r="D3788" s="272" t="s">
        <v>473</v>
      </c>
    </row>
    <row r="3789" spans="1:4">
      <c r="A3789" s="272" t="s">
        <v>5919</v>
      </c>
      <c r="B3789" s="272">
        <v>524336</v>
      </c>
      <c r="C3789" s="272" t="s">
        <v>456</v>
      </c>
      <c r="D3789" s="272" t="s">
        <v>504</v>
      </c>
    </row>
    <row r="3790" spans="1:4">
      <c r="A3790" s="272" t="s">
        <v>5920</v>
      </c>
      <c r="B3790" s="272">
        <v>516106</v>
      </c>
      <c r="C3790" s="272" t="s">
        <v>456</v>
      </c>
      <c r="D3790" s="272" t="s">
        <v>450</v>
      </c>
    </row>
    <row r="3791" spans="1:4">
      <c r="A3791" s="272" t="s">
        <v>5921</v>
      </c>
      <c r="B3791" s="272">
        <v>542146</v>
      </c>
      <c r="C3791" s="272" t="s">
        <v>456</v>
      </c>
      <c r="D3791" s="272" t="s">
        <v>542</v>
      </c>
    </row>
    <row r="3792" spans="1:4">
      <c r="A3792" s="272" t="s">
        <v>5922</v>
      </c>
      <c r="B3792" s="272">
        <v>500388</v>
      </c>
      <c r="C3792" s="272" t="s">
        <v>456</v>
      </c>
      <c r="D3792" s="272" t="s">
        <v>450</v>
      </c>
    </row>
    <row r="3793" spans="1:4">
      <c r="A3793" s="272" t="s">
        <v>5923</v>
      </c>
      <c r="B3793" s="272">
        <v>503863</v>
      </c>
      <c r="C3793" s="272" t="s">
        <v>456</v>
      </c>
      <c r="D3793" s="272" t="s">
        <v>471</v>
      </c>
    </row>
    <row r="3794" spans="1:4">
      <c r="A3794" s="272" t="s">
        <v>5924</v>
      </c>
      <c r="B3794" s="272">
        <v>531962</v>
      </c>
      <c r="C3794" s="272" t="s">
        <v>456</v>
      </c>
      <c r="D3794" s="272" t="s">
        <v>473</v>
      </c>
    </row>
    <row r="3795" spans="1:4">
      <c r="A3795" s="272" t="s">
        <v>5925</v>
      </c>
      <c r="B3795" s="272">
        <v>540253</v>
      </c>
      <c r="C3795" s="272" t="s">
        <v>456</v>
      </c>
      <c r="D3795" s="272" t="s">
        <v>439</v>
      </c>
    </row>
    <row r="3796" spans="1:4">
      <c r="A3796" s="272" t="s">
        <v>5926</v>
      </c>
      <c r="B3796" s="272">
        <v>506180</v>
      </c>
      <c r="C3796" s="272" t="s">
        <v>456</v>
      </c>
      <c r="D3796" s="272" t="s">
        <v>478</v>
      </c>
    </row>
    <row r="3797" spans="1:4">
      <c r="A3797" s="272" t="s">
        <v>5927</v>
      </c>
      <c r="B3797" s="272">
        <v>527005</v>
      </c>
      <c r="C3797" s="272" t="s">
        <v>456</v>
      </c>
      <c r="D3797" s="272" t="s">
        <v>1421</v>
      </c>
    </row>
    <row r="3798" spans="1:4">
      <c r="A3798" s="272" t="s">
        <v>5928</v>
      </c>
      <c r="B3798" s="272">
        <v>533110</v>
      </c>
      <c r="C3798" s="272" t="s">
        <v>456</v>
      </c>
      <c r="D3798" s="272" t="s">
        <v>779</v>
      </c>
    </row>
    <row r="3799" spans="1:4">
      <c r="A3799" s="272" t="s">
        <v>5929</v>
      </c>
      <c r="B3799" s="272">
        <v>539334</v>
      </c>
      <c r="C3799" s="272" t="s">
        <v>5930</v>
      </c>
      <c r="D3799" s="272" t="s">
        <v>616</v>
      </c>
    </row>
    <row r="3800" spans="1:4">
      <c r="A3800" s="272" t="s">
        <v>5931</v>
      </c>
      <c r="B3800" s="272">
        <v>503837</v>
      </c>
      <c r="C3800" s="272" t="s">
        <v>456</v>
      </c>
      <c r="D3800" s="272" t="s">
        <v>471</v>
      </c>
    </row>
    <row r="3801" spans="1:4">
      <c r="A3801" s="272" t="s">
        <v>5932</v>
      </c>
      <c r="B3801" s="272">
        <v>516086</v>
      </c>
      <c r="C3801" s="272" t="s">
        <v>456</v>
      </c>
      <c r="D3801" s="272" t="s">
        <v>450</v>
      </c>
    </row>
    <row r="3802" spans="1:4">
      <c r="A3802" s="272" t="s">
        <v>5933</v>
      </c>
      <c r="B3802" s="272" t="s">
        <v>456</v>
      </c>
      <c r="C3802" s="272" t="s">
        <v>5934</v>
      </c>
      <c r="D3802" s="272" t="s">
        <v>467</v>
      </c>
    </row>
    <row r="3803" spans="1:4">
      <c r="A3803" s="272" t="s">
        <v>5935</v>
      </c>
      <c r="B3803" s="272">
        <v>532310</v>
      </c>
      <c r="C3803" s="272" t="s">
        <v>5936</v>
      </c>
      <c r="D3803" s="272" t="s">
        <v>651</v>
      </c>
    </row>
    <row r="3804" spans="1:4">
      <c r="A3804" s="272" t="s">
        <v>5937</v>
      </c>
      <c r="B3804" s="272">
        <v>500356</v>
      </c>
      <c r="C3804" s="272" t="s">
        <v>5938</v>
      </c>
      <c r="D3804" s="272" t="s">
        <v>450</v>
      </c>
    </row>
    <row r="3805" spans="1:4">
      <c r="A3805" s="272" t="s">
        <v>5939</v>
      </c>
      <c r="B3805" s="272">
        <v>532670</v>
      </c>
      <c r="C3805" s="272" t="s">
        <v>5940</v>
      </c>
      <c r="D3805" s="272" t="s">
        <v>1155</v>
      </c>
    </row>
    <row r="3806" spans="1:4">
      <c r="A3806" s="272" t="s">
        <v>5941</v>
      </c>
      <c r="B3806" s="272">
        <v>503635</v>
      </c>
      <c r="C3806" s="272" t="s">
        <v>456</v>
      </c>
      <c r="D3806" s="272" t="s">
        <v>439</v>
      </c>
    </row>
    <row r="3807" spans="1:4">
      <c r="A3807" s="272" t="s">
        <v>5942</v>
      </c>
      <c r="B3807" s="272">
        <v>538975</v>
      </c>
      <c r="C3807" s="272" t="s">
        <v>456</v>
      </c>
      <c r="D3807" s="272" t="s">
        <v>473</v>
      </c>
    </row>
    <row r="3808" spans="1:4">
      <c r="A3808" s="272" t="s">
        <v>5943</v>
      </c>
      <c r="B3808" s="272">
        <v>513488</v>
      </c>
      <c r="C3808" s="272" t="s">
        <v>456</v>
      </c>
      <c r="D3808" s="272" t="s">
        <v>779</v>
      </c>
    </row>
    <row r="3809" spans="1:4">
      <c r="A3809" s="272" t="s">
        <v>5944</v>
      </c>
      <c r="B3809" s="272">
        <v>531667</v>
      </c>
      <c r="C3809" s="272" t="s">
        <v>456</v>
      </c>
      <c r="D3809" s="272" t="s">
        <v>478</v>
      </c>
    </row>
    <row r="3810" spans="1:4">
      <c r="A3810" s="272" t="s">
        <v>5945</v>
      </c>
      <c r="B3810" s="272" t="s">
        <v>456</v>
      </c>
      <c r="C3810" s="272" t="s">
        <v>5946</v>
      </c>
      <c r="D3810" s="272" t="s">
        <v>467</v>
      </c>
    </row>
    <row r="3811" spans="1:4">
      <c r="A3811" s="272" t="s">
        <v>5947</v>
      </c>
      <c r="B3811" s="272">
        <v>590128</v>
      </c>
      <c r="C3811" s="272" t="s">
        <v>456</v>
      </c>
      <c r="D3811" s="272" t="s">
        <v>442</v>
      </c>
    </row>
    <row r="3812" spans="1:4">
      <c r="A3812" s="272" t="s">
        <v>5948</v>
      </c>
      <c r="B3812" s="272" t="s">
        <v>456</v>
      </c>
      <c r="C3812" s="272" t="s">
        <v>5949</v>
      </c>
      <c r="D3812" s="272" t="s">
        <v>467</v>
      </c>
    </row>
    <row r="3813" spans="1:4">
      <c r="A3813" s="272" t="s">
        <v>5950</v>
      </c>
      <c r="B3813" s="272">
        <v>541358</v>
      </c>
      <c r="C3813" s="272" t="s">
        <v>456</v>
      </c>
      <c r="D3813" s="272" t="s">
        <v>473</v>
      </c>
    </row>
    <row r="3814" spans="1:4">
      <c r="A3814" s="272" t="s">
        <v>5951</v>
      </c>
      <c r="B3814" s="272">
        <v>540738</v>
      </c>
      <c r="C3814" s="272" t="s">
        <v>456</v>
      </c>
      <c r="D3814" s="272" t="s">
        <v>777</v>
      </c>
    </row>
    <row r="3815" spans="1:4">
      <c r="A3815" s="272" t="s">
        <v>5952</v>
      </c>
      <c r="B3815" s="272">
        <v>503696</v>
      </c>
      <c r="C3815" s="272" t="s">
        <v>456</v>
      </c>
      <c r="D3815" s="272" t="s">
        <v>877</v>
      </c>
    </row>
    <row r="3816" spans="1:4">
      <c r="A3816" s="272" t="s">
        <v>5953</v>
      </c>
      <c r="B3816" s="272" t="s">
        <v>456</v>
      </c>
      <c r="C3816" s="272" t="s">
        <v>5954</v>
      </c>
      <c r="D3816" s="272" t="s">
        <v>467</v>
      </c>
    </row>
    <row r="3817" spans="1:4">
      <c r="A3817" s="272" t="s">
        <v>5955</v>
      </c>
      <c r="B3817" s="272">
        <v>541112</v>
      </c>
      <c r="C3817" s="272" t="s">
        <v>456</v>
      </c>
      <c r="D3817" s="272" t="s">
        <v>854</v>
      </c>
    </row>
    <row r="3818" spans="1:4">
      <c r="A3818" s="272" t="s">
        <v>5956</v>
      </c>
      <c r="B3818" s="272">
        <v>532007</v>
      </c>
      <c r="C3818" s="272" t="s">
        <v>456</v>
      </c>
      <c r="D3818" s="272" t="s">
        <v>877</v>
      </c>
    </row>
    <row r="3819" spans="1:4">
      <c r="A3819" s="272" t="s">
        <v>5957</v>
      </c>
      <c r="B3819" s="272" t="s">
        <v>456</v>
      </c>
      <c r="C3819" s="272" t="s">
        <v>5958</v>
      </c>
      <c r="D3819" s="272" t="s">
        <v>467</v>
      </c>
    </row>
    <row r="3820" spans="1:4">
      <c r="A3820" s="272" t="s">
        <v>5959</v>
      </c>
      <c r="B3820" s="272">
        <v>516016</v>
      </c>
      <c r="C3820" s="272" t="s">
        <v>5960</v>
      </c>
      <c r="D3820" s="272" t="s">
        <v>450</v>
      </c>
    </row>
    <row r="3821" spans="1:4">
      <c r="A3821" s="272" t="s">
        <v>5961</v>
      </c>
      <c r="B3821" s="272">
        <v>526335</v>
      </c>
      <c r="C3821" s="272" t="s">
        <v>456</v>
      </c>
      <c r="D3821" s="272" t="s">
        <v>504</v>
      </c>
    </row>
    <row r="3822" spans="1:4">
      <c r="A3822" s="272" t="s">
        <v>5962</v>
      </c>
      <c r="B3822" s="272">
        <v>520151</v>
      </c>
      <c r="C3822" s="272" t="s">
        <v>5963</v>
      </c>
      <c r="D3822" s="272" t="s">
        <v>1704</v>
      </c>
    </row>
    <row r="3823" spans="1:4">
      <c r="A3823" s="272" t="s">
        <v>5964</v>
      </c>
      <c r="B3823" s="272">
        <v>526981</v>
      </c>
      <c r="C3823" s="272" t="s">
        <v>456</v>
      </c>
      <c r="D3823" s="272" t="s">
        <v>779</v>
      </c>
    </row>
    <row r="3824" spans="1:4">
      <c r="A3824" s="272" t="s">
        <v>5965</v>
      </c>
      <c r="B3824" s="272">
        <v>530841</v>
      </c>
      <c r="C3824" s="272" t="s">
        <v>456</v>
      </c>
      <c r="D3824" s="272" t="s">
        <v>733</v>
      </c>
    </row>
    <row r="3825" spans="1:4">
      <c r="A3825" s="272" t="s">
        <v>5966</v>
      </c>
      <c r="B3825" s="272">
        <v>503804</v>
      </c>
      <c r="C3825" s="272" t="s">
        <v>456</v>
      </c>
      <c r="D3825" s="272" t="s">
        <v>471</v>
      </c>
    </row>
    <row r="3826" spans="1:4">
      <c r="A3826" s="272" t="s">
        <v>5967</v>
      </c>
      <c r="B3826" s="272">
        <v>512453</v>
      </c>
      <c r="C3826" s="272" t="s">
        <v>456</v>
      </c>
      <c r="D3826" s="272" t="s">
        <v>651</v>
      </c>
    </row>
    <row r="3827" spans="1:4">
      <c r="A3827" s="272" t="s">
        <v>5968</v>
      </c>
      <c r="B3827" s="272">
        <v>532083</v>
      </c>
      <c r="C3827" s="272" t="s">
        <v>456</v>
      </c>
      <c r="D3827" s="272" t="s">
        <v>877</v>
      </c>
    </row>
    <row r="3828" spans="1:4">
      <c r="A3828" s="272" t="s">
        <v>5969</v>
      </c>
      <c r="B3828" s="272">
        <v>530977</v>
      </c>
      <c r="C3828" s="272" t="s">
        <v>456</v>
      </c>
      <c r="D3828" s="272" t="s">
        <v>469</v>
      </c>
    </row>
    <row r="3829" spans="1:4">
      <c r="A3829" s="272" t="s">
        <v>5970</v>
      </c>
      <c r="B3829" s="272">
        <v>531080</v>
      </c>
      <c r="C3829" s="272" t="s">
        <v>456</v>
      </c>
      <c r="D3829" s="272" t="s">
        <v>542</v>
      </c>
    </row>
    <row r="3830" spans="1:4">
      <c r="A3830" s="272" t="s">
        <v>5971</v>
      </c>
      <c r="B3830" s="272">
        <v>538897</v>
      </c>
      <c r="C3830" s="272" t="s">
        <v>456</v>
      </c>
      <c r="D3830" s="272" t="s">
        <v>473</v>
      </c>
    </row>
    <row r="3831" spans="1:4">
      <c r="A3831" s="272" t="s">
        <v>5972</v>
      </c>
      <c r="B3831" s="272" t="s">
        <v>456</v>
      </c>
      <c r="C3831" s="272" t="s">
        <v>5973</v>
      </c>
      <c r="D3831" s="272" t="s">
        <v>467</v>
      </c>
    </row>
    <row r="3832" spans="1:4">
      <c r="A3832" s="272" t="s">
        <v>5974</v>
      </c>
      <c r="B3832" s="272">
        <v>508961</v>
      </c>
      <c r="C3832" s="272" t="s">
        <v>456</v>
      </c>
      <c r="D3832" s="272" t="s">
        <v>473</v>
      </c>
    </row>
    <row r="3833" spans="1:4">
      <c r="A3833" s="272" t="s">
        <v>5975</v>
      </c>
      <c r="B3833" s="272">
        <v>531359</v>
      </c>
      <c r="C3833" s="272" t="s">
        <v>456</v>
      </c>
      <c r="D3833" s="272" t="s">
        <v>2862</v>
      </c>
    </row>
    <row r="3834" spans="1:4">
      <c r="A3834" s="272" t="s">
        <v>5976</v>
      </c>
      <c r="B3834" s="272">
        <v>532498</v>
      </c>
      <c r="C3834" s="272" t="s">
        <v>5977</v>
      </c>
      <c r="D3834" s="272" t="s">
        <v>473</v>
      </c>
    </row>
    <row r="3835" spans="1:4">
      <c r="A3835" s="272" t="s">
        <v>5978</v>
      </c>
      <c r="B3835" s="272">
        <v>532945</v>
      </c>
      <c r="C3835" s="272" t="s">
        <v>5979</v>
      </c>
      <c r="D3835" s="272" t="s">
        <v>854</v>
      </c>
    </row>
    <row r="3836" spans="1:4">
      <c r="A3836" s="272" t="s">
        <v>5980</v>
      </c>
      <c r="B3836" s="272" t="s">
        <v>456</v>
      </c>
      <c r="C3836" s="272" t="s">
        <v>5981</v>
      </c>
      <c r="D3836" s="272" t="s">
        <v>547</v>
      </c>
    </row>
    <row r="3837" spans="1:4">
      <c r="A3837" s="272" t="s">
        <v>5982</v>
      </c>
      <c r="B3837" s="272">
        <v>511218</v>
      </c>
      <c r="C3837" s="272" t="s">
        <v>5983</v>
      </c>
      <c r="D3837" s="272" t="s">
        <v>473</v>
      </c>
    </row>
    <row r="3838" spans="1:4">
      <c r="A3838" s="272" t="s">
        <v>5984</v>
      </c>
      <c r="B3838" s="272">
        <v>511411</v>
      </c>
      <c r="C3838" s="272" t="s">
        <v>456</v>
      </c>
      <c r="D3838" s="272" t="s">
        <v>854</v>
      </c>
    </row>
    <row r="3839" spans="1:4">
      <c r="A3839" s="272" t="s">
        <v>5985</v>
      </c>
      <c r="B3839" s="272">
        <v>542019</v>
      </c>
      <c r="C3839" s="272" t="s">
        <v>456</v>
      </c>
      <c r="D3839" s="272" t="s">
        <v>471</v>
      </c>
    </row>
    <row r="3840" spans="1:4">
      <c r="A3840" s="272" t="s">
        <v>5986</v>
      </c>
      <c r="B3840" s="272" t="s">
        <v>456</v>
      </c>
      <c r="C3840" s="272" t="s">
        <v>5987</v>
      </c>
      <c r="D3840" s="272" t="s">
        <v>467</v>
      </c>
    </row>
    <row r="3841" spans="1:4">
      <c r="A3841" s="272" t="s">
        <v>5988</v>
      </c>
      <c r="B3841" s="272">
        <v>531506</v>
      </c>
      <c r="C3841" s="272" t="s">
        <v>5989</v>
      </c>
      <c r="D3841" s="272" t="s">
        <v>877</v>
      </c>
    </row>
    <row r="3842" spans="1:4">
      <c r="A3842" s="272" t="s">
        <v>5990</v>
      </c>
      <c r="B3842" s="272">
        <v>523790</v>
      </c>
      <c r="C3842" s="272" t="s">
        <v>456</v>
      </c>
      <c r="D3842" s="272" t="s">
        <v>570</v>
      </c>
    </row>
    <row r="3843" spans="1:4">
      <c r="A3843" s="272" t="s">
        <v>5991</v>
      </c>
      <c r="B3843" s="272">
        <v>524632</v>
      </c>
      <c r="C3843" s="272" t="s">
        <v>456</v>
      </c>
      <c r="D3843" s="272" t="s">
        <v>494</v>
      </c>
    </row>
    <row r="3844" spans="1:4">
      <c r="A3844" s="272" t="s">
        <v>5992</v>
      </c>
      <c r="B3844" s="272">
        <v>539252</v>
      </c>
      <c r="C3844" s="272" t="s">
        <v>5993</v>
      </c>
      <c r="D3844" s="272" t="s">
        <v>488</v>
      </c>
    </row>
    <row r="3845" spans="1:4">
      <c r="A3845" s="272" t="s">
        <v>5994</v>
      </c>
      <c r="B3845" s="272">
        <v>517411</v>
      </c>
      <c r="C3845" s="272" t="s">
        <v>5995</v>
      </c>
      <c r="D3845" s="272" t="s">
        <v>602</v>
      </c>
    </row>
    <row r="3846" spans="1:4">
      <c r="A3846" s="272" t="s">
        <v>5996</v>
      </c>
      <c r="B3846" s="272">
        <v>531219</v>
      </c>
      <c r="C3846" s="272" t="s">
        <v>456</v>
      </c>
      <c r="D3846" s="272" t="s">
        <v>494</v>
      </c>
    </row>
    <row r="3847" spans="1:4">
      <c r="A3847" s="272" t="s">
        <v>5997</v>
      </c>
      <c r="B3847" s="272">
        <v>505515</v>
      </c>
      <c r="C3847" s="272" t="s">
        <v>456</v>
      </c>
      <c r="D3847" s="272" t="s">
        <v>439</v>
      </c>
    </row>
    <row r="3848" spans="1:4">
      <c r="A3848" s="272" t="s">
        <v>5998</v>
      </c>
      <c r="B3848" s="272">
        <v>530907</v>
      </c>
      <c r="C3848" s="272" t="s">
        <v>456</v>
      </c>
      <c r="D3848" s="272" t="s">
        <v>877</v>
      </c>
    </row>
    <row r="3849" spans="1:4">
      <c r="A3849" s="272" t="s">
        <v>5999</v>
      </c>
      <c r="B3849" s="272">
        <v>520141</v>
      </c>
      <c r="C3849" s="272" t="s">
        <v>456</v>
      </c>
      <c r="D3849" s="272" t="s">
        <v>811</v>
      </c>
    </row>
    <row r="3850" spans="1:4">
      <c r="A3850" s="272" t="s">
        <v>6000</v>
      </c>
      <c r="B3850" s="272">
        <v>533014</v>
      </c>
      <c r="C3850" s="272" t="s">
        <v>6001</v>
      </c>
      <c r="D3850" s="272" t="s">
        <v>478</v>
      </c>
    </row>
    <row r="3851" spans="1:4">
      <c r="A3851" s="272" t="s">
        <v>6002</v>
      </c>
      <c r="B3851" s="272">
        <v>533014</v>
      </c>
      <c r="C3851" s="272" t="s">
        <v>6001</v>
      </c>
      <c r="D3851" s="272" t="s">
        <v>478</v>
      </c>
    </row>
    <row r="3852" spans="1:4">
      <c r="A3852" s="272" t="s">
        <v>6003</v>
      </c>
      <c r="B3852" s="272">
        <v>520086</v>
      </c>
      <c r="C3852" s="272" t="s">
        <v>6004</v>
      </c>
      <c r="D3852" s="272" t="s">
        <v>777</v>
      </c>
    </row>
    <row r="3853" spans="1:4">
      <c r="A3853" s="272" t="s">
        <v>6005</v>
      </c>
      <c r="B3853" s="272">
        <v>540736</v>
      </c>
      <c r="C3853" s="272" t="s">
        <v>456</v>
      </c>
      <c r="D3853" s="272" t="s">
        <v>561</v>
      </c>
    </row>
    <row r="3854" spans="1:4">
      <c r="A3854" s="272" t="s">
        <v>6006</v>
      </c>
      <c r="B3854" s="272">
        <v>539983</v>
      </c>
      <c r="C3854" s="272" t="s">
        <v>456</v>
      </c>
      <c r="D3854" s="272" t="s">
        <v>439</v>
      </c>
    </row>
    <row r="3855" spans="1:4">
      <c r="A3855" s="272" t="s">
        <v>6007</v>
      </c>
      <c r="B3855" s="272">
        <v>532217</v>
      </c>
      <c r="C3855" s="272" t="s">
        <v>456</v>
      </c>
      <c r="D3855" s="272" t="s">
        <v>439</v>
      </c>
    </row>
    <row r="3856" spans="1:4">
      <c r="A3856" s="272" t="s">
        <v>6008</v>
      </c>
      <c r="B3856" s="272">
        <v>500550</v>
      </c>
      <c r="C3856" s="272" t="s">
        <v>6009</v>
      </c>
      <c r="D3856" s="272" t="s">
        <v>499</v>
      </c>
    </row>
    <row r="3857" spans="1:4">
      <c r="A3857" s="272" t="s">
        <v>6010</v>
      </c>
      <c r="B3857" s="272">
        <v>512131</v>
      </c>
      <c r="C3857" s="272" t="s">
        <v>6011</v>
      </c>
      <c r="D3857" s="272" t="s">
        <v>576</v>
      </c>
    </row>
    <row r="3858" spans="1:4">
      <c r="A3858" s="272" t="s">
        <v>6012</v>
      </c>
      <c r="B3858" s="272">
        <v>523606</v>
      </c>
      <c r="C3858" s="272" t="s">
        <v>456</v>
      </c>
      <c r="D3858" s="272" t="s">
        <v>929</v>
      </c>
    </row>
    <row r="3859" spans="1:4">
      <c r="A3859" s="272" t="s">
        <v>6013</v>
      </c>
      <c r="B3859" s="272" t="s">
        <v>456</v>
      </c>
      <c r="C3859" s="272" t="s">
        <v>6014</v>
      </c>
      <c r="D3859" s="272" t="s">
        <v>467</v>
      </c>
    </row>
    <row r="3860" spans="1:4">
      <c r="A3860" s="272" t="s">
        <v>6015</v>
      </c>
      <c r="B3860" s="272">
        <v>524642</v>
      </c>
      <c r="C3860" s="272" t="s">
        <v>456</v>
      </c>
      <c r="D3860" s="272" t="s">
        <v>542</v>
      </c>
    </row>
    <row r="3861" spans="1:4">
      <c r="A3861" s="272" t="s">
        <v>6016</v>
      </c>
      <c r="B3861" s="272">
        <v>521194</v>
      </c>
      <c r="C3861" s="272" t="s">
        <v>6017</v>
      </c>
      <c r="D3861" s="272" t="s">
        <v>439</v>
      </c>
    </row>
    <row r="3862" spans="1:4">
      <c r="A3862" s="272" t="s">
        <v>6018</v>
      </c>
      <c r="B3862" s="272" t="s">
        <v>456</v>
      </c>
      <c r="C3862" s="272" t="s">
        <v>6019</v>
      </c>
      <c r="D3862" s="272" t="s">
        <v>467</v>
      </c>
    </row>
    <row r="3863" spans="1:4">
      <c r="A3863" s="272" t="s">
        <v>6020</v>
      </c>
      <c r="B3863" s="272" t="s">
        <v>456</v>
      </c>
      <c r="C3863" s="272" t="s">
        <v>6021</v>
      </c>
      <c r="D3863" s="272" t="s">
        <v>467</v>
      </c>
    </row>
    <row r="3864" spans="1:4">
      <c r="A3864" s="272" t="s">
        <v>6022</v>
      </c>
      <c r="B3864" s="272">
        <v>531635</v>
      </c>
      <c r="C3864" s="272" t="s">
        <v>456</v>
      </c>
      <c r="D3864" s="272" t="s">
        <v>1088</v>
      </c>
    </row>
    <row r="3865" spans="1:4">
      <c r="A3865" s="272" t="s">
        <v>6023</v>
      </c>
      <c r="B3865" s="272">
        <v>512197</v>
      </c>
      <c r="C3865" s="272" t="s">
        <v>456</v>
      </c>
      <c r="D3865" s="272" t="s">
        <v>473</v>
      </c>
    </row>
    <row r="3866" spans="1:4">
      <c r="A3866" s="272" t="s">
        <v>6024</v>
      </c>
      <c r="B3866" s="272">
        <v>531635</v>
      </c>
      <c r="C3866" s="272" t="s">
        <v>456</v>
      </c>
      <c r="D3866" s="272" t="s">
        <v>1088</v>
      </c>
    </row>
    <row r="3867" spans="1:4">
      <c r="A3867" s="272" t="s">
        <v>6025</v>
      </c>
      <c r="B3867" s="272" t="s">
        <v>456</v>
      </c>
      <c r="C3867" s="272" t="s">
        <v>6026</v>
      </c>
      <c r="D3867" s="272" t="s">
        <v>467</v>
      </c>
    </row>
    <row r="3868" spans="1:4">
      <c r="A3868" s="272" t="s">
        <v>6027</v>
      </c>
      <c r="B3868" s="272">
        <v>536073</v>
      </c>
      <c r="C3868" s="272" t="s">
        <v>456</v>
      </c>
      <c r="D3868" s="272" t="s">
        <v>854</v>
      </c>
    </row>
    <row r="3869" spans="1:4">
      <c r="A3869" s="272" t="s">
        <v>6028</v>
      </c>
      <c r="B3869" s="272">
        <v>539742</v>
      </c>
      <c r="C3869" s="272" t="s">
        <v>6029</v>
      </c>
      <c r="D3869" s="272" t="s">
        <v>1155</v>
      </c>
    </row>
    <row r="3870" spans="1:4">
      <c r="A3870" s="272" t="s">
        <v>6030</v>
      </c>
      <c r="B3870" s="272">
        <v>507998</v>
      </c>
      <c r="C3870" s="272" t="s">
        <v>456</v>
      </c>
      <c r="D3870" s="272" t="s">
        <v>811</v>
      </c>
    </row>
    <row r="3871" spans="1:4">
      <c r="A3871" s="272" t="s">
        <v>6031</v>
      </c>
      <c r="B3871" s="272">
        <v>513472</v>
      </c>
      <c r="C3871" s="272" t="s">
        <v>456</v>
      </c>
      <c r="D3871" s="272" t="s">
        <v>1376</v>
      </c>
    </row>
    <row r="3872" spans="1:4">
      <c r="A3872" s="272" t="s">
        <v>6032</v>
      </c>
      <c r="B3872" s="272">
        <v>523838</v>
      </c>
      <c r="C3872" s="272" t="s">
        <v>6033</v>
      </c>
      <c r="D3872" s="272" t="s">
        <v>854</v>
      </c>
    </row>
    <row r="3873" spans="1:4">
      <c r="A3873" s="272" t="s">
        <v>6034</v>
      </c>
      <c r="B3873" s="272">
        <v>533018</v>
      </c>
      <c r="C3873" s="272" t="s">
        <v>456</v>
      </c>
      <c r="D3873" s="272" t="s">
        <v>471</v>
      </c>
    </row>
    <row r="3874" spans="1:4">
      <c r="A3874" s="272" t="s">
        <v>6035</v>
      </c>
      <c r="B3874" s="272">
        <v>533019</v>
      </c>
      <c r="C3874" s="272" t="s">
        <v>456</v>
      </c>
      <c r="D3874" s="272" t="s">
        <v>450</v>
      </c>
    </row>
    <row r="3875" spans="1:4">
      <c r="A3875" s="272" t="s">
        <v>6036</v>
      </c>
      <c r="B3875" s="272">
        <v>503229</v>
      </c>
      <c r="C3875" s="272" t="s">
        <v>456</v>
      </c>
      <c r="D3875" s="272" t="s">
        <v>542</v>
      </c>
    </row>
    <row r="3876" spans="1:4">
      <c r="A3876" s="272" t="s">
        <v>6037</v>
      </c>
      <c r="B3876" s="272">
        <v>519566</v>
      </c>
      <c r="C3876" s="272" t="s">
        <v>456</v>
      </c>
      <c r="D3876" s="272" t="s">
        <v>516</v>
      </c>
    </row>
    <row r="3877" spans="1:4">
      <c r="A3877" s="272" t="s">
        <v>6038</v>
      </c>
      <c r="B3877" s="272">
        <v>523023</v>
      </c>
      <c r="C3877" s="272" t="s">
        <v>456</v>
      </c>
      <c r="D3877" s="272" t="s">
        <v>657</v>
      </c>
    </row>
    <row r="3878" spans="1:4">
      <c r="A3878" s="272" t="s">
        <v>6039</v>
      </c>
      <c r="B3878" s="272">
        <v>532029</v>
      </c>
      <c r="C3878" s="272" t="s">
        <v>456</v>
      </c>
      <c r="D3878" s="272" t="s">
        <v>877</v>
      </c>
    </row>
    <row r="3879" spans="1:4">
      <c r="A3879" s="272" t="s">
        <v>6040</v>
      </c>
      <c r="B3879" s="272">
        <v>505504</v>
      </c>
      <c r="C3879" s="272" t="s">
        <v>456</v>
      </c>
      <c r="D3879" s="272" t="s">
        <v>442</v>
      </c>
    </row>
    <row r="3880" spans="1:4">
      <c r="A3880" s="272" t="s">
        <v>6041</v>
      </c>
      <c r="B3880" s="272">
        <v>505729</v>
      </c>
      <c r="C3880" s="272" t="s">
        <v>456</v>
      </c>
      <c r="D3880" s="272" t="s">
        <v>464</v>
      </c>
    </row>
    <row r="3881" spans="1:4">
      <c r="A3881" s="272" t="s">
        <v>6042</v>
      </c>
      <c r="B3881" s="272">
        <v>505729</v>
      </c>
      <c r="C3881" s="272" t="s">
        <v>456</v>
      </c>
      <c r="D3881" s="272" t="s">
        <v>464</v>
      </c>
    </row>
    <row r="3882" spans="1:4">
      <c r="A3882" s="272" t="s">
        <v>6043</v>
      </c>
      <c r="B3882" s="272">
        <v>509887</v>
      </c>
      <c r="C3882" s="272" t="s">
        <v>456</v>
      </c>
      <c r="D3882" s="272" t="s">
        <v>2627</v>
      </c>
    </row>
    <row r="3883" spans="1:4">
      <c r="A3883" s="272" t="s">
        <v>6044</v>
      </c>
      <c r="B3883" s="272">
        <v>539410</v>
      </c>
      <c r="C3883" s="272" t="s">
        <v>456</v>
      </c>
      <c r="D3883" s="272" t="s">
        <v>478</v>
      </c>
    </row>
    <row r="3884" spans="1:4">
      <c r="A3884" s="272" t="s">
        <v>6045</v>
      </c>
      <c r="B3884" s="272">
        <v>539410</v>
      </c>
      <c r="C3884" s="272" t="s">
        <v>456</v>
      </c>
      <c r="D3884" s="272" t="s">
        <v>478</v>
      </c>
    </row>
    <row r="3885" spans="1:4">
      <c r="A3885" s="272" t="s">
        <v>6046</v>
      </c>
      <c r="B3885" s="272" t="s">
        <v>456</v>
      </c>
      <c r="C3885" s="272" t="s">
        <v>6047</v>
      </c>
      <c r="D3885" s="272" t="s">
        <v>467</v>
      </c>
    </row>
    <row r="3886" spans="1:4">
      <c r="A3886" s="272" t="s">
        <v>6048</v>
      </c>
      <c r="B3886" s="272" t="s">
        <v>456</v>
      </c>
      <c r="C3886" s="272" t="s">
        <v>6047</v>
      </c>
      <c r="D3886" s="272" t="s">
        <v>467</v>
      </c>
    </row>
    <row r="3887" spans="1:4">
      <c r="A3887" s="272" t="s">
        <v>6049</v>
      </c>
      <c r="B3887" s="272">
        <v>502742</v>
      </c>
      <c r="C3887" s="272" t="s">
        <v>6050</v>
      </c>
      <c r="D3887" s="272" t="s">
        <v>471</v>
      </c>
    </row>
    <row r="3888" spans="1:4">
      <c r="A3888" s="272" t="s">
        <v>6051</v>
      </c>
      <c r="B3888" s="272">
        <v>540653</v>
      </c>
      <c r="C3888" s="272" t="s">
        <v>6052</v>
      </c>
      <c r="D3888" s="272" t="s">
        <v>576</v>
      </c>
    </row>
    <row r="3889" spans="1:4">
      <c r="A3889" s="272" t="s">
        <v>6053</v>
      </c>
      <c r="B3889" s="272">
        <v>523164</v>
      </c>
      <c r="C3889" s="272" t="s">
        <v>456</v>
      </c>
      <c r="D3889" s="272" t="s">
        <v>654</v>
      </c>
    </row>
    <row r="3890" spans="1:4">
      <c r="A3890" s="272" t="s">
        <v>6054</v>
      </c>
      <c r="B3890" s="272">
        <v>532879</v>
      </c>
      <c r="C3890" s="272" t="s">
        <v>456</v>
      </c>
      <c r="D3890" s="272" t="s">
        <v>1155</v>
      </c>
    </row>
    <row r="3891" spans="1:4">
      <c r="A3891" s="272" t="s">
        <v>6055</v>
      </c>
      <c r="B3891" s="272" t="s">
        <v>456</v>
      </c>
      <c r="C3891" s="272" t="s">
        <v>6056</v>
      </c>
      <c r="D3891" s="272" t="s">
        <v>467</v>
      </c>
    </row>
    <row r="3892" spans="1:4">
      <c r="A3892" s="272" t="s">
        <v>6057</v>
      </c>
      <c r="B3892" s="272" t="s">
        <v>456</v>
      </c>
      <c r="C3892" s="272" t="s">
        <v>6056</v>
      </c>
      <c r="D3892" s="272" t="s">
        <v>467</v>
      </c>
    </row>
    <row r="3893" spans="1:4">
      <c r="A3893" s="272" t="s">
        <v>6058</v>
      </c>
      <c r="B3893" s="272">
        <v>538667</v>
      </c>
      <c r="C3893" s="272" t="s">
        <v>456</v>
      </c>
      <c r="D3893" s="272" t="s">
        <v>478</v>
      </c>
    </row>
    <row r="3894" spans="1:4">
      <c r="A3894" s="272" t="s">
        <v>6059</v>
      </c>
      <c r="B3894" s="272">
        <v>512589</v>
      </c>
      <c r="C3894" s="272" t="s">
        <v>456</v>
      </c>
      <c r="D3894" s="272" t="s">
        <v>478</v>
      </c>
    </row>
    <row r="3895" spans="1:4">
      <c r="A3895" s="272" t="s">
        <v>6060</v>
      </c>
      <c r="B3895" s="272">
        <v>532961</v>
      </c>
      <c r="C3895" s="272" t="s">
        <v>6061</v>
      </c>
      <c r="D3895" s="272" t="s">
        <v>536</v>
      </c>
    </row>
    <row r="3896" spans="1:4">
      <c r="A3896" s="272" t="s">
        <v>6062</v>
      </c>
      <c r="B3896" s="272">
        <v>532795</v>
      </c>
      <c r="C3896" s="272" t="s">
        <v>6063</v>
      </c>
      <c r="D3896" s="272" t="s">
        <v>1195</v>
      </c>
    </row>
    <row r="3897" spans="1:4">
      <c r="A3897" s="272" t="s">
        <v>6064</v>
      </c>
      <c r="B3897" s="272">
        <v>503811</v>
      </c>
      <c r="C3897" s="272" t="s">
        <v>6065</v>
      </c>
      <c r="D3897" s="272" t="s">
        <v>471</v>
      </c>
    </row>
    <row r="3898" spans="1:4">
      <c r="A3898" s="272" t="s">
        <v>6066</v>
      </c>
      <c r="B3898" s="272">
        <v>504398</v>
      </c>
      <c r="C3898" s="272" t="s">
        <v>456</v>
      </c>
      <c r="D3898" s="272" t="s">
        <v>570</v>
      </c>
    </row>
    <row r="3899" spans="1:4">
      <c r="A3899" s="272" t="s">
        <v>6067</v>
      </c>
      <c r="B3899" s="272">
        <v>533206</v>
      </c>
      <c r="C3899" s="272" t="s">
        <v>6068</v>
      </c>
      <c r="D3899" s="272" t="s">
        <v>595</v>
      </c>
    </row>
    <row r="3900" spans="1:4">
      <c r="A3900" s="272" t="s">
        <v>6069</v>
      </c>
      <c r="B3900" s="272">
        <v>500472</v>
      </c>
      <c r="C3900" s="272" t="s">
        <v>6070</v>
      </c>
      <c r="D3900" s="272" t="s">
        <v>641</v>
      </c>
    </row>
    <row r="3901" spans="1:4">
      <c r="A3901" s="272" t="s">
        <v>6071</v>
      </c>
      <c r="B3901" s="272">
        <v>500472</v>
      </c>
      <c r="C3901" s="272" t="s">
        <v>6072</v>
      </c>
      <c r="D3901" s="272" t="s">
        <v>641</v>
      </c>
    </row>
    <row r="3902" spans="1:4">
      <c r="A3902" s="272" t="s">
        <v>6073</v>
      </c>
      <c r="B3902" s="272">
        <v>539861</v>
      </c>
      <c r="C3902" s="272" t="s">
        <v>6074</v>
      </c>
      <c r="D3902" s="272" t="s">
        <v>854</v>
      </c>
    </row>
    <row r="3903" spans="1:4">
      <c r="A3903" s="272" t="s">
        <v>6075</v>
      </c>
      <c r="B3903" s="272">
        <v>538562</v>
      </c>
      <c r="C3903" s="272" t="s">
        <v>6076</v>
      </c>
      <c r="D3903" s="272" t="s">
        <v>854</v>
      </c>
    </row>
    <row r="3904" spans="1:4">
      <c r="A3904" s="272" t="s">
        <v>6077</v>
      </c>
      <c r="B3904" s="272">
        <v>532143</v>
      </c>
      <c r="C3904" s="272" t="s">
        <v>6078</v>
      </c>
      <c r="D3904" s="272" t="s">
        <v>536</v>
      </c>
    </row>
    <row r="3905" spans="1:4">
      <c r="A3905" s="272" t="s">
        <v>6079</v>
      </c>
      <c r="B3905" s="272">
        <v>532143</v>
      </c>
      <c r="C3905" s="272" t="s">
        <v>6078</v>
      </c>
      <c r="D3905" s="272" t="s">
        <v>536</v>
      </c>
    </row>
    <row r="3906" spans="1:4">
      <c r="A3906" s="272" t="s">
        <v>6080</v>
      </c>
      <c r="B3906" s="272">
        <v>531169</v>
      </c>
      <c r="C3906" s="272" t="s">
        <v>456</v>
      </c>
      <c r="D3906" s="272" t="s">
        <v>473</v>
      </c>
    </row>
    <row r="3907" spans="1:4">
      <c r="A3907" s="272" t="s">
        <v>6081</v>
      </c>
      <c r="B3907" s="272" t="s">
        <v>456</v>
      </c>
      <c r="C3907" s="272" t="s">
        <v>6082</v>
      </c>
      <c r="D3907" s="272" t="s">
        <v>467</v>
      </c>
    </row>
    <row r="3908" spans="1:4">
      <c r="A3908" s="272" t="s">
        <v>6083</v>
      </c>
      <c r="B3908" s="272">
        <v>541967</v>
      </c>
      <c r="C3908" s="272" t="s">
        <v>456</v>
      </c>
      <c r="D3908" s="272" t="s">
        <v>570</v>
      </c>
    </row>
    <row r="3909" spans="1:4">
      <c r="A3909" s="272" t="s">
        <v>6084</v>
      </c>
      <c r="B3909" s="272">
        <v>526479</v>
      </c>
      <c r="C3909" s="272" t="s">
        <v>456</v>
      </c>
      <c r="D3909" s="272" t="s">
        <v>471</v>
      </c>
    </row>
    <row r="3910" spans="1:4">
      <c r="A3910" s="272" t="s">
        <v>6085</v>
      </c>
      <c r="B3910" s="272">
        <v>505650</v>
      </c>
      <c r="C3910" s="272" t="s">
        <v>456</v>
      </c>
      <c r="D3910" s="272" t="s">
        <v>534</v>
      </c>
    </row>
    <row r="3911" spans="1:4">
      <c r="A3911" s="272" t="s">
        <v>6086</v>
      </c>
      <c r="B3911" s="272">
        <v>538919</v>
      </c>
      <c r="C3911" s="272" t="s">
        <v>456</v>
      </c>
      <c r="D3911" s="272" t="s">
        <v>542</v>
      </c>
    </row>
    <row r="3912" spans="1:4">
      <c r="A3912" s="272" t="s">
        <v>6087</v>
      </c>
      <c r="B3912" s="272">
        <v>538919</v>
      </c>
      <c r="C3912" s="272" t="s">
        <v>456</v>
      </c>
      <c r="D3912" s="272" t="s">
        <v>542</v>
      </c>
    </row>
    <row r="3913" spans="1:4">
      <c r="A3913" s="272" t="s">
        <v>6088</v>
      </c>
      <c r="B3913" s="272">
        <v>539494</v>
      </c>
      <c r="C3913" s="272" t="s">
        <v>456</v>
      </c>
      <c r="D3913" s="272" t="s">
        <v>473</v>
      </c>
    </row>
    <row r="3914" spans="1:4">
      <c r="A3914" s="272" t="s">
        <v>6089</v>
      </c>
      <c r="B3914" s="272">
        <v>532419</v>
      </c>
      <c r="C3914" s="272" t="s">
        <v>6090</v>
      </c>
      <c r="D3914" s="272" t="s">
        <v>2083</v>
      </c>
    </row>
    <row r="3915" spans="1:4">
      <c r="A3915" s="272" t="s">
        <v>6091</v>
      </c>
      <c r="B3915" s="272">
        <v>508905</v>
      </c>
      <c r="C3915" s="272" t="s">
        <v>456</v>
      </c>
      <c r="D3915" s="272" t="s">
        <v>439</v>
      </c>
    </row>
    <row r="3916" spans="1:4">
      <c r="A3916" s="272" t="s">
        <v>6092</v>
      </c>
      <c r="B3916" s="272">
        <v>505192</v>
      </c>
      <c r="C3916" s="272" t="s">
        <v>6093</v>
      </c>
      <c r="D3916" s="272" t="s">
        <v>534</v>
      </c>
    </row>
    <row r="3917" spans="1:4">
      <c r="A3917" s="272" t="s">
        <v>6094</v>
      </c>
      <c r="B3917" s="272">
        <v>540686</v>
      </c>
      <c r="C3917" s="272" t="s">
        <v>456</v>
      </c>
      <c r="D3917" s="272" t="s">
        <v>494</v>
      </c>
    </row>
    <row r="3918" spans="1:4">
      <c r="A3918" s="272" t="s">
        <v>6095</v>
      </c>
      <c r="B3918" s="272">
        <v>540679</v>
      </c>
      <c r="C3918" s="272" t="s">
        <v>6096</v>
      </c>
      <c r="D3918" s="272" t="s">
        <v>494</v>
      </c>
    </row>
    <row r="3919" spans="1:4">
      <c r="A3919" s="272" t="s">
        <v>6097</v>
      </c>
      <c r="B3919" s="272">
        <v>540679</v>
      </c>
      <c r="C3919" s="272" t="s">
        <v>6096</v>
      </c>
      <c r="D3919" s="272" t="s">
        <v>494</v>
      </c>
    </row>
    <row r="3920" spans="1:4">
      <c r="A3920" s="272" t="s">
        <v>6098</v>
      </c>
      <c r="B3920" s="272">
        <v>532815</v>
      </c>
      <c r="C3920" s="272" t="s">
        <v>6099</v>
      </c>
      <c r="D3920" s="272" t="s">
        <v>494</v>
      </c>
    </row>
    <row r="3921" spans="1:4">
      <c r="A3921" s="272" t="s">
        <v>6100</v>
      </c>
      <c r="B3921" s="272" t="s">
        <v>456</v>
      </c>
      <c r="C3921" s="272" t="s">
        <v>6101</v>
      </c>
      <c r="D3921" s="272" t="s">
        <v>467</v>
      </c>
    </row>
    <row r="3922" spans="1:4">
      <c r="A3922" s="272" t="s">
        <v>6102</v>
      </c>
      <c r="B3922" s="272">
        <v>505827</v>
      </c>
      <c r="C3922" s="272" t="s">
        <v>456</v>
      </c>
      <c r="D3922" s="272" t="s">
        <v>641</v>
      </c>
    </row>
    <row r="3923" spans="1:4">
      <c r="A3923" s="272" t="s">
        <v>6103</v>
      </c>
      <c r="B3923" s="272">
        <v>538635</v>
      </c>
      <c r="C3923" s="272" t="s">
        <v>6104</v>
      </c>
      <c r="D3923" s="272" t="s">
        <v>777</v>
      </c>
    </row>
    <row r="3924" spans="1:4">
      <c r="A3924" s="272" t="s">
        <v>6105</v>
      </c>
      <c r="B3924" s="272">
        <v>532784</v>
      </c>
      <c r="C3924" s="272" t="s">
        <v>6106</v>
      </c>
      <c r="D3924" s="272" t="s">
        <v>542</v>
      </c>
    </row>
    <row r="3925" spans="1:4">
      <c r="A3925" s="272" t="s">
        <v>6107</v>
      </c>
      <c r="B3925" s="272">
        <v>512014</v>
      </c>
      <c r="C3925" s="272" t="s">
        <v>456</v>
      </c>
      <c r="D3925" s="272" t="s">
        <v>877</v>
      </c>
    </row>
    <row r="3926" spans="1:4">
      <c r="A3926" s="272" t="s">
        <v>6108</v>
      </c>
      <c r="B3926" s="272">
        <v>538923</v>
      </c>
      <c r="C3926" s="272" t="s">
        <v>456</v>
      </c>
      <c r="D3926" s="272" t="s">
        <v>442</v>
      </c>
    </row>
    <row r="3927" spans="1:4">
      <c r="A3927" s="272" t="s">
        <v>6109</v>
      </c>
      <c r="B3927" s="272">
        <v>504375</v>
      </c>
      <c r="C3927" s="272" t="s">
        <v>456</v>
      </c>
      <c r="D3927" s="272" t="s">
        <v>442</v>
      </c>
    </row>
    <row r="3928" spans="1:4">
      <c r="A3928" s="272" t="s">
        <v>6110</v>
      </c>
      <c r="B3928" s="272">
        <v>532344</v>
      </c>
      <c r="C3928" s="272" t="s">
        <v>456</v>
      </c>
      <c r="D3928" s="272" t="s">
        <v>549</v>
      </c>
    </row>
    <row r="3929" spans="1:4">
      <c r="A3929" s="272" t="s">
        <v>6111</v>
      </c>
      <c r="B3929" s="272">
        <v>532344</v>
      </c>
      <c r="C3929" s="272" t="s">
        <v>456</v>
      </c>
      <c r="D3929" s="272" t="s">
        <v>549</v>
      </c>
    </row>
    <row r="3930" spans="1:4">
      <c r="A3930" s="272" t="s">
        <v>6112</v>
      </c>
      <c r="B3930" s="272" t="s">
        <v>456</v>
      </c>
      <c r="C3930" s="272" t="s">
        <v>6113</v>
      </c>
      <c r="D3930" s="272" t="s">
        <v>467</v>
      </c>
    </row>
    <row r="3931" spans="1:4">
      <c r="A3931" s="272" t="s">
        <v>6114</v>
      </c>
      <c r="B3931" s="272">
        <v>532725</v>
      </c>
      <c r="C3931" s="272" t="s">
        <v>6115</v>
      </c>
      <c r="D3931" s="272" t="s">
        <v>616</v>
      </c>
    </row>
    <row r="3932" spans="1:4">
      <c r="A3932" s="272" t="s">
        <v>6116</v>
      </c>
      <c r="B3932" s="272">
        <v>532725</v>
      </c>
      <c r="C3932" s="272" t="s">
        <v>6115</v>
      </c>
      <c r="D3932" s="272" t="s">
        <v>616</v>
      </c>
    </row>
    <row r="3933" spans="1:4">
      <c r="A3933" s="272" t="s">
        <v>6117</v>
      </c>
      <c r="B3933" s="272">
        <v>541540</v>
      </c>
      <c r="C3933" s="272" t="s">
        <v>6118</v>
      </c>
      <c r="D3933" s="272" t="s">
        <v>494</v>
      </c>
    </row>
    <row r="3934" spans="1:4">
      <c r="A3934" s="272" t="s">
        <v>6119</v>
      </c>
      <c r="B3934" s="272" t="s">
        <v>456</v>
      </c>
      <c r="C3934" s="272" t="s">
        <v>6120</v>
      </c>
      <c r="D3934" s="272" t="s">
        <v>467</v>
      </c>
    </row>
    <row r="3935" spans="1:4">
      <c r="A3935" s="272" t="s">
        <v>6121</v>
      </c>
      <c r="B3935" s="272">
        <v>500394</v>
      </c>
      <c r="C3935" s="272" t="s">
        <v>456</v>
      </c>
      <c r="D3935" s="272" t="s">
        <v>641</v>
      </c>
    </row>
    <row r="3936" spans="1:4">
      <c r="A3936" s="272" t="s">
        <v>6122</v>
      </c>
      <c r="B3936" s="272">
        <v>502460</v>
      </c>
      <c r="C3936" s="272" t="s">
        <v>456</v>
      </c>
      <c r="D3936" s="272" t="s">
        <v>450</v>
      </c>
    </row>
    <row r="3937" spans="1:4">
      <c r="A3937" s="272" t="s">
        <v>6123</v>
      </c>
      <c r="B3937" s="272">
        <v>513699</v>
      </c>
      <c r="C3937" s="272" t="s">
        <v>456</v>
      </c>
      <c r="D3937" s="272" t="s">
        <v>984</v>
      </c>
    </row>
    <row r="3938" spans="1:4">
      <c r="A3938" s="272" t="s">
        <v>6124</v>
      </c>
      <c r="B3938" s="272">
        <v>538575</v>
      </c>
      <c r="C3938" s="272" t="s">
        <v>456</v>
      </c>
      <c r="D3938" s="272" t="s">
        <v>478</v>
      </c>
    </row>
    <row r="3939" spans="1:4">
      <c r="A3939" s="272" t="s">
        <v>6125</v>
      </c>
      <c r="B3939" s="272">
        <v>522152</v>
      </c>
      <c r="C3939" s="272" t="s">
        <v>456</v>
      </c>
      <c r="D3939" s="272" t="s">
        <v>464</v>
      </c>
    </row>
    <row r="3940" spans="1:4">
      <c r="A3940" s="272" t="s">
        <v>6126</v>
      </c>
      <c r="B3940" s="272">
        <v>511571</v>
      </c>
      <c r="C3940" s="272" t="s">
        <v>456</v>
      </c>
      <c r="D3940" s="272" t="s">
        <v>473</v>
      </c>
    </row>
    <row r="3941" spans="1:4">
      <c r="A3941" s="272" t="s">
        <v>6127</v>
      </c>
      <c r="B3941" s="272">
        <v>507514</v>
      </c>
      <c r="C3941" s="272" t="s">
        <v>6128</v>
      </c>
      <c r="D3941" s="272" t="s">
        <v>1088</v>
      </c>
    </row>
    <row r="3942" spans="1:4">
      <c r="A3942" s="272" t="s">
        <v>6129</v>
      </c>
      <c r="B3942" s="272">
        <v>521034</v>
      </c>
      <c r="C3942" s="272" t="s">
        <v>6130</v>
      </c>
      <c r="D3942" s="272" t="s">
        <v>471</v>
      </c>
    </row>
    <row r="3943" spans="1:4">
      <c r="A3943" s="272" t="s">
        <v>6131</v>
      </c>
      <c r="B3943" s="272">
        <v>531548</v>
      </c>
      <c r="C3943" s="272" t="s">
        <v>6132</v>
      </c>
      <c r="D3943" s="272" t="s">
        <v>733</v>
      </c>
    </row>
    <row r="3944" spans="1:4">
      <c r="A3944" s="272" t="s">
        <v>6133</v>
      </c>
      <c r="B3944" s="272">
        <v>533001</v>
      </c>
      <c r="C3944" s="272" t="s">
        <v>6134</v>
      </c>
      <c r="D3944" s="272" t="s">
        <v>464</v>
      </c>
    </row>
    <row r="3945" spans="1:4">
      <c r="A3945" s="272" t="s">
        <v>6135</v>
      </c>
      <c r="B3945" s="272">
        <v>526901</v>
      </c>
      <c r="C3945" s="272" t="s">
        <v>456</v>
      </c>
      <c r="D3945" s="272" t="s">
        <v>504</v>
      </c>
    </row>
    <row r="3946" spans="1:4">
      <c r="A3946" s="272" t="s">
        <v>6136</v>
      </c>
      <c r="B3946" s="272">
        <v>538943</v>
      </c>
      <c r="C3946" s="272" t="s">
        <v>456</v>
      </c>
      <c r="D3946" s="272" t="s">
        <v>473</v>
      </c>
    </row>
    <row r="3947" spans="1:4">
      <c r="A3947" s="272" t="s">
        <v>6137</v>
      </c>
      <c r="B3947" s="272" t="s">
        <v>456</v>
      </c>
      <c r="C3947" s="272" t="s">
        <v>6138</v>
      </c>
      <c r="D3947" s="272" t="s">
        <v>467</v>
      </c>
    </row>
    <row r="3948" spans="1:4">
      <c r="A3948" s="272" t="s">
        <v>6139</v>
      </c>
      <c r="B3948" s="272">
        <v>532221</v>
      </c>
      <c r="C3948" s="272" t="s">
        <v>6140</v>
      </c>
      <c r="D3948" s="272" t="s">
        <v>442</v>
      </c>
    </row>
    <row r="3949" spans="1:4">
      <c r="A3949" s="272" t="s">
        <v>6141</v>
      </c>
      <c r="B3949" s="272">
        <v>539378</v>
      </c>
      <c r="C3949" s="272" t="s">
        <v>456</v>
      </c>
      <c r="D3949" s="272" t="s">
        <v>926</v>
      </c>
    </row>
    <row r="3950" spans="1:4">
      <c r="A3950" s="272" t="s">
        <v>6142</v>
      </c>
      <c r="B3950" s="272" t="s">
        <v>456</v>
      </c>
      <c r="C3950" s="272" t="s">
        <v>6143</v>
      </c>
      <c r="D3950" s="272" t="s">
        <v>467</v>
      </c>
    </row>
    <row r="3951" spans="1:4">
      <c r="A3951" s="272" t="s">
        <v>6144</v>
      </c>
      <c r="B3951" s="272">
        <v>541633</v>
      </c>
      <c r="C3951" s="272" t="s">
        <v>456</v>
      </c>
      <c r="D3951" s="272" t="s">
        <v>450</v>
      </c>
    </row>
    <row r="3952" spans="1:4">
      <c r="A3952" s="272" t="s">
        <v>6145</v>
      </c>
      <c r="B3952" s="272">
        <v>532679</v>
      </c>
      <c r="C3952" s="272" t="s">
        <v>6146</v>
      </c>
      <c r="D3952" s="272" t="s">
        <v>445</v>
      </c>
    </row>
    <row r="3953" spans="1:4">
      <c r="A3953" s="272" t="s">
        <v>6147</v>
      </c>
      <c r="B3953" s="272">
        <v>521036</v>
      </c>
      <c r="C3953" s="272" t="s">
        <v>456</v>
      </c>
      <c r="D3953" s="272" t="s">
        <v>471</v>
      </c>
    </row>
    <row r="3954" spans="1:4">
      <c r="A3954" s="272" t="s">
        <v>6148</v>
      </c>
      <c r="B3954" s="272">
        <v>521036</v>
      </c>
      <c r="C3954" s="272" t="s">
        <v>456</v>
      </c>
      <c r="D3954" s="272" t="s">
        <v>471</v>
      </c>
    </row>
    <row r="3955" spans="1:4">
      <c r="A3955" s="272" t="s">
        <v>6149</v>
      </c>
      <c r="B3955" s="272">
        <v>531398</v>
      </c>
      <c r="C3955" s="272" t="s">
        <v>456</v>
      </c>
      <c r="D3955" s="272" t="s">
        <v>494</v>
      </c>
    </row>
    <row r="3956" spans="1:4">
      <c r="A3956" s="272" t="s">
        <v>6150</v>
      </c>
      <c r="B3956" s="272">
        <v>526477</v>
      </c>
      <c r="C3956" s="272" t="s">
        <v>456</v>
      </c>
      <c r="D3956" s="272" t="s">
        <v>634</v>
      </c>
    </row>
    <row r="3957" spans="1:4">
      <c r="A3957" s="272" t="s">
        <v>6151</v>
      </c>
      <c r="B3957" s="272">
        <v>516108</v>
      </c>
      <c r="C3957" s="272" t="s">
        <v>456</v>
      </c>
      <c r="D3957" s="272" t="s">
        <v>450</v>
      </c>
    </row>
    <row r="3958" spans="1:4">
      <c r="A3958" s="272" t="s">
        <v>6152</v>
      </c>
      <c r="B3958" s="272">
        <v>538891</v>
      </c>
      <c r="C3958" s="272" t="s">
        <v>456</v>
      </c>
      <c r="D3958" s="272" t="s">
        <v>473</v>
      </c>
    </row>
    <row r="3959" spans="1:4">
      <c r="A3959" s="272" t="s">
        <v>6153</v>
      </c>
      <c r="B3959" s="272" t="s">
        <v>456</v>
      </c>
      <c r="C3959" s="272" t="s">
        <v>6154</v>
      </c>
      <c r="D3959" s="272" t="s">
        <v>467</v>
      </c>
    </row>
    <row r="3960" spans="1:4">
      <c r="A3960" s="272" t="s">
        <v>6155</v>
      </c>
      <c r="B3960" s="272">
        <v>509910</v>
      </c>
      <c r="C3960" s="272" t="s">
        <v>456</v>
      </c>
      <c r="D3960" s="272" t="s">
        <v>504</v>
      </c>
    </row>
    <row r="3961" spans="1:4">
      <c r="A3961" s="272" t="s">
        <v>6156</v>
      </c>
      <c r="B3961" s="272">
        <v>540174</v>
      </c>
      <c r="C3961" s="272" t="s">
        <v>456</v>
      </c>
      <c r="D3961" s="272" t="s">
        <v>442</v>
      </c>
    </row>
    <row r="3962" spans="1:4">
      <c r="A3962" s="272" t="s">
        <v>6157</v>
      </c>
      <c r="B3962" s="272">
        <v>514454</v>
      </c>
      <c r="C3962" s="272" t="s">
        <v>456</v>
      </c>
      <c r="D3962" s="272" t="s">
        <v>471</v>
      </c>
    </row>
    <row r="3963" spans="1:4">
      <c r="A3963" s="272" t="s">
        <v>6158</v>
      </c>
      <c r="B3963" s="272">
        <v>513498</v>
      </c>
      <c r="C3963" s="272" t="s">
        <v>456</v>
      </c>
      <c r="D3963" s="272" t="s">
        <v>436</v>
      </c>
    </row>
    <row r="3964" spans="1:4">
      <c r="A3964" s="272" t="s">
        <v>6159</v>
      </c>
      <c r="B3964" s="272">
        <v>532669</v>
      </c>
      <c r="C3964" s="272" t="s">
        <v>456</v>
      </c>
      <c r="D3964" s="272" t="s">
        <v>504</v>
      </c>
    </row>
    <row r="3965" spans="1:4">
      <c r="A3965" s="272" t="s">
        <v>6160</v>
      </c>
      <c r="B3965" s="272">
        <v>590030</v>
      </c>
      <c r="C3965" s="272" t="s">
        <v>6161</v>
      </c>
      <c r="D3965" s="272" t="s">
        <v>964</v>
      </c>
    </row>
    <row r="3966" spans="1:4">
      <c r="A3966" s="272" t="s">
        <v>6162</v>
      </c>
      <c r="B3966" s="272">
        <v>523826</v>
      </c>
      <c r="C3966" s="272" t="s">
        <v>456</v>
      </c>
      <c r="D3966" s="272" t="s">
        <v>570</v>
      </c>
    </row>
    <row r="3967" spans="1:4">
      <c r="A3967" s="272" t="s">
        <v>6163</v>
      </c>
      <c r="B3967" s="272">
        <v>532025</v>
      </c>
      <c r="C3967" s="272" t="s">
        <v>456</v>
      </c>
      <c r="D3967" s="272" t="s">
        <v>459</v>
      </c>
    </row>
    <row r="3968" spans="1:4">
      <c r="A3968" s="272" t="s">
        <v>6164</v>
      </c>
      <c r="B3968" s="272">
        <v>530289</v>
      </c>
      <c r="C3968" s="272" t="s">
        <v>456</v>
      </c>
      <c r="D3968" s="272" t="s">
        <v>877</v>
      </c>
    </row>
    <row r="3969" spans="1:4">
      <c r="A3969" s="272" t="s">
        <v>6165</v>
      </c>
      <c r="B3969" s="272">
        <v>542376</v>
      </c>
      <c r="C3969" s="272" t="s">
        <v>6166</v>
      </c>
      <c r="D3969" s="272" t="s">
        <v>439</v>
      </c>
    </row>
    <row r="3970" spans="1:4">
      <c r="A3970" s="272" t="s">
        <v>6167</v>
      </c>
      <c r="B3970" s="272">
        <v>541890</v>
      </c>
      <c r="C3970" s="272" t="s">
        <v>456</v>
      </c>
      <c r="D3970" s="272" t="s">
        <v>442</v>
      </c>
    </row>
    <row r="3971" spans="1:4">
      <c r="A3971" s="272" t="s">
        <v>6168</v>
      </c>
      <c r="B3971" s="272">
        <v>538920</v>
      </c>
      <c r="C3971" s="272" t="s">
        <v>456</v>
      </c>
      <c r="D3971" s="272" t="s">
        <v>478</v>
      </c>
    </row>
    <row r="3972" spans="1:4">
      <c r="A3972" s="272" t="s">
        <v>6169</v>
      </c>
      <c r="B3972" s="272" t="s">
        <v>456</v>
      </c>
      <c r="C3972" s="272" t="s">
        <v>6170</v>
      </c>
      <c r="D3972" s="272" t="s">
        <v>547</v>
      </c>
    </row>
    <row r="3973" spans="1:4">
      <c r="A3973" s="272" t="s">
        <v>6171</v>
      </c>
      <c r="B3973" s="272" t="s">
        <v>456</v>
      </c>
      <c r="C3973" s="272" t="s">
        <v>6170</v>
      </c>
      <c r="D3973" s="272" t="s">
        <v>547</v>
      </c>
    </row>
    <row r="3974" spans="1:4">
      <c r="A3974" s="272" t="s">
        <v>6172</v>
      </c>
      <c r="B3974" s="272">
        <v>524727</v>
      </c>
      <c r="C3974" s="272" t="s">
        <v>456</v>
      </c>
      <c r="D3974" s="272" t="s">
        <v>494</v>
      </c>
    </row>
    <row r="3975" spans="1:4">
      <c r="A3975" s="272" t="s">
        <v>6173</v>
      </c>
      <c r="B3975" s="272">
        <v>531370</v>
      </c>
      <c r="C3975" s="272" t="s">
        <v>456</v>
      </c>
      <c r="D3975" s="272" t="s">
        <v>442</v>
      </c>
    </row>
    <row r="3976" spans="1:4">
      <c r="A3976" s="272" t="s">
        <v>6174</v>
      </c>
      <c r="B3976" s="272">
        <v>540211</v>
      </c>
      <c r="C3976" s="272" t="s">
        <v>456</v>
      </c>
      <c r="D3976" s="272" t="s">
        <v>473</v>
      </c>
    </row>
    <row r="3977" spans="1:4">
      <c r="A3977" s="272" t="s">
        <v>6175</v>
      </c>
      <c r="B3977" s="272">
        <v>534425</v>
      </c>
      <c r="C3977" s="272" t="s">
        <v>6176</v>
      </c>
      <c r="D3977" s="272" t="s">
        <v>945</v>
      </c>
    </row>
    <row r="3978" spans="1:4">
      <c r="A3978" s="272" t="s">
        <v>6177</v>
      </c>
      <c r="B3978" s="272">
        <v>513687</v>
      </c>
      <c r="C3978" s="272" t="s">
        <v>456</v>
      </c>
      <c r="D3978" s="272" t="s">
        <v>811</v>
      </c>
    </row>
    <row r="3979" spans="1:4">
      <c r="A3979" s="272" t="s">
        <v>6178</v>
      </c>
      <c r="B3979" s="272" t="s">
        <v>456</v>
      </c>
      <c r="C3979" s="272" t="s">
        <v>6179</v>
      </c>
      <c r="D3979" s="272" t="s">
        <v>467</v>
      </c>
    </row>
    <row r="3980" spans="1:4">
      <c r="A3980" s="272" t="s">
        <v>6180</v>
      </c>
      <c r="B3980" s="272">
        <v>531982</v>
      </c>
      <c r="C3980" s="272" t="s">
        <v>456</v>
      </c>
      <c r="D3980" s="272" t="s">
        <v>536</v>
      </c>
    </row>
    <row r="3981" spans="1:4">
      <c r="A3981" s="272" t="s">
        <v>6181</v>
      </c>
      <c r="B3981" s="272">
        <v>512153</v>
      </c>
      <c r="C3981" s="272" t="s">
        <v>456</v>
      </c>
      <c r="D3981" s="272" t="s">
        <v>877</v>
      </c>
    </row>
    <row r="3982" spans="1:4">
      <c r="A3982" s="272" t="s">
        <v>6182</v>
      </c>
      <c r="B3982" s="272">
        <v>512291</v>
      </c>
      <c r="C3982" s="272" t="s">
        <v>456</v>
      </c>
      <c r="D3982" s="272" t="s">
        <v>439</v>
      </c>
    </row>
    <row r="3983" spans="1:4">
      <c r="A3983" s="272" t="s">
        <v>6183</v>
      </c>
      <c r="B3983" s="272">
        <v>517166</v>
      </c>
      <c r="C3983" s="272" t="s">
        <v>456</v>
      </c>
      <c r="D3983" s="272" t="s">
        <v>998</v>
      </c>
    </row>
    <row r="3984" spans="1:4">
      <c r="A3984" s="272" t="s">
        <v>6184</v>
      </c>
      <c r="B3984" s="272">
        <v>542337</v>
      </c>
      <c r="C3984" s="272" t="s">
        <v>6185</v>
      </c>
      <c r="D3984" s="272" t="s">
        <v>625</v>
      </c>
    </row>
    <row r="3985" spans="1:4">
      <c r="A3985" s="272" t="s">
        <v>6186</v>
      </c>
      <c r="B3985" s="272" t="s">
        <v>456</v>
      </c>
      <c r="C3985" s="272" t="s">
        <v>6187</v>
      </c>
      <c r="D3985" s="272" t="s">
        <v>625</v>
      </c>
    </row>
    <row r="3986" spans="1:4">
      <c r="A3986" s="272" t="s">
        <v>6188</v>
      </c>
      <c r="B3986" s="272">
        <v>526161</v>
      </c>
      <c r="C3986" s="272" t="s">
        <v>456</v>
      </c>
      <c r="D3986" s="272" t="s">
        <v>570</v>
      </c>
    </row>
    <row r="3987" spans="1:4">
      <c r="A3987" s="272" t="s">
        <v>6189</v>
      </c>
      <c r="B3987" s="272">
        <v>521082</v>
      </c>
      <c r="C3987" s="272" t="s">
        <v>6190</v>
      </c>
      <c r="D3987" s="272" t="s">
        <v>471</v>
      </c>
    </row>
    <row r="3988" spans="1:4">
      <c r="A3988" s="272" t="s">
        <v>6191</v>
      </c>
      <c r="B3988" s="272">
        <v>526827</v>
      </c>
      <c r="C3988" s="272" t="s">
        <v>456</v>
      </c>
      <c r="D3988" s="272" t="s">
        <v>570</v>
      </c>
    </row>
    <row r="3989" spans="1:4">
      <c r="A3989" s="272" t="s">
        <v>6192</v>
      </c>
      <c r="B3989" s="272">
        <v>517214</v>
      </c>
      <c r="C3989" s="272" t="s">
        <v>6193</v>
      </c>
      <c r="D3989" s="272" t="s">
        <v>602</v>
      </c>
    </row>
    <row r="3990" spans="1:4">
      <c r="A3990" s="272" t="s">
        <v>6194</v>
      </c>
      <c r="B3990" s="272">
        <v>500285</v>
      </c>
      <c r="C3990" s="272" t="s">
        <v>456</v>
      </c>
      <c r="D3990" s="272" t="s">
        <v>2594</v>
      </c>
    </row>
    <row r="3991" spans="1:4">
      <c r="A3991" s="272" t="s">
        <v>6195</v>
      </c>
      <c r="B3991" s="272">
        <v>540084</v>
      </c>
      <c r="C3991" s="272" t="s">
        <v>456</v>
      </c>
      <c r="D3991" s="272" t="s">
        <v>459</v>
      </c>
    </row>
    <row r="3992" spans="1:4">
      <c r="A3992" s="272" t="s">
        <v>6196</v>
      </c>
      <c r="B3992" s="272">
        <v>532651</v>
      </c>
      <c r="C3992" s="272" t="s">
        <v>6197</v>
      </c>
      <c r="D3992" s="272" t="s">
        <v>570</v>
      </c>
    </row>
    <row r="3993" spans="1:4">
      <c r="A3993" s="272" t="s">
        <v>6198</v>
      </c>
      <c r="B3993" s="272">
        <v>513414</v>
      </c>
      <c r="C3993" s="272" t="s">
        <v>6199</v>
      </c>
      <c r="D3993" s="272" t="s">
        <v>488</v>
      </c>
    </row>
    <row r="3994" spans="1:4">
      <c r="A3994" s="272" t="s">
        <v>6200</v>
      </c>
      <c r="B3994" s="272">
        <v>500402</v>
      </c>
      <c r="C3994" s="272" t="s">
        <v>6201</v>
      </c>
      <c r="D3994" s="272" t="s">
        <v>854</v>
      </c>
    </row>
    <row r="3995" spans="1:4">
      <c r="A3995" s="272" t="s">
        <v>6202</v>
      </c>
      <c r="B3995" s="272">
        <v>539221</v>
      </c>
      <c r="C3995" s="272" t="s">
        <v>456</v>
      </c>
      <c r="D3995" s="272" t="s">
        <v>471</v>
      </c>
    </row>
    <row r="3996" spans="1:4">
      <c r="A3996" s="272" t="s">
        <v>6203</v>
      </c>
      <c r="B3996" s="272">
        <v>539221</v>
      </c>
      <c r="C3996" s="272" t="s">
        <v>456</v>
      </c>
      <c r="D3996" s="272" t="s">
        <v>471</v>
      </c>
    </row>
    <row r="3997" spans="1:4">
      <c r="A3997" s="272" t="s">
        <v>6204</v>
      </c>
      <c r="B3997" s="272">
        <v>540079</v>
      </c>
      <c r="C3997" s="272" t="s">
        <v>456</v>
      </c>
      <c r="D3997" s="272" t="s">
        <v>1376</v>
      </c>
    </row>
    <row r="3998" spans="1:4">
      <c r="A3998" s="272" t="s">
        <v>6205</v>
      </c>
      <c r="B3998" s="272">
        <v>540570</v>
      </c>
      <c r="C3998" s="272" t="s">
        <v>6206</v>
      </c>
      <c r="D3998" s="272" t="s">
        <v>5275</v>
      </c>
    </row>
    <row r="3999" spans="1:4">
      <c r="A3999" s="272" t="s">
        <v>6207</v>
      </c>
      <c r="B3999" s="272">
        <v>538402</v>
      </c>
      <c r="C3999" s="272" t="s">
        <v>456</v>
      </c>
      <c r="D3999" s="272" t="s">
        <v>473</v>
      </c>
    </row>
    <row r="4000" spans="1:4">
      <c r="A4000" s="272" t="s">
        <v>6208</v>
      </c>
      <c r="B4000" s="272">
        <v>530177</v>
      </c>
      <c r="C4000" s="272" t="s">
        <v>456</v>
      </c>
      <c r="D4000" s="272" t="s">
        <v>478</v>
      </c>
    </row>
    <row r="4001" spans="1:4">
      <c r="A4001" s="272" t="s">
        <v>6209</v>
      </c>
      <c r="B4001" s="272">
        <v>533121</v>
      </c>
      <c r="C4001" s="272" t="s">
        <v>6210</v>
      </c>
      <c r="D4001" s="272" t="s">
        <v>442</v>
      </c>
    </row>
    <row r="4002" spans="1:4">
      <c r="A4002" s="272" t="s">
        <v>6211</v>
      </c>
      <c r="B4002" s="272">
        <v>526532</v>
      </c>
      <c r="C4002" s="272" t="s">
        <v>456</v>
      </c>
      <c r="D4002" s="272" t="s">
        <v>504</v>
      </c>
    </row>
    <row r="4003" spans="1:4">
      <c r="A4003" s="272" t="s">
        <v>6212</v>
      </c>
      <c r="B4003" s="272">
        <v>526532</v>
      </c>
      <c r="C4003" s="272" t="s">
        <v>456</v>
      </c>
      <c r="D4003" s="272" t="s">
        <v>504</v>
      </c>
    </row>
    <row r="4004" spans="1:4">
      <c r="A4004" s="272" t="s">
        <v>6213</v>
      </c>
      <c r="B4004" s="272">
        <v>530037</v>
      </c>
      <c r="C4004" s="272" t="s">
        <v>456</v>
      </c>
      <c r="D4004" s="272" t="s">
        <v>471</v>
      </c>
    </row>
    <row r="4005" spans="1:4">
      <c r="A4005" s="272" t="s">
        <v>6214</v>
      </c>
      <c r="B4005" s="272">
        <v>532842</v>
      </c>
      <c r="C4005" s="272" t="s">
        <v>6215</v>
      </c>
      <c r="D4005" s="272" t="s">
        <v>504</v>
      </c>
    </row>
    <row r="4006" spans="1:4">
      <c r="A4006" s="272" t="s">
        <v>6216</v>
      </c>
      <c r="B4006" s="272">
        <v>514248</v>
      </c>
      <c r="C4006" s="272" t="s">
        <v>456</v>
      </c>
      <c r="D4006" s="272" t="s">
        <v>504</v>
      </c>
    </row>
    <row r="4007" spans="1:4">
      <c r="A4007" s="272" t="s">
        <v>6217</v>
      </c>
      <c r="B4007" s="272">
        <v>535601</v>
      </c>
      <c r="C4007" s="272" t="s">
        <v>6218</v>
      </c>
      <c r="D4007" s="272" t="s">
        <v>882</v>
      </c>
    </row>
    <row r="4008" spans="1:4">
      <c r="A4008" s="272" t="s">
        <v>6219</v>
      </c>
      <c r="B4008" s="272">
        <v>523756</v>
      </c>
      <c r="C4008" s="272" t="s">
        <v>6220</v>
      </c>
      <c r="D4008" s="272" t="s">
        <v>473</v>
      </c>
    </row>
    <row r="4009" spans="1:4">
      <c r="A4009" s="272" t="s">
        <v>6221</v>
      </c>
      <c r="B4009" s="272">
        <v>539217</v>
      </c>
      <c r="C4009" s="272" t="s">
        <v>456</v>
      </c>
      <c r="D4009" s="272" t="s">
        <v>476</v>
      </c>
    </row>
    <row r="4010" spans="1:4">
      <c r="A4010" s="272" t="s">
        <v>6222</v>
      </c>
      <c r="B4010" s="272">
        <v>503806</v>
      </c>
      <c r="C4010" s="272" t="s">
        <v>6223</v>
      </c>
      <c r="D4010" s="272" t="s">
        <v>471</v>
      </c>
    </row>
    <row r="4011" spans="1:4">
      <c r="A4011" s="272" t="s">
        <v>6224</v>
      </c>
      <c r="B4011" s="272">
        <v>534680</v>
      </c>
      <c r="C4011" s="272" t="s">
        <v>456</v>
      </c>
      <c r="D4011" s="272" t="s">
        <v>514</v>
      </c>
    </row>
    <row r="4012" spans="1:4">
      <c r="A4012" s="272" t="s">
        <v>6225</v>
      </c>
      <c r="B4012" s="272">
        <v>530943</v>
      </c>
      <c r="C4012" s="272" t="s">
        <v>6226</v>
      </c>
      <c r="D4012" s="272" t="s">
        <v>459</v>
      </c>
    </row>
    <row r="4013" spans="1:4">
      <c r="A4013" s="272" t="s">
        <v>6227</v>
      </c>
      <c r="B4013" s="272">
        <v>538863</v>
      </c>
      <c r="C4013" s="272" t="s">
        <v>456</v>
      </c>
      <c r="D4013" s="272" t="s">
        <v>473</v>
      </c>
    </row>
    <row r="4014" spans="1:4">
      <c r="A4014" s="272" t="s">
        <v>6228</v>
      </c>
      <c r="B4014" s="272">
        <v>531322</v>
      </c>
      <c r="C4014" s="272" t="s">
        <v>6229</v>
      </c>
      <c r="D4014" s="272" t="s">
        <v>666</v>
      </c>
    </row>
    <row r="4015" spans="1:4">
      <c r="A4015" s="272" t="s">
        <v>6230</v>
      </c>
      <c r="B4015" s="272">
        <v>514442</v>
      </c>
      <c r="C4015" s="272" t="s">
        <v>456</v>
      </c>
      <c r="D4015" s="272" t="s">
        <v>576</v>
      </c>
    </row>
    <row r="4016" spans="1:4">
      <c r="A4016" s="272" t="s">
        <v>6231</v>
      </c>
      <c r="B4016" s="272">
        <v>539363</v>
      </c>
      <c r="C4016" s="272" t="s">
        <v>456</v>
      </c>
      <c r="D4016" s="272" t="s">
        <v>542</v>
      </c>
    </row>
    <row r="4017" spans="1:4">
      <c r="A4017" s="272" t="s">
        <v>6232</v>
      </c>
      <c r="B4017" s="272">
        <v>539363</v>
      </c>
      <c r="C4017" s="272" t="s">
        <v>456</v>
      </c>
      <c r="D4017" s="272" t="s">
        <v>542</v>
      </c>
    </row>
    <row r="4018" spans="1:4">
      <c r="A4018" s="272" t="s">
        <v>6233</v>
      </c>
      <c r="B4018" s="272" t="s">
        <v>456</v>
      </c>
      <c r="C4018" s="272" t="s">
        <v>6234</v>
      </c>
      <c r="D4018" s="272" t="s">
        <v>467</v>
      </c>
    </row>
    <row r="4019" spans="1:4">
      <c r="A4019" s="272" t="s">
        <v>6235</v>
      </c>
      <c r="B4019" s="272">
        <v>521161</v>
      </c>
      <c r="C4019" s="272" t="s">
        <v>456</v>
      </c>
      <c r="D4019" s="272" t="s">
        <v>471</v>
      </c>
    </row>
    <row r="4020" spans="1:4">
      <c r="A4020" s="272" t="s">
        <v>6236</v>
      </c>
      <c r="B4020" s="272">
        <v>521234</v>
      </c>
      <c r="C4020" s="272" t="s">
        <v>456</v>
      </c>
      <c r="D4020" s="272" t="s">
        <v>471</v>
      </c>
    </row>
    <row r="4021" spans="1:4">
      <c r="A4021" s="272" t="s">
        <v>6237</v>
      </c>
      <c r="B4021" s="272">
        <v>521178</v>
      </c>
      <c r="C4021" s="272" t="s">
        <v>456</v>
      </c>
      <c r="D4021" s="272" t="s">
        <v>471</v>
      </c>
    </row>
    <row r="4022" spans="1:4">
      <c r="A4022" s="272" t="s">
        <v>6238</v>
      </c>
      <c r="B4022" s="272">
        <v>515081</v>
      </c>
      <c r="C4022" s="272" t="s">
        <v>456</v>
      </c>
      <c r="D4022" s="272" t="s">
        <v>984</v>
      </c>
    </row>
    <row r="4023" spans="1:4">
      <c r="A4023" s="272" t="s">
        <v>6239</v>
      </c>
      <c r="B4023" s="272">
        <v>513605</v>
      </c>
      <c r="C4023" s="272" t="s">
        <v>6240</v>
      </c>
      <c r="D4023" s="272" t="s">
        <v>779</v>
      </c>
    </row>
    <row r="4024" spans="1:4">
      <c r="A4024" s="272" t="s">
        <v>6241</v>
      </c>
      <c r="B4024" s="272">
        <v>523222</v>
      </c>
      <c r="C4024" s="272" t="s">
        <v>456</v>
      </c>
      <c r="D4024" s="272" t="s">
        <v>595</v>
      </c>
    </row>
    <row r="4025" spans="1:4">
      <c r="A4025" s="272" t="s">
        <v>6242</v>
      </c>
      <c r="B4025" s="272">
        <v>536799</v>
      </c>
      <c r="C4025" s="272" t="s">
        <v>456</v>
      </c>
      <c r="D4025" s="272" t="s">
        <v>473</v>
      </c>
    </row>
    <row r="4026" spans="1:4">
      <c r="A4026" s="272" t="s">
        <v>6243</v>
      </c>
      <c r="B4026" s="272">
        <v>533569</v>
      </c>
      <c r="C4026" s="272" t="s">
        <v>6244</v>
      </c>
      <c r="D4026" s="272" t="s">
        <v>570</v>
      </c>
    </row>
    <row r="4027" spans="1:4">
      <c r="A4027" s="272" t="s">
        <v>6245</v>
      </c>
      <c r="B4027" s="272">
        <v>540914</v>
      </c>
      <c r="C4027" s="272" t="s">
        <v>456</v>
      </c>
      <c r="D4027" s="272" t="s">
        <v>478</v>
      </c>
    </row>
    <row r="4028" spans="1:4">
      <c r="A4028" s="272" t="s">
        <v>6246</v>
      </c>
      <c r="B4028" s="272">
        <v>524636</v>
      </c>
      <c r="C4028" s="272" t="s">
        <v>456</v>
      </c>
      <c r="D4028" s="272" t="s">
        <v>494</v>
      </c>
    </row>
    <row r="4029" spans="1:4">
      <c r="A4029" s="272" t="s">
        <v>6247</v>
      </c>
      <c r="B4029" s="272">
        <v>530821</v>
      </c>
      <c r="C4029" s="272" t="s">
        <v>456</v>
      </c>
      <c r="D4029" s="272" t="s">
        <v>542</v>
      </c>
    </row>
    <row r="4030" spans="1:4">
      <c r="A4030" s="272" t="s">
        <v>6248</v>
      </c>
      <c r="B4030" s="272">
        <v>539026</v>
      </c>
      <c r="C4030" s="272" t="s">
        <v>456</v>
      </c>
      <c r="D4030" s="272" t="s">
        <v>439</v>
      </c>
    </row>
    <row r="4031" spans="1:4">
      <c r="A4031" s="272" t="s">
        <v>6249</v>
      </c>
      <c r="B4031" s="272">
        <v>531723</v>
      </c>
      <c r="C4031" s="272" t="s">
        <v>6250</v>
      </c>
      <c r="D4031" s="272" t="s">
        <v>439</v>
      </c>
    </row>
    <row r="4032" spans="1:4">
      <c r="A4032" s="272" t="s">
        <v>6249</v>
      </c>
      <c r="B4032" s="272">
        <v>570005</v>
      </c>
      <c r="C4032" s="272" t="s">
        <v>6251</v>
      </c>
      <c r="D4032" s="272" t="s">
        <v>439</v>
      </c>
    </row>
    <row r="4033" spans="1:4">
      <c r="A4033" s="272" t="s">
        <v>6252</v>
      </c>
      <c r="B4033" s="272">
        <v>504180</v>
      </c>
      <c r="C4033" s="272" t="s">
        <v>456</v>
      </c>
      <c r="D4033" s="272" t="s">
        <v>473</v>
      </c>
    </row>
    <row r="4034" spans="1:4">
      <c r="A4034" s="272" t="s">
        <v>6253</v>
      </c>
      <c r="B4034" s="272">
        <v>511700</v>
      </c>
      <c r="C4034" s="272" t="s">
        <v>456</v>
      </c>
      <c r="D4034" s="272" t="s">
        <v>473</v>
      </c>
    </row>
    <row r="4035" spans="1:4">
      <c r="A4035" s="272" t="s">
        <v>6254</v>
      </c>
      <c r="B4035" s="272">
        <v>580001</v>
      </c>
      <c r="C4035" s="272" t="s">
        <v>456</v>
      </c>
      <c r="D4035" s="272" t="s">
        <v>774</v>
      </c>
    </row>
    <row r="4036" spans="1:4">
      <c r="A4036" s="272" t="s">
        <v>6255</v>
      </c>
      <c r="B4036" s="272">
        <v>530017</v>
      </c>
      <c r="C4036" s="272" t="s">
        <v>6256</v>
      </c>
      <c r="D4036" s="272" t="s">
        <v>504</v>
      </c>
    </row>
    <row r="4037" spans="1:4">
      <c r="A4037" s="272" t="s">
        <v>6257</v>
      </c>
      <c r="B4037" s="272">
        <v>523351</v>
      </c>
      <c r="C4037" s="272" t="s">
        <v>456</v>
      </c>
      <c r="D4037" s="272" t="s">
        <v>616</v>
      </c>
    </row>
    <row r="4038" spans="1:4">
      <c r="A4038" s="272" t="s">
        <v>6258</v>
      </c>
      <c r="B4038" s="272">
        <v>523351</v>
      </c>
      <c r="C4038" s="272" t="s">
        <v>456</v>
      </c>
      <c r="D4038" s="272" t="s">
        <v>616</v>
      </c>
    </row>
    <row r="4039" spans="1:4">
      <c r="A4039" s="272" t="s">
        <v>6259</v>
      </c>
      <c r="B4039" s="272">
        <v>526231</v>
      </c>
      <c r="C4039" s="272" t="s">
        <v>456</v>
      </c>
      <c r="D4039" s="272" t="s">
        <v>504</v>
      </c>
    </row>
    <row r="4040" spans="1:4">
      <c r="A4040" s="272" t="s">
        <v>6260</v>
      </c>
      <c r="B4040" s="272">
        <v>530931</v>
      </c>
      <c r="C4040" s="272" t="s">
        <v>456</v>
      </c>
      <c r="D4040" s="272" t="s">
        <v>651</v>
      </c>
    </row>
    <row r="4041" spans="1:4">
      <c r="A4041" s="272" t="s">
        <v>6261</v>
      </c>
      <c r="B4041" s="272">
        <v>530931</v>
      </c>
      <c r="C4041" s="272" t="s">
        <v>456</v>
      </c>
      <c r="D4041" s="272" t="s">
        <v>651</v>
      </c>
    </row>
    <row r="4042" spans="1:4">
      <c r="A4042" s="272" t="s">
        <v>6262</v>
      </c>
      <c r="B4042" s="272">
        <v>506105</v>
      </c>
      <c r="C4042" s="272" t="s">
        <v>456</v>
      </c>
      <c r="D4042" s="272" t="s">
        <v>476</v>
      </c>
    </row>
    <row r="4043" spans="1:4">
      <c r="A4043" s="272" t="s">
        <v>6263</v>
      </c>
      <c r="B4043" s="272">
        <v>540575</v>
      </c>
      <c r="C4043" s="272" t="s">
        <v>6264</v>
      </c>
      <c r="D4043" s="272" t="s">
        <v>469</v>
      </c>
    </row>
    <row r="4044" spans="1:4">
      <c r="A4044" s="272" t="s">
        <v>6265</v>
      </c>
      <c r="B4044" s="272">
        <v>539255</v>
      </c>
      <c r="C4044" s="272" t="s">
        <v>456</v>
      </c>
      <c r="D4044" s="272" t="s">
        <v>499</v>
      </c>
    </row>
    <row r="4045" spans="1:4">
      <c r="A4045" s="272" t="s">
        <v>6266</v>
      </c>
      <c r="B4045" s="272">
        <v>516022</v>
      </c>
      <c r="C4045" s="272" t="s">
        <v>6267</v>
      </c>
      <c r="D4045" s="272" t="s">
        <v>450</v>
      </c>
    </row>
    <row r="4046" spans="1:4">
      <c r="A4046" s="272" t="s">
        <v>6268</v>
      </c>
      <c r="B4046" s="272">
        <v>531616</v>
      </c>
      <c r="C4046" s="272" t="s">
        <v>456</v>
      </c>
      <c r="D4046" s="272" t="s">
        <v>442</v>
      </c>
    </row>
    <row r="4047" spans="1:4">
      <c r="A4047" s="272" t="s">
        <v>6269</v>
      </c>
      <c r="B4047" s="272">
        <v>538733</v>
      </c>
      <c r="C4047" s="272" t="s">
        <v>456</v>
      </c>
      <c r="D4047" s="272" t="s">
        <v>2704</v>
      </c>
    </row>
    <row r="4048" spans="1:4">
      <c r="A4048" s="272" t="s">
        <v>6270</v>
      </c>
      <c r="B4048" s="272">
        <v>517548</v>
      </c>
      <c r="C4048" s="272" t="s">
        <v>456</v>
      </c>
      <c r="D4048" s="272" t="s">
        <v>478</v>
      </c>
    </row>
    <row r="4049" spans="1:4">
      <c r="A4049" s="272" t="s">
        <v>6271</v>
      </c>
      <c r="B4049" s="272">
        <v>520155</v>
      </c>
      <c r="C4049" s="272" t="s">
        <v>456</v>
      </c>
      <c r="D4049" s="272" t="s">
        <v>592</v>
      </c>
    </row>
    <row r="4050" spans="1:4">
      <c r="A4050" s="272" t="s">
        <v>6272</v>
      </c>
      <c r="B4050" s="272">
        <v>500112</v>
      </c>
      <c r="C4050" s="272" t="s">
        <v>6273</v>
      </c>
      <c r="D4050" s="272" t="s">
        <v>774</v>
      </c>
    </row>
    <row r="4051" spans="1:4">
      <c r="A4051" s="272" t="s">
        <v>6274</v>
      </c>
      <c r="B4051" s="272">
        <v>500113</v>
      </c>
      <c r="C4051" s="272" t="s">
        <v>6275</v>
      </c>
      <c r="D4051" s="272" t="s">
        <v>488</v>
      </c>
    </row>
    <row r="4052" spans="1:4">
      <c r="A4052" s="272" t="s">
        <v>6276</v>
      </c>
      <c r="B4052" s="272">
        <v>500113</v>
      </c>
      <c r="C4052" s="272" t="s">
        <v>6275</v>
      </c>
      <c r="D4052" s="272" t="s">
        <v>488</v>
      </c>
    </row>
    <row r="4053" spans="1:4">
      <c r="A4053" s="272" t="s">
        <v>6277</v>
      </c>
      <c r="B4053" s="272" t="s">
        <v>456</v>
      </c>
      <c r="C4053" s="272" t="s">
        <v>6278</v>
      </c>
      <c r="D4053" s="272" t="s">
        <v>467</v>
      </c>
    </row>
    <row r="4054" spans="1:4">
      <c r="A4054" s="272" t="s">
        <v>6279</v>
      </c>
      <c r="B4054" s="272">
        <v>534748</v>
      </c>
      <c r="C4054" s="272" t="s">
        <v>6280</v>
      </c>
      <c r="D4054" s="272" t="s">
        <v>488</v>
      </c>
    </row>
    <row r="4055" spans="1:4">
      <c r="A4055" s="272" t="s">
        <v>6281</v>
      </c>
      <c r="B4055" s="272">
        <v>534748</v>
      </c>
      <c r="C4055" s="272" t="s">
        <v>6280</v>
      </c>
      <c r="D4055" s="272" t="s">
        <v>488</v>
      </c>
    </row>
    <row r="4056" spans="1:4">
      <c r="A4056" s="272" t="s">
        <v>6282</v>
      </c>
      <c r="B4056" s="272">
        <v>513173</v>
      </c>
      <c r="C4056" s="272" t="s">
        <v>456</v>
      </c>
      <c r="D4056" s="272" t="s">
        <v>542</v>
      </c>
    </row>
    <row r="4057" spans="1:4">
      <c r="A4057" s="272" t="s">
        <v>6283</v>
      </c>
      <c r="B4057" s="272">
        <v>504717</v>
      </c>
      <c r="C4057" s="272" t="s">
        <v>6284</v>
      </c>
      <c r="D4057" s="272" t="s">
        <v>4331</v>
      </c>
    </row>
    <row r="4058" spans="1:4">
      <c r="A4058" s="272" t="s">
        <v>6285</v>
      </c>
      <c r="B4058" s="272">
        <v>513262</v>
      </c>
      <c r="C4058" s="272" t="s">
        <v>6286</v>
      </c>
      <c r="D4058" s="272" t="s">
        <v>811</v>
      </c>
    </row>
    <row r="4059" spans="1:4">
      <c r="A4059" s="272" t="s">
        <v>6287</v>
      </c>
      <c r="B4059" s="272">
        <v>513517</v>
      </c>
      <c r="C4059" s="272" t="s">
        <v>456</v>
      </c>
      <c r="D4059" s="272" t="s">
        <v>1376</v>
      </c>
    </row>
    <row r="4060" spans="1:4">
      <c r="A4060" s="272" t="s">
        <v>6288</v>
      </c>
      <c r="B4060" s="272">
        <v>500399</v>
      </c>
      <c r="C4060" s="272" t="s">
        <v>456</v>
      </c>
      <c r="D4060" s="272" t="s">
        <v>488</v>
      </c>
    </row>
    <row r="4061" spans="1:4">
      <c r="A4061" s="272" t="s">
        <v>6289</v>
      </c>
      <c r="B4061" s="272">
        <v>533316</v>
      </c>
      <c r="C4061" s="272" t="s">
        <v>6290</v>
      </c>
      <c r="D4061" s="272" t="s">
        <v>622</v>
      </c>
    </row>
    <row r="4062" spans="1:4">
      <c r="A4062" s="272" t="s">
        <v>6291</v>
      </c>
      <c r="B4062" s="272">
        <v>526071</v>
      </c>
      <c r="C4062" s="272" t="s">
        <v>456</v>
      </c>
      <c r="D4062" s="272" t="s">
        <v>439</v>
      </c>
    </row>
    <row r="4063" spans="1:4">
      <c r="A4063" s="272" t="s">
        <v>6292</v>
      </c>
      <c r="B4063" s="272">
        <v>526071</v>
      </c>
      <c r="C4063" s="272" t="s">
        <v>456</v>
      </c>
      <c r="D4063" s="272" t="s">
        <v>439</v>
      </c>
    </row>
    <row r="4064" spans="1:4">
      <c r="A4064" s="272" t="s">
        <v>6293</v>
      </c>
      <c r="B4064" s="272">
        <v>536738</v>
      </c>
      <c r="C4064" s="272" t="s">
        <v>456</v>
      </c>
      <c r="D4064" s="272" t="s">
        <v>439</v>
      </c>
    </row>
    <row r="4065" spans="1:4">
      <c r="A4065" s="272" t="s">
        <v>6294</v>
      </c>
      <c r="B4065" s="272">
        <v>531509</v>
      </c>
      <c r="C4065" s="272" t="s">
        <v>456</v>
      </c>
      <c r="D4065" s="272" t="s">
        <v>439</v>
      </c>
    </row>
    <row r="4066" spans="1:4">
      <c r="A4066" s="272" t="s">
        <v>6295</v>
      </c>
      <c r="B4066" s="272">
        <v>526500</v>
      </c>
      <c r="C4066" s="272" t="s">
        <v>456</v>
      </c>
      <c r="D4066" s="272" t="s">
        <v>657</v>
      </c>
    </row>
    <row r="4067" spans="1:4">
      <c r="A4067" s="272" t="s">
        <v>6296</v>
      </c>
      <c r="B4067" s="272">
        <v>508963</v>
      </c>
      <c r="C4067" s="272" t="s">
        <v>6297</v>
      </c>
      <c r="D4067" s="272" t="s">
        <v>473</v>
      </c>
    </row>
    <row r="4068" spans="1:4">
      <c r="A4068" s="272" t="s">
        <v>6298</v>
      </c>
      <c r="B4068" s="272">
        <v>531628</v>
      </c>
      <c r="C4068" s="272" t="s">
        <v>456</v>
      </c>
      <c r="D4068" s="272" t="s">
        <v>471</v>
      </c>
    </row>
    <row r="4069" spans="1:4">
      <c r="A4069" s="272" t="s">
        <v>6299</v>
      </c>
      <c r="B4069" s="272">
        <v>530759</v>
      </c>
      <c r="C4069" s="272" t="s">
        <v>6300</v>
      </c>
      <c r="D4069" s="272" t="s">
        <v>811</v>
      </c>
    </row>
    <row r="4070" spans="1:4">
      <c r="A4070" s="272" t="s">
        <v>6301</v>
      </c>
      <c r="B4070" s="272">
        <v>532374</v>
      </c>
      <c r="C4070" s="272" t="s">
        <v>6302</v>
      </c>
      <c r="D4070" s="272" t="s">
        <v>1403</v>
      </c>
    </row>
    <row r="4071" spans="1:4">
      <c r="A4071" s="272" t="s">
        <v>6303</v>
      </c>
      <c r="B4071" s="272">
        <v>513151</v>
      </c>
      <c r="C4071" s="272" t="s">
        <v>6304</v>
      </c>
      <c r="D4071" s="272" t="s">
        <v>471</v>
      </c>
    </row>
    <row r="4072" spans="1:4">
      <c r="A4072" s="272" t="s">
        <v>6305</v>
      </c>
      <c r="B4072" s="272">
        <v>513151</v>
      </c>
      <c r="C4072" s="272" t="s">
        <v>6306</v>
      </c>
      <c r="D4072" s="272" t="s">
        <v>471</v>
      </c>
    </row>
    <row r="4073" spans="1:4">
      <c r="A4073" s="272" t="s">
        <v>6307</v>
      </c>
      <c r="B4073" s="272">
        <v>532730</v>
      </c>
      <c r="C4073" s="272" t="s">
        <v>6308</v>
      </c>
      <c r="D4073" s="272" t="s">
        <v>471</v>
      </c>
    </row>
    <row r="4074" spans="1:4">
      <c r="A4074" s="272" t="s">
        <v>6309</v>
      </c>
      <c r="B4074" s="272">
        <v>504959</v>
      </c>
      <c r="C4074" s="272" t="s">
        <v>456</v>
      </c>
      <c r="D4074" s="272" t="s">
        <v>464</v>
      </c>
    </row>
    <row r="4075" spans="1:4">
      <c r="A4075" s="272" t="s">
        <v>6310</v>
      </c>
      <c r="B4075" s="272">
        <v>530495</v>
      </c>
      <c r="C4075" s="272" t="s">
        <v>456</v>
      </c>
      <c r="D4075" s="272" t="s">
        <v>478</v>
      </c>
    </row>
    <row r="4076" spans="1:4">
      <c r="A4076" s="272" t="s">
        <v>6311</v>
      </c>
      <c r="B4076" s="272">
        <v>532531</v>
      </c>
      <c r="C4076" s="272" t="s">
        <v>6312</v>
      </c>
      <c r="D4076" s="272" t="s">
        <v>494</v>
      </c>
    </row>
    <row r="4077" spans="1:4">
      <c r="A4077" s="272" t="s">
        <v>6313</v>
      </c>
      <c r="B4077" s="272">
        <v>530611</v>
      </c>
      <c r="C4077" s="272" t="s">
        <v>456</v>
      </c>
      <c r="D4077" s="272" t="s">
        <v>576</v>
      </c>
    </row>
    <row r="4078" spans="1:4">
      <c r="A4078" s="272" t="s">
        <v>6314</v>
      </c>
      <c r="B4078" s="272">
        <v>526951</v>
      </c>
      <c r="C4078" s="272" t="s">
        <v>456</v>
      </c>
      <c r="D4078" s="272" t="s">
        <v>951</v>
      </c>
    </row>
    <row r="4079" spans="1:4">
      <c r="A4079" s="272" t="s">
        <v>6315</v>
      </c>
      <c r="B4079" s="272" t="s">
        <v>456</v>
      </c>
      <c r="C4079" s="272" t="s">
        <v>6316</v>
      </c>
      <c r="D4079" s="272" t="s">
        <v>951</v>
      </c>
    </row>
    <row r="4080" spans="1:4">
      <c r="A4080" s="272" t="s">
        <v>6317</v>
      </c>
      <c r="B4080" s="272">
        <v>532348</v>
      </c>
      <c r="C4080" s="272" t="s">
        <v>456</v>
      </c>
      <c r="D4080" s="272" t="s">
        <v>549</v>
      </c>
    </row>
    <row r="4081" spans="1:4">
      <c r="A4081" s="272" t="s">
        <v>6318</v>
      </c>
      <c r="B4081" s="272">
        <v>530231</v>
      </c>
      <c r="C4081" s="272" t="s">
        <v>456</v>
      </c>
      <c r="D4081" s="272" t="s">
        <v>471</v>
      </c>
    </row>
    <row r="4082" spans="1:4">
      <c r="A4082" s="272" t="s">
        <v>6319</v>
      </c>
      <c r="B4082" s="272">
        <v>517168</v>
      </c>
      <c r="C4082" s="272" t="s">
        <v>6320</v>
      </c>
      <c r="D4082" s="272" t="s">
        <v>811</v>
      </c>
    </row>
    <row r="4083" spans="1:4">
      <c r="A4083" s="272" t="s">
        <v>6321</v>
      </c>
      <c r="B4083" s="272">
        <v>511024</v>
      </c>
      <c r="C4083" s="272" t="s">
        <v>456</v>
      </c>
      <c r="D4083" s="272" t="s">
        <v>877</v>
      </c>
    </row>
    <row r="4084" spans="1:4">
      <c r="A4084" s="272" t="s">
        <v>6322</v>
      </c>
      <c r="B4084" s="272">
        <v>538714</v>
      </c>
      <c r="C4084" s="272" t="s">
        <v>456</v>
      </c>
      <c r="D4084" s="272" t="s">
        <v>473</v>
      </c>
    </row>
    <row r="4085" spans="1:4">
      <c r="A4085" s="272" t="s">
        <v>6323</v>
      </c>
      <c r="B4085" s="272">
        <v>506003</v>
      </c>
      <c r="C4085" s="272" t="s">
        <v>456</v>
      </c>
      <c r="D4085" s="272" t="s">
        <v>761</v>
      </c>
    </row>
    <row r="4086" spans="1:4">
      <c r="A4086" s="272" t="s">
        <v>6324</v>
      </c>
      <c r="B4086" s="272">
        <v>506655</v>
      </c>
      <c r="C4086" s="272" t="s">
        <v>6325</v>
      </c>
      <c r="D4086" s="272" t="s">
        <v>616</v>
      </c>
    </row>
    <row r="4087" spans="1:4">
      <c r="A4087" s="272" t="s">
        <v>6326</v>
      </c>
      <c r="B4087" s="272">
        <v>521113</v>
      </c>
      <c r="C4087" s="272" t="s">
        <v>456</v>
      </c>
      <c r="D4087" s="272" t="s">
        <v>471</v>
      </c>
    </row>
    <row r="4088" spans="1:4">
      <c r="A4088" s="272" t="s">
        <v>6327</v>
      </c>
      <c r="B4088" s="272">
        <v>540318</v>
      </c>
      <c r="C4088" s="272" t="s">
        <v>456</v>
      </c>
      <c r="D4088" s="272" t="s">
        <v>471</v>
      </c>
    </row>
    <row r="4089" spans="1:4">
      <c r="A4089" s="272" t="s">
        <v>6328</v>
      </c>
      <c r="B4089" s="272">
        <v>511654</v>
      </c>
      <c r="C4089" s="272" t="s">
        <v>456</v>
      </c>
      <c r="D4089" s="272" t="s">
        <v>473</v>
      </c>
    </row>
    <row r="4090" spans="1:4">
      <c r="A4090" s="272" t="s">
        <v>6329</v>
      </c>
      <c r="B4090" s="272">
        <v>542683</v>
      </c>
      <c r="C4090" s="272" t="s">
        <v>6330</v>
      </c>
      <c r="D4090" s="272" t="s">
        <v>602</v>
      </c>
    </row>
    <row r="4091" spans="1:4">
      <c r="A4091" s="272" t="s">
        <v>6331</v>
      </c>
      <c r="B4091" s="272">
        <v>539117</v>
      </c>
      <c r="C4091" s="272" t="s">
        <v>456</v>
      </c>
      <c r="D4091" s="272" t="s">
        <v>473</v>
      </c>
    </row>
    <row r="4092" spans="1:4">
      <c r="A4092" s="272" t="s">
        <v>6332</v>
      </c>
      <c r="B4092" s="272">
        <v>517224</v>
      </c>
      <c r="C4092" s="272" t="s">
        <v>6333</v>
      </c>
      <c r="D4092" s="272" t="s">
        <v>1376</v>
      </c>
    </row>
    <row r="4093" spans="1:4">
      <c r="A4093" s="272" t="s">
        <v>6334</v>
      </c>
      <c r="B4093" s="272">
        <v>524542</v>
      </c>
      <c r="C4093" s="272" t="s">
        <v>456</v>
      </c>
      <c r="D4093" s="272" t="s">
        <v>654</v>
      </c>
    </row>
    <row r="4094" spans="1:4">
      <c r="A4094" s="272" t="s">
        <v>6335</v>
      </c>
      <c r="B4094" s="272">
        <v>508969</v>
      </c>
      <c r="C4094" s="272" t="s">
        <v>456</v>
      </c>
      <c r="D4094" s="272" t="s">
        <v>473</v>
      </c>
    </row>
    <row r="4095" spans="1:4">
      <c r="A4095" s="272" t="s">
        <v>6336</v>
      </c>
      <c r="B4095" s="272">
        <v>530419</v>
      </c>
      <c r="C4095" s="272" t="s">
        <v>456</v>
      </c>
      <c r="D4095" s="272" t="s">
        <v>439</v>
      </c>
    </row>
    <row r="4096" spans="1:4">
      <c r="A4096" s="272" t="s">
        <v>6337</v>
      </c>
      <c r="B4096" s="272">
        <v>514211</v>
      </c>
      <c r="C4096" s="272" t="s">
        <v>6338</v>
      </c>
      <c r="D4096" s="272" t="s">
        <v>471</v>
      </c>
    </row>
    <row r="4097" spans="1:4">
      <c r="A4097" s="272" t="s">
        <v>6339</v>
      </c>
      <c r="B4097" s="272">
        <v>530445</v>
      </c>
      <c r="C4097" s="272" t="s">
        <v>456</v>
      </c>
      <c r="D4097" s="272" t="s">
        <v>478</v>
      </c>
    </row>
    <row r="4098" spans="1:4">
      <c r="A4098" s="272" t="s">
        <v>6340</v>
      </c>
      <c r="B4098" s="272" t="s">
        <v>456</v>
      </c>
      <c r="C4098" s="272" t="s">
        <v>6341</v>
      </c>
      <c r="D4098" s="272" t="s">
        <v>467</v>
      </c>
    </row>
    <row r="4099" spans="1:4">
      <c r="A4099" s="272" t="s">
        <v>6342</v>
      </c>
      <c r="B4099" s="272">
        <v>533306</v>
      </c>
      <c r="C4099" s="272" t="s">
        <v>6343</v>
      </c>
      <c r="D4099" s="272" t="s">
        <v>476</v>
      </c>
    </row>
    <row r="4100" spans="1:4">
      <c r="A4100" s="272" t="s">
        <v>6344</v>
      </c>
      <c r="B4100" s="272">
        <v>532154</v>
      </c>
      <c r="C4100" s="272" t="s">
        <v>456</v>
      </c>
      <c r="D4100" s="272" t="s">
        <v>877</v>
      </c>
    </row>
    <row r="4101" spans="1:4">
      <c r="A4101" s="272" t="s">
        <v>6345</v>
      </c>
      <c r="B4101" s="272">
        <v>532872</v>
      </c>
      <c r="C4101" s="272" t="s">
        <v>6346</v>
      </c>
      <c r="D4101" s="272" t="s">
        <v>494</v>
      </c>
    </row>
    <row r="4102" spans="1:4">
      <c r="A4102" s="272" t="s">
        <v>6347</v>
      </c>
      <c r="B4102" s="272">
        <v>524715</v>
      </c>
      <c r="C4102" s="272" t="s">
        <v>6348</v>
      </c>
      <c r="D4102" s="272" t="s">
        <v>494</v>
      </c>
    </row>
    <row r="4103" spans="1:4">
      <c r="A4103" s="272" t="s">
        <v>6349</v>
      </c>
      <c r="B4103" s="272">
        <v>542025</v>
      </c>
      <c r="C4103" s="272" t="s">
        <v>456</v>
      </c>
      <c r="D4103" s="272" t="s">
        <v>478</v>
      </c>
    </row>
    <row r="4104" spans="1:4">
      <c r="A4104" s="272" t="s">
        <v>6350</v>
      </c>
      <c r="B4104" s="272">
        <v>517403</v>
      </c>
      <c r="C4104" s="272" t="s">
        <v>456</v>
      </c>
      <c r="D4104" s="272" t="s">
        <v>595</v>
      </c>
    </row>
    <row r="4105" spans="1:4">
      <c r="A4105" s="272" t="s">
        <v>6351</v>
      </c>
      <c r="B4105" s="272">
        <v>517403</v>
      </c>
      <c r="C4105" s="272" t="s">
        <v>456</v>
      </c>
      <c r="D4105" s="272" t="s">
        <v>595</v>
      </c>
    </row>
    <row r="4106" spans="1:4">
      <c r="A4106" s="272" t="s">
        <v>6352</v>
      </c>
      <c r="B4106" s="272">
        <v>531752</v>
      </c>
      <c r="C4106" s="272" t="s">
        <v>456</v>
      </c>
      <c r="D4106" s="272" t="s">
        <v>478</v>
      </c>
    </row>
    <row r="4107" spans="1:4">
      <c r="A4107" s="272" t="s">
        <v>6353</v>
      </c>
      <c r="B4107" s="272">
        <v>532733</v>
      </c>
      <c r="C4107" s="272" t="s">
        <v>6354</v>
      </c>
      <c r="D4107" s="272" t="s">
        <v>1195</v>
      </c>
    </row>
    <row r="4108" spans="1:4">
      <c r="A4108" s="272" t="s">
        <v>6355</v>
      </c>
      <c r="B4108" s="272">
        <v>539526</v>
      </c>
      <c r="C4108" s="272" t="s">
        <v>456</v>
      </c>
      <c r="D4108" s="272" t="s">
        <v>490</v>
      </c>
    </row>
    <row r="4109" spans="1:4">
      <c r="A4109" s="272" t="s">
        <v>6356</v>
      </c>
      <c r="B4109" s="272">
        <v>530795</v>
      </c>
      <c r="C4109" s="272" t="s">
        <v>456</v>
      </c>
      <c r="D4109" s="272" t="s">
        <v>471</v>
      </c>
    </row>
    <row r="4110" spans="1:4">
      <c r="A4110" s="272" t="s">
        <v>6357</v>
      </c>
      <c r="B4110" s="272">
        <v>590072</v>
      </c>
      <c r="C4110" s="272" t="s">
        <v>6358</v>
      </c>
      <c r="D4110" s="272" t="s">
        <v>811</v>
      </c>
    </row>
    <row r="4111" spans="1:4">
      <c r="A4111" s="272" t="s">
        <v>6359</v>
      </c>
      <c r="B4111" s="272">
        <v>520056</v>
      </c>
      <c r="C4111" s="272" t="s">
        <v>6360</v>
      </c>
      <c r="D4111" s="272" t="s">
        <v>811</v>
      </c>
    </row>
    <row r="4112" spans="1:4">
      <c r="A4112" s="272" t="s">
        <v>6361</v>
      </c>
      <c r="B4112" s="272" t="s">
        <v>456</v>
      </c>
      <c r="C4112" s="272" t="s">
        <v>6362</v>
      </c>
      <c r="D4112" s="272" t="s">
        <v>547</v>
      </c>
    </row>
    <row r="4113" spans="1:4">
      <c r="A4113" s="272" t="s">
        <v>6363</v>
      </c>
      <c r="B4113" s="272">
        <v>590071</v>
      </c>
      <c r="C4113" s="272" t="s">
        <v>6364</v>
      </c>
      <c r="D4113" s="272" t="s">
        <v>473</v>
      </c>
    </row>
    <row r="4114" spans="1:4">
      <c r="A4114" s="272" t="s">
        <v>6365</v>
      </c>
      <c r="B4114" s="272">
        <v>533166</v>
      </c>
      <c r="C4114" s="272" t="s">
        <v>6366</v>
      </c>
      <c r="D4114" s="272" t="s">
        <v>2449</v>
      </c>
    </row>
    <row r="4115" spans="1:4">
      <c r="A4115" s="272" t="s">
        <v>6367</v>
      </c>
      <c r="B4115" s="272">
        <v>500403</v>
      </c>
      <c r="C4115" s="272" t="s">
        <v>6368</v>
      </c>
      <c r="D4115" s="272" t="s">
        <v>811</v>
      </c>
    </row>
    <row r="4116" spans="1:4">
      <c r="A4116" s="272" t="s">
        <v>6369</v>
      </c>
      <c r="B4116" s="272">
        <v>500404</v>
      </c>
      <c r="C4116" s="272" t="s">
        <v>6370</v>
      </c>
      <c r="D4116" s="272" t="s">
        <v>488</v>
      </c>
    </row>
    <row r="4117" spans="1:4">
      <c r="A4117" s="272" t="s">
        <v>6371</v>
      </c>
      <c r="B4117" s="272">
        <v>531433</v>
      </c>
      <c r="C4117" s="272" t="s">
        <v>456</v>
      </c>
      <c r="D4117" s="272" t="s">
        <v>473</v>
      </c>
    </row>
    <row r="4118" spans="1:4">
      <c r="A4118" s="272" t="s">
        <v>6372</v>
      </c>
      <c r="B4118" s="272">
        <v>541799</v>
      </c>
      <c r="C4118" s="272" t="s">
        <v>456</v>
      </c>
      <c r="D4118" s="272" t="s">
        <v>2059</v>
      </c>
    </row>
    <row r="4119" spans="1:4">
      <c r="A4119" s="272" t="s">
        <v>6373</v>
      </c>
      <c r="B4119" s="272">
        <v>530953</v>
      </c>
      <c r="C4119" s="272" t="s">
        <v>456</v>
      </c>
      <c r="D4119" s="272" t="s">
        <v>516</v>
      </c>
    </row>
    <row r="4120" spans="1:4">
      <c r="A4120" s="272" t="s">
        <v>6374</v>
      </c>
      <c r="B4120" s="272">
        <v>537253</v>
      </c>
      <c r="C4120" s="272" t="s">
        <v>456</v>
      </c>
      <c r="D4120" s="272" t="s">
        <v>494</v>
      </c>
    </row>
    <row r="4121" spans="1:4">
      <c r="A4121" s="272" t="s">
        <v>6375</v>
      </c>
      <c r="B4121" s="272">
        <v>532711</v>
      </c>
      <c r="C4121" s="272" t="s">
        <v>6376</v>
      </c>
      <c r="D4121" s="272" t="s">
        <v>854</v>
      </c>
    </row>
    <row r="4122" spans="1:4">
      <c r="A4122" s="272" t="s">
        <v>6377</v>
      </c>
      <c r="B4122" s="272">
        <v>521232</v>
      </c>
      <c r="C4122" s="272" t="s">
        <v>456</v>
      </c>
      <c r="D4122" s="272" t="s">
        <v>478</v>
      </c>
    </row>
    <row r="4123" spans="1:4">
      <c r="A4123" s="272" t="s">
        <v>6378</v>
      </c>
      <c r="B4123" s="272">
        <v>523425</v>
      </c>
      <c r="C4123" s="272" t="s">
        <v>6379</v>
      </c>
      <c r="D4123" s="272" t="s">
        <v>1012</v>
      </c>
    </row>
    <row r="4124" spans="1:4">
      <c r="A4124" s="272" t="s">
        <v>6380</v>
      </c>
      <c r="B4124" s="272">
        <v>501110</v>
      </c>
      <c r="C4124" s="272" t="s">
        <v>456</v>
      </c>
      <c r="D4124" s="272" t="s">
        <v>439</v>
      </c>
    </row>
    <row r="4125" spans="1:4">
      <c r="A4125" s="272" t="s">
        <v>6381</v>
      </c>
      <c r="B4125" s="272">
        <v>530845</v>
      </c>
      <c r="C4125" s="272" t="s">
        <v>456</v>
      </c>
      <c r="D4125" s="272" t="s">
        <v>504</v>
      </c>
    </row>
    <row r="4126" spans="1:4">
      <c r="A4126" s="272" t="s">
        <v>6382</v>
      </c>
      <c r="B4126" s="272">
        <v>539574</v>
      </c>
      <c r="C4126" s="272" t="s">
        <v>456</v>
      </c>
      <c r="D4126" s="272" t="s">
        <v>473</v>
      </c>
    </row>
    <row r="4127" spans="1:4">
      <c r="A4127" s="272" t="s">
        <v>6383</v>
      </c>
      <c r="B4127" s="272">
        <v>535141</v>
      </c>
      <c r="C4127" s="272" t="s">
        <v>456</v>
      </c>
      <c r="D4127" s="272" t="s">
        <v>542</v>
      </c>
    </row>
    <row r="4128" spans="1:4">
      <c r="A4128" s="272" t="s">
        <v>6384</v>
      </c>
      <c r="B4128" s="272">
        <v>512179</v>
      </c>
      <c r="C4128" s="272" t="s">
        <v>6385</v>
      </c>
      <c r="D4128" s="272" t="s">
        <v>542</v>
      </c>
    </row>
    <row r="4129" spans="1:4">
      <c r="A4129" s="272" t="s">
        <v>6386</v>
      </c>
      <c r="B4129" s="272">
        <v>530735</v>
      </c>
      <c r="C4129" s="272" t="s">
        <v>456</v>
      </c>
      <c r="D4129" s="272" t="s">
        <v>516</v>
      </c>
    </row>
    <row r="4130" spans="1:4">
      <c r="A4130" s="272" t="s">
        <v>6387</v>
      </c>
      <c r="B4130" s="272">
        <v>530735</v>
      </c>
      <c r="C4130" s="272" t="s">
        <v>456</v>
      </c>
      <c r="D4130" s="272" t="s">
        <v>516</v>
      </c>
    </row>
    <row r="4131" spans="1:4">
      <c r="A4131" s="272" t="s">
        <v>6388</v>
      </c>
      <c r="B4131" s="272">
        <v>530883</v>
      </c>
      <c r="C4131" s="272" t="s">
        <v>456</v>
      </c>
      <c r="D4131" s="272" t="s">
        <v>600</v>
      </c>
    </row>
    <row r="4132" spans="1:4">
      <c r="A4132" s="272" t="s">
        <v>6389</v>
      </c>
      <c r="B4132" s="272">
        <v>531699</v>
      </c>
      <c r="C4132" s="272" t="s">
        <v>456</v>
      </c>
      <c r="D4132" s="272" t="s">
        <v>1221</v>
      </c>
    </row>
    <row r="4133" spans="1:4">
      <c r="A4133" s="272" t="s">
        <v>6390</v>
      </c>
      <c r="B4133" s="272">
        <v>540269</v>
      </c>
      <c r="C4133" s="272" t="s">
        <v>456</v>
      </c>
      <c r="D4133" s="272" t="s">
        <v>570</v>
      </c>
    </row>
    <row r="4134" spans="1:4">
      <c r="A4134" s="272" t="s">
        <v>6391</v>
      </c>
      <c r="B4134" s="272">
        <v>512527</v>
      </c>
      <c r="C4134" s="272" t="s">
        <v>456</v>
      </c>
      <c r="D4134" s="272" t="s">
        <v>471</v>
      </c>
    </row>
    <row r="4135" spans="1:4">
      <c r="A4135" s="272" t="s">
        <v>6392</v>
      </c>
      <c r="B4135" s="272">
        <v>512527</v>
      </c>
      <c r="C4135" s="272" t="s">
        <v>456</v>
      </c>
      <c r="D4135" s="272" t="s">
        <v>471</v>
      </c>
    </row>
    <row r="4136" spans="1:4">
      <c r="A4136" s="272" t="s">
        <v>6393</v>
      </c>
      <c r="B4136" s="272">
        <v>521180</v>
      </c>
      <c r="C4136" s="272" t="s">
        <v>6394</v>
      </c>
      <c r="D4136" s="272" t="s">
        <v>471</v>
      </c>
    </row>
    <row r="4137" spans="1:4">
      <c r="A4137" s="272" t="s">
        <v>6395</v>
      </c>
      <c r="B4137" s="272">
        <v>523842</v>
      </c>
      <c r="C4137" s="272" t="s">
        <v>456</v>
      </c>
      <c r="D4137" s="272" t="s">
        <v>570</v>
      </c>
    </row>
    <row r="4138" spans="1:4">
      <c r="A4138" s="272" t="s">
        <v>6396</v>
      </c>
      <c r="B4138" s="272">
        <v>532070</v>
      </c>
      <c r="C4138" s="272" t="s">
        <v>456</v>
      </c>
      <c r="D4138" s="272" t="s">
        <v>450</v>
      </c>
    </row>
    <row r="4139" spans="1:4">
      <c r="A4139" s="272" t="s">
        <v>6397</v>
      </c>
      <c r="B4139" s="272">
        <v>523283</v>
      </c>
      <c r="C4139" s="272" t="s">
        <v>6398</v>
      </c>
      <c r="D4139" s="272" t="s">
        <v>882</v>
      </c>
    </row>
    <row r="4140" spans="1:4">
      <c r="A4140" s="272" t="s">
        <v>6399</v>
      </c>
      <c r="B4140" s="272">
        <v>539835</v>
      </c>
      <c r="C4140" s="272" t="s">
        <v>456</v>
      </c>
      <c r="D4140" s="272" t="s">
        <v>473</v>
      </c>
    </row>
    <row r="4141" spans="1:4">
      <c r="A4141" s="272" t="s">
        <v>6400</v>
      </c>
      <c r="B4141" s="272">
        <v>519234</v>
      </c>
      <c r="C4141" s="272" t="s">
        <v>6401</v>
      </c>
      <c r="D4141" s="272" t="s">
        <v>705</v>
      </c>
    </row>
    <row r="4142" spans="1:4">
      <c r="A4142" s="272" t="s">
        <v>6402</v>
      </c>
      <c r="B4142" s="272">
        <v>780008</v>
      </c>
      <c r="C4142" s="272" t="s">
        <v>456</v>
      </c>
      <c r="D4142" s="272" t="s">
        <v>547</v>
      </c>
    </row>
    <row r="4143" spans="1:4">
      <c r="A4143" s="272" t="s">
        <v>6403</v>
      </c>
      <c r="B4143" s="272">
        <v>541701</v>
      </c>
      <c r="C4143" s="272" t="s">
        <v>456</v>
      </c>
      <c r="D4143" s="272" t="s">
        <v>779</v>
      </c>
    </row>
    <row r="4144" spans="1:4">
      <c r="A4144" s="272" t="s">
        <v>6404</v>
      </c>
      <c r="B4144" s="272">
        <v>526133</v>
      </c>
      <c r="C4144" s="272" t="s">
        <v>456</v>
      </c>
      <c r="D4144" s="272" t="s">
        <v>471</v>
      </c>
    </row>
    <row r="4145" spans="1:4">
      <c r="A4145" s="272" t="s">
        <v>6405</v>
      </c>
      <c r="B4145" s="272">
        <v>540168</v>
      </c>
      <c r="C4145" s="272" t="s">
        <v>456</v>
      </c>
      <c r="D4145" s="272" t="s">
        <v>473</v>
      </c>
    </row>
    <row r="4146" spans="1:4">
      <c r="A4146" s="272" t="s">
        <v>6406</v>
      </c>
      <c r="B4146" s="272">
        <v>511539</v>
      </c>
      <c r="C4146" s="272" t="s">
        <v>456</v>
      </c>
      <c r="D4146" s="272" t="s">
        <v>439</v>
      </c>
    </row>
    <row r="4147" spans="1:4">
      <c r="A4147" s="272" t="s">
        <v>6407</v>
      </c>
      <c r="B4147" s="272">
        <v>532509</v>
      </c>
      <c r="C4147" s="272" t="s">
        <v>6408</v>
      </c>
      <c r="D4147" s="272" t="s">
        <v>811</v>
      </c>
    </row>
    <row r="4148" spans="1:4">
      <c r="A4148" s="272" t="s">
        <v>6409</v>
      </c>
      <c r="B4148" s="272" t="s">
        <v>456</v>
      </c>
      <c r="C4148" s="272" t="s">
        <v>6410</v>
      </c>
      <c r="D4148" s="272" t="s">
        <v>467</v>
      </c>
    </row>
    <row r="4149" spans="1:4">
      <c r="A4149" s="272" t="s">
        <v>6411</v>
      </c>
      <c r="B4149" s="272">
        <v>530677</v>
      </c>
      <c r="C4149" s="272" t="s">
        <v>456</v>
      </c>
      <c r="D4149" s="272" t="s">
        <v>542</v>
      </c>
    </row>
    <row r="4150" spans="1:4">
      <c r="A4150" s="272" t="s">
        <v>6412</v>
      </c>
      <c r="B4150" s="272">
        <v>530677</v>
      </c>
      <c r="C4150" s="272" t="s">
        <v>456</v>
      </c>
      <c r="D4150" s="272" t="s">
        <v>542</v>
      </c>
    </row>
    <row r="4151" spans="1:4">
      <c r="A4151" s="272" t="s">
        <v>6413</v>
      </c>
      <c r="B4151" s="272" t="s">
        <v>456</v>
      </c>
      <c r="C4151" s="272" t="s">
        <v>6414</v>
      </c>
      <c r="D4151" s="272" t="s">
        <v>467</v>
      </c>
    </row>
    <row r="4152" spans="1:4">
      <c r="A4152" s="272" t="s">
        <v>6415</v>
      </c>
      <c r="B4152" s="272">
        <v>509930</v>
      </c>
      <c r="C4152" s="272" t="s">
        <v>6416</v>
      </c>
      <c r="D4152" s="272" t="s">
        <v>576</v>
      </c>
    </row>
    <row r="4153" spans="1:4">
      <c r="A4153" s="272" t="s">
        <v>6417</v>
      </c>
      <c r="B4153" s="272">
        <v>532904</v>
      </c>
      <c r="C4153" s="272" t="s">
        <v>6418</v>
      </c>
      <c r="D4153" s="272" t="s">
        <v>854</v>
      </c>
    </row>
    <row r="4154" spans="1:4">
      <c r="A4154" s="272" t="s">
        <v>6419</v>
      </c>
      <c r="B4154" s="272">
        <v>532904</v>
      </c>
      <c r="C4154" s="272" t="s">
        <v>6418</v>
      </c>
      <c r="D4154" s="272" t="s">
        <v>854</v>
      </c>
    </row>
    <row r="4155" spans="1:4">
      <c r="A4155" s="272" t="s">
        <v>6420</v>
      </c>
      <c r="B4155" s="272">
        <v>500405</v>
      </c>
      <c r="C4155" s="272" t="s">
        <v>6421</v>
      </c>
      <c r="D4155" s="272" t="s">
        <v>670</v>
      </c>
    </row>
    <row r="4156" spans="1:4">
      <c r="A4156" s="272" t="s">
        <v>6422</v>
      </c>
      <c r="B4156" s="272">
        <v>534733</v>
      </c>
      <c r="C4156" s="272" t="s">
        <v>456</v>
      </c>
      <c r="D4156" s="272" t="s">
        <v>488</v>
      </c>
    </row>
    <row r="4157" spans="1:4">
      <c r="A4157" s="272" t="s">
        <v>6423</v>
      </c>
      <c r="B4157" s="272">
        <v>531638</v>
      </c>
      <c r="C4157" s="272" t="s">
        <v>456</v>
      </c>
      <c r="D4157" s="272" t="s">
        <v>779</v>
      </c>
    </row>
    <row r="4158" spans="1:4">
      <c r="A4158" s="272" t="s">
        <v>6424</v>
      </c>
      <c r="B4158" s="272">
        <v>518075</v>
      </c>
      <c r="C4158" s="272" t="s">
        <v>456</v>
      </c>
      <c r="D4158" s="272" t="s">
        <v>488</v>
      </c>
    </row>
    <row r="4159" spans="1:4">
      <c r="A4159" s="272" t="s">
        <v>6425</v>
      </c>
      <c r="B4159" s="272">
        <v>533298</v>
      </c>
      <c r="C4159" s="272" t="s">
        <v>6426</v>
      </c>
      <c r="D4159" s="272" t="s">
        <v>998</v>
      </c>
    </row>
    <row r="4160" spans="1:4">
      <c r="A4160" s="272" t="s">
        <v>6427</v>
      </c>
      <c r="B4160" s="272">
        <v>517530</v>
      </c>
      <c r="C4160" s="272" t="s">
        <v>6428</v>
      </c>
      <c r="D4160" s="272" t="s">
        <v>726</v>
      </c>
    </row>
    <row r="4161" spans="1:4">
      <c r="A4161" s="272" t="s">
        <v>6429</v>
      </c>
      <c r="B4161" s="272">
        <v>530185</v>
      </c>
      <c r="C4161" s="272" t="s">
        <v>456</v>
      </c>
      <c r="D4161" s="272" t="s">
        <v>471</v>
      </c>
    </row>
    <row r="4162" spans="1:4">
      <c r="A4162" s="272" t="s">
        <v>6430</v>
      </c>
      <c r="B4162" s="272" t="s">
        <v>456</v>
      </c>
      <c r="C4162" s="272" t="s">
        <v>6431</v>
      </c>
      <c r="D4162" s="272" t="s">
        <v>467</v>
      </c>
    </row>
    <row r="4163" spans="1:4">
      <c r="A4163" s="272" t="s">
        <v>6432</v>
      </c>
      <c r="B4163" s="272">
        <v>539253</v>
      </c>
      <c r="C4163" s="272" t="s">
        <v>456</v>
      </c>
      <c r="D4163" s="272" t="s">
        <v>473</v>
      </c>
    </row>
    <row r="4164" spans="1:4">
      <c r="A4164" s="272" t="s">
        <v>6433</v>
      </c>
      <c r="B4164" s="272">
        <v>539253</v>
      </c>
      <c r="C4164" s="272" t="s">
        <v>456</v>
      </c>
      <c r="D4164" s="272" t="s">
        <v>473</v>
      </c>
    </row>
    <row r="4165" spans="1:4">
      <c r="A4165" s="272" t="s">
        <v>6434</v>
      </c>
      <c r="B4165" s="272">
        <v>500336</v>
      </c>
      <c r="C4165" s="272" t="s">
        <v>6435</v>
      </c>
      <c r="D4165" s="272" t="s">
        <v>445</v>
      </c>
    </row>
    <row r="4166" spans="1:4">
      <c r="A4166" s="272" t="s">
        <v>6436</v>
      </c>
      <c r="B4166" s="272">
        <v>533101</v>
      </c>
      <c r="C4166" s="272" t="s">
        <v>456</v>
      </c>
      <c r="D4166" s="272" t="s">
        <v>471</v>
      </c>
    </row>
    <row r="4167" spans="1:4">
      <c r="A4167" s="272" t="s">
        <v>6437</v>
      </c>
      <c r="B4167" s="272">
        <v>532874</v>
      </c>
      <c r="C4167" s="272" t="s">
        <v>456</v>
      </c>
      <c r="D4167" s="272" t="s">
        <v>595</v>
      </c>
    </row>
    <row r="4168" spans="1:4">
      <c r="A4168" s="272" t="s">
        <v>6438</v>
      </c>
      <c r="B4168" s="272">
        <v>511185</v>
      </c>
      <c r="C4168" s="272" t="s">
        <v>456</v>
      </c>
      <c r="D4168" s="272" t="s">
        <v>777</v>
      </c>
    </row>
    <row r="4169" spans="1:4">
      <c r="A4169" s="272" t="s">
        <v>6439</v>
      </c>
      <c r="B4169" s="272">
        <v>521200</v>
      </c>
      <c r="C4169" s="272" t="s">
        <v>6440</v>
      </c>
      <c r="D4169" s="272" t="s">
        <v>471</v>
      </c>
    </row>
    <row r="4170" spans="1:4">
      <c r="A4170" s="272" t="s">
        <v>6441</v>
      </c>
      <c r="B4170" s="272">
        <v>514138</v>
      </c>
      <c r="C4170" s="272" t="s">
        <v>456</v>
      </c>
      <c r="D4170" s="272" t="s">
        <v>471</v>
      </c>
    </row>
    <row r="4171" spans="1:4">
      <c r="A4171" s="272" t="s">
        <v>6442</v>
      </c>
      <c r="B4171" s="272">
        <v>514140</v>
      </c>
      <c r="C4171" s="272" t="s">
        <v>456</v>
      </c>
      <c r="D4171" s="272" t="s">
        <v>471</v>
      </c>
    </row>
    <row r="4172" spans="1:4">
      <c r="A4172" s="272" t="s">
        <v>6443</v>
      </c>
      <c r="B4172" s="272">
        <v>519604</v>
      </c>
      <c r="C4172" s="272" t="s">
        <v>6444</v>
      </c>
      <c r="D4172" s="272" t="s">
        <v>516</v>
      </c>
    </row>
    <row r="4173" spans="1:4">
      <c r="A4173" s="272" t="s">
        <v>6445</v>
      </c>
      <c r="B4173" s="272">
        <v>532782</v>
      </c>
      <c r="C4173" s="272" t="s">
        <v>6446</v>
      </c>
      <c r="D4173" s="272" t="s">
        <v>471</v>
      </c>
    </row>
    <row r="4174" spans="1:4">
      <c r="A4174" s="272" t="s">
        <v>6447</v>
      </c>
      <c r="B4174" s="272" t="s">
        <v>456</v>
      </c>
      <c r="C4174" s="272" t="s">
        <v>6448</v>
      </c>
      <c r="D4174" s="272" t="s">
        <v>467</v>
      </c>
    </row>
    <row r="4175" spans="1:4">
      <c r="A4175" s="272" t="s">
        <v>6449</v>
      </c>
      <c r="B4175" s="272">
        <v>530239</v>
      </c>
      <c r="C4175" s="272" t="s">
        <v>6450</v>
      </c>
      <c r="D4175" s="272" t="s">
        <v>494</v>
      </c>
    </row>
    <row r="4176" spans="1:4">
      <c r="A4176" s="272" t="s">
        <v>6451</v>
      </c>
      <c r="B4176" s="272">
        <v>531640</v>
      </c>
      <c r="C4176" s="272" t="s">
        <v>456</v>
      </c>
      <c r="D4176" s="272" t="s">
        <v>542</v>
      </c>
    </row>
    <row r="4177" spans="1:4">
      <c r="A4177" s="272" t="s">
        <v>6452</v>
      </c>
      <c r="B4177" s="272">
        <v>537259</v>
      </c>
      <c r="C4177" s="272" t="s">
        <v>456</v>
      </c>
      <c r="D4177" s="272" t="s">
        <v>1403</v>
      </c>
    </row>
    <row r="4178" spans="1:4">
      <c r="A4178" s="272" t="s">
        <v>6453</v>
      </c>
      <c r="B4178" s="272">
        <v>532667</v>
      </c>
      <c r="C4178" s="272" t="s">
        <v>6454</v>
      </c>
      <c r="D4178" s="272" t="s">
        <v>499</v>
      </c>
    </row>
    <row r="4179" spans="1:4">
      <c r="A4179" s="272" t="s">
        <v>6455</v>
      </c>
      <c r="B4179" s="272">
        <v>531885</v>
      </c>
      <c r="C4179" s="272" t="s">
        <v>456</v>
      </c>
      <c r="D4179" s="272" t="s">
        <v>478</v>
      </c>
    </row>
    <row r="4180" spans="1:4">
      <c r="A4180" s="272" t="s">
        <v>6456</v>
      </c>
      <c r="B4180" s="272">
        <v>531885</v>
      </c>
      <c r="C4180" s="272" t="s">
        <v>456</v>
      </c>
      <c r="D4180" s="272" t="s">
        <v>478</v>
      </c>
    </row>
    <row r="4181" spans="1:4">
      <c r="A4181" s="272" t="s">
        <v>6457</v>
      </c>
      <c r="B4181" s="272">
        <v>523722</v>
      </c>
      <c r="C4181" s="272" t="s">
        <v>456</v>
      </c>
      <c r="D4181" s="272" t="s">
        <v>549</v>
      </c>
    </row>
    <row r="4182" spans="1:4">
      <c r="A4182" s="272" t="s">
        <v>6458</v>
      </c>
      <c r="B4182" s="272">
        <v>503624</v>
      </c>
      <c r="C4182" s="272" t="s">
        <v>456</v>
      </c>
      <c r="D4182" s="272" t="s">
        <v>439</v>
      </c>
    </row>
    <row r="4183" spans="1:4">
      <c r="A4183" s="272" t="s">
        <v>6459</v>
      </c>
      <c r="B4183" s="272">
        <v>539911</v>
      </c>
      <c r="C4183" s="272" t="s">
        <v>456</v>
      </c>
      <c r="D4183" s="272" t="s">
        <v>478</v>
      </c>
    </row>
    <row r="4184" spans="1:4">
      <c r="A4184" s="272" t="s">
        <v>6460</v>
      </c>
      <c r="B4184" s="272">
        <v>524488</v>
      </c>
      <c r="C4184" s="272" t="s">
        <v>6461</v>
      </c>
      <c r="D4184" s="272" t="s">
        <v>504</v>
      </c>
    </row>
    <row r="4185" spans="1:4">
      <c r="A4185" s="272" t="s">
        <v>6462</v>
      </c>
      <c r="B4185" s="272">
        <v>512449</v>
      </c>
      <c r="C4185" s="272" t="s">
        <v>456</v>
      </c>
      <c r="D4185" s="272" t="s">
        <v>436</v>
      </c>
    </row>
    <row r="4186" spans="1:4">
      <c r="A4186" s="272" t="s">
        <v>6463</v>
      </c>
      <c r="B4186" s="272">
        <v>505590</v>
      </c>
      <c r="C4186" s="272" t="s">
        <v>456</v>
      </c>
      <c r="D4186" s="272" t="s">
        <v>471</v>
      </c>
    </row>
    <row r="4187" spans="1:4">
      <c r="A4187" s="272" t="s">
        <v>6464</v>
      </c>
      <c r="B4187" s="272">
        <v>539041</v>
      </c>
      <c r="C4187" s="272" t="s">
        <v>456</v>
      </c>
      <c r="D4187" s="272" t="s">
        <v>478</v>
      </c>
    </row>
    <row r="4188" spans="1:4">
      <c r="A4188" s="272" t="s">
        <v>6465</v>
      </c>
      <c r="B4188" s="272">
        <v>503659</v>
      </c>
      <c r="C4188" s="272" t="s">
        <v>456</v>
      </c>
      <c r="D4188" s="272" t="s">
        <v>877</v>
      </c>
    </row>
    <row r="4189" spans="1:4">
      <c r="A4189" s="272" t="s">
        <v>6466</v>
      </c>
      <c r="B4189" s="272">
        <v>506863</v>
      </c>
      <c r="C4189" s="272" t="s">
        <v>456</v>
      </c>
      <c r="D4189" s="272" t="s">
        <v>651</v>
      </c>
    </row>
    <row r="4190" spans="1:4">
      <c r="A4190" s="272" t="s">
        <v>6467</v>
      </c>
      <c r="B4190" s="272">
        <v>503816</v>
      </c>
      <c r="C4190" s="272" t="s">
        <v>456</v>
      </c>
      <c r="D4190" s="272" t="s">
        <v>471</v>
      </c>
    </row>
    <row r="4191" spans="1:4">
      <c r="A4191" s="272" t="s">
        <v>6468</v>
      </c>
      <c r="B4191" s="272">
        <v>531909</v>
      </c>
      <c r="C4191" s="272" t="s">
        <v>456</v>
      </c>
      <c r="D4191" s="272" t="s">
        <v>542</v>
      </c>
    </row>
    <row r="4192" spans="1:4">
      <c r="A4192" s="272" t="s">
        <v>6469</v>
      </c>
      <c r="B4192" s="272">
        <v>539406</v>
      </c>
      <c r="C4192" s="272" t="s">
        <v>456</v>
      </c>
      <c r="D4192" s="272" t="s">
        <v>478</v>
      </c>
    </row>
    <row r="4193" spans="1:4">
      <c r="A4193" s="272" t="s">
        <v>6470</v>
      </c>
      <c r="B4193" s="272">
        <v>503310</v>
      </c>
      <c r="C4193" s="272" t="s">
        <v>6471</v>
      </c>
      <c r="D4193" s="272" t="s">
        <v>471</v>
      </c>
    </row>
    <row r="4194" spans="1:4">
      <c r="A4194" s="272" t="s">
        <v>6472</v>
      </c>
      <c r="B4194" s="272">
        <v>539353</v>
      </c>
      <c r="C4194" s="272" t="s">
        <v>456</v>
      </c>
      <c r="D4194" s="272" t="s">
        <v>811</v>
      </c>
    </row>
    <row r="4195" spans="1:4">
      <c r="A4195" s="272" t="s">
        <v>6473</v>
      </c>
      <c r="B4195" s="272">
        <v>500407</v>
      </c>
      <c r="C4195" s="272" t="s">
        <v>6474</v>
      </c>
      <c r="D4195" s="272" t="s">
        <v>811</v>
      </c>
    </row>
    <row r="4196" spans="1:4">
      <c r="A4196" s="272" t="s">
        <v>6475</v>
      </c>
      <c r="B4196" s="272">
        <v>531003</v>
      </c>
      <c r="C4196" s="272" t="s">
        <v>456</v>
      </c>
      <c r="D4196" s="272" t="s">
        <v>473</v>
      </c>
    </row>
    <row r="4197" spans="1:4">
      <c r="A4197" s="272" t="s">
        <v>6476</v>
      </c>
      <c r="B4197" s="272">
        <v>526365</v>
      </c>
      <c r="C4197" s="272" t="s">
        <v>456</v>
      </c>
      <c r="D4197" s="272" t="s">
        <v>570</v>
      </c>
    </row>
    <row r="4198" spans="1:4">
      <c r="A4198" s="272" t="s">
        <v>6477</v>
      </c>
      <c r="B4198" s="272">
        <v>512257</v>
      </c>
      <c r="C4198" s="272" t="s">
        <v>456</v>
      </c>
      <c r="D4198" s="272" t="s">
        <v>445</v>
      </c>
    </row>
    <row r="4199" spans="1:4">
      <c r="A4199" s="272" t="s">
        <v>6478</v>
      </c>
      <c r="B4199" s="272">
        <v>510245</v>
      </c>
      <c r="C4199" s="272" t="s">
        <v>456</v>
      </c>
      <c r="D4199" s="272" t="s">
        <v>478</v>
      </c>
    </row>
    <row r="4200" spans="1:4">
      <c r="A4200" s="272" t="s">
        <v>6479</v>
      </c>
      <c r="B4200" s="272">
        <v>501386</v>
      </c>
      <c r="C4200" s="272" t="s">
        <v>456</v>
      </c>
      <c r="D4200" s="272" t="s">
        <v>439</v>
      </c>
    </row>
    <row r="4201" spans="1:4">
      <c r="A4201" s="272" t="s">
        <v>6480</v>
      </c>
      <c r="B4201" s="272">
        <v>530585</v>
      </c>
      <c r="C4201" s="272" t="s">
        <v>456</v>
      </c>
      <c r="D4201" s="272" t="s">
        <v>439</v>
      </c>
    </row>
    <row r="4202" spans="1:4">
      <c r="A4202" s="272" t="s">
        <v>6481</v>
      </c>
      <c r="B4202" s="272">
        <v>532051</v>
      </c>
      <c r="C4202" s="272" t="s">
        <v>6482</v>
      </c>
      <c r="D4202" s="272" t="s">
        <v>499</v>
      </c>
    </row>
    <row r="4203" spans="1:4">
      <c r="A4203" s="272" t="s">
        <v>6483</v>
      </c>
      <c r="B4203" s="272">
        <v>522215</v>
      </c>
      <c r="C4203" s="272" t="s">
        <v>456</v>
      </c>
      <c r="D4203" s="272" t="s">
        <v>464</v>
      </c>
    </row>
    <row r="4204" spans="1:4">
      <c r="A4204" s="272" t="s">
        <v>6484</v>
      </c>
      <c r="B4204" s="272">
        <v>517201</v>
      </c>
      <c r="C4204" s="272" t="s">
        <v>456</v>
      </c>
      <c r="D4204" s="272" t="s">
        <v>998</v>
      </c>
    </row>
    <row r="4205" spans="1:4">
      <c r="A4205" s="272" t="s">
        <v>6485</v>
      </c>
      <c r="B4205" s="272">
        <v>531637</v>
      </c>
      <c r="C4205" s="272" t="s">
        <v>456</v>
      </c>
      <c r="D4205" s="272" t="s">
        <v>494</v>
      </c>
    </row>
    <row r="4206" spans="1:4">
      <c r="A4206" s="272" t="s">
        <v>6486</v>
      </c>
      <c r="B4206" s="272">
        <v>512359</v>
      </c>
      <c r="C4206" s="272" t="s">
        <v>456</v>
      </c>
      <c r="D4206" s="272" t="s">
        <v>478</v>
      </c>
    </row>
    <row r="4207" spans="1:4">
      <c r="A4207" s="272" t="s">
        <v>6487</v>
      </c>
      <c r="B4207" s="272">
        <v>531499</v>
      </c>
      <c r="C4207" s="272" t="s">
        <v>456</v>
      </c>
      <c r="D4207" s="272" t="s">
        <v>471</v>
      </c>
    </row>
    <row r="4208" spans="1:4">
      <c r="A4208" s="272" t="s">
        <v>6488</v>
      </c>
      <c r="B4208" s="272">
        <v>539682</v>
      </c>
      <c r="C4208" s="272" t="s">
        <v>456</v>
      </c>
      <c r="D4208" s="272" t="s">
        <v>561</v>
      </c>
    </row>
    <row r="4209" spans="1:4">
      <c r="A4209" s="272" t="s">
        <v>6489</v>
      </c>
      <c r="B4209" s="272">
        <v>511447</v>
      </c>
      <c r="C4209" s="272" t="s">
        <v>456</v>
      </c>
      <c r="D4209" s="272" t="s">
        <v>462</v>
      </c>
    </row>
    <row r="4210" spans="1:4">
      <c r="A4210" s="272" t="s">
        <v>6490</v>
      </c>
      <c r="B4210" s="272">
        <v>539278</v>
      </c>
      <c r="C4210" s="272" t="s">
        <v>456</v>
      </c>
      <c r="D4210" s="272" t="s">
        <v>439</v>
      </c>
    </row>
    <row r="4211" spans="1:4">
      <c r="A4211" s="272" t="s">
        <v>6491</v>
      </c>
      <c r="B4211" s="272">
        <v>517385</v>
      </c>
      <c r="C4211" s="272" t="s">
        <v>6492</v>
      </c>
      <c r="D4211" s="272" t="s">
        <v>825</v>
      </c>
    </row>
    <row r="4212" spans="1:4">
      <c r="A4212" s="272" t="s">
        <v>6493</v>
      </c>
      <c r="B4212" s="272">
        <v>524470</v>
      </c>
      <c r="C4212" s="272" t="s">
        <v>456</v>
      </c>
      <c r="D4212" s="272" t="s">
        <v>494</v>
      </c>
    </row>
    <row r="4213" spans="1:4">
      <c r="A4213" s="272" t="s">
        <v>6494</v>
      </c>
      <c r="B4213" s="272">
        <v>524470</v>
      </c>
      <c r="C4213" s="272" t="s">
        <v>456</v>
      </c>
      <c r="D4213" s="272" t="s">
        <v>494</v>
      </c>
    </row>
    <row r="4214" spans="1:4">
      <c r="A4214" s="272" t="s">
        <v>6495</v>
      </c>
      <c r="B4214" s="272">
        <v>533157</v>
      </c>
      <c r="C4214" s="272" t="s">
        <v>6496</v>
      </c>
      <c r="D4214" s="272" t="s">
        <v>494</v>
      </c>
    </row>
    <row r="4215" spans="1:4">
      <c r="A4215" s="272" t="s">
        <v>6497</v>
      </c>
      <c r="B4215" s="272">
        <v>532276</v>
      </c>
      <c r="C4215" s="272" t="s">
        <v>6498</v>
      </c>
      <c r="D4215" s="272" t="s">
        <v>774</v>
      </c>
    </row>
    <row r="4216" spans="1:4">
      <c r="A4216" s="272" t="s">
        <v>6499</v>
      </c>
      <c r="B4216" s="272">
        <v>541929</v>
      </c>
      <c r="C4216" s="272" t="s">
        <v>456</v>
      </c>
      <c r="D4216" s="272" t="s">
        <v>1376</v>
      </c>
    </row>
    <row r="4217" spans="1:4">
      <c r="A4217" s="272" t="s">
        <v>6500</v>
      </c>
      <c r="B4217" s="272">
        <v>539268</v>
      </c>
      <c r="C4217" s="272" t="s">
        <v>6501</v>
      </c>
      <c r="D4217" s="272" t="s">
        <v>494</v>
      </c>
    </row>
    <row r="4218" spans="1:4">
      <c r="A4218" s="272" t="s">
        <v>6502</v>
      </c>
      <c r="B4218" s="272">
        <v>513307</v>
      </c>
      <c r="C4218" s="272" t="s">
        <v>456</v>
      </c>
      <c r="D4218" s="272" t="s">
        <v>761</v>
      </c>
    </row>
    <row r="4219" spans="1:4">
      <c r="A4219" s="272" t="s">
        <v>6503</v>
      </c>
      <c r="B4219" s="272">
        <v>531173</v>
      </c>
      <c r="C4219" s="272" t="s">
        <v>456</v>
      </c>
      <c r="D4219" s="272" t="s">
        <v>494</v>
      </c>
    </row>
    <row r="4220" spans="1:4">
      <c r="A4220" s="272" t="s">
        <v>6504</v>
      </c>
      <c r="B4220" s="272">
        <v>531173</v>
      </c>
      <c r="C4220" s="272" t="s">
        <v>456</v>
      </c>
      <c r="D4220" s="272" t="s">
        <v>494</v>
      </c>
    </row>
    <row r="4221" spans="1:4">
      <c r="A4221" s="272" t="s">
        <v>6505</v>
      </c>
      <c r="B4221" s="272">
        <v>539842</v>
      </c>
      <c r="C4221" s="272" t="s">
        <v>456</v>
      </c>
      <c r="D4221" s="272" t="s">
        <v>651</v>
      </c>
    </row>
    <row r="4222" spans="1:4">
      <c r="A4222" s="272" t="s">
        <v>6506</v>
      </c>
      <c r="B4222" s="272">
        <v>526506</v>
      </c>
      <c r="C4222" s="272" t="s">
        <v>456</v>
      </c>
      <c r="D4222" s="272" t="s">
        <v>439</v>
      </c>
    </row>
    <row r="4223" spans="1:4">
      <c r="A4223" s="272" t="s">
        <v>6507</v>
      </c>
      <c r="B4223" s="272">
        <v>531432</v>
      </c>
      <c r="C4223" s="272" t="s">
        <v>456</v>
      </c>
      <c r="D4223" s="272" t="s">
        <v>473</v>
      </c>
    </row>
    <row r="4224" spans="1:4">
      <c r="A4224" s="272" t="s">
        <v>6508</v>
      </c>
      <c r="B4224" s="272">
        <v>522294</v>
      </c>
      <c r="C4224" s="272" t="s">
        <v>456</v>
      </c>
      <c r="D4224" s="272" t="s">
        <v>464</v>
      </c>
    </row>
    <row r="4225" spans="1:4">
      <c r="A4225" s="272" t="s">
        <v>6509</v>
      </c>
      <c r="B4225" s="272">
        <v>533553</v>
      </c>
      <c r="C4225" s="272" t="s">
        <v>456</v>
      </c>
      <c r="D4225" s="272" t="s">
        <v>499</v>
      </c>
    </row>
    <row r="4226" spans="1:4">
      <c r="A4226" s="272" t="s">
        <v>6510</v>
      </c>
      <c r="B4226" s="272">
        <v>532444</v>
      </c>
      <c r="C4226" s="272" t="s">
        <v>456</v>
      </c>
      <c r="D4226" s="272" t="s">
        <v>549</v>
      </c>
    </row>
    <row r="4227" spans="1:4">
      <c r="A4227" s="272" t="s">
        <v>6511</v>
      </c>
      <c r="B4227" s="272">
        <v>514142</v>
      </c>
      <c r="C4227" s="272" t="s">
        <v>6512</v>
      </c>
      <c r="D4227" s="272" t="s">
        <v>471</v>
      </c>
    </row>
    <row r="4228" spans="1:4">
      <c r="A4228" s="272" t="s">
        <v>6513</v>
      </c>
      <c r="B4228" s="272">
        <v>539956</v>
      </c>
      <c r="C4228" s="272" t="s">
        <v>456</v>
      </c>
      <c r="D4228" s="272" t="s">
        <v>2594</v>
      </c>
    </row>
    <row r="4229" spans="1:4">
      <c r="A4229" s="272" t="s">
        <v>6514</v>
      </c>
      <c r="B4229" s="272">
        <v>537392</v>
      </c>
      <c r="C4229" s="272" t="s">
        <v>456</v>
      </c>
      <c r="D4229" s="272" t="s">
        <v>625</v>
      </c>
    </row>
    <row r="4230" spans="1:4">
      <c r="A4230" s="272" t="s">
        <v>6515</v>
      </c>
      <c r="B4230" s="272">
        <v>519483</v>
      </c>
      <c r="C4230" s="272" t="s">
        <v>456</v>
      </c>
      <c r="D4230" s="272" t="s">
        <v>478</v>
      </c>
    </row>
    <row r="4231" spans="1:4">
      <c r="A4231" s="272" t="s">
        <v>6516</v>
      </c>
      <c r="B4231" s="272">
        <v>507785</v>
      </c>
      <c r="C4231" s="272" t="s">
        <v>6517</v>
      </c>
      <c r="D4231" s="272" t="s">
        <v>576</v>
      </c>
    </row>
    <row r="4232" spans="1:4">
      <c r="A4232" s="272" t="s">
        <v>6518</v>
      </c>
      <c r="B4232" s="272">
        <v>532390</v>
      </c>
      <c r="C4232" s="272" t="s">
        <v>6519</v>
      </c>
      <c r="D4232" s="272" t="s">
        <v>657</v>
      </c>
    </row>
    <row r="4233" spans="1:4">
      <c r="A4233" s="272" t="s">
        <v>6520</v>
      </c>
      <c r="B4233" s="272">
        <v>532890</v>
      </c>
      <c r="C4233" s="272" t="s">
        <v>6521</v>
      </c>
      <c r="D4233" s="272" t="s">
        <v>442</v>
      </c>
    </row>
    <row r="4234" spans="1:4">
      <c r="A4234" s="272" t="s">
        <v>6522</v>
      </c>
      <c r="B4234" s="272">
        <v>505160</v>
      </c>
      <c r="C4234" s="272" t="s">
        <v>6523</v>
      </c>
      <c r="D4234" s="272" t="s">
        <v>811</v>
      </c>
    </row>
    <row r="4235" spans="1:4">
      <c r="A4235" s="272" t="s">
        <v>6524</v>
      </c>
      <c r="B4235" s="272">
        <v>538987</v>
      </c>
      <c r="C4235" s="272" t="s">
        <v>456</v>
      </c>
      <c r="D4235" s="272" t="s">
        <v>811</v>
      </c>
    </row>
    <row r="4236" spans="1:4">
      <c r="A4236" s="272" t="s">
        <v>6525</v>
      </c>
      <c r="B4236" s="272">
        <v>533200</v>
      </c>
      <c r="C4236" s="272" t="s">
        <v>6526</v>
      </c>
      <c r="D4236" s="272" t="s">
        <v>634</v>
      </c>
    </row>
    <row r="4237" spans="1:4">
      <c r="A4237" s="272" t="s">
        <v>6527</v>
      </c>
      <c r="B4237" s="272">
        <v>541545</v>
      </c>
      <c r="C4237" s="272" t="s">
        <v>6528</v>
      </c>
      <c r="D4237" s="272" t="s">
        <v>634</v>
      </c>
    </row>
    <row r="4238" spans="1:4">
      <c r="A4238" s="272" t="s">
        <v>6529</v>
      </c>
      <c r="B4238" s="272">
        <v>533170</v>
      </c>
      <c r="C4238" s="272" t="s">
        <v>456</v>
      </c>
      <c r="D4238" s="272" t="s">
        <v>476</v>
      </c>
    </row>
    <row r="4239" spans="1:4">
      <c r="A4239" s="272" t="s">
        <v>6530</v>
      </c>
      <c r="B4239" s="272">
        <v>531426</v>
      </c>
      <c r="C4239" s="272" t="s">
        <v>6531</v>
      </c>
      <c r="D4239" s="272" t="s">
        <v>450</v>
      </c>
    </row>
    <row r="4240" spans="1:4">
      <c r="A4240" s="272" t="s">
        <v>6532</v>
      </c>
      <c r="B4240" s="272">
        <v>521038</v>
      </c>
      <c r="C4240" s="272" t="s">
        <v>456</v>
      </c>
      <c r="D4240" s="272" t="s">
        <v>471</v>
      </c>
    </row>
    <row r="4241" spans="1:4">
      <c r="A4241" s="272" t="s">
        <v>6533</v>
      </c>
      <c r="B4241" s="272">
        <v>500777</v>
      </c>
      <c r="C4241" s="272" t="s">
        <v>6534</v>
      </c>
      <c r="D4241" s="272" t="s">
        <v>504</v>
      </c>
    </row>
    <row r="4242" spans="1:4">
      <c r="A4242" s="272" t="s">
        <v>6535</v>
      </c>
      <c r="B4242" s="272">
        <v>513540</v>
      </c>
      <c r="C4242" s="272" t="s">
        <v>456</v>
      </c>
      <c r="D4242" s="272" t="s">
        <v>779</v>
      </c>
    </row>
    <row r="4243" spans="1:4">
      <c r="A4243" s="272" t="s">
        <v>6536</v>
      </c>
      <c r="B4243" s="272">
        <v>523419</v>
      </c>
      <c r="C4243" s="272" t="s">
        <v>6537</v>
      </c>
      <c r="D4243" s="272" t="s">
        <v>726</v>
      </c>
    </row>
    <row r="4244" spans="1:4">
      <c r="A4244" s="272" t="s">
        <v>6538</v>
      </c>
      <c r="B4244" s="272">
        <v>522229</v>
      </c>
      <c r="C4244" s="272" t="s">
        <v>456</v>
      </c>
      <c r="D4244" s="272" t="s">
        <v>2941</v>
      </c>
    </row>
    <row r="4245" spans="1:4">
      <c r="A4245" s="272" t="s">
        <v>6539</v>
      </c>
      <c r="B4245" s="272">
        <v>506854</v>
      </c>
      <c r="C4245" s="272" t="s">
        <v>456</v>
      </c>
      <c r="D4245" s="272" t="s">
        <v>504</v>
      </c>
    </row>
    <row r="4246" spans="1:4">
      <c r="A4246" s="272" t="s">
        <v>6540</v>
      </c>
      <c r="B4246" s="272">
        <v>532790</v>
      </c>
      <c r="C4246" s="272" t="s">
        <v>6541</v>
      </c>
      <c r="D4246" s="272" t="s">
        <v>549</v>
      </c>
    </row>
    <row r="4247" spans="1:4">
      <c r="A4247" s="272" t="s">
        <v>6542</v>
      </c>
      <c r="B4247" s="272">
        <v>532738</v>
      </c>
      <c r="C4247" s="272" t="s">
        <v>6543</v>
      </c>
      <c r="D4247" s="272" t="s">
        <v>854</v>
      </c>
    </row>
    <row r="4248" spans="1:4">
      <c r="A4248" s="272" t="s">
        <v>6544</v>
      </c>
      <c r="B4248" s="272">
        <v>540332</v>
      </c>
      <c r="C4248" s="272" t="s">
        <v>456</v>
      </c>
      <c r="D4248" s="272" t="s">
        <v>478</v>
      </c>
    </row>
    <row r="4249" spans="1:4">
      <c r="A4249" s="272" t="s">
        <v>6545</v>
      </c>
      <c r="B4249" s="272">
        <v>540332</v>
      </c>
      <c r="C4249" s="272" t="s">
        <v>456</v>
      </c>
      <c r="D4249" s="272" t="s">
        <v>478</v>
      </c>
    </row>
    <row r="4250" spans="1:4">
      <c r="A4250" s="272" t="s">
        <v>6546</v>
      </c>
      <c r="B4250" s="272">
        <v>505685</v>
      </c>
      <c r="C4250" s="272" t="s">
        <v>456</v>
      </c>
      <c r="D4250" s="272" t="s">
        <v>779</v>
      </c>
    </row>
    <row r="4251" spans="1:4">
      <c r="A4251" s="272" t="s">
        <v>6547</v>
      </c>
      <c r="B4251" s="272" t="s">
        <v>456</v>
      </c>
      <c r="C4251" s="272" t="s">
        <v>6548</v>
      </c>
      <c r="D4251" s="272" t="s">
        <v>467</v>
      </c>
    </row>
    <row r="4252" spans="1:4">
      <c r="A4252" s="272" t="s">
        <v>6549</v>
      </c>
      <c r="B4252" s="272">
        <v>534756</v>
      </c>
      <c r="C4252" s="272" t="s">
        <v>6550</v>
      </c>
      <c r="D4252" s="272" t="s">
        <v>570</v>
      </c>
    </row>
    <row r="4253" spans="1:4">
      <c r="A4253" s="272" t="s">
        <v>6551</v>
      </c>
      <c r="B4253" s="272">
        <v>519285</v>
      </c>
      <c r="C4253" s="272" t="s">
        <v>456</v>
      </c>
      <c r="D4253" s="272" t="s">
        <v>654</v>
      </c>
    </row>
    <row r="4254" spans="1:4">
      <c r="A4254" s="272" t="s">
        <v>6552</v>
      </c>
      <c r="B4254" s="272">
        <v>533203</v>
      </c>
      <c r="C4254" s="272" t="s">
        <v>6553</v>
      </c>
      <c r="D4254" s="272" t="s">
        <v>499</v>
      </c>
    </row>
    <row r="4255" spans="1:4">
      <c r="A4255" s="272" t="s">
        <v>6554</v>
      </c>
      <c r="B4255" s="272">
        <v>538496</v>
      </c>
      <c r="C4255" s="272" t="s">
        <v>456</v>
      </c>
      <c r="D4255" s="272" t="s">
        <v>540</v>
      </c>
    </row>
    <row r="4256" spans="1:4">
      <c r="A4256" s="272" t="s">
        <v>6555</v>
      </c>
      <c r="B4256" s="272">
        <v>532869</v>
      </c>
      <c r="C4256" s="272" t="s">
        <v>6556</v>
      </c>
      <c r="D4256" s="272" t="s">
        <v>854</v>
      </c>
    </row>
    <row r="4257" spans="1:4">
      <c r="A4257" s="272" t="s">
        <v>6557</v>
      </c>
      <c r="B4257" s="272">
        <v>512271</v>
      </c>
      <c r="C4257" s="272" t="s">
        <v>456</v>
      </c>
      <c r="D4257" s="272" t="s">
        <v>877</v>
      </c>
    </row>
    <row r="4258" spans="1:4">
      <c r="A4258" s="272" t="s">
        <v>6558</v>
      </c>
      <c r="B4258" s="272">
        <v>512271</v>
      </c>
      <c r="C4258" s="272" t="s">
        <v>456</v>
      </c>
      <c r="D4258" s="272" t="s">
        <v>877</v>
      </c>
    </row>
    <row r="4259" spans="1:4">
      <c r="A4259" s="272" t="s">
        <v>6559</v>
      </c>
      <c r="B4259" s="272">
        <v>519091</v>
      </c>
      <c r="C4259" s="272" t="s">
        <v>6560</v>
      </c>
      <c r="D4259" s="272" t="s">
        <v>516</v>
      </c>
    </row>
    <row r="4260" spans="1:4">
      <c r="A4260" s="272" t="s">
        <v>6561</v>
      </c>
      <c r="B4260" s="272">
        <v>540955</v>
      </c>
      <c r="C4260" s="272" t="s">
        <v>456</v>
      </c>
      <c r="D4260" s="272" t="s">
        <v>516</v>
      </c>
    </row>
    <row r="4261" spans="1:4">
      <c r="A4261" s="272" t="s">
        <v>6562</v>
      </c>
      <c r="B4261" s="272">
        <v>500770</v>
      </c>
      <c r="C4261" s="272" t="s">
        <v>6563</v>
      </c>
      <c r="D4261" s="272" t="s">
        <v>504</v>
      </c>
    </row>
    <row r="4262" spans="1:4">
      <c r="A4262" s="272" t="s">
        <v>6564</v>
      </c>
      <c r="B4262" s="272">
        <v>532301</v>
      </c>
      <c r="C4262" s="272" t="s">
        <v>6565</v>
      </c>
      <c r="D4262" s="272" t="s">
        <v>863</v>
      </c>
    </row>
    <row r="4263" spans="1:4">
      <c r="A4263" s="272" t="s">
        <v>6566</v>
      </c>
      <c r="B4263" s="272">
        <v>500483</v>
      </c>
      <c r="C4263" s="272" t="s">
        <v>6567</v>
      </c>
      <c r="D4263" s="272" t="s">
        <v>6568</v>
      </c>
    </row>
    <row r="4264" spans="1:4">
      <c r="A4264" s="272" t="s">
        <v>6569</v>
      </c>
      <c r="B4264" s="272">
        <v>532540</v>
      </c>
      <c r="C4264" s="272" t="s">
        <v>6570</v>
      </c>
      <c r="D4264" s="272" t="s">
        <v>442</v>
      </c>
    </row>
    <row r="4265" spans="1:4">
      <c r="A4265" s="272" t="s">
        <v>6571</v>
      </c>
      <c r="B4265" s="272">
        <v>500408</v>
      </c>
      <c r="C4265" s="272" t="s">
        <v>6572</v>
      </c>
      <c r="D4265" s="272" t="s">
        <v>549</v>
      </c>
    </row>
    <row r="4266" spans="1:4">
      <c r="A4266" s="272" t="s">
        <v>6573</v>
      </c>
      <c r="B4266" s="272">
        <v>500800</v>
      </c>
      <c r="C4266" s="272" t="s">
        <v>6574</v>
      </c>
      <c r="D4266" s="272" t="s">
        <v>863</v>
      </c>
    </row>
    <row r="4267" spans="1:4">
      <c r="A4267" s="272" t="s">
        <v>6575</v>
      </c>
      <c r="B4267" s="272">
        <v>501301</v>
      </c>
      <c r="C4267" s="272" t="s">
        <v>6576</v>
      </c>
      <c r="D4267" s="272" t="s">
        <v>622</v>
      </c>
    </row>
    <row r="4268" spans="1:4">
      <c r="A4268" s="272" t="s">
        <v>6577</v>
      </c>
      <c r="B4268" s="272">
        <v>513434</v>
      </c>
      <c r="C4268" s="272" t="s">
        <v>6578</v>
      </c>
      <c r="D4268" s="272" t="s">
        <v>488</v>
      </c>
    </row>
    <row r="4269" spans="1:4">
      <c r="A4269" s="272" t="s">
        <v>6579</v>
      </c>
      <c r="B4269" s="272">
        <v>500570</v>
      </c>
      <c r="C4269" s="272" t="s">
        <v>6580</v>
      </c>
      <c r="D4269" s="272" t="s">
        <v>534</v>
      </c>
    </row>
    <row r="4270" spans="1:4">
      <c r="A4270" s="272" t="s">
        <v>6579</v>
      </c>
      <c r="B4270" s="272">
        <v>570001</v>
      </c>
      <c r="C4270" s="272" t="s">
        <v>6581</v>
      </c>
      <c r="D4270" s="272" t="s">
        <v>534</v>
      </c>
    </row>
    <row r="4271" spans="1:4">
      <c r="A4271" s="272" t="s">
        <v>6582</v>
      </c>
      <c r="B4271" s="272">
        <v>500400</v>
      </c>
      <c r="C4271" s="272" t="s">
        <v>6583</v>
      </c>
      <c r="D4271" s="272" t="s">
        <v>595</v>
      </c>
    </row>
    <row r="4272" spans="1:4">
      <c r="A4272" s="272" t="s">
        <v>6584</v>
      </c>
      <c r="B4272" s="272">
        <v>513010</v>
      </c>
      <c r="C4272" s="272" t="s">
        <v>6585</v>
      </c>
      <c r="D4272" s="272" t="s">
        <v>488</v>
      </c>
    </row>
    <row r="4273" spans="1:4">
      <c r="A4273" s="272" t="s">
        <v>6586</v>
      </c>
      <c r="B4273" s="272" t="s">
        <v>456</v>
      </c>
      <c r="C4273" s="272" t="s">
        <v>6587</v>
      </c>
      <c r="D4273" s="272" t="s">
        <v>488</v>
      </c>
    </row>
    <row r="4274" spans="1:4">
      <c r="A4274" s="272" t="s">
        <v>6588</v>
      </c>
      <c r="B4274" s="272">
        <v>500470</v>
      </c>
      <c r="C4274" s="272" t="s">
        <v>6589</v>
      </c>
      <c r="D4274" s="272" t="s">
        <v>488</v>
      </c>
    </row>
    <row r="4275" spans="1:4">
      <c r="A4275" s="272" t="s">
        <v>6590</v>
      </c>
      <c r="B4275" s="272">
        <v>532371</v>
      </c>
      <c r="C4275" s="272" t="s">
        <v>6591</v>
      </c>
      <c r="D4275" s="272" t="s">
        <v>1400</v>
      </c>
    </row>
    <row r="4276" spans="1:4">
      <c r="A4276" s="272" t="s">
        <v>6592</v>
      </c>
      <c r="B4276" s="272">
        <v>521228</v>
      </c>
      <c r="C4276" s="272" t="s">
        <v>456</v>
      </c>
      <c r="D4276" s="272" t="s">
        <v>570</v>
      </c>
    </row>
    <row r="4277" spans="1:4">
      <c r="A4277" s="272" t="s">
        <v>6593</v>
      </c>
      <c r="B4277" s="272">
        <v>531190</v>
      </c>
      <c r="C4277" s="272" t="s">
        <v>456</v>
      </c>
      <c r="D4277" s="272" t="s">
        <v>471</v>
      </c>
    </row>
    <row r="4278" spans="1:4">
      <c r="A4278" s="272" t="s">
        <v>6594</v>
      </c>
      <c r="B4278" s="272">
        <v>541228</v>
      </c>
      <c r="C4278" s="272" t="s">
        <v>456</v>
      </c>
      <c r="D4278" s="272" t="s">
        <v>464</v>
      </c>
    </row>
    <row r="4279" spans="1:4">
      <c r="A4279" s="272" t="s">
        <v>6595</v>
      </c>
      <c r="B4279" s="272">
        <v>504961</v>
      </c>
      <c r="C4279" s="272" t="s">
        <v>456</v>
      </c>
      <c r="D4279" s="272" t="s">
        <v>488</v>
      </c>
    </row>
    <row r="4280" spans="1:4">
      <c r="A4280" s="272" t="s">
        <v>6596</v>
      </c>
      <c r="B4280" s="272">
        <v>532284</v>
      </c>
      <c r="C4280" s="272" t="s">
        <v>456</v>
      </c>
      <c r="D4280" s="272" t="s">
        <v>439</v>
      </c>
    </row>
    <row r="4281" spans="1:4">
      <c r="A4281" s="272" t="s">
        <v>6597</v>
      </c>
      <c r="B4281" s="272">
        <v>533393</v>
      </c>
      <c r="C4281" s="272" t="s">
        <v>6598</v>
      </c>
      <c r="D4281" s="272" t="s">
        <v>542</v>
      </c>
    </row>
    <row r="4282" spans="1:4">
      <c r="A4282" s="272" t="s">
        <v>6599</v>
      </c>
      <c r="B4282" s="272">
        <v>540212</v>
      </c>
      <c r="C4282" s="272" t="s">
        <v>6600</v>
      </c>
      <c r="D4282" s="272" t="s">
        <v>777</v>
      </c>
    </row>
    <row r="4283" spans="1:4">
      <c r="A4283" s="272" t="s">
        <v>6601</v>
      </c>
      <c r="B4283" s="272">
        <v>501242</v>
      </c>
      <c r="C4283" s="272" t="s">
        <v>6602</v>
      </c>
      <c r="D4283" s="272" t="s">
        <v>473</v>
      </c>
    </row>
    <row r="4284" spans="1:4">
      <c r="A4284" s="272" t="s">
        <v>6603</v>
      </c>
      <c r="B4284" s="272">
        <v>532262</v>
      </c>
      <c r="C4284" s="272" t="s">
        <v>456</v>
      </c>
      <c r="D4284" s="272" t="s">
        <v>777</v>
      </c>
    </row>
    <row r="4285" spans="1:4">
      <c r="A4285" s="272" t="s">
        <v>6604</v>
      </c>
      <c r="B4285" s="272">
        <v>524156</v>
      </c>
      <c r="C4285" s="272" t="s">
        <v>456</v>
      </c>
      <c r="D4285" s="272" t="s">
        <v>504</v>
      </c>
    </row>
    <row r="4286" spans="1:4">
      <c r="A4286" s="272" t="s">
        <v>6605</v>
      </c>
      <c r="B4286" s="272">
        <v>541700</v>
      </c>
      <c r="C4286" s="272" t="s">
        <v>6606</v>
      </c>
      <c r="D4286" s="272" t="s">
        <v>570</v>
      </c>
    </row>
    <row r="4287" spans="1:4">
      <c r="A4287" s="272" t="s">
        <v>6607</v>
      </c>
      <c r="B4287" s="272">
        <v>523301</v>
      </c>
      <c r="C4287" s="272" t="s">
        <v>6608</v>
      </c>
      <c r="D4287" s="272" t="s">
        <v>450</v>
      </c>
    </row>
    <row r="4288" spans="1:4">
      <c r="A4288" s="272" t="s">
        <v>6609</v>
      </c>
      <c r="B4288" s="272" t="s">
        <v>456</v>
      </c>
      <c r="C4288" s="272" t="s">
        <v>6610</v>
      </c>
      <c r="D4288" s="272" t="s">
        <v>547</v>
      </c>
    </row>
    <row r="4289" spans="1:4">
      <c r="A4289" s="272" t="s">
        <v>6611</v>
      </c>
      <c r="B4289" s="272">
        <v>512011</v>
      </c>
      <c r="C4289" s="272" t="s">
        <v>456</v>
      </c>
      <c r="D4289" s="272" t="s">
        <v>478</v>
      </c>
    </row>
    <row r="4290" spans="1:4">
      <c r="A4290" s="272" t="s">
        <v>6612</v>
      </c>
      <c r="B4290" s="272">
        <v>539658</v>
      </c>
      <c r="C4290" s="272" t="s">
        <v>6613</v>
      </c>
      <c r="D4290" s="272" t="s">
        <v>3237</v>
      </c>
    </row>
    <row r="4291" spans="1:4">
      <c r="A4291" s="272" t="s">
        <v>6614</v>
      </c>
      <c r="B4291" s="272">
        <v>532755</v>
      </c>
      <c r="C4291" s="272" t="s">
        <v>6615</v>
      </c>
      <c r="D4291" s="272" t="s">
        <v>442</v>
      </c>
    </row>
    <row r="4292" spans="1:4">
      <c r="A4292" s="272" t="s">
        <v>6616</v>
      </c>
      <c r="B4292" s="272">
        <v>526576</v>
      </c>
      <c r="C4292" s="272" t="s">
        <v>6617</v>
      </c>
      <c r="D4292" s="272" t="s">
        <v>654</v>
      </c>
    </row>
    <row r="4293" spans="1:4">
      <c r="A4293" s="272" t="s">
        <v>6618</v>
      </c>
      <c r="B4293" s="272">
        <v>542141</v>
      </c>
      <c r="C4293" s="272" t="s">
        <v>6619</v>
      </c>
      <c r="D4293" s="272" t="s">
        <v>854</v>
      </c>
    </row>
    <row r="4294" spans="1:4">
      <c r="A4294" s="272" t="s">
        <v>6620</v>
      </c>
      <c r="B4294" s="272">
        <v>532804</v>
      </c>
      <c r="C4294" s="272" t="s">
        <v>6621</v>
      </c>
      <c r="D4294" s="272" t="s">
        <v>779</v>
      </c>
    </row>
    <row r="4295" spans="1:4">
      <c r="A4295" s="272" t="s">
        <v>6622</v>
      </c>
      <c r="B4295" s="272">
        <v>532804</v>
      </c>
      <c r="C4295" s="272" t="s">
        <v>6621</v>
      </c>
      <c r="D4295" s="272" t="s">
        <v>779</v>
      </c>
    </row>
    <row r="4296" spans="1:4">
      <c r="A4296" s="272" t="s">
        <v>6623</v>
      </c>
      <c r="B4296" s="272">
        <v>533216</v>
      </c>
      <c r="C4296" s="272" t="s">
        <v>6624</v>
      </c>
      <c r="D4296" s="272" t="s">
        <v>854</v>
      </c>
    </row>
    <row r="4297" spans="1:4">
      <c r="A4297" s="272" t="s">
        <v>6625</v>
      </c>
      <c r="B4297" s="272">
        <v>509917</v>
      </c>
      <c r="C4297" s="272" t="s">
        <v>456</v>
      </c>
      <c r="D4297" s="272" t="s">
        <v>998</v>
      </c>
    </row>
    <row r="4298" spans="1:4">
      <c r="A4298" s="272" t="s">
        <v>6626</v>
      </c>
      <c r="B4298" s="272">
        <v>501421</v>
      </c>
      <c r="C4298" s="272" t="s">
        <v>456</v>
      </c>
      <c r="D4298" s="272" t="s">
        <v>549</v>
      </c>
    </row>
    <row r="4299" spans="1:4">
      <c r="A4299" s="272" t="s">
        <v>6627</v>
      </c>
      <c r="B4299" s="272">
        <v>524204</v>
      </c>
      <c r="C4299" s="272" t="s">
        <v>456</v>
      </c>
      <c r="D4299" s="272" t="s">
        <v>964</v>
      </c>
    </row>
    <row r="4300" spans="1:4">
      <c r="A4300" s="272" t="s">
        <v>6628</v>
      </c>
      <c r="B4300" s="272">
        <v>540595</v>
      </c>
      <c r="C4300" s="272" t="s">
        <v>6629</v>
      </c>
      <c r="D4300" s="272" t="s">
        <v>1403</v>
      </c>
    </row>
    <row r="4301" spans="1:4">
      <c r="A4301" s="272" t="s">
        <v>6630</v>
      </c>
      <c r="B4301" s="272">
        <v>539428</v>
      </c>
      <c r="C4301" s="272" t="s">
        <v>456</v>
      </c>
      <c r="D4301" s="272" t="s">
        <v>926</v>
      </c>
    </row>
    <row r="4302" spans="1:4">
      <c r="A4302" s="272" t="s">
        <v>6631</v>
      </c>
      <c r="B4302" s="272">
        <v>530595</v>
      </c>
      <c r="C4302" s="272" t="s">
        <v>456</v>
      </c>
      <c r="D4302" s="272" t="s">
        <v>549</v>
      </c>
    </row>
    <row r="4303" spans="1:4">
      <c r="A4303" s="272" t="s">
        <v>6632</v>
      </c>
      <c r="B4303" s="272">
        <v>533982</v>
      </c>
      <c r="C4303" s="272" t="s">
        <v>6633</v>
      </c>
      <c r="D4303" s="272" t="s">
        <v>442</v>
      </c>
    </row>
    <row r="4304" spans="1:4">
      <c r="A4304" s="272" t="s">
        <v>6634</v>
      </c>
      <c r="B4304" s="272">
        <v>530533</v>
      </c>
      <c r="C4304" s="272" t="s">
        <v>456</v>
      </c>
      <c r="D4304" s="272" t="s">
        <v>863</v>
      </c>
    </row>
    <row r="4305" spans="1:4">
      <c r="A4305" s="272" t="s">
        <v>6635</v>
      </c>
      <c r="B4305" s="272">
        <v>506162</v>
      </c>
      <c r="C4305" s="272" t="s">
        <v>456</v>
      </c>
      <c r="D4305" s="272" t="s">
        <v>439</v>
      </c>
    </row>
    <row r="4306" spans="1:4">
      <c r="A4306" s="272" t="s">
        <v>6636</v>
      </c>
      <c r="B4306" s="272">
        <v>512157</v>
      </c>
      <c r="C4306" s="272" t="s">
        <v>456</v>
      </c>
      <c r="D4306" s="272" t="s">
        <v>877</v>
      </c>
    </row>
    <row r="4307" spans="1:4">
      <c r="A4307" s="272" t="s">
        <v>6637</v>
      </c>
      <c r="B4307" s="272">
        <v>505400</v>
      </c>
      <c r="C4307" s="272" t="s">
        <v>6638</v>
      </c>
      <c r="D4307" s="272" t="s">
        <v>542</v>
      </c>
    </row>
    <row r="4308" spans="1:4">
      <c r="A4308" s="272" t="s">
        <v>6639</v>
      </c>
      <c r="B4308" s="272">
        <v>533326</v>
      </c>
      <c r="C4308" s="272" t="s">
        <v>6640</v>
      </c>
      <c r="D4308" s="272" t="s">
        <v>854</v>
      </c>
    </row>
    <row r="4309" spans="1:4">
      <c r="A4309" s="272" t="s">
        <v>6641</v>
      </c>
      <c r="B4309" s="272">
        <v>533164</v>
      </c>
      <c r="C4309" s="272" t="s">
        <v>6642</v>
      </c>
      <c r="D4309" s="272" t="s">
        <v>576</v>
      </c>
    </row>
    <row r="4310" spans="1:4">
      <c r="A4310" s="272" t="s">
        <v>6643</v>
      </c>
      <c r="B4310" s="272">
        <v>532845</v>
      </c>
      <c r="C4310" s="272" t="s">
        <v>6644</v>
      </c>
      <c r="D4310" s="272" t="s">
        <v>657</v>
      </c>
    </row>
    <row r="4311" spans="1:4">
      <c r="A4311" s="272" t="s">
        <v>6645</v>
      </c>
      <c r="B4311" s="272">
        <v>507753</v>
      </c>
      <c r="C4311" s="272" t="s">
        <v>456</v>
      </c>
      <c r="D4311" s="272" t="s">
        <v>504</v>
      </c>
    </row>
    <row r="4312" spans="1:4">
      <c r="A4312" s="272" t="s">
        <v>6646</v>
      </c>
      <c r="B4312" s="272">
        <v>509945</v>
      </c>
      <c r="C4312" s="272" t="s">
        <v>456</v>
      </c>
      <c r="D4312" s="272" t="s">
        <v>439</v>
      </c>
    </row>
    <row r="4313" spans="1:4">
      <c r="A4313" s="272" t="s">
        <v>6647</v>
      </c>
      <c r="B4313" s="272">
        <v>526654</v>
      </c>
      <c r="C4313" s="272" t="s">
        <v>456</v>
      </c>
      <c r="D4313" s="272" t="s">
        <v>542</v>
      </c>
    </row>
    <row r="4314" spans="1:4">
      <c r="A4314" s="272" t="s">
        <v>6648</v>
      </c>
      <c r="B4314" s="272">
        <v>509015</v>
      </c>
      <c r="C4314" s="272" t="s">
        <v>456</v>
      </c>
      <c r="D4314" s="272" t="s">
        <v>998</v>
      </c>
    </row>
    <row r="4315" spans="1:4">
      <c r="A4315" s="272" t="s">
        <v>6649</v>
      </c>
      <c r="B4315" s="272">
        <v>509015</v>
      </c>
      <c r="C4315" s="272" t="s">
        <v>456</v>
      </c>
      <c r="D4315" s="272" t="s">
        <v>998</v>
      </c>
    </row>
    <row r="4316" spans="1:4">
      <c r="A4316" s="272" t="s">
        <v>6650</v>
      </c>
      <c r="B4316" s="272">
        <v>514484</v>
      </c>
      <c r="C4316" s="272" t="s">
        <v>456</v>
      </c>
      <c r="D4316" s="272" t="s">
        <v>471</v>
      </c>
    </row>
    <row r="4317" spans="1:4">
      <c r="A4317" s="272" t="s">
        <v>6651</v>
      </c>
      <c r="B4317" s="272">
        <v>533158</v>
      </c>
      <c r="C4317" s="272" t="s">
        <v>6652</v>
      </c>
      <c r="D4317" s="272" t="s">
        <v>570</v>
      </c>
    </row>
    <row r="4318" spans="1:4">
      <c r="A4318" s="272" t="s">
        <v>6653</v>
      </c>
      <c r="B4318" s="272">
        <v>590062</v>
      </c>
      <c r="C4318" s="272" t="s">
        <v>6654</v>
      </c>
      <c r="D4318" s="272" t="s">
        <v>504</v>
      </c>
    </row>
    <row r="4319" spans="1:4">
      <c r="A4319" s="272" t="s">
        <v>6655</v>
      </c>
      <c r="B4319" s="272">
        <v>542460</v>
      </c>
      <c r="C4319" s="272" t="s">
        <v>6656</v>
      </c>
      <c r="D4319" s="272" t="s">
        <v>464</v>
      </c>
    </row>
    <row r="4320" spans="1:4">
      <c r="A4320" s="272" t="s">
        <v>6657</v>
      </c>
      <c r="B4320" s="272">
        <v>531373</v>
      </c>
      <c r="C4320" s="272" t="s">
        <v>6658</v>
      </c>
      <c r="D4320" s="272" t="s">
        <v>657</v>
      </c>
    </row>
    <row r="4321" spans="1:4">
      <c r="A4321" s="272" t="s">
        <v>6659</v>
      </c>
      <c r="B4321" s="272">
        <v>500469</v>
      </c>
      <c r="C4321" s="272" t="s">
        <v>6660</v>
      </c>
      <c r="D4321" s="272" t="s">
        <v>774</v>
      </c>
    </row>
    <row r="4322" spans="1:4">
      <c r="A4322" s="272" t="s">
        <v>6661</v>
      </c>
      <c r="B4322" s="272">
        <v>500620</v>
      </c>
      <c r="C4322" s="272" t="s">
        <v>6662</v>
      </c>
      <c r="D4322" s="272" t="s">
        <v>1704</v>
      </c>
    </row>
    <row r="4323" spans="1:4">
      <c r="A4323" s="272" t="s">
        <v>6663</v>
      </c>
      <c r="B4323" s="272" t="s">
        <v>456</v>
      </c>
      <c r="C4323" s="272" t="s">
        <v>6664</v>
      </c>
      <c r="D4323" s="272" t="s">
        <v>547</v>
      </c>
    </row>
    <row r="4324" spans="1:4">
      <c r="A4324" s="272" t="s">
        <v>6665</v>
      </c>
      <c r="B4324" s="272">
        <v>522073</v>
      </c>
      <c r="C4324" s="272" t="s">
        <v>6666</v>
      </c>
      <c r="D4324" s="272" t="s">
        <v>811</v>
      </c>
    </row>
    <row r="4325" spans="1:4">
      <c r="A4325" s="272" t="s">
        <v>6667</v>
      </c>
      <c r="B4325" s="272">
        <v>530005</v>
      </c>
      <c r="C4325" s="272" t="s">
        <v>6668</v>
      </c>
      <c r="D4325" s="272" t="s">
        <v>469</v>
      </c>
    </row>
    <row r="4326" spans="1:4">
      <c r="A4326" s="272" t="s">
        <v>6669</v>
      </c>
      <c r="B4326" s="272">
        <v>500850</v>
      </c>
      <c r="C4326" s="272" t="s">
        <v>6670</v>
      </c>
      <c r="D4326" s="272" t="s">
        <v>657</v>
      </c>
    </row>
    <row r="4327" spans="1:4">
      <c r="A4327" s="272" t="s">
        <v>6671</v>
      </c>
      <c r="B4327" s="272">
        <v>540954</v>
      </c>
      <c r="C4327" s="272" t="s">
        <v>456</v>
      </c>
      <c r="D4327" s="272" t="s">
        <v>951</v>
      </c>
    </row>
    <row r="4328" spans="1:4">
      <c r="A4328" s="272" t="s">
        <v>6672</v>
      </c>
      <c r="B4328" s="272">
        <v>530023</v>
      </c>
      <c r="C4328" s="272" t="s">
        <v>6673</v>
      </c>
      <c r="D4328" s="272" t="s">
        <v>473</v>
      </c>
    </row>
    <row r="4329" spans="1:4">
      <c r="A4329" s="272" t="s">
        <v>6674</v>
      </c>
      <c r="B4329" s="272">
        <v>530023</v>
      </c>
      <c r="C4329" s="272" t="s">
        <v>6673</v>
      </c>
      <c r="D4329" s="272" t="s">
        <v>473</v>
      </c>
    </row>
    <row r="4330" spans="1:4">
      <c r="A4330" s="272" t="s">
        <v>6675</v>
      </c>
      <c r="B4330" s="272">
        <v>532209</v>
      </c>
      <c r="C4330" s="272" t="s">
        <v>6676</v>
      </c>
      <c r="D4330" s="272" t="s">
        <v>774</v>
      </c>
    </row>
    <row r="4331" spans="1:4">
      <c r="A4331" s="272" t="s">
        <v>6677</v>
      </c>
      <c r="B4331" s="272">
        <v>532652</v>
      </c>
      <c r="C4331" s="272" t="s">
        <v>6678</v>
      </c>
      <c r="D4331" s="272" t="s">
        <v>774</v>
      </c>
    </row>
    <row r="4332" spans="1:4">
      <c r="A4332" s="272" t="s">
        <v>6679</v>
      </c>
      <c r="B4332" s="272">
        <v>540210</v>
      </c>
      <c r="C4332" s="272" t="s">
        <v>6680</v>
      </c>
      <c r="D4332" s="272" t="s">
        <v>457</v>
      </c>
    </row>
    <row r="4333" spans="1:4">
      <c r="A4333" s="272" t="s">
        <v>6681</v>
      </c>
      <c r="B4333" s="272">
        <v>501343</v>
      </c>
      <c r="C4333" s="272" t="s">
        <v>6682</v>
      </c>
      <c r="D4333" s="272" t="s">
        <v>473</v>
      </c>
    </row>
    <row r="4334" spans="1:4">
      <c r="A4334" s="272" t="s">
        <v>6683</v>
      </c>
      <c r="B4334" s="272">
        <v>540769</v>
      </c>
      <c r="C4334" s="272" t="s">
        <v>6684</v>
      </c>
      <c r="D4334" s="272" t="s">
        <v>2539</v>
      </c>
    </row>
    <row r="4335" spans="1:4">
      <c r="A4335" s="272" t="s">
        <v>6685</v>
      </c>
      <c r="B4335" s="272">
        <v>590086</v>
      </c>
      <c r="C4335" s="272" t="s">
        <v>6686</v>
      </c>
      <c r="D4335" s="272" t="s">
        <v>436</v>
      </c>
    </row>
    <row r="4336" spans="1:4">
      <c r="A4336" s="272" t="s">
        <v>6687</v>
      </c>
      <c r="B4336" s="272" t="s">
        <v>456</v>
      </c>
      <c r="C4336" s="272" t="s">
        <v>6688</v>
      </c>
      <c r="D4336" s="272" t="s">
        <v>547</v>
      </c>
    </row>
    <row r="4337" spans="1:4">
      <c r="A4337" s="272" t="s">
        <v>6689</v>
      </c>
      <c r="B4337" s="272">
        <v>503100</v>
      </c>
      <c r="C4337" s="272" t="s">
        <v>6690</v>
      </c>
      <c r="D4337" s="272" t="s">
        <v>542</v>
      </c>
    </row>
    <row r="4338" spans="1:4">
      <c r="A4338" s="272" t="s">
        <v>6691</v>
      </c>
      <c r="B4338" s="272">
        <v>542123</v>
      </c>
      <c r="C4338" s="272" t="s">
        <v>456</v>
      </c>
      <c r="D4338" s="272" t="s">
        <v>964</v>
      </c>
    </row>
    <row r="4339" spans="1:4">
      <c r="A4339" s="272" t="s">
        <v>6692</v>
      </c>
      <c r="B4339" s="272">
        <v>500260</v>
      </c>
      <c r="C4339" s="272" t="s">
        <v>6693</v>
      </c>
      <c r="D4339" s="272" t="s">
        <v>469</v>
      </c>
    </row>
    <row r="4340" spans="1:4">
      <c r="A4340" s="272" t="s">
        <v>6694</v>
      </c>
      <c r="B4340" s="272">
        <v>503169</v>
      </c>
      <c r="C4340" s="272" t="s">
        <v>6695</v>
      </c>
      <c r="D4340" s="272" t="s">
        <v>471</v>
      </c>
    </row>
    <row r="4341" spans="1:4">
      <c r="A4341" s="272" t="s">
        <v>6696</v>
      </c>
      <c r="B4341" s="272">
        <v>526725</v>
      </c>
      <c r="C4341" s="272" t="s">
        <v>6697</v>
      </c>
      <c r="D4341" s="272" t="s">
        <v>980</v>
      </c>
    </row>
    <row r="4342" spans="1:4">
      <c r="A4342" s="272" t="s">
        <v>6698</v>
      </c>
      <c r="B4342" s="272">
        <v>532218</v>
      </c>
      <c r="C4342" s="272" t="s">
        <v>6699</v>
      </c>
      <c r="D4342" s="272" t="s">
        <v>774</v>
      </c>
    </row>
    <row r="4343" spans="1:4">
      <c r="A4343" s="272" t="s">
        <v>6700</v>
      </c>
      <c r="B4343" s="272">
        <v>512531</v>
      </c>
      <c r="C4343" s="272" t="s">
        <v>6701</v>
      </c>
      <c r="D4343" s="272" t="s">
        <v>478</v>
      </c>
    </row>
    <row r="4344" spans="1:4">
      <c r="A4344" s="272" t="s">
        <v>6702</v>
      </c>
      <c r="B4344" s="272">
        <v>512531</v>
      </c>
      <c r="C4344" s="272" t="s">
        <v>6703</v>
      </c>
      <c r="D4344" s="272" t="s">
        <v>478</v>
      </c>
    </row>
    <row r="4345" spans="1:4">
      <c r="A4345" s="272" t="s">
        <v>6704</v>
      </c>
      <c r="B4345" s="272">
        <v>504966</v>
      </c>
      <c r="C4345" s="272" t="s">
        <v>6705</v>
      </c>
      <c r="D4345" s="272" t="s">
        <v>651</v>
      </c>
    </row>
    <row r="4346" spans="1:4">
      <c r="A4346" s="272" t="s">
        <v>6706</v>
      </c>
      <c r="B4346" s="272">
        <v>504966</v>
      </c>
      <c r="C4346" s="272" t="s">
        <v>6705</v>
      </c>
      <c r="D4346" s="272" t="s">
        <v>651</v>
      </c>
    </row>
    <row r="4347" spans="1:4">
      <c r="A4347" s="272" t="s">
        <v>6707</v>
      </c>
      <c r="B4347" s="272">
        <v>530363</v>
      </c>
      <c r="C4347" s="272" t="s">
        <v>6708</v>
      </c>
      <c r="D4347" s="272" t="s">
        <v>1155</v>
      </c>
    </row>
    <row r="4348" spans="1:4">
      <c r="A4348" s="272" t="s">
        <v>6709</v>
      </c>
      <c r="B4348" s="272" t="s">
        <v>456</v>
      </c>
      <c r="C4348" s="272" t="s">
        <v>6710</v>
      </c>
      <c r="D4348" s="272" t="s">
        <v>547</v>
      </c>
    </row>
    <row r="4349" spans="1:4">
      <c r="A4349" s="272" t="s">
        <v>6711</v>
      </c>
      <c r="B4349" s="272" t="s">
        <v>456</v>
      </c>
      <c r="C4349" s="272" t="s">
        <v>6712</v>
      </c>
      <c r="D4349" s="272" t="s">
        <v>547</v>
      </c>
    </row>
    <row r="4350" spans="1:4">
      <c r="A4350" s="272" t="s">
        <v>6713</v>
      </c>
      <c r="B4350" s="272">
        <v>540980</v>
      </c>
      <c r="C4350" s="272" t="s">
        <v>456</v>
      </c>
      <c r="D4350" s="272" t="s">
        <v>478</v>
      </c>
    </row>
    <row r="4351" spans="1:4">
      <c r="A4351" s="272" t="s">
        <v>6714</v>
      </c>
      <c r="B4351" s="272" t="s">
        <v>456</v>
      </c>
      <c r="C4351" s="272" t="s">
        <v>6715</v>
      </c>
      <c r="D4351" s="272" t="s">
        <v>467</v>
      </c>
    </row>
    <row r="4352" spans="1:4">
      <c r="A4352" s="272" t="s">
        <v>6716</v>
      </c>
      <c r="B4352" s="272">
        <v>530199</v>
      </c>
      <c r="C4352" s="272" t="s">
        <v>6717</v>
      </c>
      <c r="D4352" s="272" t="s">
        <v>494</v>
      </c>
    </row>
    <row r="4353" spans="1:4">
      <c r="A4353" s="272" t="s">
        <v>6718</v>
      </c>
      <c r="B4353" s="272">
        <v>500411</v>
      </c>
      <c r="C4353" s="272" t="s">
        <v>6719</v>
      </c>
      <c r="D4353" s="272" t="s">
        <v>499</v>
      </c>
    </row>
    <row r="4354" spans="1:4">
      <c r="A4354" s="272" t="s">
        <v>6720</v>
      </c>
      <c r="B4354" s="272">
        <v>539310</v>
      </c>
      <c r="C4354" s="272" t="s">
        <v>456</v>
      </c>
      <c r="D4354" s="272" t="s">
        <v>2059</v>
      </c>
    </row>
    <row r="4355" spans="1:4">
      <c r="A4355" s="272" t="s">
        <v>6721</v>
      </c>
      <c r="B4355" s="272">
        <v>538464</v>
      </c>
      <c r="C4355" s="272" t="s">
        <v>456</v>
      </c>
      <c r="D4355" s="272" t="s">
        <v>473</v>
      </c>
    </row>
    <row r="4356" spans="1:4">
      <c r="A4356" s="272" t="s">
        <v>6722</v>
      </c>
      <c r="B4356" s="272">
        <v>531652</v>
      </c>
      <c r="C4356" s="272" t="s">
        <v>456</v>
      </c>
      <c r="D4356" s="272" t="s">
        <v>473</v>
      </c>
    </row>
    <row r="4357" spans="1:4">
      <c r="A4357" s="272" t="s">
        <v>6723</v>
      </c>
      <c r="B4357" s="272">
        <v>507450</v>
      </c>
      <c r="C4357" s="272" t="s">
        <v>6724</v>
      </c>
      <c r="D4357" s="272" t="s">
        <v>1155</v>
      </c>
    </row>
    <row r="4358" spans="1:4">
      <c r="A4358" s="272" t="s">
        <v>6725</v>
      </c>
      <c r="B4358" s="272">
        <v>500412</v>
      </c>
      <c r="C4358" s="272" t="s">
        <v>6726</v>
      </c>
      <c r="D4358" s="272" t="s">
        <v>504</v>
      </c>
    </row>
    <row r="4359" spans="1:4">
      <c r="A4359" s="272" t="s">
        <v>6727</v>
      </c>
      <c r="B4359" s="272">
        <v>500413</v>
      </c>
      <c r="C4359" s="272" t="s">
        <v>6728</v>
      </c>
      <c r="D4359" s="272" t="s">
        <v>1459</v>
      </c>
    </row>
    <row r="4360" spans="1:4">
      <c r="A4360" s="272" t="s">
        <v>6729</v>
      </c>
      <c r="B4360" s="272">
        <v>500413</v>
      </c>
      <c r="C4360" s="272" t="s">
        <v>6728</v>
      </c>
      <c r="D4360" s="272" t="s">
        <v>1459</v>
      </c>
    </row>
    <row r="4361" spans="1:4">
      <c r="A4361" s="272" t="s">
        <v>6730</v>
      </c>
      <c r="B4361" s="272">
        <v>533941</v>
      </c>
      <c r="C4361" s="272" t="s">
        <v>6731</v>
      </c>
      <c r="D4361" s="272" t="s">
        <v>570</v>
      </c>
    </row>
    <row r="4362" spans="1:4">
      <c r="A4362" s="272" t="s">
        <v>6732</v>
      </c>
      <c r="B4362" s="272">
        <v>533941</v>
      </c>
      <c r="C4362" s="272" t="s">
        <v>6731</v>
      </c>
      <c r="D4362" s="272" t="s">
        <v>570</v>
      </c>
    </row>
    <row r="4363" spans="1:4">
      <c r="A4363" s="272" t="s">
        <v>6733</v>
      </c>
      <c r="B4363" s="272">
        <v>539871</v>
      </c>
      <c r="C4363" s="272" t="s">
        <v>6734</v>
      </c>
      <c r="D4363" s="272" t="s">
        <v>645</v>
      </c>
    </row>
    <row r="4364" spans="1:4">
      <c r="A4364" s="272" t="s">
        <v>6735</v>
      </c>
      <c r="B4364" s="272">
        <v>504973</v>
      </c>
      <c r="C4364" s="272" t="s">
        <v>6736</v>
      </c>
      <c r="D4364" s="272" t="s">
        <v>811</v>
      </c>
    </row>
    <row r="4365" spans="1:4">
      <c r="A4365" s="272" t="s">
        <v>6737</v>
      </c>
      <c r="B4365" s="272">
        <v>540108</v>
      </c>
      <c r="C4365" s="272" t="s">
        <v>456</v>
      </c>
      <c r="D4365" s="272" t="s">
        <v>439</v>
      </c>
    </row>
    <row r="4366" spans="1:4">
      <c r="A4366" s="272" t="s">
        <v>6738</v>
      </c>
      <c r="B4366" s="272">
        <v>590005</v>
      </c>
      <c r="C4366" s="272" t="s">
        <v>6739</v>
      </c>
      <c r="D4366" s="272" t="s">
        <v>666</v>
      </c>
    </row>
    <row r="4367" spans="1:4">
      <c r="A4367" s="272" t="s">
        <v>6740</v>
      </c>
      <c r="B4367" s="272">
        <v>590005</v>
      </c>
      <c r="C4367" s="272" t="s">
        <v>6739</v>
      </c>
      <c r="D4367" s="272" t="s">
        <v>666</v>
      </c>
    </row>
    <row r="4368" spans="1:4">
      <c r="A4368" s="272" t="s">
        <v>6741</v>
      </c>
      <c r="B4368" s="272">
        <v>536264</v>
      </c>
      <c r="C4368" s="272" t="s">
        <v>456</v>
      </c>
      <c r="D4368" s="272" t="s">
        <v>777</v>
      </c>
    </row>
    <row r="4369" spans="1:4">
      <c r="A4369" s="272" t="s">
        <v>6742</v>
      </c>
      <c r="B4369" s="272">
        <v>536264</v>
      </c>
      <c r="C4369" s="272" t="s">
        <v>456</v>
      </c>
      <c r="D4369" s="272" t="s">
        <v>777</v>
      </c>
    </row>
    <row r="4370" spans="1:4">
      <c r="A4370" s="272" t="s">
        <v>6743</v>
      </c>
      <c r="B4370" s="272">
        <v>533629</v>
      </c>
      <c r="C4370" s="272" t="s">
        <v>6744</v>
      </c>
      <c r="D4370" s="272" t="s">
        <v>576</v>
      </c>
    </row>
    <row r="4371" spans="1:4">
      <c r="A4371" s="272" t="s">
        <v>6745</v>
      </c>
      <c r="B4371" s="272">
        <v>505196</v>
      </c>
      <c r="C4371" s="272" t="s">
        <v>6746</v>
      </c>
      <c r="D4371" s="272" t="s">
        <v>579</v>
      </c>
    </row>
    <row r="4372" spans="1:4">
      <c r="A4372" s="272" t="s">
        <v>6747</v>
      </c>
      <c r="B4372" s="272">
        <v>503663</v>
      </c>
      <c r="C4372" s="272" t="s">
        <v>6748</v>
      </c>
      <c r="D4372" s="272" t="s">
        <v>476</v>
      </c>
    </row>
    <row r="4373" spans="1:4">
      <c r="A4373" s="272" t="s">
        <v>6749</v>
      </c>
      <c r="B4373" s="272">
        <v>507205</v>
      </c>
      <c r="C4373" s="272" t="s">
        <v>6750</v>
      </c>
      <c r="D4373" s="272" t="s">
        <v>1088</v>
      </c>
    </row>
    <row r="4374" spans="1:4">
      <c r="A4374" s="272" t="s">
        <v>6751</v>
      </c>
      <c r="B4374" s="272">
        <v>532856</v>
      </c>
      <c r="C4374" s="272" t="s">
        <v>6752</v>
      </c>
      <c r="D4374" s="272" t="s">
        <v>576</v>
      </c>
    </row>
    <row r="4375" spans="1:4">
      <c r="A4375" s="272" t="s">
        <v>6753</v>
      </c>
      <c r="B4375" s="272">
        <v>511559</v>
      </c>
      <c r="C4375" s="272" t="s">
        <v>6754</v>
      </c>
      <c r="D4375" s="272" t="s">
        <v>473</v>
      </c>
    </row>
    <row r="4376" spans="1:4">
      <c r="A4376" s="272" t="s">
        <v>6755</v>
      </c>
      <c r="B4376" s="272">
        <v>500414</v>
      </c>
      <c r="C4376" s="272" t="s">
        <v>456</v>
      </c>
      <c r="D4376" s="272" t="s">
        <v>570</v>
      </c>
    </row>
    <row r="4377" spans="1:4">
      <c r="A4377" s="272" t="s">
        <v>6756</v>
      </c>
      <c r="B4377" s="272">
        <v>500414</v>
      </c>
      <c r="C4377" s="272" t="s">
        <v>456</v>
      </c>
      <c r="D4377" s="272" t="s">
        <v>570</v>
      </c>
    </row>
    <row r="4378" spans="1:4">
      <c r="A4378" s="272" t="s">
        <v>6757</v>
      </c>
      <c r="B4378" s="272">
        <v>522113</v>
      </c>
      <c r="C4378" s="272" t="s">
        <v>6758</v>
      </c>
      <c r="D4378" s="272" t="s">
        <v>464</v>
      </c>
    </row>
    <row r="4379" spans="1:4">
      <c r="A4379" s="272" t="s">
        <v>6759</v>
      </c>
      <c r="B4379" s="272">
        <v>522113</v>
      </c>
      <c r="C4379" s="272" t="s">
        <v>6758</v>
      </c>
      <c r="D4379" s="272" t="s">
        <v>464</v>
      </c>
    </row>
    <row r="4380" spans="1:4">
      <c r="A4380" s="272" t="s">
        <v>6760</v>
      </c>
      <c r="B4380" s="272">
        <v>530475</v>
      </c>
      <c r="C4380" s="272" t="s">
        <v>456</v>
      </c>
      <c r="D4380" s="272" t="s">
        <v>616</v>
      </c>
    </row>
    <row r="4381" spans="1:4">
      <c r="A4381" s="272" t="s">
        <v>6761</v>
      </c>
      <c r="B4381" s="272">
        <v>541741</v>
      </c>
      <c r="C4381" s="272" t="s">
        <v>456</v>
      </c>
      <c r="D4381" s="272" t="s">
        <v>478</v>
      </c>
    </row>
    <row r="4382" spans="1:4">
      <c r="A4382" s="272" t="s">
        <v>6762</v>
      </c>
      <c r="B4382" s="272">
        <v>532375</v>
      </c>
      <c r="C4382" s="272" t="s">
        <v>6763</v>
      </c>
      <c r="D4382" s="272" t="s">
        <v>459</v>
      </c>
    </row>
    <row r="4383" spans="1:4">
      <c r="A4383" s="272" t="s">
        <v>6764</v>
      </c>
      <c r="B4383" s="272">
        <v>539488</v>
      </c>
      <c r="C4383" s="272" t="s">
        <v>456</v>
      </c>
      <c r="D4383" s="272" t="s">
        <v>476</v>
      </c>
    </row>
    <row r="4384" spans="1:4">
      <c r="A4384" s="272" t="s">
        <v>6765</v>
      </c>
      <c r="B4384" s="272">
        <v>540904</v>
      </c>
      <c r="C4384" s="272" t="s">
        <v>456</v>
      </c>
      <c r="D4384" s="272" t="s">
        <v>733</v>
      </c>
    </row>
    <row r="4385" spans="1:4">
      <c r="A4385" s="272" t="s">
        <v>6766</v>
      </c>
      <c r="B4385" s="272" t="s">
        <v>456</v>
      </c>
      <c r="C4385" s="272" t="s">
        <v>6767</v>
      </c>
      <c r="D4385" s="272" t="s">
        <v>467</v>
      </c>
    </row>
    <row r="4386" spans="1:4">
      <c r="A4386" s="272" t="s">
        <v>6768</v>
      </c>
      <c r="B4386" s="272">
        <v>531547</v>
      </c>
      <c r="C4386" s="272" t="s">
        <v>456</v>
      </c>
      <c r="D4386" s="272" t="s">
        <v>654</v>
      </c>
    </row>
    <row r="4387" spans="1:4">
      <c r="A4387" s="272" t="s">
        <v>6769</v>
      </c>
      <c r="B4387" s="272">
        <v>531547</v>
      </c>
      <c r="C4387" s="272" t="s">
        <v>456</v>
      </c>
      <c r="D4387" s="272" t="s">
        <v>654</v>
      </c>
    </row>
    <row r="4388" spans="1:4">
      <c r="A4388" s="272" t="s">
        <v>6770</v>
      </c>
      <c r="B4388" s="272">
        <v>531814</v>
      </c>
      <c r="C4388" s="272" t="s">
        <v>456</v>
      </c>
      <c r="D4388" s="272" t="s">
        <v>542</v>
      </c>
    </row>
    <row r="4389" spans="1:4">
      <c r="A4389" s="272" t="s">
        <v>6771</v>
      </c>
      <c r="B4389" s="272">
        <v>524582</v>
      </c>
      <c r="C4389" s="272" t="s">
        <v>456</v>
      </c>
      <c r="D4389" s="272" t="s">
        <v>536</v>
      </c>
    </row>
    <row r="4390" spans="1:4">
      <c r="A4390" s="272" t="s">
        <v>6772</v>
      </c>
      <c r="B4390" s="272">
        <v>539040</v>
      </c>
      <c r="C4390" s="272" t="s">
        <v>456</v>
      </c>
      <c r="D4390" s="272" t="s">
        <v>936</v>
      </c>
    </row>
    <row r="4391" spans="1:4">
      <c r="A4391" s="272" t="s">
        <v>6773</v>
      </c>
      <c r="B4391" s="272">
        <v>539985</v>
      </c>
      <c r="C4391" s="272" t="s">
        <v>456</v>
      </c>
      <c r="D4391" s="272" t="s">
        <v>471</v>
      </c>
    </row>
    <row r="4392" spans="1:4">
      <c r="A4392" s="272" t="s">
        <v>6774</v>
      </c>
      <c r="B4392" s="272">
        <v>532966</v>
      </c>
      <c r="C4392" s="272" t="s">
        <v>6775</v>
      </c>
      <c r="D4392" s="272" t="s">
        <v>534</v>
      </c>
    </row>
    <row r="4393" spans="1:4">
      <c r="A4393" s="272" t="s">
        <v>6776</v>
      </c>
      <c r="B4393" s="272">
        <v>524717</v>
      </c>
      <c r="C4393" s="272" t="s">
        <v>456</v>
      </c>
      <c r="D4393" s="272" t="s">
        <v>616</v>
      </c>
    </row>
    <row r="4394" spans="1:4">
      <c r="A4394" s="272" t="s">
        <v>6777</v>
      </c>
      <c r="B4394" s="272">
        <v>500114</v>
      </c>
      <c r="C4394" s="272" t="s">
        <v>6778</v>
      </c>
      <c r="D4394" s="272" t="s">
        <v>570</v>
      </c>
    </row>
    <row r="4395" spans="1:4">
      <c r="A4395" s="272" t="s">
        <v>6779</v>
      </c>
      <c r="B4395" s="272">
        <v>530045</v>
      </c>
      <c r="C4395" s="272" t="s">
        <v>456</v>
      </c>
      <c r="D4395" s="272" t="s">
        <v>473</v>
      </c>
    </row>
    <row r="4396" spans="1:4">
      <c r="A4396" s="272" t="s">
        <v>6780</v>
      </c>
      <c r="B4396" s="272">
        <v>511096</v>
      </c>
      <c r="C4396" s="272" t="s">
        <v>456</v>
      </c>
      <c r="D4396" s="272" t="s">
        <v>542</v>
      </c>
    </row>
    <row r="4397" spans="1:4">
      <c r="A4397" s="272" t="s">
        <v>6781</v>
      </c>
      <c r="B4397" s="272">
        <v>531830</v>
      </c>
      <c r="C4397" s="272" t="s">
        <v>6782</v>
      </c>
      <c r="D4397" s="272" t="s">
        <v>1002</v>
      </c>
    </row>
    <row r="4398" spans="1:4">
      <c r="A4398" s="272" t="s">
        <v>6783</v>
      </c>
      <c r="B4398" s="272">
        <v>531644</v>
      </c>
      <c r="C4398" s="272" t="s">
        <v>456</v>
      </c>
      <c r="D4398" s="272" t="s">
        <v>473</v>
      </c>
    </row>
    <row r="4399" spans="1:4">
      <c r="A4399" s="272" t="s">
        <v>6784</v>
      </c>
      <c r="B4399" s="272">
        <v>500418</v>
      </c>
      <c r="C4399" s="272" t="s">
        <v>6785</v>
      </c>
      <c r="D4399" s="272" t="s">
        <v>576</v>
      </c>
    </row>
    <row r="4400" spans="1:4">
      <c r="A4400" s="272" t="s">
        <v>6786</v>
      </c>
      <c r="B4400" s="272">
        <v>500420</v>
      </c>
      <c r="C4400" s="272" t="s">
        <v>6787</v>
      </c>
      <c r="D4400" s="272" t="s">
        <v>494</v>
      </c>
    </row>
    <row r="4401" spans="1:4">
      <c r="A4401" s="272" t="s">
        <v>6788</v>
      </c>
      <c r="B4401" s="272">
        <v>532779</v>
      </c>
      <c r="C4401" s="272" t="s">
        <v>6789</v>
      </c>
      <c r="D4401" s="272" t="s">
        <v>595</v>
      </c>
    </row>
    <row r="4402" spans="1:4">
      <c r="A4402" s="272" t="s">
        <v>6790</v>
      </c>
      <c r="B4402" s="272">
        <v>523878</v>
      </c>
      <c r="C4402" s="272" t="s">
        <v>456</v>
      </c>
      <c r="D4402" s="272" t="s">
        <v>781</v>
      </c>
    </row>
    <row r="4403" spans="1:4">
      <c r="A4403" s="272" t="s">
        <v>6791</v>
      </c>
      <c r="B4403" s="272" t="s">
        <v>456</v>
      </c>
      <c r="C4403" s="272" t="s">
        <v>6792</v>
      </c>
      <c r="D4403" s="272" t="s">
        <v>467</v>
      </c>
    </row>
    <row r="4404" spans="1:4">
      <c r="A4404" s="272" t="s">
        <v>6793</v>
      </c>
      <c r="B4404" s="272" t="s">
        <v>456</v>
      </c>
      <c r="C4404" s="272" t="s">
        <v>6794</v>
      </c>
      <c r="D4404" s="272" t="s">
        <v>467</v>
      </c>
    </row>
    <row r="4405" spans="1:4">
      <c r="A4405" s="272" t="s">
        <v>6795</v>
      </c>
      <c r="B4405" s="272">
        <v>526650</v>
      </c>
      <c r="C4405" s="272" t="s">
        <v>6796</v>
      </c>
      <c r="D4405" s="272" t="s">
        <v>2789</v>
      </c>
    </row>
    <row r="4406" spans="1:4">
      <c r="A4406" s="272" t="s">
        <v>6797</v>
      </c>
      <c r="B4406" s="272">
        <v>526650</v>
      </c>
      <c r="C4406" s="272" t="s">
        <v>6796</v>
      </c>
      <c r="D4406" s="272" t="s">
        <v>2789</v>
      </c>
    </row>
    <row r="4407" spans="1:4">
      <c r="A4407" s="272" t="s">
        <v>6798</v>
      </c>
      <c r="B4407" s="272">
        <v>531771</v>
      </c>
      <c r="C4407" s="272" t="s">
        <v>456</v>
      </c>
      <c r="D4407" s="272" t="s">
        <v>754</v>
      </c>
    </row>
    <row r="4408" spans="1:4">
      <c r="A4408" s="272" t="s">
        <v>6799</v>
      </c>
      <c r="B4408" s="272">
        <v>538607</v>
      </c>
      <c r="C4408" s="272" t="s">
        <v>456</v>
      </c>
      <c r="D4408" s="272" t="s">
        <v>439</v>
      </c>
    </row>
    <row r="4409" spans="1:4">
      <c r="A4409" s="272" t="s">
        <v>6800</v>
      </c>
      <c r="B4409" s="272">
        <v>500421</v>
      </c>
      <c r="C4409" s="272" t="s">
        <v>456</v>
      </c>
      <c r="D4409" s="272" t="s">
        <v>651</v>
      </c>
    </row>
    <row r="4410" spans="1:4">
      <c r="A4410" s="272" t="s">
        <v>6801</v>
      </c>
      <c r="B4410" s="272">
        <v>500421</v>
      </c>
      <c r="C4410" s="272" t="s">
        <v>456</v>
      </c>
      <c r="D4410" s="272" t="s">
        <v>651</v>
      </c>
    </row>
    <row r="4411" spans="1:4">
      <c r="A4411" s="272" t="s">
        <v>6802</v>
      </c>
      <c r="B4411" s="272">
        <v>526582</v>
      </c>
      <c r="C4411" s="272" t="s">
        <v>6803</v>
      </c>
      <c r="D4411" s="272" t="s">
        <v>576</v>
      </c>
    </row>
    <row r="4412" spans="1:4">
      <c r="A4412" s="272" t="s">
        <v>6804</v>
      </c>
      <c r="B4412" s="272">
        <v>509953</v>
      </c>
      <c r="C4412" s="272" t="s">
        <v>456</v>
      </c>
      <c r="D4412" s="272" t="s">
        <v>1459</v>
      </c>
    </row>
    <row r="4413" spans="1:4">
      <c r="A4413" s="272" t="s">
        <v>6805</v>
      </c>
      <c r="B4413" s="272">
        <v>530783</v>
      </c>
      <c r="C4413" s="272" t="s">
        <v>456</v>
      </c>
      <c r="D4413" s="272" t="s">
        <v>494</v>
      </c>
    </row>
    <row r="4414" spans="1:4">
      <c r="A4414" s="272" t="s">
        <v>6806</v>
      </c>
      <c r="B4414" s="272">
        <v>526961</v>
      </c>
      <c r="C4414" s="272" t="s">
        <v>6807</v>
      </c>
      <c r="D4414" s="272" t="s">
        <v>473</v>
      </c>
    </row>
    <row r="4415" spans="1:4">
      <c r="A4415" s="272" t="s">
        <v>6808</v>
      </c>
      <c r="B4415" s="272">
        <v>500422</v>
      </c>
      <c r="C4415" s="272" t="s">
        <v>456</v>
      </c>
      <c r="D4415" s="272" t="s">
        <v>494</v>
      </c>
    </row>
    <row r="4416" spans="1:4">
      <c r="A4416" s="272" t="s">
        <v>6809</v>
      </c>
      <c r="B4416" s="272">
        <v>532410</v>
      </c>
      <c r="C4416" s="272" t="s">
        <v>456</v>
      </c>
      <c r="D4416" s="272" t="s">
        <v>439</v>
      </c>
    </row>
    <row r="4417" spans="1:4">
      <c r="A4417" s="272" t="s">
        <v>6810</v>
      </c>
      <c r="B4417" s="272">
        <v>532928</v>
      </c>
      <c r="C4417" s="272" t="s">
        <v>6811</v>
      </c>
      <c r="D4417" s="272" t="s">
        <v>499</v>
      </c>
    </row>
    <row r="4418" spans="1:4">
      <c r="A4418" s="272" t="s">
        <v>6812</v>
      </c>
      <c r="B4418" s="272">
        <v>532928</v>
      </c>
      <c r="C4418" s="272" t="s">
        <v>6811</v>
      </c>
      <c r="D4418" s="272" t="s">
        <v>499</v>
      </c>
    </row>
    <row r="4419" spans="1:4">
      <c r="A4419" s="272" t="s">
        <v>6813</v>
      </c>
      <c r="B4419" s="272">
        <v>513063</v>
      </c>
      <c r="C4419" s="272" t="s">
        <v>456</v>
      </c>
      <c r="D4419" s="272" t="s">
        <v>779</v>
      </c>
    </row>
    <row r="4420" spans="1:4">
      <c r="A4420" s="272" t="s">
        <v>6814</v>
      </c>
      <c r="B4420" s="272">
        <v>526139</v>
      </c>
      <c r="C4420" s="272" t="s">
        <v>456</v>
      </c>
      <c r="D4420" s="272" t="s">
        <v>645</v>
      </c>
    </row>
    <row r="4421" spans="1:4">
      <c r="A4421" s="272" t="s">
        <v>6815</v>
      </c>
      <c r="B4421" s="272">
        <v>519367</v>
      </c>
      <c r="C4421" s="272" t="s">
        <v>456</v>
      </c>
      <c r="D4421" s="272" t="s">
        <v>891</v>
      </c>
    </row>
    <row r="4422" spans="1:4">
      <c r="A4422" s="272" t="s">
        <v>6816</v>
      </c>
      <c r="B4422" s="272">
        <v>509003</v>
      </c>
      <c r="C4422" s="272" t="s">
        <v>456</v>
      </c>
      <c r="D4422" s="272" t="s">
        <v>877</v>
      </c>
    </row>
    <row r="4423" spans="1:4">
      <c r="A4423" s="272" t="s">
        <v>6817</v>
      </c>
      <c r="B4423" s="272">
        <v>506687</v>
      </c>
      <c r="C4423" s="272" t="s">
        <v>456</v>
      </c>
      <c r="D4423" s="272" t="s">
        <v>504</v>
      </c>
    </row>
    <row r="4424" spans="1:4">
      <c r="A4424" s="272" t="s">
        <v>6818</v>
      </c>
      <c r="B4424" s="272">
        <v>532349</v>
      </c>
      <c r="C4424" s="272" t="s">
        <v>6819</v>
      </c>
      <c r="D4424" s="272" t="s">
        <v>528</v>
      </c>
    </row>
    <row r="4425" spans="1:4">
      <c r="A4425" s="272" t="s">
        <v>6820</v>
      </c>
      <c r="B4425" s="272">
        <v>532349</v>
      </c>
      <c r="C4425" s="272" t="s">
        <v>6819</v>
      </c>
      <c r="D4425" s="272" t="s">
        <v>528</v>
      </c>
    </row>
    <row r="4426" spans="1:4">
      <c r="A4426" s="272" t="s">
        <v>6821</v>
      </c>
      <c r="B4426" s="272">
        <v>532812</v>
      </c>
      <c r="C4426" s="272" t="s">
        <v>6822</v>
      </c>
      <c r="D4426" s="272" t="s">
        <v>473</v>
      </c>
    </row>
    <row r="4427" spans="1:4">
      <c r="A4427" s="272" t="s">
        <v>6823</v>
      </c>
      <c r="B4427" s="272" t="s">
        <v>456</v>
      </c>
      <c r="C4427" s="272" t="s">
        <v>6824</v>
      </c>
      <c r="D4427" s="272" t="s">
        <v>467</v>
      </c>
    </row>
    <row r="4428" spans="1:4">
      <c r="A4428" s="272" t="s">
        <v>6825</v>
      </c>
      <c r="B4428" s="272">
        <v>533540</v>
      </c>
      <c r="C4428" s="272" t="s">
        <v>6826</v>
      </c>
      <c r="D4428" s="272" t="s">
        <v>561</v>
      </c>
    </row>
    <row r="4429" spans="1:4">
      <c r="A4429" s="272" t="s">
        <v>6827</v>
      </c>
      <c r="B4429" s="272">
        <v>542233</v>
      </c>
      <c r="C4429" s="272" t="s">
        <v>6828</v>
      </c>
      <c r="D4429" s="272" t="s">
        <v>1653</v>
      </c>
    </row>
    <row r="4430" spans="1:4">
      <c r="A4430" s="272" t="s">
        <v>6829</v>
      </c>
      <c r="B4430" s="272">
        <v>500251</v>
      </c>
      <c r="C4430" s="272" t="s">
        <v>6830</v>
      </c>
      <c r="D4430" s="272" t="s">
        <v>457</v>
      </c>
    </row>
    <row r="4431" spans="1:4">
      <c r="A4431" s="272" t="s">
        <v>6831</v>
      </c>
      <c r="B4431" s="272">
        <v>532159</v>
      </c>
      <c r="C4431" s="272" t="s">
        <v>456</v>
      </c>
      <c r="D4431" s="272" t="s">
        <v>439</v>
      </c>
    </row>
    <row r="4432" spans="1:4">
      <c r="A4432" s="272" t="s">
        <v>6832</v>
      </c>
      <c r="B4432" s="272">
        <v>505854</v>
      </c>
      <c r="C4432" s="272" t="s">
        <v>6833</v>
      </c>
      <c r="D4432" s="272" t="s">
        <v>464</v>
      </c>
    </row>
    <row r="4433" spans="1:4">
      <c r="A4433" s="272" t="s">
        <v>6834</v>
      </c>
      <c r="B4433" s="272">
        <v>534369</v>
      </c>
      <c r="C4433" s="272" t="s">
        <v>6835</v>
      </c>
      <c r="D4433" s="272" t="s">
        <v>570</v>
      </c>
    </row>
    <row r="4434" spans="1:4">
      <c r="A4434" s="272" t="s">
        <v>6836</v>
      </c>
      <c r="B4434" s="272">
        <v>531716</v>
      </c>
      <c r="C4434" s="272" t="s">
        <v>456</v>
      </c>
      <c r="D4434" s="272" t="s">
        <v>536</v>
      </c>
    </row>
    <row r="4435" spans="1:4">
      <c r="A4435" s="272" t="s">
        <v>6837</v>
      </c>
      <c r="B4435" s="272">
        <v>521064</v>
      </c>
      <c r="C4435" s="272" t="s">
        <v>6838</v>
      </c>
      <c r="D4435" s="272" t="s">
        <v>471</v>
      </c>
    </row>
    <row r="4436" spans="1:4">
      <c r="A4436" s="272" t="s">
        <v>6839</v>
      </c>
      <c r="B4436" s="272">
        <v>540726</v>
      </c>
      <c r="C4436" s="272" t="s">
        <v>456</v>
      </c>
      <c r="D4436" s="272" t="s">
        <v>478</v>
      </c>
    </row>
    <row r="4437" spans="1:4">
      <c r="A4437" s="272" t="s">
        <v>6840</v>
      </c>
      <c r="B4437" s="272">
        <v>531972</v>
      </c>
      <c r="C4437" s="272" t="s">
        <v>456</v>
      </c>
      <c r="D4437" s="272" t="s">
        <v>641</v>
      </c>
    </row>
    <row r="4438" spans="1:4">
      <c r="A4438" s="272" t="s">
        <v>6841</v>
      </c>
      <c r="B4438" s="272">
        <v>517562</v>
      </c>
      <c r="C4438" s="272" t="s">
        <v>6842</v>
      </c>
      <c r="D4438" s="272" t="s">
        <v>442</v>
      </c>
    </row>
    <row r="4439" spans="1:4">
      <c r="A4439" s="272" t="s">
        <v>6843</v>
      </c>
      <c r="B4439" s="272">
        <v>531658</v>
      </c>
      <c r="C4439" s="272" t="s">
        <v>456</v>
      </c>
      <c r="D4439" s="272" t="s">
        <v>473</v>
      </c>
    </row>
    <row r="4440" spans="1:4">
      <c r="A4440" s="272" t="s">
        <v>6844</v>
      </c>
      <c r="B4440" s="272">
        <v>536565</v>
      </c>
      <c r="C4440" s="272" t="s">
        <v>456</v>
      </c>
      <c r="D4440" s="272" t="s">
        <v>6845</v>
      </c>
    </row>
    <row r="4441" spans="1:4">
      <c r="A4441" s="272" t="s">
        <v>6846</v>
      </c>
      <c r="B4441" s="272">
        <v>531846</v>
      </c>
      <c r="C4441" s="272" t="s">
        <v>456</v>
      </c>
      <c r="D4441" s="272" t="s">
        <v>439</v>
      </c>
    </row>
    <row r="4442" spans="1:4">
      <c r="A4442" s="272" t="s">
        <v>6847</v>
      </c>
      <c r="B4442" s="272">
        <v>531846</v>
      </c>
      <c r="C4442" s="272" t="s">
        <v>456</v>
      </c>
      <c r="D4442" s="272" t="s">
        <v>439</v>
      </c>
    </row>
    <row r="4443" spans="1:4">
      <c r="A4443" s="272" t="s">
        <v>6848</v>
      </c>
      <c r="B4443" s="272">
        <v>534755</v>
      </c>
      <c r="C4443" s="272" t="s">
        <v>6849</v>
      </c>
      <c r="D4443" s="272" t="s">
        <v>439</v>
      </c>
    </row>
    <row r="4444" spans="1:4">
      <c r="A4444" s="272" t="s">
        <v>6850</v>
      </c>
      <c r="B4444" s="272">
        <v>512101</v>
      </c>
      <c r="C4444" s="272" t="s">
        <v>456</v>
      </c>
      <c r="D4444" s="272" t="s">
        <v>494</v>
      </c>
    </row>
    <row r="4445" spans="1:4">
      <c r="A4445" s="272" t="s">
        <v>6851</v>
      </c>
      <c r="B4445" s="272">
        <v>531279</v>
      </c>
      <c r="C4445" s="272" t="s">
        <v>456</v>
      </c>
      <c r="D4445" s="272" t="s">
        <v>473</v>
      </c>
    </row>
    <row r="4446" spans="1:4">
      <c r="A4446" s="272" t="s">
        <v>6852</v>
      </c>
      <c r="B4446" s="272">
        <v>523387</v>
      </c>
      <c r="C4446" s="272" t="s">
        <v>456</v>
      </c>
      <c r="D4446" s="272" t="s">
        <v>570</v>
      </c>
    </row>
    <row r="4447" spans="1:4">
      <c r="A4447" s="272" t="s">
        <v>6853</v>
      </c>
      <c r="B4447" s="272">
        <v>505978</v>
      </c>
      <c r="C4447" s="272" t="s">
        <v>456</v>
      </c>
      <c r="D4447" s="272" t="s">
        <v>811</v>
      </c>
    </row>
    <row r="4448" spans="1:4">
      <c r="A4448" s="272" t="s">
        <v>6854</v>
      </c>
      <c r="B4448" s="272">
        <v>532356</v>
      </c>
      <c r="C4448" s="272" t="s">
        <v>6855</v>
      </c>
      <c r="D4448" s="272" t="s">
        <v>1155</v>
      </c>
    </row>
    <row r="4449" spans="1:4">
      <c r="A4449" s="272" t="s">
        <v>6856</v>
      </c>
      <c r="B4449" s="272">
        <v>538569</v>
      </c>
      <c r="C4449" s="272" t="s">
        <v>6857</v>
      </c>
      <c r="D4449" s="272" t="s">
        <v>822</v>
      </c>
    </row>
    <row r="4450" spans="1:4">
      <c r="A4450" s="272" t="s">
        <v>6858</v>
      </c>
      <c r="B4450" s="272">
        <v>502281</v>
      </c>
      <c r="C4450" s="272" t="s">
        <v>456</v>
      </c>
      <c r="D4450" s="272" t="s">
        <v>984</v>
      </c>
    </row>
    <row r="4451" spans="1:4">
      <c r="A4451" s="272" t="s">
        <v>6859</v>
      </c>
      <c r="B4451" s="272">
        <v>533655</v>
      </c>
      <c r="C4451" s="272" t="s">
        <v>6860</v>
      </c>
      <c r="D4451" s="272" t="s">
        <v>499</v>
      </c>
    </row>
    <row r="4452" spans="1:4">
      <c r="A4452" s="272" t="s">
        <v>6861</v>
      </c>
      <c r="B4452" s="272">
        <v>538579</v>
      </c>
      <c r="C4452" s="272" t="s">
        <v>456</v>
      </c>
      <c r="D4452" s="272" t="s">
        <v>478</v>
      </c>
    </row>
    <row r="4453" spans="1:4">
      <c r="A4453" s="272" t="s">
        <v>6862</v>
      </c>
      <c r="B4453" s="272">
        <v>519303</v>
      </c>
      <c r="C4453" s="272" t="s">
        <v>456</v>
      </c>
      <c r="D4453" s="272" t="s">
        <v>705</v>
      </c>
    </row>
    <row r="4454" spans="1:4">
      <c r="A4454" s="272" t="s">
        <v>6863</v>
      </c>
      <c r="B4454" s="272">
        <v>538597</v>
      </c>
      <c r="C4454" s="272" t="s">
        <v>456</v>
      </c>
      <c r="D4454" s="272" t="s">
        <v>473</v>
      </c>
    </row>
    <row r="4455" spans="1:4">
      <c r="A4455" s="272" t="s">
        <v>6864</v>
      </c>
      <c r="B4455" s="272">
        <v>507747</v>
      </c>
      <c r="C4455" s="272" t="s">
        <v>6865</v>
      </c>
      <c r="D4455" s="272" t="s">
        <v>494</v>
      </c>
    </row>
    <row r="4456" spans="1:4">
      <c r="A4456" s="272" t="s">
        <v>6866</v>
      </c>
      <c r="B4456" s="272">
        <v>517506</v>
      </c>
      <c r="C4456" s="272" t="s">
        <v>6867</v>
      </c>
      <c r="D4456" s="272" t="s">
        <v>1502</v>
      </c>
    </row>
    <row r="4457" spans="1:4">
      <c r="A4457" s="272" t="s">
        <v>6868</v>
      </c>
      <c r="B4457" s="272">
        <v>514236</v>
      </c>
      <c r="C4457" s="272" t="s">
        <v>6869</v>
      </c>
      <c r="D4457" s="272" t="s">
        <v>822</v>
      </c>
    </row>
    <row r="4458" spans="1:4">
      <c r="A4458" s="272" t="s">
        <v>6870</v>
      </c>
      <c r="B4458" s="272">
        <v>540762</v>
      </c>
      <c r="C4458" s="272" t="s">
        <v>6871</v>
      </c>
      <c r="D4458" s="272" t="s">
        <v>811</v>
      </c>
    </row>
    <row r="4459" spans="1:4">
      <c r="A4459" s="272" t="s">
        <v>6872</v>
      </c>
      <c r="B4459" s="272">
        <v>540762</v>
      </c>
      <c r="C4459" s="272" t="s">
        <v>6873</v>
      </c>
      <c r="D4459" s="272" t="s">
        <v>811</v>
      </c>
    </row>
    <row r="4460" spans="1:4">
      <c r="A4460" s="272" t="s">
        <v>6874</v>
      </c>
      <c r="B4460" s="272">
        <v>524514</v>
      </c>
      <c r="C4460" s="272" t="s">
        <v>456</v>
      </c>
      <c r="D4460" s="272" t="s">
        <v>504</v>
      </c>
    </row>
    <row r="4461" spans="1:4">
      <c r="A4461" s="272" t="s">
        <v>6875</v>
      </c>
      <c r="B4461" s="272">
        <v>531088</v>
      </c>
      <c r="C4461" s="272" t="s">
        <v>456</v>
      </c>
      <c r="D4461" s="272" t="s">
        <v>473</v>
      </c>
    </row>
    <row r="4462" spans="1:4">
      <c r="A4462" s="272" t="s">
        <v>6876</v>
      </c>
      <c r="B4462" s="272">
        <v>505285</v>
      </c>
      <c r="C4462" s="272" t="s">
        <v>456</v>
      </c>
      <c r="D4462" s="272" t="s">
        <v>641</v>
      </c>
    </row>
    <row r="4463" spans="1:4">
      <c r="A4463" s="272" t="s">
        <v>6877</v>
      </c>
      <c r="B4463" s="272">
        <v>532948</v>
      </c>
      <c r="C4463" s="272" t="s">
        <v>6878</v>
      </c>
      <c r="D4463" s="272" t="s">
        <v>576</v>
      </c>
    </row>
    <row r="4464" spans="1:4">
      <c r="A4464" s="272" t="s">
        <v>6879</v>
      </c>
      <c r="B4464" s="272">
        <v>504273</v>
      </c>
      <c r="C4464" s="272" t="s">
        <v>456</v>
      </c>
      <c r="D4464" s="272" t="s">
        <v>754</v>
      </c>
    </row>
    <row r="4465" spans="1:4">
      <c r="A4465" s="272" t="s">
        <v>6880</v>
      </c>
      <c r="B4465" s="272">
        <v>531411</v>
      </c>
      <c r="C4465" s="272" t="s">
        <v>456</v>
      </c>
      <c r="D4465" s="272" t="s">
        <v>471</v>
      </c>
    </row>
    <row r="4466" spans="1:4">
      <c r="A4466" s="272" t="s">
        <v>6881</v>
      </c>
      <c r="B4466" s="272">
        <v>506808</v>
      </c>
      <c r="C4466" s="272" t="s">
        <v>456</v>
      </c>
      <c r="D4466" s="272" t="s">
        <v>504</v>
      </c>
    </row>
    <row r="4467" spans="1:4">
      <c r="A4467" s="272" t="s">
        <v>6882</v>
      </c>
      <c r="B4467" s="272">
        <v>532515</v>
      </c>
      <c r="C4467" s="272" t="s">
        <v>6883</v>
      </c>
      <c r="D4467" s="272" t="s">
        <v>1195</v>
      </c>
    </row>
    <row r="4468" spans="1:4">
      <c r="A4468" s="272" t="s">
        <v>6884</v>
      </c>
      <c r="B4468" s="272">
        <v>540083</v>
      </c>
      <c r="C4468" s="272" t="s">
        <v>6885</v>
      </c>
      <c r="D4468" s="272" t="s">
        <v>1195</v>
      </c>
    </row>
    <row r="4469" spans="1:4">
      <c r="A4469" s="272" t="s">
        <v>6886</v>
      </c>
      <c r="B4469" s="272">
        <v>532800</v>
      </c>
      <c r="C4469" s="272" t="s">
        <v>6887</v>
      </c>
      <c r="D4469" s="272" t="s">
        <v>1195</v>
      </c>
    </row>
    <row r="4470" spans="1:4">
      <c r="A4470" s="272" t="s">
        <v>6888</v>
      </c>
      <c r="B4470" s="272">
        <v>532513</v>
      </c>
      <c r="C4470" s="272" t="s">
        <v>6889</v>
      </c>
      <c r="D4470" s="272" t="s">
        <v>553</v>
      </c>
    </row>
    <row r="4471" spans="1:4">
      <c r="A4471" s="272" t="s">
        <v>6890</v>
      </c>
      <c r="B4471" s="272">
        <v>532343</v>
      </c>
      <c r="C4471" s="272" t="s">
        <v>6891</v>
      </c>
      <c r="D4471" s="272" t="s">
        <v>1114</v>
      </c>
    </row>
    <row r="4472" spans="1:4">
      <c r="A4472" s="272" t="s">
        <v>6892</v>
      </c>
      <c r="B4472" s="272">
        <v>509243</v>
      </c>
      <c r="C4472" s="272" t="s">
        <v>6893</v>
      </c>
      <c r="D4472" s="272" t="s">
        <v>936</v>
      </c>
    </row>
    <row r="4473" spans="1:4">
      <c r="A4473" s="272" t="s">
        <v>6894</v>
      </c>
      <c r="B4473" s="272">
        <v>512117</v>
      </c>
      <c r="C4473" s="272" t="s">
        <v>456</v>
      </c>
      <c r="D4473" s="272" t="s">
        <v>877</v>
      </c>
    </row>
    <row r="4474" spans="1:4">
      <c r="A4474" s="272" t="s">
        <v>6895</v>
      </c>
      <c r="B4474" s="272">
        <v>531917</v>
      </c>
      <c r="C4474" s="272" t="s">
        <v>456</v>
      </c>
      <c r="D4474" s="272" t="s">
        <v>549</v>
      </c>
    </row>
    <row r="4475" spans="1:4">
      <c r="A4475" s="272" t="s">
        <v>6896</v>
      </c>
      <c r="B4475" s="272">
        <v>532384</v>
      </c>
      <c r="C4475" s="272" t="s">
        <v>456</v>
      </c>
      <c r="D4475" s="272" t="s">
        <v>494</v>
      </c>
    </row>
    <row r="4476" spans="1:4">
      <c r="A4476" s="272" t="s">
        <v>6897</v>
      </c>
      <c r="B4476" s="272">
        <v>539468</v>
      </c>
      <c r="C4476" s="272" t="s">
        <v>456</v>
      </c>
      <c r="D4476" s="272" t="s">
        <v>473</v>
      </c>
    </row>
    <row r="4477" spans="1:4">
      <c r="A4477" s="272" t="s">
        <v>6898</v>
      </c>
      <c r="B4477" s="272">
        <v>512307</v>
      </c>
      <c r="C4477" s="272" t="s">
        <v>456</v>
      </c>
      <c r="D4477" s="272" t="s">
        <v>471</v>
      </c>
    </row>
    <row r="4478" spans="1:4">
      <c r="A4478" s="272" t="s">
        <v>6899</v>
      </c>
      <c r="B4478" s="272">
        <v>526945</v>
      </c>
      <c r="C4478" s="272" t="s">
        <v>456</v>
      </c>
      <c r="D4478" s="272" t="s">
        <v>863</v>
      </c>
    </row>
    <row r="4479" spans="1:4">
      <c r="A4479" s="272" t="s">
        <v>6900</v>
      </c>
      <c r="B4479" s="272">
        <v>541338</v>
      </c>
      <c r="C4479" s="272" t="s">
        <v>456</v>
      </c>
      <c r="D4479" s="272" t="s">
        <v>570</v>
      </c>
    </row>
    <row r="4480" spans="1:4">
      <c r="A4480" s="272" t="s">
        <v>6901</v>
      </c>
      <c r="B4480" s="272">
        <v>500464</v>
      </c>
      <c r="C4480" s="272" t="s">
        <v>6902</v>
      </c>
      <c r="D4480" s="272" t="s">
        <v>811</v>
      </c>
    </row>
    <row r="4481" spans="1:4">
      <c r="A4481" s="272" t="s">
        <v>6903</v>
      </c>
      <c r="B4481" s="272">
        <v>532505</v>
      </c>
      <c r="C4481" s="272" t="s">
        <v>6904</v>
      </c>
      <c r="D4481" s="272" t="s">
        <v>774</v>
      </c>
    </row>
    <row r="4482" spans="1:4">
      <c r="A4482" s="272" t="s">
        <v>6905</v>
      </c>
      <c r="B4482" s="272">
        <v>530131</v>
      </c>
      <c r="C4482" s="272" t="s">
        <v>456</v>
      </c>
      <c r="D4482" s="272" t="s">
        <v>469</v>
      </c>
    </row>
    <row r="4483" spans="1:4">
      <c r="A4483" s="272" t="s">
        <v>6906</v>
      </c>
      <c r="B4483" s="272">
        <v>539518</v>
      </c>
      <c r="C4483" s="272" t="s">
        <v>456</v>
      </c>
      <c r="D4483" s="272" t="s">
        <v>490</v>
      </c>
    </row>
    <row r="4484" spans="1:4">
      <c r="A4484" s="272" t="s">
        <v>6907</v>
      </c>
      <c r="B4484" s="272">
        <v>500148</v>
      </c>
      <c r="C4484" s="272" t="s">
        <v>6908</v>
      </c>
      <c r="D4484" s="272" t="s">
        <v>651</v>
      </c>
    </row>
    <row r="4485" spans="1:4">
      <c r="A4485" s="272" t="s">
        <v>6909</v>
      </c>
      <c r="B4485" s="272">
        <v>539141</v>
      </c>
      <c r="C4485" s="272" t="s">
        <v>6910</v>
      </c>
      <c r="D4485" s="272" t="s">
        <v>1195</v>
      </c>
    </row>
    <row r="4486" spans="1:4">
      <c r="A4486" s="272" t="s">
        <v>6911</v>
      </c>
      <c r="B4486" s="272">
        <v>539141</v>
      </c>
      <c r="C4486" s="272" t="s">
        <v>6910</v>
      </c>
      <c r="D4486" s="272" t="s">
        <v>1195</v>
      </c>
    </row>
    <row r="4487" spans="1:4">
      <c r="A4487" s="272" t="s">
        <v>6912</v>
      </c>
      <c r="B4487" s="272">
        <v>511742</v>
      </c>
      <c r="C4487" s="272" t="s">
        <v>456</v>
      </c>
      <c r="D4487" s="272" t="s">
        <v>473</v>
      </c>
    </row>
    <row r="4488" spans="1:4">
      <c r="A4488" s="272" t="s">
        <v>6913</v>
      </c>
      <c r="B4488" s="272">
        <v>533644</v>
      </c>
      <c r="C4488" s="272" t="s">
        <v>6914</v>
      </c>
      <c r="D4488" s="272" t="s">
        <v>499</v>
      </c>
    </row>
    <row r="4489" spans="1:4">
      <c r="A4489" s="272" t="s">
        <v>6915</v>
      </c>
      <c r="B4489" s="272">
        <v>539874</v>
      </c>
      <c r="C4489" s="272" t="s">
        <v>6916</v>
      </c>
      <c r="D4489" s="272" t="s">
        <v>473</v>
      </c>
    </row>
    <row r="4490" spans="1:4">
      <c r="A4490" s="272" t="s">
        <v>6917</v>
      </c>
      <c r="B4490" s="272" t="s">
        <v>456</v>
      </c>
      <c r="C4490" s="272" t="s">
        <v>6918</v>
      </c>
      <c r="D4490" s="272" t="s">
        <v>467</v>
      </c>
    </row>
    <row r="4491" spans="1:4">
      <c r="A4491" s="272" t="s">
        <v>6919</v>
      </c>
      <c r="B4491" s="272">
        <v>538706</v>
      </c>
      <c r="C4491" s="272" t="s">
        <v>456</v>
      </c>
      <c r="D4491" s="272" t="s">
        <v>754</v>
      </c>
    </row>
    <row r="4492" spans="1:4">
      <c r="A4492" s="272" t="s">
        <v>6920</v>
      </c>
      <c r="B4492" s="272">
        <v>538706</v>
      </c>
      <c r="C4492" s="272" t="s">
        <v>456</v>
      </c>
      <c r="D4492" s="272" t="s">
        <v>754</v>
      </c>
    </row>
    <row r="4493" spans="1:4">
      <c r="A4493" s="272" t="s">
        <v>6921</v>
      </c>
      <c r="B4493" s="272">
        <v>506685</v>
      </c>
      <c r="C4493" s="272" t="s">
        <v>456</v>
      </c>
      <c r="D4493" s="272" t="s">
        <v>616</v>
      </c>
    </row>
    <row r="4494" spans="1:4">
      <c r="A4494" s="272" t="s">
        <v>6922</v>
      </c>
      <c r="B4494" s="272">
        <v>532538</v>
      </c>
      <c r="C4494" s="272" t="s">
        <v>6923</v>
      </c>
      <c r="D4494" s="272" t="s">
        <v>469</v>
      </c>
    </row>
    <row r="4495" spans="1:4">
      <c r="A4495" s="272" t="s">
        <v>6924</v>
      </c>
      <c r="B4495" s="272">
        <v>500231</v>
      </c>
      <c r="C4495" s="272" t="s">
        <v>6925</v>
      </c>
      <c r="D4495" s="272" t="s">
        <v>516</v>
      </c>
    </row>
    <row r="4496" spans="1:4">
      <c r="A4496" s="272" t="s">
        <v>6926</v>
      </c>
      <c r="B4496" s="272">
        <v>539798</v>
      </c>
      <c r="C4496" s="272" t="s">
        <v>456</v>
      </c>
      <c r="D4496" s="272" t="s">
        <v>779</v>
      </c>
    </row>
    <row r="4497" spans="1:4">
      <c r="A4497" s="272" t="s">
        <v>6927</v>
      </c>
      <c r="B4497" s="272">
        <v>504605</v>
      </c>
      <c r="C4497" s="272" t="s">
        <v>456</v>
      </c>
      <c r="D4497" s="272" t="s">
        <v>779</v>
      </c>
    </row>
    <row r="4498" spans="1:4">
      <c r="A4498" s="272" t="s">
        <v>6928</v>
      </c>
      <c r="B4498" s="272">
        <v>506690</v>
      </c>
      <c r="C4498" s="272" t="s">
        <v>6929</v>
      </c>
      <c r="D4498" s="272" t="s">
        <v>494</v>
      </c>
    </row>
    <row r="4499" spans="1:4">
      <c r="A4499" s="272" t="s">
        <v>6930</v>
      </c>
      <c r="B4499" s="272">
        <v>541503</v>
      </c>
      <c r="C4499" s="272" t="s">
        <v>456</v>
      </c>
      <c r="D4499" s="272" t="s">
        <v>2449</v>
      </c>
    </row>
    <row r="4500" spans="1:4">
      <c r="A4500" s="272" t="s">
        <v>6931</v>
      </c>
      <c r="B4500" s="272" t="s">
        <v>456</v>
      </c>
      <c r="C4500" s="272" t="s">
        <v>6932</v>
      </c>
      <c r="D4500" s="272" t="s">
        <v>467</v>
      </c>
    </row>
    <row r="4501" spans="1:4">
      <c r="A4501" s="272" t="s">
        <v>6933</v>
      </c>
      <c r="B4501" s="272">
        <v>503671</v>
      </c>
      <c r="C4501" s="272" t="s">
        <v>456</v>
      </c>
      <c r="D4501" s="272" t="s">
        <v>439</v>
      </c>
    </row>
    <row r="4502" spans="1:4">
      <c r="A4502" s="272" t="s">
        <v>6934</v>
      </c>
      <c r="B4502" s="272">
        <v>512595</v>
      </c>
      <c r="C4502" s="272" t="s">
        <v>6935</v>
      </c>
      <c r="D4502" s="272" t="s">
        <v>1012</v>
      </c>
    </row>
    <row r="4503" spans="1:4">
      <c r="A4503" s="272" t="s">
        <v>6936</v>
      </c>
      <c r="B4503" s="272">
        <v>532477</v>
      </c>
      <c r="C4503" s="272" t="s">
        <v>6937</v>
      </c>
      <c r="D4503" s="272" t="s">
        <v>774</v>
      </c>
    </row>
    <row r="4504" spans="1:4">
      <c r="A4504" s="272" t="s">
        <v>6938</v>
      </c>
      <c r="B4504" s="272">
        <v>526799</v>
      </c>
      <c r="C4504" s="272" t="s">
        <v>456</v>
      </c>
      <c r="D4504" s="272" t="s">
        <v>651</v>
      </c>
    </row>
    <row r="4505" spans="1:4">
      <c r="A4505" s="272" t="s">
        <v>6939</v>
      </c>
      <c r="B4505" s="272">
        <v>500429</v>
      </c>
      <c r="C4505" s="272" t="s">
        <v>6940</v>
      </c>
      <c r="D4505" s="272" t="s">
        <v>478</v>
      </c>
    </row>
    <row r="4506" spans="1:4">
      <c r="A4506" s="272" t="s">
        <v>6941</v>
      </c>
      <c r="B4506" s="272">
        <v>526957</v>
      </c>
      <c r="C4506" s="272" t="s">
        <v>456</v>
      </c>
      <c r="D4506" s="272" t="s">
        <v>951</v>
      </c>
    </row>
    <row r="4507" spans="1:4">
      <c r="A4507" s="272" t="s">
        <v>6942</v>
      </c>
      <c r="B4507" s="272">
        <v>532646</v>
      </c>
      <c r="C4507" s="272" t="s">
        <v>6943</v>
      </c>
      <c r="D4507" s="272" t="s">
        <v>951</v>
      </c>
    </row>
    <row r="4508" spans="1:4">
      <c r="A4508" s="272" t="s">
        <v>6944</v>
      </c>
      <c r="B4508" s="272">
        <v>530997</v>
      </c>
      <c r="C4508" s="272" t="s">
        <v>456</v>
      </c>
      <c r="D4508" s="272" t="s">
        <v>654</v>
      </c>
    </row>
    <row r="4509" spans="1:4">
      <c r="A4509" s="272" t="s">
        <v>6945</v>
      </c>
      <c r="B4509" s="272">
        <v>521226</v>
      </c>
      <c r="C4509" s="272" t="s">
        <v>456</v>
      </c>
      <c r="D4509" s="272" t="s">
        <v>471</v>
      </c>
    </row>
    <row r="4510" spans="1:4">
      <c r="A4510" s="272" t="s">
        <v>6946</v>
      </c>
      <c r="B4510" s="272">
        <v>526113</v>
      </c>
      <c r="C4510" s="272" t="s">
        <v>456</v>
      </c>
      <c r="D4510" s="272" t="s">
        <v>516</v>
      </c>
    </row>
    <row r="4511" spans="1:4">
      <c r="A4511" s="272" t="s">
        <v>6947</v>
      </c>
      <c r="B4511" s="272">
        <v>537582</v>
      </c>
      <c r="C4511" s="272" t="s">
        <v>456</v>
      </c>
      <c r="D4511" s="272" t="s">
        <v>542</v>
      </c>
    </row>
    <row r="4512" spans="1:4">
      <c r="A4512" s="272" t="s">
        <v>6948</v>
      </c>
      <c r="B4512" s="272">
        <v>538610</v>
      </c>
      <c r="C4512" s="272" t="s">
        <v>456</v>
      </c>
      <c r="D4512" s="272" t="s">
        <v>779</v>
      </c>
    </row>
    <row r="4513" spans="1:4">
      <c r="A4513" s="272" t="s">
        <v>6949</v>
      </c>
      <c r="B4513" s="272">
        <v>532035</v>
      </c>
      <c r="C4513" s="272" t="s">
        <v>456</v>
      </c>
      <c r="D4513" s="272" t="s">
        <v>473</v>
      </c>
    </row>
    <row r="4514" spans="1:4">
      <c r="A4514" s="272" t="s">
        <v>6950</v>
      </c>
      <c r="B4514" s="272">
        <v>531831</v>
      </c>
      <c r="C4514" s="272" t="s">
        <v>456</v>
      </c>
      <c r="D4514" s="272" t="s">
        <v>514</v>
      </c>
    </row>
    <row r="4515" spans="1:4">
      <c r="A4515" s="272" t="s">
        <v>6951</v>
      </c>
      <c r="B4515" s="272">
        <v>531867</v>
      </c>
      <c r="C4515" s="272" t="s">
        <v>456</v>
      </c>
      <c r="D4515" s="272" t="s">
        <v>478</v>
      </c>
    </row>
    <row r="4516" spans="1:4">
      <c r="A4516" s="272" t="s">
        <v>6952</v>
      </c>
      <c r="B4516" s="272">
        <v>507878</v>
      </c>
      <c r="C4516" s="272" t="s">
        <v>6953</v>
      </c>
      <c r="D4516" s="272" t="s">
        <v>542</v>
      </c>
    </row>
    <row r="4517" spans="1:4">
      <c r="A4517" s="272" t="s">
        <v>6954</v>
      </c>
      <c r="B4517" s="272">
        <v>533171</v>
      </c>
      <c r="C4517" s="272" t="s">
        <v>6955</v>
      </c>
      <c r="D4517" s="272" t="s">
        <v>774</v>
      </c>
    </row>
    <row r="4518" spans="1:4">
      <c r="A4518" s="272" t="s">
        <v>6956</v>
      </c>
      <c r="B4518" s="272">
        <v>532478</v>
      </c>
      <c r="C4518" s="272" t="s">
        <v>6957</v>
      </c>
      <c r="D4518" s="272" t="s">
        <v>1088</v>
      </c>
    </row>
    <row r="4519" spans="1:4">
      <c r="A4519" s="272" t="s">
        <v>6958</v>
      </c>
      <c r="B4519" s="272">
        <v>531091</v>
      </c>
      <c r="C4519" s="272" t="s">
        <v>456</v>
      </c>
      <c r="D4519" s="272" t="s">
        <v>473</v>
      </c>
    </row>
    <row r="4520" spans="1:4">
      <c r="A4520" s="272" t="s">
        <v>6959</v>
      </c>
      <c r="B4520" s="272">
        <v>522014</v>
      </c>
      <c r="C4520" s="272" t="s">
        <v>456</v>
      </c>
      <c r="D4520" s="272" t="s">
        <v>641</v>
      </c>
    </row>
    <row r="4521" spans="1:4">
      <c r="A4521" s="272" t="s">
        <v>6960</v>
      </c>
      <c r="B4521" s="272">
        <v>502893</v>
      </c>
      <c r="C4521" s="272" t="s">
        <v>456</v>
      </c>
      <c r="D4521" s="272" t="s">
        <v>462</v>
      </c>
    </row>
    <row r="4522" spans="1:4">
      <c r="A4522" s="272" t="s">
        <v>6961</v>
      </c>
      <c r="B4522" s="272">
        <v>507808</v>
      </c>
      <c r="C4522" s="272" t="s">
        <v>456</v>
      </c>
      <c r="D4522" s="272" t="s">
        <v>473</v>
      </c>
    </row>
    <row r="4523" spans="1:4">
      <c r="A4523" s="272" t="s">
        <v>6962</v>
      </c>
      <c r="B4523" s="272" t="s">
        <v>456</v>
      </c>
      <c r="C4523" s="272" t="s">
        <v>6963</v>
      </c>
      <c r="D4523" s="272" t="s">
        <v>467</v>
      </c>
    </row>
    <row r="4524" spans="1:4">
      <c r="A4524" s="272" t="s">
        <v>6964</v>
      </c>
      <c r="B4524" s="272">
        <v>532432</v>
      </c>
      <c r="C4524" s="272" t="s">
        <v>6965</v>
      </c>
      <c r="D4524" s="272" t="s">
        <v>1088</v>
      </c>
    </row>
    <row r="4525" spans="1:4">
      <c r="A4525" s="272" t="s">
        <v>6966</v>
      </c>
      <c r="B4525" s="272">
        <v>521188</v>
      </c>
      <c r="C4525" s="272" t="s">
        <v>456</v>
      </c>
      <c r="D4525" s="272" t="s">
        <v>471</v>
      </c>
    </row>
    <row r="4526" spans="1:4">
      <c r="A4526" s="272" t="s">
        <v>6967</v>
      </c>
      <c r="B4526" s="272">
        <v>522091</v>
      </c>
      <c r="C4526" s="272" t="s">
        <v>456</v>
      </c>
      <c r="D4526" s="272" t="s">
        <v>499</v>
      </c>
    </row>
    <row r="4527" spans="1:4">
      <c r="A4527" s="272" t="s">
        <v>6968</v>
      </c>
      <c r="B4527" s="272">
        <v>532746</v>
      </c>
      <c r="C4527" s="272" t="s">
        <v>6969</v>
      </c>
      <c r="D4527" s="272" t="s">
        <v>854</v>
      </c>
    </row>
    <row r="4528" spans="1:4">
      <c r="A4528" s="272" t="s">
        <v>6970</v>
      </c>
      <c r="B4528" s="272" t="s">
        <v>456</v>
      </c>
      <c r="C4528" s="272" t="s">
        <v>6971</v>
      </c>
      <c r="D4528" s="272" t="s">
        <v>467</v>
      </c>
    </row>
    <row r="4529" spans="1:4">
      <c r="A4529" s="272" t="s">
        <v>6972</v>
      </c>
      <c r="B4529" s="272" t="s">
        <v>456</v>
      </c>
      <c r="C4529" s="272" t="s">
        <v>6971</v>
      </c>
      <c r="D4529" s="272" t="s">
        <v>467</v>
      </c>
    </row>
    <row r="4530" spans="1:4">
      <c r="A4530" s="272" t="s">
        <v>6973</v>
      </c>
      <c r="B4530" s="272">
        <v>532378</v>
      </c>
      <c r="C4530" s="272" t="s">
        <v>456</v>
      </c>
      <c r="D4530" s="272" t="s">
        <v>459</v>
      </c>
    </row>
    <row r="4531" spans="1:4">
      <c r="A4531" s="272" t="s">
        <v>6974</v>
      </c>
      <c r="B4531" s="272">
        <v>539314</v>
      </c>
      <c r="C4531" s="272" t="s">
        <v>456</v>
      </c>
      <c r="D4531" s="272" t="s">
        <v>811</v>
      </c>
    </row>
    <row r="4532" spans="1:4">
      <c r="A4532" s="272" t="s">
        <v>6975</v>
      </c>
      <c r="B4532" s="272">
        <v>504212</v>
      </c>
      <c r="C4532" s="272" t="s">
        <v>6976</v>
      </c>
      <c r="D4532" s="272" t="s">
        <v>754</v>
      </c>
    </row>
    <row r="4533" spans="1:4">
      <c r="A4533" s="272" t="s">
        <v>6977</v>
      </c>
      <c r="B4533" s="272">
        <v>531963</v>
      </c>
      <c r="C4533" s="272" t="s">
        <v>456</v>
      </c>
      <c r="D4533" s="272" t="s">
        <v>877</v>
      </c>
    </row>
    <row r="4534" spans="1:4">
      <c r="A4534" s="272" t="s">
        <v>6978</v>
      </c>
      <c r="B4534" s="272">
        <v>523519</v>
      </c>
      <c r="C4534" s="272" t="s">
        <v>456</v>
      </c>
      <c r="D4534" s="272" t="s">
        <v>478</v>
      </c>
    </row>
    <row r="4535" spans="1:4">
      <c r="A4535" s="272" t="s">
        <v>6979</v>
      </c>
      <c r="B4535" s="272">
        <v>504673</v>
      </c>
      <c r="C4535" s="272" t="s">
        <v>456</v>
      </c>
      <c r="D4535" s="272" t="s">
        <v>761</v>
      </c>
    </row>
    <row r="4536" spans="1:4">
      <c r="A4536" s="272" t="s">
        <v>6980</v>
      </c>
      <c r="B4536" s="272">
        <v>524408</v>
      </c>
      <c r="C4536" s="272" t="s">
        <v>456</v>
      </c>
      <c r="D4536" s="272" t="s">
        <v>504</v>
      </c>
    </row>
    <row r="4537" spans="1:4">
      <c r="A4537" s="272" t="s">
        <v>6981</v>
      </c>
      <c r="B4537" s="272">
        <v>514144</v>
      </c>
      <c r="C4537" s="272" t="s">
        <v>456</v>
      </c>
      <c r="D4537" s="272" t="s">
        <v>471</v>
      </c>
    </row>
    <row r="4538" spans="1:4">
      <c r="A4538" s="272" t="s">
        <v>6982</v>
      </c>
      <c r="B4538" s="272">
        <v>512408</v>
      </c>
      <c r="C4538" s="272" t="s">
        <v>456</v>
      </c>
      <c r="D4538" s="272" t="s">
        <v>471</v>
      </c>
    </row>
    <row r="4539" spans="1:4">
      <c r="A4539" s="272" t="s">
        <v>6983</v>
      </c>
      <c r="B4539" s="272">
        <v>531762</v>
      </c>
      <c r="C4539" s="272" t="s">
        <v>456</v>
      </c>
      <c r="D4539" s="272" t="s">
        <v>494</v>
      </c>
    </row>
    <row r="4540" spans="1:4">
      <c r="A4540" s="272" t="s">
        <v>6984</v>
      </c>
      <c r="B4540" s="272">
        <v>511764</v>
      </c>
      <c r="C4540" s="272" t="s">
        <v>456</v>
      </c>
      <c r="D4540" s="272" t="s">
        <v>473</v>
      </c>
    </row>
    <row r="4541" spans="1:4">
      <c r="A4541" s="272" t="s">
        <v>6985</v>
      </c>
      <c r="B4541" s="272">
        <v>512070</v>
      </c>
      <c r="C4541" s="272" t="s">
        <v>6986</v>
      </c>
      <c r="D4541" s="272" t="s">
        <v>600</v>
      </c>
    </row>
    <row r="4542" spans="1:4">
      <c r="A4542" s="272" t="s">
        <v>6987</v>
      </c>
      <c r="B4542" s="272">
        <v>531390</v>
      </c>
      <c r="C4542" s="272" t="s">
        <v>456</v>
      </c>
      <c r="D4542" s="272" t="s">
        <v>473</v>
      </c>
    </row>
    <row r="4543" spans="1:4">
      <c r="A4543" s="272" t="s">
        <v>6988</v>
      </c>
      <c r="B4543" s="272" t="s">
        <v>456</v>
      </c>
      <c r="C4543" s="272" t="s">
        <v>6989</v>
      </c>
      <c r="D4543" s="272" t="s">
        <v>467</v>
      </c>
    </row>
    <row r="4544" spans="1:4">
      <c r="A4544" s="272" t="s">
        <v>6990</v>
      </c>
      <c r="B4544" s="272">
        <v>526987</v>
      </c>
      <c r="C4544" s="272" t="s">
        <v>6991</v>
      </c>
      <c r="D4544" s="272" t="s">
        <v>478</v>
      </c>
    </row>
    <row r="4545" spans="1:4">
      <c r="A4545" s="272" t="s">
        <v>6992</v>
      </c>
      <c r="B4545" s="272">
        <v>532402</v>
      </c>
      <c r="C4545" s="272" t="s">
        <v>456</v>
      </c>
      <c r="D4545" s="272" t="s">
        <v>549</v>
      </c>
    </row>
    <row r="4546" spans="1:4">
      <c r="A4546" s="272" t="s">
        <v>6993</v>
      </c>
      <c r="B4546" s="272">
        <v>532398</v>
      </c>
      <c r="C4546" s="272" t="s">
        <v>6994</v>
      </c>
      <c r="D4546" s="272" t="s">
        <v>549</v>
      </c>
    </row>
    <row r="4547" spans="1:4">
      <c r="A4547" s="272" t="s">
        <v>6995</v>
      </c>
      <c r="B4547" s="272">
        <v>517146</v>
      </c>
      <c r="C4547" s="272" t="s">
        <v>6996</v>
      </c>
      <c r="D4547" s="272" t="s">
        <v>779</v>
      </c>
    </row>
    <row r="4548" spans="1:4">
      <c r="A4548" s="272" t="s">
        <v>6997</v>
      </c>
      <c r="B4548" s="272">
        <v>511507</v>
      </c>
      <c r="C4548" s="272" t="s">
        <v>456</v>
      </c>
      <c r="D4548" s="272" t="s">
        <v>473</v>
      </c>
    </row>
    <row r="4549" spans="1:4">
      <c r="A4549" s="272" t="s">
        <v>6998</v>
      </c>
      <c r="B4549" s="272" t="s">
        <v>456</v>
      </c>
      <c r="C4549" s="272" t="s">
        <v>6999</v>
      </c>
      <c r="D4549" s="272" t="s">
        <v>467</v>
      </c>
    </row>
    <row r="4550" spans="1:4">
      <c r="A4550" s="272" t="s">
        <v>7000</v>
      </c>
      <c r="B4550" s="272">
        <v>511736</v>
      </c>
      <c r="C4550" s="272" t="s">
        <v>456</v>
      </c>
      <c r="D4550" s="272" t="s">
        <v>478</v>
      </c>
    </row>
    <row r="4551" spans="1:4">
      <c r="A4551" s="272" t="s">
        <v>7001</v>
      </c>
      <c r="B4551" s="272">
        <v>532765</v>
      </c>
      <c r="C4551" s="272" t="s">
        <v>7002</v>
      </c>
      <c r="D4551" s="272" t="s">
        <v>654</v>
      </c>
    </row>
    <row r="4552" spans="1:4">
      <c r="A4552" s="272" t="s">
        <v>7003</v>
      </c>
      <c r="B4552" s="272">
        <v>590101</v>
      </c>
      <c r="C4552" s="272" t="s">
        <v>7004</v>
      </c>
      <c r="D4552" s="272" t="s">
        <v>439</v>
      </c>
    </row>
    <row r="4553" spans="1:4">
      <c r="A4553" s="272" t="s">
        <v>7005</v>
      </c>
      <c r="B4553" s="272">
        <v>500426</v>
      </c>
      <c r="C4553" s="272" t="s">
        <v>456</v>
      </c>
      <c r="D4553" s="272" t="s">
        <v>542</v>
      </c>
    </row>
    <row r="4554" spans="1:4">
      <c r="A4554" s="272" t="s">
        <v>7006</v>
      </c>
      <c r="B4554" s="272">
        <v>513216</v>
      </c>
      <c r="C4554" s="272" t="s">
        <v>7007</v>
      </c>
      <c r="D4554" s="272" t="s">
        <v>488</v>
      </c>
    </row>
    <row r="4555" spans="1:4">
      <c r="A4555" s="272" t="s">
        <v>7008</v>
      </c>
      <c r="B4555" s="272">
        <v>532729</v>
      </c>
      <c r="C4555" s="272" t="s">
        <v>7009</v>
      </c>
      <c r="D4555" s="272" t="s">
        <v>1155</v>
      </c>
    </row>
    <row r="4556" spans="1:4">
      <c r="A4556" s="272" t="s">
        <v>7010</v>
      </c>
      <c r="B4556" s="272">
        <v>500254</v>
      </c>
      <c r="C4556" s="272" t="s">
        <v>7011</v>
      </c>
      <c r="D4556" s="272" t="s">
        <v>488</v>
      </c>
    </row>
    <row r="4557" spans="1:4">
      <c r="A4557" s="272" t="s">
        <v>7012</v>
      </c>
      <c r="B4557" s="272">
        <v>511110</v>
      </c>
      <c r="C4557" s="272" t="s">
        <v>456</v>
      </c>
      <c r="D4557" s="272" t="s">
        <v>439</v>
      </c>
    </row>
    <row r="4558" spans="1:4">
      <c r="A4558" s="272" t="s">
        <v>7013</v>
      </c>
      <c r="B4558" s="272">
        <v>539123</v>
      </c>
      <c r="C4558" s="272" t="s">
        <v>456</v>
      </c>
      <c r="D4558" s="272" t="s">
        <v>476</v>
      </c>
    </row>
    <row r="4559" spans="1:4">
      <c r="A4559" s="272" t="s">
        <v>7014</v>
      </c>
      <c r="B4559" s="272">
        <v>542654</v>
      </c>
      <c r="C4559" s="272" t="s">
        <v>7015</v>
      </c>
      <c r="D4559" s="272" t="s">
        <v>457</v>
      </c>
    </row>
    <row r="4560" spans="1:4">
      <c r="A4560" s="272" t="s">
        <v>7016</v>
      </c>
      <c r="B4560" s="272">
        <v>523888</v>
      </c>
      <c r="C4560" s="272" t="s">
        <v>456</v>
      </c>
      <c r="D4560" s="272" t="s">
        <v>936</v>
      </c>
    </row>
    <row r="4561" spans="1:4">
      <c r="A4561" s="272" t="s">
        <v>7017</v>
      </c>
      <c r="B4561" s="272">
        <v>531266</v>
      </c>
      <c r="C4561" s="272" t="s">
        <v>7018</v>
      </c>
      <c r="D4561" s="272" t="s">
        <v>534</v>
      </c>
    </row>
    <row r="4562" spans="1:4">
      <c r="A4562" s="272" t="s">
        <v>7019</v>
      </c>
      <c r="B4562" s="272">
        <v>532867</v>
      </c>
      <c r="C4562" s="272" t="s">
        <v>7020</v>
      </c>
      <c r="D4562" s="272" t="s">
        <v>625</v>
      </c>
    </row>
    <row r="4563" spans="1:4">
      <c r="A4563" s="272" t="s">
        <v>7021</v>
      </c>
      <c r="B4563" s="272">
        <v>533269</v>
      </c>
      <c r="C4563" s="272" t="s">
        <v>7022</v>
      </c>
      <c r="D4563" s="272" t="s">
        <v>481</v>
      </c>
    </row>
    <row r="4564" spans="1:4">
      <c r="A4564" s="272" t="s">
        <v>7023</v>
      </c>
      <c r="B4564" s="272">
        <v>532320</v>
      </c>
      <c r="C4564" s="272" t="s">
        <v>456</v>
      </c>
      <c r="D4564" s="272" t="s">
        <v>473</v>
      </c>
    </row>
    <row r="4565" spans="1:4">
      <c r="A4565" s="272" t="s">
        <v>7024</v>
      </c>
      <c r="B4565" s="272">
        <v>519152</v>
      </c>
      <c r="C4565" s="272" t="s">
        <v>456</v>
      </c>
      <c r="D4565" s="272" t="s">
        <v>478</v>
      </c>
    </row>
    <row r="4566" spans="1:4">
      <c r="A4566" s="272" t="s">
        <v>7025</v>
      </c>
      <c r="B4566" s="272">
        <v>519156</v>
      </c>
      <c r="C4566" s="272" t="s">
        <v>7026</v>
      </c>
      <c r="D4566" s="272" t="s">
        <v>516</v>
      </c>
    </row>
    <row r="4567" spans="1:4">
      <c r="A4567" s="272" t="s">
        <v>7027</v>
      </c>
      <c r="B4567" s="272" t="s">
        <v>456</v>
      </c>
      <c r="C4567" s="272" t="s">
        <v>7028</v>
      </c>
      <c r="D4567" s="272" t="s">
        <v>467</v>
      </c>
    </row>
    <row r="4568" spans="1:4">
      <c r="A4568" s="272" t="s">
        <v>7029</v>
      </c>
      <c r="B4568" s="272">
        <v>531676</v>
      </c>
      <c r="C4568" s="272" t="s">
        <v>456</v>
      </c>
      <c r="D4568" s="272" t="s">
        <v>516</v>
      </c>
    </row>
    <row r="4569" spans="1:4">
      <c r="A4569" s="272" t="s">
        <v>7030</v>
      </c>
      <c r="B4569" s="272">
        <v>532156</v>
      </c>
      <c r="C4569" s="272" t="s">
        <v>7031</v>
      </c>
      <c r="D4569" s="272" t="s">
        <v>570</v>
      </c>
    </row>
    <row r="4570" spans="1:4">
      <c r="A4570" s="272" t="s">
        <v>7032</v>
      </c>
      <c r="B4570" s="272" t="s">
        <v>456</v>
      </c>
      <c r="C4570" s="272" t="s">
        <v>7033</v>
      </c>
      <c r="D4570" s="272" t="s">
        <v>467</v>
      </c>
    </row>
    <row r="4571" spans="1:4">
      <c r="A4571" s="272" t="s">
        <v>7034</v>
      </c>
      <c r="B4571" s="272">
        <v>511431</v>
      </c>
      <c r="C4571" s="272" t="s">
        <v>7035</v>
      </c>
      <c r="D4571" s="272" t="s">
        <v>457</v>
      </c>
    </row>
    <row r="4572" spans="1:4">
      <c r="A4572" s="272" t="s">
        <v>7036</v>
      </c>
      <c r="B4572" s="272">
        <v>539402</v>
      </c>
      <c r="C4572" s="272" t="s">
        <v>456</v>
      </c>
      <c r="D4572" s="272" t="s">
        <v>654</v>
      </c>
    </row>
    <row r="4573" spans="1:4">
      <c r="A4573" s="272" t="s">
        <v>7037</v>
      </c>
      <c r="B4573" s="272">
        <v>526775</v>
      </c>
      <c r="C4573" s="272" t="s">
        <v>456</v>
      </c>
      <c r="D4573" s="272" t="s">
        <v>602</v>
      </c>
    </row>
    <row r="4574" spans="1:4">
      <c r="A4574" s="272" t="s">
        <v>7038</v>
      </c>
      <c r="B4574" s="272">
        <v>540145</v>
      </c>
      <c r="C4574" s="272" t="s">
        <v>456</v>
      </c>
      <c r="D4574" s="272" t="s">
        <v>494</v>
      </c>
    </row>
    <row r="4575" spans="1:4">
      <c r="A4575" s="272" t="s">
        <v>7039</v>
      </c>
      <c r="B4575" s="272">
        <v>530403</v>
      </c>
      <c r="C4575" s="272" t="s">
        <v>456</v>
      </c>
      <c r="D4575" s="272" t="s">
        <v>651</v>
      </c>
    </row>
    <row r="4576" spans="1:4">
      <c r="A4576" s="272" t="s">
        <v>7040</v>
      </c>
      <c r="B4576" s="272">
        <v>513397</v>
      </c>
      <c r="C4576" s="272" t="s">
        <v>456</v>
      </c>
      <c r="D4576" s="272" t="s">
        <v>779</v>
      </c>
    </row>
    <row r="4577" spans="1:4">
      <c r="A4577" s="272" t="s">
        <v>7041</v>
      </c>
      <c r="B4577" s="272">
        <v>539543</v>
      </c>
      <c r="C4577" s="272" t="s">
        <v>456</v>
      </c>
      <c r="D4577" s="272" t="s">
        <v>476</v>
      </c>
    </row>
    <row r="4578" spans="1:4">
      <c r="A4578" s="272" t="s">
        <v>7042</v>
      </c>
      <c r="B4578" s="272">
        <v>530459</v>
      </c>
      <c r="C4578" s="272" t="s">
        <v>456</v>
      </c>
      <c r="D4578" s="272" t="s">
        <v>471</v>
      </c>
    </row>
    <row r="4579" spans="1:4">
      <c r="A4579" s="272" t="s">
        <v>7043</v>
      </c>
      <c r="B4579" s="272">
        <v>512175</v>
      </c>
      <c r="C4579" s="272" t="s">
        <v>456</v>
      </c>
      <c r="D4579" s="272" t="s">
        <v>442</v>
      </c>
    </row>
    <row r="4580" spans="1:4">
      <c r="A4580" s="272" t="s">
        <v>7044</v>
      </c>
      <c r="B4580" s="272">
        <v>530369</v>
      </c>
      <c r="C4580" s="272" t="s">
        <v>456</v>
      </c>
      <c r="D4580" s="272" t="s">
        <v>936</v>
      </c>
    </row>
    <row r="4581" spans="1:4">
      <c r="A4581" s="272" t="s">
        <v>7045</v>
      </c>
      <c r="B4581" s="272">
        <v>532090</v>
      </c>
      <c r="C4581" s="272" t="s">
        <v>456</v>
      </c>
      <c r="D4581" s="272" t="s">
        <v>471</v>
      </c>
    </row>
    <row r="4582" spans="1:4">
      <c r="A4582" s="272" t="s">
        <v>7046</v>
      </c>
      <c r="B4582" s="272">
        <v>538918</v>
      </c>
      <c r="C4582" s="272" t="s">
        <v>456</v>
      </c>
      <c r="D4582" s="272" t="s">
        <v>473</v>
      </c>
    </row>
    <row r="4583" spans="1:4">
      <c r="A4583" s="272" t="s">
        <v>7047</v>
      </c>
      <c r="B4583" s="272">
        <v>540729</v>
      </c>
      <c r="C4583" s="272" t="s">
        <v>456</v>
      </c>
      <c r="D4583" s="272" t="s">
        <v>494</v>
      </c>
    </row>
    <row r="4584" spans="1:4">
      <c r="A4584" s="272" t="s">
        <v>7048</v>
      </c>
      <c r="B4584" s="272">
        <v>539761</v>
      </c>
      <c r="C4584" s="272" t="s">
        <v>456</v>
      </c>
      <c r="D4584" s="272" t="s">
        <v>561</v>
      </c>
    </row>
    <row r="4585" spans="1:4">
      <c r="A4585" s="272" t="s">
        <v>7049</v>
      </c>
      <c r="B4585" s="272">
        <v>502589</v>
      </c>
      <c r="C4585" s="272" t="s">
        <v>456</v>
      </c>
      <c r="D4585" s="272" t="s">
        <v>450</v>
      </c>
    </row>
    <row r="4586" spans="1:4">
      <c r="A4586" s="272" t="s">
        <v>7050</v>
      </c>
      <c r="B4586" s="272">
        <v>524796</v>
      </c>
      <c r="C4586" s="272" t="s">
        <v>456</v>
      </c>
      <c r="D4586" s="272" t="s">
        <v>494</v>
      </c>
    </row>
    <row r="4587" spans="1:4">
      <c r="A4587" s="272" t="s">
        <v>7051</v>
      </c>
      <c r="B4587" s="272" t="s">
        <v>456</v>
      </c>
      <c r="C4587" s="272" t="s">
        <v>7052</v>
      </c>
      <c r="D4587" s="272" t="s">
        <v>547</v>
      </c>
    </row>
    <row r="4588" spans="1:4">
      <c r="A4588" s="272" t="s">
        <v>7053</v>
      </c>
      <c r="B4588" s="272">
        <v>531444</v>
      </c>
      <c r="C4588" s="272" t="s">
        <v>456</v>
      </c>
      <c r="D4588" s="272" t="s">
        <v>469</v>
      </c>
    </row>
    <row r="4589" spans="1:4">
      <c r="A4589" s="272" t="s">
        <v>7054</v>
      </c>
      <c r="B4589" s="272">
        <v>500439</v>
      </c>
      <c r="C4589" s="272" t="s">
        <v>7055</v>
      </c>
      <c r="D4589" s="272" t="s">
        <v>473</v>
      </c>
    </row>
    <row r="4590" spans="1:4">
      <c r="A4590" s="272" t="s">
        <v>7056</v>
      </c>
      <c r="B4590" s="272">
        <v>513534</v>
      </c>
      <c r="C4590" s="272" t="s">
        <v>456</v>
      </c>
      <c r="D4590" s="272" t="s">
        <v>488</v>
      </c>
    </row>
    <row r="4591" spans="1:4">
      <c r="A4591" s="272" t="s">
        <v>7057</v>
      </c>
      <c r="B4591" s="272">
        <v>514175</v>
      </c>
      <c r="C4591" s="272" t="s">
        <v>7058</v>
      </c>
      <c r="D4591" s="272" t="s">
        <v>471</v>
      </c>
    </row>
    <row r="4592" spans="1:4">
      <c r="A4592" s="272" t="s">
        <v>7059</v>
      </c>
      <c r="B4592" s="272">
        <v>534392</v>
      </c>
      <c r="C4592" s="272" t="s">
        <v>7060</v>
      </c>
      <c r="D4592" s="272" t="s">
        <v>779</v>
      </c>
    </row>
    <row r="4593" spans="1:4">
      <c r="A4593" s="272" t="s">
        <v>7061</v>
      </c>
      <c r="B4593" s="272">
        <v>502986</v>
      </c>
      <c r="C4593" s="272" t="s">
        <v>7062</v>
      </c>
      <c r="D4593" s="272" t="s">
        <v>471</v>
      </c>
    </row>
    <row r="4594" spans="1:4">
      <c r="A4594" s="272" t="s">
        <v>7063</v>
      </c>
      <c r="B4594" s="272">
        <v>541578</v>
      </c>
      <c r="C4594" s="272" t="s">
        <v>7064</v>
      </c>
      <c r="D4594" s="272" t="s">
        <v>811</v>
      </c>
    </row>
    <row r="4595" spans="1:4">
      <c r="A4595" s="272" t="s">
        <v>1</v>
      </c>
      <c r="B4595" s="272">
        <v>540180</v>
      </c>
      <c r="C4595" s="272" t="s">
        <v>7065</v>
      </c>
      <c r="D4595" s="272" t="s">
        <v>651</v>
      </c>
    </row>
    <row r="4596" spans="1:4">
      <c r="A4596" s="272" t="s">
        <v>7066</v>
      </c>
      <c r="B4596" s="272">
        <v>512511</v>
      </c>
      <c r="C4596" s="272" t="s">
        <v>456</v>
      </c>
      <c r="D4596" s="272" t="s">
        <v>877</v>
      </c>
    </row>
    <row r="4597" spans="1:4">
      <c r="A4597" s="272" t="s">
        <v>7067</v>
      </c>
      <c r="B4597" s="272">
        <v>531574</v>
      </c>
      <c r="C4597" s="272" t="s">
        <v>456</v>
      </c>
      <c r="D4597" s="272" t="s">
        <v>542</v>
      </c>
    </row>
    <row r="4598" spans="1:4">
      <c r="A4598" s="272" t="s">
        <v>7068</v>
      </c>
      <c r="B4598" s="272" t="s">
        <v>456</v>
      </c>
      <c r="C4598" s="272" t="s">
        <v>7069</v>
      </c>
      <c r="D4598" s="272" t="s">
        <v>467</v>
      </c>
    </row>
    <row r="4599" spans="1:4">
      <c r="A4599" s="272" t="s">
        <v>7070</v>
      </c>
      <c r="B4599" s="272">
        <v>533156</v>
      </c>
      <c r="C4599" s="272" t="s">
        <v>7071</v>
      </c>
      <c r="D4599" s="272" t="s">
        <v>542</v>
      </c>
    </row>
    <row r="4600" spans="1:4">
      <c r="A4600" s="272" t="s">
        <v>7072</v>
      </c>
      <c r="B4600" s="272">
        <v>538634</v>
      </c>
      <c r="C4600" s="272" t="s">
        <v>456</v>
      </c>
      <c r="D4600" s="272" t="s">
        <v>494</v>
      </c>
    </row>
    <row r="4601" spans="1:4">
      <c r="A4601" s="272" t="s">
        <v>7073</v>
      </c>
      <c r="B4601" s="272">
        <v>533576</v>
      </c>
      <c r="C4601" s="272" t="s">
        <v>7074</v>
      </c>
      <c r="D4601" s="272" t="s">
        <v>488</v>
      </c>
    </row>
    <row r="4602" spans="1:4">
      <c r="A4602" s="272" t="s">
        <v>7075</v>
      </c>
      <c r="B4602" s="272">
        <v>531650</v>
      </c>
      <c r="C4602" s="272" t="s">
        <v>456</v>
      </c>
      <c r="D4602" s="272" t="s">
        <v>877</v>
      </c>
    </row>
    <row r="4603" spans="1:4">
      <c r="A4603" s="272" t="s">
        <v>7076</v>
      </c>
      <c r="B4603" s="272">
        <v>513005</v>
      </c>
      <c r="C4603" s="272" t="s">
        <v>456</v>
      </c>
      <c r="D4603" s="272" t="s">
        <v>488</v>
      </c>
    </row>
    <row r="4604" spans="1:4">
      <c r="A4604" s="272" t="s">
        <v>7077</v>
      </c>
      <c r="B4604" s="272">
        <v>511493</v>
      </c>
      <c r="C4604" s="272" t="s">
        <v>456</v>
      </c>
      <c r="D4604" s="272" t="s">
        <v>473</v>
      </c>
    </row>
    <row r="4605" spans="1:4">
      <c r="A4605" s="272" t="s">
        <v>7078</v>
      </c>
      <c r="B4605" s="272">
        <v>536672</v>
      </c>
      <c r="C4605" s="272" t="s">
        <v>456</v>
      </c>
      <c r="D4605" s="272" t="s">
        <v>2083</v>
      </c>
    </row>
    <row r="4606" spans="1:4">
      <c r="A4606" s="272" t="s">
        <v>7079</v>
      </c>
      <c r="B4606" s="272">
        <v>500295</v>
      </c>
      <c r="C4606" s="272" t="s">
        <v>7080</v>
      </c>
      <c r="D4606" s="272" t="s">
        <v>2972</v>
      </c>
    </row>
    <row r="4607" spans="1:4">
      <c r="A4607" s="272" t="s">
        <v>7081</v>
      </c>
      <c r="B4607" s="272">
        <v>533056</v>
      </c>
      <c r="C4607" s="272" t="s">
        <v>456</v>
      </c>
      <c r="D4607" s="272" t="s">
        <v>462</v>
      </c>
    </row>
    <row r="4608" spans="1:4">
      <c r="A4608" s="272" t="s">
        <v>7082</v>
      </c>
      <c r="B4608" s="272">
        <v>522267</v>
      </c>
      <c r="C4608" s="272" t="s">
        <v>456</v>
      </c>
      <c r="D4608" s="272" t="s">
        <v>464</v>
      </c>
    </row>
    <row r="4609" spans="1:4">
      <c r="A4609" s="272" t="s">
        <v>7083</v>
      </c>
      <c r="B4609" s="272">
        <v>503657</v>
      </c>
      <c r="C4609" s="272" t="s">
        <v>456</v>
      </c>
      <c r="D4609" s="272" t="s">
        <v>595</v>
      </c>
    </row>
    <row r="4610" spans="1:4">
      <c r="A4610" s="272" t="s">
        <v>7084</v>
      </c>
      <c r="B4610" s="272">
        <v>542046</v>
      </c>
      <c r="C4610" s="272" t="s">
        <v>456</v>
      </c>
      <c r="D4610" s="272" t="s">
        <v>542</v>
      </c>
    </row>
    <row r="4611" spans="1:4">
      <c r="A4611" s="272" t="s">
        <v>7085</v>
      </c>
      <c r="B4611" s="272">
        <v>540252</v>
      </c>
      <c r="C4611" s="272" t="s">
        <v>456</v>
      </c>
      <c r="D4611" s="272" t="s">
        <v>570</v>
      </c>
    </row>
    <row r="4612" spans="1:4">
      <c r="A4612" s="272" t="s">
        <v>7086</v>
      </c>
      <c r="B4612" s="272">
        <v>511523</v>
      </c>
      <c r="C4612" s="272" t="s">
        <v>456</v>
      </c>
      <c r="D4612" s="272" t="s">
        <v>494</v>
      </c>
    </row>
    <row r="4613" spans="1:4">
      <c r="A4613" s="272" t="s">
        <v>7087</v>
      </c>
      <c r="B4613" s="272">
        <v>539132</v>
      </c>
      <c r="C4613" s="272" t="s">
        <v>456</v>
      </c>
      <c r="D4613" s="272" t="s">
        <v>705</v>
      </c>
    </row>
    <row r="4614" spans="1:4">
      <c r="A4614" s="272" t="s">
        <v>7088</v>
      </c>
      <c r="B4614" s="272">
        <v>526755</v>
      </c>
      <c r="C4614" s="272" t="s">
        <v>456</v>
      </c>
      <c r="D4614" s="272" t="s">
        <v>657</v>
      </c>
    </row>
    <row r="4615" spans="1:4">
      <c r="A4615" s="272" t="s">
        <v>7089</v>
      </c>
      <c r="B4615" s="272">
        <v>505232</v>
      </c>
      <c r="C4615" s="272" t="s">
        <v>456</v>
      </c>
      <c r="D4615" s="272" t="s">
        <v>811</v>
      </c>
    </row>
    <row r="4616" spans="1:4">
      <c r="A4616" s="272" t="s">
        <v>7090</v>
      </c>
      <c r="B4616" s="272">
        <v>523261</v>
      </c>
      <c r="C4616" s="272" t="s">
        <v>7091</v>
      </c>
      <c r="D4616" s="272" t="s">
        <v>516</v>
      </c>
    </row>
    <row r="4617" spans="1:4">
      <c r="A4617" s="272" t="s">
        <v>7092</v>
      </c>
      <c r="B4617" s="272">
        <v>523261</v>
      </c>
      <c r="C4617" s="272" t="s">
        <v>7091</v>
      </c>
      <c r="D4617" s="272" t="s">
        <v>516</v>
      </c>
    </row>
    <row r="4618" spans="1:4">
      <c r="A4618" s="272" t="s">
        <v>7093</v>
      </c>
      <c r="B4618" s="272">
        <v>524038</v>
      </c>
      <c r="C4618" s="272" t="s">
        <v>456</v>
      </c>
      <c r="D4618" s="272" t="s">
        <v>504</v>
      </c>
    </row>
    <row r="4619" spans="1:4">
      <c r="A4619" s="272" t="s">
        <v>7094</v>
      </c>
      <c r="B4619" s="272">
        <v>512060</v>
      </c>
      <c r="C4619" s="272" t="s">
        <v>7095</v>
      </c>
      <c r="D4619" s="272" t="s">
        <v>877</v>
      </c>
    </row>
    <row r="4620" spans="1:4">
      <c r="A4620" s="272" t="s">
        <v>7096</v>
      </c>
      <c r="B4620" s="272">
        <v>516098</v>
      </c>
      <c r="C4620" s="272" t="s">
        <v>456</v>
      </c>
      <c r="D4620" s="272" t="s">
        <v>471</v>
      </c>
    </row>
    <row r="4621" spans="1:4">
      <c r="A4621" s="272" t="s">
        <v>7097</v>
      </c>
      <c r="B4621" s="272">
        <v>526953</v>
      </c>
      <c r="C4621" s="272" t="s">
        <v>7098</v>
      </c>
      <c r="D4621" s="272" t="s">
        <v>494</v>
      </c>
    </row>
    <row r="4622" spans="1:4">
      <c r="A4622" s="272" t="s">
        <v>7099</v>
      </c>
      <c r="B4622" s="272" t="s">
        <v>456</v>
      </c>
      <c r="C4622" s="272" t="s">
        <v>7100</v>
      </c>
      <c r="D4622" s="272" t="s">
        <v>467</v>
      </c>
    </row>
    <row r="4623" spans="1:4">
      <c r="A4623" s="272" t="s">
        <v>7101</v>
      </c>
      <c r="B4623" s="272">
        <v>512229</v>
      </c>
      <c r="C4623" s="272" t="s">
        <v>456</v>
      </c>
      <c r="D4623" s="272" t="s">
        <v>478</v>
      </c>
    </row>
    <row r="4624" spans="1:4">
      <c r="A4624" s="272" t="s">
        <v>7102</v>
      </c>
      <c r="B4624" s="272">
        <v>512229</v>
      </c>
      <c r="C4624" s="272" t="s">
        <v>456</v>
      </c>
      <c r="D4624" s="272" t="s">
        <v>478</v>
      </c>
    </row>
    <row r="4625" spans="1:4">
      <c r="A4625" s="272" t="s">
        <v>7103</v>
      </c>
      <c r="B4625" s="272">
        <v>531695</v>
      </c>
      <c r="C4625" s="272" t="s">
        <v>456</v>
      </c>
      <c r="D4625" s="272" t="s">
        <v>459</v>
      </c>
    </row>
    <row r="4626" spans="1:4">
      <c r="A4626" s="272" t="s">
        <v>7104</v>
      </c>
      <c r="B4626" s="272">
        <v>531950</v>
      </c>
      <c r="C4626" s="272" t="s">
        <v>456</v>
      </c>
      <c r="D4626" s="272" t="s">
        <v>439</v>
      </c>
    </row>
    <row r="4627" spans="1:4">
      <c r="A4627" s="272" t="s">
        <v>7105</v>
      </c>
      <c r="B4627" s="272">
        <v>515099</v>
      </c>
      <c r="C4627" s="272" t="s">
        <v>456</v>
      </c>
      <c r="D4627" s="272" t="s">
        <v>984</v>
      </c>
    </row>
    <row r="4628" spans="1:4">
      <c r="A4628" s="272" t="s">
        <v>7106</v>
      </c>
      <c r="B4628" s="272" t="s">
        <v>456</v>
      </c>
      <c r="C4628" s="272" t="s">
        <v>7107</v>
      </c>
      <c r="D4628" s="272" t="s">
        <v>467</v>
      </c>
    </row>
    <row r="4629" spans="1:4">
      <c r="A4629" s="272" t="s">
        <v>7108</v>
      </c>
      <c r="B4629" s="272">
        <v>520113</v>
      </c>
      <c r="C4629" s="272" t="s">
        <v>7109</v>
      </c>
      <c r="D4629" s="272" t="s">
        <v>641</v>
      </c>
    </row>
    <row r="4630" spans="1:4">
      <c r="A4630" s="272" t="s">
        <v>7110</v>
      </c>
      <c r="B4630" s="272">
        <v>520113</v>
      </c>
      <c r="C4630" s="272" t="s">
        <v>7109</v>
      </c>
      <c r="D4630" s="272" t="s">
        <v>641</v>
      </c>
    </row>
    <row r="4631" spans="1:4">
      <c r="A4631" s="272" t="s">
        <v>7111</v>
      </c>
      <c r="B4631" s="272">
        <v>539331</v>
      </c>
      <c r="C4631" s="272" t="s">
        <v>7112</v>
      </c>
      <c r="D4631" s="272" t="s">
        <v>754</v>
      </c>
    </row>
    <row r="4632" spans="1:4">
      <c r="A4632" s="272" t="s">
        <v>7113</v>
      </c>
      <c r="B4632" s="272">
        <v>532953</v>
      </c>
      <c r="C4632" s="272" t="s">
        <v>7114</v>
      </c>
      <c r="D4632" s="272" t="s">
        <v>754</v>
      </c>
    </row>
    <row r="4633" spans="1:4">
      <c r="A4633" s="272" t="s">
        <v>7115</v>
      </c>
      <c r="B4633" s="272">
        <v>537524</v>
      </c>
      <c r="C4633" s="272" t="s">
        <v>456</v>
      </c>
      <c r="D4633" s="272" t="s">
        <v>1502</v>
      </c>
    </row>
    <row r="4634" spans="1:4">
      <c r="A4634" s="272" t="s">
        <v>7116</v>
      </c>
      <c r="B4634" s="272">
        <v>538732</v>
      </c>
      <c r="C4634" s="272" t="s">
        <v>456</v>
      </c>
      <c r="D4634" s="272" t="s">
        <v>473</v>
      </c>
    </row>
    <row r="4635" spans="1:4">
      <c r="A4635" s="272" t="s">
        <v>7117</v>
      </c>
      <c r="B4635" s="272">
        <v>523796</v>
      </c>
      <c r="C4635" s="272" t="s">
        <v>7118</v>
      </c>
      <c r="D4635" s="272" t="s">
        <v>657</v>
      </c>
    </row>
    <row r="4636" spans="1:4">
      <c r="A4636" s="272" t="s">
        <v>7119</v>
      </c>
      <c r="B4636" s="272">
        <v>503349</v>
      </c>
      <c r="C4636" s="272" t="s">
        <v>456</v>
      </c>
      <c r="D4636" s="272" t="s">
        <v>471</v>
      </c>
    </row>
    <row r="4637" spans="1:4">
      <c r="A4637" s="272" t="s">
        <v>7120</v>
      </c>
      <c r="B4637" s="272">
        <v>531234</v>
      </c>
      <c r="C4637" s="272" t="s">
        <v>456</v>
      </c>
      <c r="D4637" s="272" t="s">
        <v>450</v>
      </c>
    </row>
    <row r="4638" spans="1:4">
      <c r="A4638" s="272" t="s">
        <v>7121</v>
      </c>
      <c r="B4638" s="272">
        <v>531234</v>
      </c>
      <c r="C4638" s="272" t="s">
        <v>456</v>
      </c>
      <c r="D4638" s="272" t="s">
        <v>450</v>
      </c>
    </row>
    <row r="4639" spans="1:4">
      <c r="A4639" s="272" t="s">
        <v>7122</v>
      </c>
      <c r="B4639" s="272">
        <v>511389</v>
      </c>
      <c r="C4639" s="272" t="s">
        <v>7123</v>
      </c>
      <c r="D4639" s="272" t="s">
        <v>825</v>
      </c>
    </row>
    <row r="4640" spans="1:4">
      <c r="A4640" s="272" t="s">
        <v>7124</v>
      </c>
      <c r="B4640" s="272">
        <v>531717</v>
      </c>
      <c r="C4640" s="272" t="s">
        <v>7125</v>
      </c>
      <c r="D4640" s="272" t="s">
        <v>616</v>
      </c>
    </row>
    <row r="4641" spans="1:4">
      <c r="A4641" s="272" t="s">
        <v>7126</v>
      </c>
      <c r="B4641" s="272">
        <v>539659</v>
      </c>
      <c r="C4641" s="272" t="s">
        <v>456</v>
      </c>
      <c r="D4641" s="272" t="s">
        <v>945</v>
      </c>
    </row>
    <row r="4642" spans="1:4">
      <c r="A4642" s="272" t="s">
        <v>7127</v>
      </c>
      <c r="B4642" s="272">
        <v>523724</v>
      </c>
      <c r="C4642" s="272" t="s">
        <v>7128</v>
      </c>
      <c r="D4642" s="272" t="s">
        <v>542</v>
      </c>
    </row>
    <row r="4643" spans="1:4">
      <c r="A4643" s="272" t="s">
        <v>7129</v>
      </c>
      <c r="B4643" s="272">
        <v>531069</v>
      </c>
      <c r="C4643" s="272" t="s">
        <v>456</v>
      </c>
      <c r="D4643" s="272" t="s">
        <v>705</v>
      </c>
    </row>
    <row r="4644" spans="1:4">
      <c r="A4644" s="272" t="s">
        <v>7130</v>
      </c>
      <c r="B4644" s="272">
        <v>530151</v>
      </c>
      <c r="C4644" s="272" t="s">
        <v>456</v>
      </c>
      <c r="D4644" s="272" t="s">
        <v>478</v>
      </c>
    </row>
    <row r="4645" spans="1:4">
      <c r="A4645" s="272" t="s">
        <v>7131</v>
      </c>
      <c r="B4645" s="272">
        <v>532401</v>
      </c>
      <c r="C4645" s="272" t="s">
        <v>7132</v>
      </c>
      <c r="D4645" s="272" t="s">
        <v>774</v>
      </c>
    </row>
    <row r="4646" spans="1:4">
      <c r="A4646" s="272" t="s">
        <v>7133</v>
      </c>
      <c r="B4646" s="272">
        <v>537820</v>
      </c>
      <c r="C4646" s="272" t="s">
        <v>7134</v>
      </c>
      <c r="D4646" s="272" t="s">
        <v>473</v>
      </c>
    </row>
    <row r="4647" spans="1:4">
      <c r="A4647" s="272" t="s">
        <v>7135</v>
      </c>
      <c r="B4647" s="272">
        <v>531334</v>
      </c>
      <c r="C4647" s="272" t="s">
        <v>456</v>
      </c>
      <c r="D4647" s="272" t="s">
        <v>877</v>
      </c>
    </row>
    <row r="4648" spans="1:4">
      <c r="A4648" s="272" t="s">
        <v>7136</v>
      </c>
      <c r="B4648" s="272">
        <v>530961</v>
      </c>
      <c r="C4648" s="272" t="s">
        <v>7137</v>
      </c>
      <c r="D4648" s="272" t="s">
        <v>616</v>
      </c>
    </row>
    <row r="4649" spans="1:4">
      <c r="A4649" s="272" t="s">
        <v>7138</v>
      </c>
      <c r="B4649" s="272">
        <v>542655</v>
      </c>
      <c r="C4649" s="272" t="s">
        <v>7139</v>
      </c>
      <c r="D4649" s="272" t="s">
        <v>822</v>
      </c>
    </row>
    <row r="4650" spans="1:4">
      <c r="A4650" s="272" t="s">
        <v>7140</v>
      </c>
      <c r="B4650" s="272">
        <v>531518</v>
      </c>
      <c r="C4650" s="272" t="s">
        <v>456</v>
      </c>
      <c r="D4650" s="272" t="s">
        <v>654</v>
      </c>
    </row>
    <row r="4651" spans="1:4">
      <c r="A4651" s="272" t="s">
        <v>7141</v>
      </c>
      <c r="B4651" s="272">
        <v>519307</v>
      </c>
      <c r="C4651" s="272" t="s">
        <v>456</v>
      </c>
      <c r="D4651" s="272" t="s">
        <v>616</v>
      </c>
    </row>
    <row r="4652" spans="1:4">
      <c r="A4652" s="272" t="s">
        <v>7142</v>
      </c>
      <c r="B4652" s="272">
        <v>530477</v>
      </c>
      <c r="C4652" s="272" t="s">
        <v>456</v>
      </c>
      <c r="D4652" s="272" t="s">
        <v>494</v>
      </c>
    </row>
    <row r="4653" spans="1:4">
      <c r="A4653" s="272" t="s">
        <v>7143</v>
      </c>
      <c r="B4653" s="272">
        <v>530477</v>
      </c>
      <c r="C4653" s="272" t="s">
        <v>456</v>
      </c>
      <c r="D4653" s="272" t="s">
        <v>494</v>
      </c>
    </row>
    <row r="4654" spans="1:4">
      <c r="A4654" s="272" t="s">
        <v>7144</v>
      </c>
      <c r="B4654" s="272">
        <v>506196</v>
      </c>
      <c r="C4654" s="272" t="s">
        <v>456</v>
      </c>
      <c r="D4654" s="272" t="s">
        <v>478</v>
      </c>
    </row>
    <row r="4655" spans="1:4">
      <c r="A4655" s="272" t="s">
        <v>7145</v>
      </c>
      <c r="B4655" s="272">
        <v>519373</v>
      </c>
      <c r="C4655" s="272" t="s">
        <v>7146</v>
      </c>
      <c r="D4655" s="272" t="s">
        <v>705</v>
      </c>
    </row>
    <row r="4656" spans="1:4">
      <c r="A4656" s="272" t="s">
        <v>7147</v>
      </c>
      <c r="B4656" s="272">
        <v>524394</v>
      </c>
      <c r="C4656" s="272" t="s">
        <v>7148</v>
      </c>
      <c r="D4656" s="272" t="s">
        <v>645</v>
      </c>
    </row>
    <row r="4657" spans="1:4">
      <c r="A4657" s="272" t="s">
        <v>7149</v>
      </c>
      <c r="B4657" s="272">
        <v>504380</v>
      </c>
      <c r="C4657" s="272" t="s">
        <v>456</v>
      </c>
      <c r="D4657" s="272" t="s">
        <v>478</v>
      </c>
    </row>
    <row r="4658" spans="1:4">
      <c r="A4658" s="272" t="s">
        <v>7150</v>
      </c>
      <c r="B4658" s="272">
        <v>524200</v>
      </c>
      <c r="C4658" s="272" t="s">
        <v>7151</v>
      </c>
      <c r="D4658" s="272" t="s">
        <v>504</v>
      </c>
    </row>
    <row r="4659" spans="1:4">
      <c r="A4659" s="272" t="s">
        <v>7152</v>
      </c>
      <c r="B4659" s="272">
        <v>534639</v>
      </c>
      <c r="C4659" s="272" t="s">
        <v>456</v>
      </c>
      <c r="D4659" s="272" t="s">
        <v>651</v>
      </c>
    </row>
    <row r="4660" spans="1:4">
      <c r="A4660" s="272" t="s">
        <v>7153</v>
      </c>
      <c r="B4660" s="272">
        <v>517015</v>
      </c>
      <c r="C4660" s="272" t="s">
        <v>7154</v>
      </c>
      <c r="D4660" s="272" t="s">
        <v>726</v>
      </c>
    </row>
    <row r="4661" spans="1:4">
      <c r="A4661" s="272" t="s">
        <v>7155</v>
      </c>
      <c r="B4661" s="272" t="s">
        <v>456</v>
      </c>
      <c r="C4661" s="272" t="s">
        <v>7156</v>
      </c>
      <c r="D4661" s="272" t="s">
        <v>467</v>
      </c>
    </row>
    <row r="4662" spans="1:4">
      <c r="A4662" s="272" t="s">
        <v>7157</v>
      </c>
      <c r="B4662" s="272">
        <v>531051</v>
      </c>
      <c r="C4662" s="272" t="s">
        <v>456</v>
      </c>
      <c r="D4662" s="272" t="s">
        <v>473</v>
      </c>
    </row>
    <row r="4663" spans="1:4">
      <c r="A4663" s="272" t="s">
        <v>7158</v>
      </c>
      <c r="B4663" s="272">
        <v>524129</v>
      </c>
      <c r="C4663" s="272" t="s">
        <v>7159</v>
      </c>
      <c r="D4663" s="272" t="s">
        <v>833</v>
      </c>
    </row>
    <row r="4664" spans="1:4">
      <c r="A4664" s="272" t="s">
        <v>7160</v>
      </c>
      <c r="B4664" s="272">
        <v>524129</v>
      </c>
      <c r="C4664" s="272" t="s">
        <v>7161</v>
      </c>
      <c r="D4664" s="272" t="s">
        <v>833</v>
      </c>
    </row>
    <row r="4665" spans="1:4">
      <c r="A4665" s="272" t="s">
        <v>7162</v>
      </c>
      <c r="B4665" s="272">
        <v>530401</v>
      </c>
      <c r="C4665" s="272" t="s">
        <v>456</v>
      </c>
      <c r="D4665" s="272" t="s">
        <v>504</v>
      </c>
    </row>
    <row r="4666" spans="1:4">
      <c r="A4666" s="272" t="s">
        <v>7163</v>
      </c>
      <c r="B4666" s="272">
        <v>532613</v>
      </c>
      <c r="C4666" s="272" t="s">
        <v>7164</v>
      </c>
      <c r="D4666" s="272" t="s">
        <v>478</v>
      </c>
    </row>
    <row r="4667" spans="1:4">
      <c r="A4667" s="272" t="s">
        <v>7165</v>
      </c>
      <c r="B4667" s="272">
        <v>507880</v>
      </c>
      <c r="C4667" s="272" t="s">
        <v>7166</v>
      </c>
      <c r="D4667" s="272" t="s">
        <v>570</v>
      </c>
    </row>
    <row r="4668" spans="1:4">
      <c r="A4668" s="272" t="s">
        <v>7167</v>
      </c>
      <c r="B4668" s="272">
        <v>514302</v>
      </c>
      <c r="C4668" s="272" t="s">
        <v>456</v>
      </c>
      <c r="D4668" s="272" t="s">
        <v>471</v>
      </c>
    </row>
    <row r="4669" spans="1:4">
      <c r="A4669" s="272" t="s">
        <v>7168</v>
      </c>
      <c r="B4669" s="272">
        <v>511726</v>
      </c>
      <c r="C4669" s="272" t="s">
        <v>7169</v>
      </c>
      <c r="D4669" s="272" t="s">
        <v>542</v>
      </c>
    </row>
    <row r="4670" spans="1:4">
      <c r="A4670" s="272" t="s">
        <v>7170</v>
      </c>
      <c r="B4670" s="272">
        <v>530627</v>
      </c>
      <c r="C4670" s="272" t="s">
        <v>456</v>
      </c>
      <c r="D4670" s="272" t="s">
        <v>616</v>
      </c>
    </row>
    <row r="4671" spans="1:4">
      <c r="A4671" s="272" t="s">
        <v>7171</v>
      </c>
      <c r="B4671" s="272">
        <v>519457</v>
      </c>
      <c r="C4671" s="272" t="s">
        <v>456</v>
      </c>
      <c r="D4671" s="272" t="s">
        <v>516</v>
      </c>
    </row>
    <row r="4672" spans="1:4">
      <c r="A4672" s="272" t="s">
        <v>7172</v>
      </c>
      <c r="B4672" s="272">
        <v>530521</v>
      </c>
      <c r="C4672" s="272" t="s">
        <v>456</v>
      </c>
      <c r="D4672" s="272" t="s">
        <v>570</v>
      </c>
    </row>
    <row r="4673" spans="1:4">
      <c r="A4673" s="272" t="s">
        <v>7173</v>
      </c>
      <c r="B4673" s="272">
        <v>539167</v>
      </c>
      <c r="C4673" s="272" t="s">
        <v>456</v>
      </c>
      <c r="D4673" s="272" t="s">
        <v>473</v>
      </c>
    </row>
    <row r="4674" spans="1:4">
      <c r="A4674" s="272" t="s">
        <v>7174</v>
      </c>
      <c r="B4674" s="272">
        <v>532354</v>
      </c>
      <c r="C4674" s="272" t="s">
        <v>456</v>
      </c>
      <c r="D4674" s="272" t="s">
        <v>549</v>
      </c>
    </row>
    <row r="4675" spans="1:4">
      <c r="A4675" s="272" t="s">
        <v>7175</v>
      </c>
      <c r="B4675" s="272">
        <v>532372</v>
      </c>
      <c r="C4675" s="272" t="s">
        <v>456</v>
      </c>
      <c r="D4675" s="272" t="s">
        <v>549</v>
      </c>
    </row>
    <row r="4676" spans="1:4">
      <c r="A4676" s="272" t="s">
        <v>7176</v>
      </c>
      <c r="B4676" s="272">
        <v>534741</v>
      </c>
      <c r="C4676" s="272" t="s">
        <v>456</v>
      </c>
      <c r="D4676" s="272" t="s">
        <v>561</v>
      </c>
    </row>
    <row r="4677" spans="1:4">
      <c r="A4677" s="272" t="s">
        <v>7177</v>
      </c>
      <c r="B4677" s="272">
        <v>531126</v>
      </c>
      <c r="C4677" s="272" t="s">
        <v>456</v>
      </c>
      <c r="D4677" s="272" t="s">
        <v>549</v>
      </c>
    </row>
    <row r="4678" spans="1:4">
      <c r="A4678" s="272" t="s">
        <v>7178</v>
      </c>
      <c r="B4678" s="272">
        <v>532721</v>
      </c>
      <c r="C4678" s="272" t="s">
        <v>7179</v>
      </c>
      <c r="D4678" s="272" t="s">
        <v>488</v>
      </c>
    </row>
    <row r="4679" spans="1:4">
      <c r="A4679" s="272" t="s">
        <v>7180</v>
      </c>
      <c r="B4679" s="272">
        <v>531025</v>
      </c>
      <c r="C4679" s="272" t="s">
        <v>456</v>
      </c>
      <c r="D4679" s="272" t="s">
        <v>439</v>
      </c>
    </row>
    <row r="4680" spans="1:4">
      <c r="A4680" s="272" t="s">
        <v>7181</v>
      </c>
      <c r="B4680" s="272">
        <v>506146</v>
      </c>
      <c r="C4680" s="272" t="s">
        <v>7182</v>
      </c>
      <c r="D4680" s="272" t="s">
        <v>471</v>
      </c>
    </row>
    <row r="4681" spans="1:4">
      <c r="A4681" s="272" t="s">
        <v>7183</v>
      </c>
      <c r="B4681" s="272">
        <v>509055</v>
      </c>
      <c r="C4681" s="272" t="s">
        <v>7184</v>
      </c>
      <c r="D4681" s="272" t="s">
        <v>469</v>
      </c>
    </row>
    <row r="4682" spans="1:4">
      <c r="A4682" s="272" t="s">
        <v>7185</v>
      </c>
      <c r="B4682" s="272">
        <v>540097</v>
      </c>
      <c r="C4682" s="272" t="s">
        <v>456</v>
      </c>
      <c r="D4682" s="272" t="s">
        <v>439</v>
      </c>
    </row>
    <row r="4683" spans="1:4">
      <c r="A4683" s="272" t="s">
        <v>7186</v>
      </c>
      <c r="B4683" s="272">
        <v>532411</v>
      </c>
      <c r="C4683" s="272" t="s">
        <v>7187</v>
      </c>
      <c r="D4683" s="272" t="s">
        <v>549</v>
      </c>
    </row>
    <row r="4684" spans="1:4">
      <c r="A4684" s="272" t="s">
        <v>7188</v>
      </c>
      <c r="B4684" s="272">
        <v>539398</v>
      </c>
      <c r="C4684" s="272" t="s">
        <v>456</v>
      </c>
      <c r="D4684" s="272" t="s">
        <v>464</v>
      </c>
    </row>
    <row r="4685" spans="1:4">
      <c r="A4685" s="272" t="s">
        <v>7189</v>
      </c>
      <c r="B4685" s="272">
        <v>538598</v>
      </c>
      <c r="C4685" s="272" t="s">
        <v>456</v>
      </c>
      <c r="D4685" s="272" t="s">
        <v>471</v>
      </c>
    </row>
    <row r="4686" spans="1:4">
      <c r="A4686" s="272" t="s">
        <v>7190</v>
      </c>
      <c r="B4686" s="272">
        <v>516072</v>
      </c>
      <c r="C4686" s="272" t="s">
        <v>7191</v>
      </c>
      <c r="D4686" s="272" t="s">
        <v>504</v>
      </c>
    </row>
    <row r="4687" spans="1:4">
      <c r="A4687" s="272" t="s">
        <v>7192</v>
      </c>
      <c r="B4687" s="272">
        <v>512064</v>
      </c>
      <c r="C4687" s="272" t="s">
        <v>7193</v>
      </c>
      <c r="D4687" s="272" t="s">
        <v>877</v>
      </c>
    </row>
    <row r="4688" spans="1:4">
      <c r="A4688" s="272" t="s">
        <v>7194</v>
      </c>
      <c r="B4688" s="272">
        <v>526441</v>
      </c>
      <c r="C4688" s="272" t="s">
        <v>456</v>
      </c>
      <c r="D4688" s="272" t="s">
        <v>2059</v>
      </c>
    </row>
    <row r="4689" spans="1:4">
      <c r="A4689" s="272" t="s">
        <v>7195</v>
      </c>
      <c r="B4689" s="272">
        <v>531668</v>
      </c>
      <c r="C4689" s="272" t="s">
        <v>456</v>
      </c>
      <c r="D4689" s="272" t="s">
        <v>459</v>
      </c>
    </row>
    <row r="4690" spans="1:4">
      <c r="A4690" s="272" t="s">
        <v>7196</v>
      </c>
      <c r="B4690" s="272">
        <v>524711</v>
      </c>
      <c r="C4690" s="272" t="s">
        <v>456</v>
      </c>
      <c r="D4690" s="272" t="s">
        <v>494</v>
      </c>
    </row>
    <row r="4691" spans="1:4">
      <c r="A4691" s="272" t="s">
        <v>7197</v>
      </c>
      <c r="B4691" s="272">
        <v>538565</v>
      </c>
      <c r="C4691" s="272" t="s">
        <v>456</v>
      </c>
      <c r="D4691" s="272" t="s">
        <v>473</v>
      </c>
    </row>
    <row r="4692" spans="1:4">
      <c r="A4692" s="272" t="s">
        <v>7198</v>
      </c>
      <c r="B4692" s="272">
        <v>540823</v>
      </c>
      <c r="C4692" s="272" t="s">
        <v>456</v>
      </c>
      <c r="D4692" s="272" t="s">
        <v>478</v>
      </c>
    </row>
    <row r="4693" spans="1:4">
      <c r="A4693" s="272" t="s">
        <v>7199</v>
      </c>
      <c r="B4693" s="272">
        <v>541735</v>
      </c>
      <c r="C4693" s="272" t="s">
        <v>456</v>
      </c>
      <c r="D4693" s="272" t="s">
        <v>854</v>
      </c>
    </row>
    <row r="4694" spans="1:4">
      <c r="A4694" s="272" t="s">
        <v>7200</v>
      </c>
      <c r="B4694" s="272">
        <v>530057</v>
      </c>
      <c r="C4694" s="272" t="s">
        <v>456</v>
      </c>
      <c r="D4694" s="272" t="s">
        <v>494</v>
      </c>
    </row>
    <row r="4695" spans="1:4">
      <c r="A4695" s="272" t="s">
        <v>7201</v>
      </c>
      <c r="B4695" s="272">
        <v>524576</v>
      </c>
      <c r="C4695" s="272" t="s">
        <v>456</v>
      </c>
      <c r="D4695" s="272" t="s">
        <v>504</v>
      </c>
    </row>
    <row r="4696" spans="1:4">
      <c r="A4696" s="272" t="s">
        <v>7202</v>
      </c>
      <c r="B4696" s="272">
        <v>532660</v>
      </c>
      <c r="C4696" s="272" t="s">
        <v>7203</v>
      </c>
      <c r="D4696" s="272" t="s">
        <v>494</v>
      </c>
    </row>
    <row r="4697" spans="1:4">
      <c r="A4697" s="272" t="s">
        <v>7204</v>
      </c>
      <c r="B4697" s="272">
        <v>511509</v>
      </c>
      <c r="C4697" s="272" t="s">
        <v>456</v>
      </c>
      <c r="D4697" s="272" t="s">
        <v>794</v>
      </c>
    </row>
    <row r="4698" spans="1:4">
      <c r="A4698" s="272" t="s">
        <v>7205</v>
      </c>
      <c r="B4698" s="272">
        <v>509026</v>
      </c>
      <c r="C4698" s="272" t="s">
        <v>456</v>
      </c>
      <c r="D4698" s="272" t="s">
        <v>561</v>
      </c>
    </row>
    <row r="4699" spans="1:4">
      <c r="A4699" s="272" t="s">
        <v>7206</v>
      </c>
      <c r="B4699" s="272">
        <v>536128</v>
      </c>
      <c r="C4699" s="272" t="s">
        <v>456</v>
      </c>
      <c r="D4699" s="272" t="s">
        <v>854</v>
      </c>
    </row>
    <row r="4700" spans="1:4">
      <c r="A4700" s="272" t="s">
        <v>7207</v>
      </c>
      <c r="B4700" s="272">
        <v>511333</v>
      </c>
      <c r="C4700" s="272" t="s">
        <v>7208</v>
      </c>
      <c r="D4700" s="272" t="s">
        <v>439</v>
      </c>
    </row>
    <row r="4701" spans="1:4">
      <c r="A4701" s="272" t="s">
        <v>7209</v>
      </c>
      <c r="B4701" s="272">
        <v>534976</v>
      </c>
      <c r="C4701" s="272" t="s">
        <v>7210</v>
      </c>
      <c r="D4701" s="272" t="s">
        <v>625</v>
      </c>
    </row>
    <row r="4702" spans="1:4">
      <c r="A4702" s="272" t="s">
        <v>7211</v>
      </c>
      <c r="B4702" s="272">
        <v>533427</v>
      </c>
      <c r="C4702" s="272" t="s">
        <v>456</v>
      </c>
      <c r="D4702" s="272" t="s">
        <v>592</v>
      </c>
    </row>
    <row r="4703" spans="1:4">
      <c r="A4703" s="272" t="s">
        <v>7212</v>
      </c>
      <c r="B4703" s="272">
        <v>539222</v>
      </c>
      <c r="C4703" s="272" t="s">
        <v>456</v>
      </c>
      <c r="D4703" s="272" t="s">
        <v>1459</v>
      </c>
    </row>
    <row r="4704" spans="1:4">
      <c r="A4704" s="272" t="s">
        <v>7213</v>
      </c>
      <c r="B4704" s="272">
        <v>532822</v>
      </c>
      <c r="C4704" s="272" t="s">
        <v>7214</v>
      </c>
      <c r="D4704" s="272" t="s">
        <v>1400</v>
      </c>
    </row>
    <row r="4705" spans="1:4">
      <c r="A4705" s="272" t="s">
        <v>7215</v>
      </c>
      <c r="B4705" s="272">
        <v>522122</v>
      </c>
      <c r="C4705" s="272" t="s">
        <v>456</v>
      </c>
      <c r="D4705" s="272" t="s">
        <v>471</v>
      </c>
    </row>
    <row r="4706" spans="1:4">
      <c r="A4706" s="272" t="s">
        <v>7216</v>
      </c>
      <c r="B4706" s="272">
        <v>522122</v>
      </c>
      <c r="C4706" s="272" t="s">
        <v>456</v>
      </c>
      <c r="D4706" s="272" t="s">
        <v>471</v>
      </c>
    </row>
    <row r="4707" spans="1:4">
      <c r="A4707" s="272" t="s">
        <v>7217</v>
      </c>
      <c r="B4707" s="272">
        <v>509038</v>
      </c>
      <c r="C4707" s="272" t="s">
        <v>456</v>
      </c>
      <c r="D4707" s="272" t="s">
        <v>473</v>
      </c>
    </row>
    <row r="4708" spans="1:4">
      <c r="A4708" s="272" t="s">
        <v>7218</v>
      </c>
      <c r="B4708" s="272">
        <v>532757</v>
      </c>
      <c r="C4708" s="272" t="s">
        <v>7219</v>
      </c>
      <c r="D4708" s="272" t="s">
        <v>499</v>
      </c>
    </row>
    <row r="4709" spans="1:4">
      <c r="A4709" s="272" t="s">
        <v>7220</v>
      </c>
      <c r="B4709" s="272">
        <v>500575</v>
      </c>
      <c r="C4709" s="272" t="s">
        <v>7221</v>
      </c>
      <c r="D4709" s="272" t="s">
        <v>825</v>
      </c>
    </row>
    <row r="4710" spans="1:4">
      <c r="A4710" s="272" t="s">
        <v>7222</v>
      </c>
      <c r="B4710" s="272">
        <v>512215</v>
      </c>
      <c r="C4710" s="272" t="s">
        <v>456</v>
      </c>
      <c r="D4710" s="272" t="s">
        <v>439</v>
      </c>
    </row>
    <row r="4711" spans="1:4">
      <c r="A4711" s="272" t="s">
        <v>7223</v>
      </c>
      <c r="B4711" s="272">
        <v>539118</v>
      </c>
      <c r="C4711" s="272" t="s">
        <v>7224</v>
      </c>
      <c r="D4711" s="272" t="s">
        <v>777</v>
      </c>
    </row>
    <row r="4712" spans="1:4">
      <c r="A4712" s="272" t="s">
        <v>7225</v>
      </c>
      <c r="B4712" s="272">
        <v>519331</v>
      </c>
      <c r="C4712" s="272" t="s">
        <v>456</v>
      </c>
      <c r="D4712" s="272" t="s">
        <v>854</v>
      </c>
    </row>
    <row r="4713" spans="1:4">
      <c r="A4713" s="272" t="s">
        <v>7226</v>
      </c>
      <c r="B4713" s="272">
        <v>509966</v>
      </c>
      <c r="C4713" s="272" t="s">
        <v>7227</v>
      </c>
      <c r="D4713" s="272" t="s">
        <v>2627</v>
      </c>
    </row>
    <row r="4714" spans="1:4">
      <c r="A4714" s="272" t="s">
        <v>7228</v>
      </c>
      <c r="B4714" s="272">
        <v>532893</v>
      </c>
      <c r="C4714" s="272" t="s">
        <v>456</v>
      </c>
      <c r="D4714" s="272" t="s">
        <v>471</v>
      </c>
    </row>
    <row r="4715" spans="1:4">
      <c r="A4715" s="272" t="s">
        <v>7229</v>
      </c>
      <c r="B4715" s="272">
        <v>517399</v>
      </c>
      <c r="C4715" s="272" t="s">
        <v>7230</v>
      </c>
      <c r="D4715" s="272" t="s">
        <v>825</v>
      </c>
    </row>
    <row r="4716" spans="1:4">
      <c r="A4716" s="272" t="s">
        <v>7231</v>
      </c>
      <c r="B4716" s="272">
        <v>506142</v>
      </c>
      <c r="C4716" s="272" t="s">
        <v>456</v>
      </c>
      <c r="D4716" s="272" t="s">
        <v>439</v>
      </c>
    </row>
    <row r="4717" spans="1:4">
      <c r="A4717" s="272" t="s">
        <v>7232</v>
      </c>
      <c r="B4717" s="272">
        <v>501391</v>
      </c>
      <c r="C4717" s="272" t="s">
        <v>456</v>
      </c>
      <c r="D4717" s="272" t="s">
        <v>478</v>
      </c>
    </row>
    <row r="4718" spans="1:4">
      <c r="A4718" s="272" t="s">
        <v>7233</v>
      </c>
      <c r="B4718" s="272">
        <v>504220</v>
      </c>
      <c r="C4718" s="272" t="s">
        <v>456</v>
      </c>
      <c r="D4718" s="272" t="s">
        <v>464</v>
      </c>
    </row>
    <row r="4719" spans="1:4">
      <c r="A4719" s="272" t="s">
        <v>7234</v>
      </c>
      <c r="B4719" s="272" t="s">
        <v>456</v>
      </c>
      <c r="C4719" s="272" t="s">
        <v>7235</v>
      </c>
      <c r="D4719" s="272" t="s">
        <v>547</v>
      </c>
    </row>
    <row r="4720" spans="1:4">
      <c r="A4720" s="272" t="s">
        <v>7236</v>
      </c>
      <c r="B4720" s="272">
        <v>504220</v>
      </c>
      <c r="C4720" s="272" t="s">
        <v>456</v>
      </c>
      <c r="D4720" s="272" t="s">
        <v>464</v>
      </c>
    </row>
    <row r="4721" spans="1:4">
      <c r="A4721" s="272" t="s">
        <v>7237</v>
      </c>
      <c r="B4721" s="272">
        <v>505583</v>
      </c>
      <c r="C4721" s="272" t="s">
        <v>456</v>
      </c>
      <c r="D4721" s="272" t="s">
        <v>542</v>
      </c>
    </row>
    <row r="4722" spans="1:4">
      <c r="A4722" s="272" t="s">
        <v>7238</v>
      </c>
      <c r="B4722" s="272">
        <v>541445</v>
      </c>
      <c r="C4722" s="272" t="s">
        <v>456</v>
      </c>
      <c r="D4722" s="272" t="s">
        <v>754</v>
      </c>
    </row>
    <row r="4723" spans="1:4">
      <c r="A4723" s="272" t="s">
        <v>7239</v>
      </c>
      <c r="B4723" s="272">
        <v>533023</v>
      </c>
      <c r="C4723" s="272" t="s">
        <v>7240</v>
      </c>
      <c r="D4723" s="272" t="s">
        <v>811</v>
      </c>
    </row>
    <row r="4724" spans="1:4">
      <c r="A4724" s="272" t="s">
        <v>7241</v>
      </c>
      <c r="B4724" s="272">
        <v>533023</v>
      </c>
      <c r="C4724" s="272" t="s">
        <v>7242</v>
      </c>
      <c r="D4724" s="272" t="s">
        <v>811</v>
      </c>
    </row>
    <row r="4725" spans="1:4">
      <c r="A4725" s="272" t="s">
        <v>7243</v>
      </c>
      <c r="B4725" s="272">
        <v>503675</v>
      </c>
      <c r="C4725" s="272" t="s">
        <v>456</v>
      </c>
      <c r="D4725" s="272" t="s">
        <v>877</v>
      </c>
    </row>
    <row r="4726" spans="1:4">
      <c r="A4726" s="272" t="s">
        <v>7244</v>
      </c>
      <c r="B4726" s="272">
        <v>501370</v>
      </c>
      <c r="C4726" s="272" t="s">
        <v>456</v>
      </c>
      <c r="D4726" s="272" t="s">
        <v>540</v>
      </c>
    </row>
    <row r="4727" spans="1:4">
      <c r="A4727" s="272" t="s">
        <v>7245</v>
      </c>
      <c r="B4727" s="272">
        <v>507410</v>
      </c>
      <c r="C4727" s="272" t="s">
        <v>7246</v>
      </c>
      <c r="D4727" s="272" t="s">
        <v>445</v>
      </c>
    </row>
    <row r="4728" spans="1:4">
      <c r="A4728" s="272" t="s">
        <v>7247</v>
      </c>
      <c r="B4728" s="272">
        <v>511147</v>
      </c>
      <c r="C4728" s="272" t="s">
        <v>456</v>
      </c>
      <c r="D4728" s="272" t="s">
        <v>473</v>
      </c>
    </row>
    <row r="4729" spans="1:4">
      <c r="A4729" s="272" t="s">
        <v>7248</v>
      </c>
      <c r="B4729" s="272">
        <v>532053</v>
      </c>
      <c r="C4729" s="272" t="s">
        <v>456</v>
      </c>
      <c r="D4729" s="272" t="s">
        <v>439</v>
      </c>
    </row>
    <row r="4730" spans="1:4">
      <c r="A4730" s="272" t="s">
        <v>7249</v>
      </c>
      <c r="B4730" s="272">
        <v>524212</v>
      </c>
      <c r="C4730" s="272" t="s">
        <v>7250</v>
      </c>
      <c r="D4730" s="272" t="s">
        <v>494</v>
      </c>
    </row>
    <row r="4731" spans="1:4">
      <c r="A4731" s="272" t="s">
        <v>7251</v>
      </c>
      <c r="B4731" s="272">
        <v>511690</v>
      </c>
      <c r="C4731" s="272" t="s">
        <v>456</v>
      </c>
      <c r="D4731" s="272" t="s">
        <v>473</v>
      </c>
    </row>
    <row r="4732" spans="1:4">
      <c r="A4732" s="272" t="s">
        <v>7252</v>
      </c>
      <c r="B4732" s="272">
        <v>508494</v>
      </c>
      <c r="C4732" s="272" t="s">
        <v>456</v>
      </c>
      <c r="D4732" s="272" t="s">
        <v>863</v>
      </c>
    </row>
    <row r="4733" spans="1:4">
      <c r="A4733" s="272" t="s">
        <v>7253</v>
      </c>
      <c r="B4733" s="272">
        <v>523660</v>
      </c>
      <c r="C4733" s="272" t="s">
        <v>456</v>
      </c>
      <c r="D4733" s="272" t="s">
        <v>536</v>
      </c>
    </row>
    <row r="4734" spans="1:4">
      <c r="A4734" s="272" t="s">
        <v>7254</v>
      </c>
      <c r="B4734" s="272" t="s">
        <v>456</v>
      </c>
      <c r="C4734" s="272" t="s">
        <v>7255</v>
      </c>
      <c r="D4734" s="272" t="s">
        <v>467</v>
      </c>
    </row>
    <row r="4735" spans="1:4">
      <c r="A4735" s="272" t="s">
        <v>7256</v>
      </c>
      <c r="B4735" s="272">
        <v>780016</v>
      </c>
      <c r="C4735" s="272" t="s">
        <v>456</v>
      </c>
      <c r="D4735" s="272" t="s">
        <v>547</v>
      </c>
    </row>
    <row r="4736" spans="1:4">
      <c r="A4736" s="272" t="s">
        <v>7257</v>
      </c>
      <c r="B4736" s="272">
        <v>517498</v>
      </c>
      <c r="C4736" s="272" t="s">
        <v>7258</v>
      </c>
      <c r="D4736" s="272" t="s">
        <v>754</v>
      </c>
    </row>
    <row r="4737" spans="1:4">
      <c r="A4737" s="272" t="s">
        <v>7259</v>
      </c>
      <c r="B4737" s="272">
        <v>511074</v>
      </c>
      <c r="C4737" s="272" t="s">
        <v>456</v>
      </c>
      <c r="D4737" s="272" t="s">
        <v>473</v>
      </c>
    </row>
    <row r="4738" spans="1:4">
      <c r="A4738" s="272" t="s">
        <v>7260</v>
      </c>
      <c r="B4738" s="272">
        <v>533452</v>
      </c>
      <c r="C4738" s="272" t="s">
        <v>7261</v>
      </c>
      <c r="D4738" s="272" t="s">
        <v>439</v>
      </c>
    </row>
    <row r="4739" spans="1:4">
      <c r="A4739" s="272" t="s">
        <v>7262</v>
      </c>
      <c r="B4739" s="272">
        <v>523011</v>
      </c>
      <c r="C4739" s="272" t="s">
        <v>7263</v>
      </c>
      <c r="D4739" s="272" t="s">
        <v>478</v>
      </c>
    </row>
    <row r="4740" spans="1:4">
      <c r="A4740" s="272" t="s">
        <v>7264</v>
      </c>
      <c r="B4740" s="272">
        <v>504988</v>
      </c>
      <c r="C4740" s="272" t="s">
        <v>456</v>
      </c>
      <c r="D4740" s="272" t="s">
        <v>1376</v>
      </c>
    </row>
    <row r="4741" spans="1:4">
      <c r="A4741" s="272" t="s">
        <v>7265</v>
      </c>
      <c r="B4741" s="272">
        <v>524661</v>
      </c>
      <c r="C4741" s="272" t="s">
        <v>456</v>
      </c>
      <c r="D4741" s="272" t="s">
        <v>494</v>
      </c>
    </row>
    <row r="4742" spans="1:4">
      <c r="A4742" s="272" t="s">
        <v>7266</v>
      </c>
      <c r="B4742" s="272">
        <v>532016</v>
      </c>
      <c r="C4742" s="272" t="s">
        <v>456</v>
      </c>
      <c r="D4742" s="272" t="s">
        <v>542</v>
      </c>
    </row>
    <row r="4743" spans="1:4">
      <c r="A4743" s="272" t="s">
        <v>7267</v>
      </c>
      <c r="B4743" s="272">
        <v>531211</v>
      </c>
      <c r="C4743" s="272" t="s">
        <v>456</v>
      </c>
      <c r="D4743" s="272" t="s">
        <v>439</v>
      </c>
    </row>
    <row r="4744" spans="1:4">
      <c r="A4744" s="272" t="s">
        <v>7268</v>
      </c>
      <c r="B4744" s="272">
        <v>514162</v>
      </c>
      <c r="C4744" s="272" t="s">
        <v>7269</v>
      </c>
      <c r="D4744" s="272" t="s">
        <v>471</v>
      </c>
    </row>
    <row r="4745" spans="1:4">
      <c r="A4745" s="272" t="s">
        <v>7270</v>
      </c>
      <c r="B4745" s="272">
        <v>532144</v>
      </c>
      <c r="C4745" s="272" t="s">
        <v>7271</v>
      </c>
      <c r="D4745" s="272" t="s">
        <v>854</v>
      </c>
    </row>
    <row r="4746" spans="1:4">
      <c r="A4746" s="272" t="s">
        <v>7272</v>
      </c>
      <c r="B4746" s="272">
        <v>532553</v>
      </c>
      <c r="C4746" s="272" t="s">
        <v>7273</v>
      </c>
      <c r="D4746" s="272" t="s">
        <v>854</v>
      </c>
    </row>
    <row r="4747" spans="1:4">
      <c r="A4747" s="272" t="s">
        <v>7274</v>
      </c>
      <c r="B4747" s="272">
        <v>514162</v>
      </c>
      <c r="C4747" s="272" t="s">
        <v>7269</v>
      </c>
      <c r="D4747" s="272" t="s">
        <v>471</v>
      </c>
    </row>
    <row r="4748" spans="1:4">
      <c r="A4748" s="272" t="s">
        <v>7275</v>
      </c>
      <c r="B4748" s="272">
        <v>533252</v>
      </c>
      <c r="C4748" s="272" t="s">
        <v>7276</v>
      </c>
      <c r="D4748" s="272" t="s">
        <v>439</v>
      </c>
    </row>
    <row r="4749" spans="1:4">
      <c r="A4749" s="272" t="s">
        <v>7277</v>
      </c>
      <c r="B4749" s="272">
        <v>526431</v>
      </c>
      <c r="C4749" s="272" t="s">
        <v>456</v>
      </c>
      <c r="D4749" s="272" t="s">
        <v>882</v>
      </c>
    </row>
    <row r="4750" spans="1:4">
      <c r="A4750" s="272" t="s">
        <v>7278</v>
      </c>
      <c r="B4750" s="272">
        <v>505412</v>
      </c>
      <c r="C4750" s="272" t="s">
        <v>7279</v>
      </c>
      <c r="D4750" s="272" t="s">
        <v>464</v>
      </c>
    </row>
    <row r="4751" spans="1:4">
      <c r="A4751" s="272" t="s">
        <v>7280</v>
      </c>
      <c r="B4751" s="272">
        <v>505412</v>
      </c>
      <c r="C4751" s="272" t="s">
        <v>7279</v>
      </c>
      <c r="D4751" s="272" t="s">
        <v>464</v>
      </c>
    </row>
    <row r="4752" spans="1:4">
      <c r="A4752" s="272" t="s">
        <v>7281</v>
      </c>
      <c r="B4752" s="272">
        <v>532373</v>
      </c>
      <c r="C4752" s="272" t="s">
        <v>456</v>
      </c>
      <c r="D4752" s="272" t="s">
        <v>478</v>
      </c>
    </row>
    <row r="4753" spans="1:4">
      <c r="A4753" s="272" t="s">
        <v>7282</v>
      </c>
      <c r="B4753" s="272">
        <v>500444</v>
      </c>
      <c r="C4753" s="272" t="s">
        <v>7283</v>
      </c>
      <c r="D4753" s="272" t="s">
        <v>450</v>
      </c>
    </row>
    <row r="4754" spans="1:4">
      <c r="A4754" s="272" t="s">
        <v>7284</v>
      </c>
      <c r="B4754" s="272">
        <v>538382</v>
      </c>
      <c r="C4754" s="272" t="s">
        <v>456</v>
      </c>
      <c r="D4754" s="272" t="s">
        <v>478</v>
      </c>
    </row>
    <row r="4755" spans="1:4">
      <c r="A4755" s="272" t="s">
        <v>7285</v>
      </c>
      <c r="B4755" s="272">
        <v>504998</v>
      </c>
      <c r="C4755" s="272" t="s">
        <v>456</v>
      </c>
      <c r="D4755" s="272" t="s">
        <v>488</v>
      </c>
    </row>
    <row r="4756" spans="1:4">
      <c r="A4756" s="272" t="s">
        <v>7286</v>
      </c>
      <c r="B4756" s="272">
        <v>505533</v>
      </c>
      <c r="C4756" s="272" t="s">
        <v>456</v>
      </c>
      <c r="D4756" s="272" t="s">
        <v>945</v>
      </c>
    </row>
    <row r="4757" spans="1:4">
      <c r="A4757" s="272" t="s">
        <v>7287</v>
      </c>
      <c r="B4757" s="272">
        <v>590073</v>
      </c>
      <c r="C4757" s="272" t="s">
        <v>7288</v>
      </c>
      <c r="D4757" s="272" t="s">
        <v>811</v>
      </c>
    </row>
    <row r="4758" spans="1:4">
      <c r="A4758" s="272" t="s">
        <v>7289</v>
      </c>
      <c r="B4758" s="272">
        <v>590073</v>
      </c>
      <c r="C4758" s="272" t="s">
        <v>7288</v>
      </c>
      <c r="D4758" s="272" t="s">
        <v>811</v>
      </c>
    </row>
    <row r="4759" spans="1:4">
      <c r="A4759" s="272" t="s">
        <v>7290</v>
      </c>
      <c r="B4759" s="272">
        <v>500238</v>
      </c>
      <c r="C4759" s="272" t="s">
        <v>7291</v>
      </c>
      <c r="D4759" s="272" t="s">
        <v>825</v>
      </c>
    </row>
    <row r="4760" spans="1:4">
      <c r="A4760" s="272" t="s">
        <v>7292</v>
      </c>
      <c r="B4760" s="272">
        <v>500238</v>
      </c>
      <c r="C4760" s="272" t="s">
        <v>7291</v>
      </c>
      <c r="D4760" s="272" t="s">
        <v>825</v>
      </c>
    </row>
    <row r="4761" spans="1:4">
      <c r="A4761" s="272" t="s">
        <v>7293</v>
      </c>
      <c r="B4761" s="272">
        <v>513713</v>
      </c>
      <c r="C4761" s="272" t="s">
        <v>456</v>
      </c>
      <c r="D4761" s="272" t="s">
        <v>570</v>
      </c>
    </row>
    <row r="4762" spans="1:4">
      <c r="A4762" s="272" t="s">
        <v>7294</v>
      </c>
      <c r="B4762" s="272">
        <v>542667</v>
      </c>
      <c r="C4762" s="272" t="s">
        <v>7295</v>
      </c>
      <c r="D4762" s="272" t="s">
        <v>822</v>
      </c>
    </row>
    <row r="4763" spans="1:4">
      <c r="A4763" s="272" t="s">
        <v>7296</v>
      </c>
      <c r="B4763" s="272">
        <v>519214</v>
      </c>
      <c r="C4763" s="272" t="s">
        <v>456</v>
      </c>
      <c r="D4763" s="272" t="s">
        <v>473</v>
      </c>
    </row>
    <row r="4764" spans="1:4">
      <c r="A4764" s="272" t="s">
        <v>7297</v>
      </c>
      <c r="B4764" s="272">
        <v>519224</v>
      </c>
      <c r="C4764" s="272" t="s">
        <v>7298</v>
      </c>
      <c r="D4764" s="272" t="s">
        <v>478</v>
      </c>
    </row>
    <row r="4765" spans="1:4">
      <c r="A4765" s="272" t="s">
        <v>7299</v>
      </c>
      <c r="B4765" s="272">
        <v>526586</v>
      </c>
      <c r="C4765" s="272" t="s">
        <v>456</v>
      </c>
      <c r="D4765" s="272" t="s">
        <v>576</v>
      </c>
    </row>
    <row r="4766" spans="1:4">
      <c r="A4766" s="272" t="s">
        <v>7300</v>
      </c>
      <c r="B4766" s="272">
        <v>522029</v>
      </c>
      <c r="C4766" s="272" t="s">
        <v>7301</v>
      </c>
      <c r="D4766" s="272" t="s">
        <v>464</v>
      </c>
    </row>
    <row r="4767" spans="1:4">
      <c r="A4767" s="272" t="s">
        <v>7302</v>
      </c>
      <c r="B4767" s="272">
        <v>512022</v>
      </c>
      <c r="C4767" s="272" t="s">
        <v>456</v>
      </c>
      <c r="D4767" s="272" t="s">
        <v>439</v>
      </c>
    </row>
    <row r="4768" spans="1:4">
      <c r="A4768" s="272" t="s">
        <v>7303</v>
      </c>
      <c r="B4768" s="272">
        <v>512022</v>
      </c>
      <c r="C4768" s="272" t="s">
        <v>456</v>
      </c>
      <c r="D4768" s="272" t="s">
        <v>439</v>
      </c>
    </row>
    <row r="4769" spans="1:4">
      <c r="A4769" s="272" t="s">
        <v>7304</v>
      </c>
      <c r="B4769" s="272">
        <v>526471</v>
      </c>
      <c r="C4769" s="272" t="s">
        <v>456</v>
      </c>
      <c r="D4769" s="272" t="s">
        <v>1088</v>
      </c>
    </row>
    <row r="4770" spans="1:4">
      <c r="A4770" s="272" t="s">
        <v>7305</v>
      </c>
      <c r="B4770" s="272">
        <v>514470</v>
      </c>
      <c r="C4770" s="272" t="s">
        <v>456</v>
      </c>
      <c r="D4770" s="272" t="s">
        <v>471</v>
      </c>
    </row>
    <row r="4771" spans="1:4">
      <c r="A4771" s="272" t="s">
        <v>7306</v>
      </c>
      <c r="B4771" s="272">
        <v>514348</v>
      </c>
      <c r="C4771" s="272" t="s">
        <v>7307</v>
      </c>
      <c r="D4771" s="272" t="s">
        <v>471</v>
      </c>
    </row>
    <row r="4772" spans="1:4">
      <c r="A4772" s="272" t="s">
        <v>7308</v>
      </c>
      <c r="B4772" s="272">
        <v>524758</v>
      </c>
      <c r="C4772" s="272" t="s">
        <v>456</v>
      </c>
      <c r="D4772" s="272" t="s">
        <v>494</v>
      </c>
    </row>
    <row r="4773" spans="1:4">
      <c r="A4773" s="272" t="s">
        <v>7309</v>
      </c>
      <c r="B4773" s="272">
        <v>538873</v>
      </c>
      <c r="C4773" s="272" t="s">
        <v>456</v>
      </c>
      <c r="D4773" s="272" t="s">
        <v>473</v>
      </c>
    </row>
    <row r="4774" spans="1:4">
      <c r="A4774" s="272" t="s">
        <v>7310</v>
      </c>
      <c r="B4774" s="272">
        <v>507685</v>
      </c>
      <c r="C4774" s="272" t="s">
        <v>7311</v>
      </c>
      <c r="D4774" s="272" t="s">
        <v>442</v>
      </c>
    </row>
    <row r="4775" spans="1:4">
      <c r="A4775" s="272" t="s">
        <v>7312</v>
      </c>
      <c r="B4775" s="272">
        <v>507817</v>
      </c>
      <c r="C4775" s="272" t="s">
        <v>456</v>
      </c>
      <c r="D4775" s="272" t="s">
        <v>471</v>
      </c>
    </row>
    <row r="4776" spans="1:4">
      <c r="A4776" s="272" t="s">
        <v>7313</v>
      </c>
      <c r="B4776" s="272">
        <v>511642</v>
      </c>
      <c r="C4776" s="272" t="s">
        <v>456</v>
      </c>
      <c r="D4776" s="272" t="s">
        <v>473</v>
      </c>
    </row>
    <row r="4777" spans="1:4">
      <c r="A4777" s="272" t="s">
        <v>7314</v>
      </c>
      <c r="B4777" s="272">
        <v>532300</v>
      </c>
      <c r="C4777" s="272" t="s">
        <v>7315</v>
      </c>
      <c r="D4777" s="272" t="s">
        <v>494</v>
      </c>
    </row>
    <row r="4778" spans="1:4">
      <c r="A4778" s="272" t="s">
        <v>7316</v>
      </c>
      <c r="B4778" s="272">
        <v>531396</v>
      </c>
      <c r="C4778" s="272" t="s">
        <v>456</v>
      </c>
      <c r="D4778" s="272" t="s">
        <v>549</v>
      </c>
    </row>
    <row r="4779" spans="1:4">
      <c r="A4779" s="272" t="s">
        <v>7317</v>
      </c>
      <c r="B4779" s="272">
        <v>538128</v>
      </c>
      <c r="C4779" s="272" t="s">
        <v>456</v>
      </c>
      <c r="D4779" s="272" t="s">
        <v>570</v>
      </c>
    </row>
    <row r="4780" spans="1:4">
      <c r="A4780" s="272" t="s">
        <v>7318</v>
      </c>
      <c r="B4780" s="272">
        <v>538268</v>
      </c>
      <c r="C4780" s="272" t="s">
        <v>7319</v>
      </c>
      <c r="D4780" s="272" t="s">
        <v>634</v>
      </c>
    </row>
    <row r="4781" spans="1:4">
      <c r="A4781" s="272" t="s">
        <v>7320</v>
      </c>
      <c r="B4781" s="272">
        <v>526959</v>
      </c>
      <c r="C4781" s="272" t="s">
        <v>456</v>
      </c>
      <c r="D4781" s="272" t="s">
        <v>657</v>
      </c>
    </row>
    <row r="4782" spans="1:4">
      <c r="A4782" s="272" t="s">
        <v>7321</v>
      </c>
      <c r="B4782" s="272">
        <v>526525</v>
      </c>
      <c r="C4782" s="272" t="s">
        <v>456</v>
      </c>
      <c r="D4782" s="272" t="s">
        <v>570</v>
      </c>
    </row>
    <row r="4783" spans="1:4">
      <c r="A4783" s="272" t="s">
        <v>7322</v>
      </c>
      <c r="B4783" s="272">
        <v>538451</v>
      </c>
      <c r="C4783" s="272" t="s">
        <v>456</v>
      </c>
      <c r="D4783" s="272" t="s">
        <v>476</v>
      </c>
    </row>
    <row r="4784" spans="1:4">
      <c r="A4784" s="272" t="s">
        <v>7323</v>
      </c>
      <c r="B4784" s="272" t="s">
        <v>456</v>
      </c>
      <c r="C4784" s="272" t="s">
        <v>7324</v>
      </c>
      <c r="D4784" s="272" t="s">
        <v>467</v>
      </c>
    </row>
    <row r="4785" spans="1:4">
      <c r="A4785" s="272" t="s">
        <v>7325</v>
      </c>
      <c r="B4785" s="272">
        <v>505872</v>
      </c>
      <c r="C4785" s="272" t="s">
        <v>456</v>
      </c>
      <c r="D4785" s="272" t="s">
        <v>464</v>
      </c>
    </row>
    <row r="4786" spans="1:4">
      <c r="A4786" s="272" t="s">
        <v>7326</v>
      </c>
      <c r="B4786" s="272">
        <v>532616</v>
      </c>
      <c r="C4786" s="272" t="s">
        <v>7327</v>
      </c>
      <c r="D4786" s="272" t="s">
        <v>786</v>
      </c>
    </row>
    <row r="4787" spans="1:4">
      <c r="A4787" s="272" t="s">
        <v>7328</v>
      </c>
      <c r="B4787" s="272">
        <v>542367</v>
      </c>
      <c r="C4787" s="272" t="s">
        <v>7329</v>
      </c>
      <c r="D4787" s="272" t="s">
        <v>5581</v>
      </c>
    </row>
    <row r="4788" spans="1:4">
      <c r="A4788" s="272" t="s">
        <v>7330</v>
      </c>
      <c r="B4788" s="272">
        <v>532788</v>
      </c>
      <c r="C4788" s="272" t="s">
        <v>7331</v>
      </c>
      <c r="D4788" s="272" t="s">
        <v>602</v>
      </c>
    </row>
    <row r="4789" spans="1:4">
      <c r="A4789" s="272" t="s">
        <v>7332</v>
      </c>
      <c r="B4789" s="272">
        <v>590013</v>
      </c>
      <c r="C4789" s="272" t="s">
        <v>7333</v>
      </c>
      <c r="D4789" s="272" t="s">
        <v>504</v>
      </c>
    </row>
    <row r="4790" spans="1:4">
      <c r="A4790" s="272" t="s">
        <v>7334</v>
      </c>
      <c r="B4790" s="272">
        <v>590013</v>
      </c>
      <c r="C4790" s="272" t="s">
        <v>7335</v>
      </c>
      <c r="D4790" s="272" t="s">
        <v>504</v>
      </c>
    </row>
    <row r="4791" spans="1:4">
      <c r="A4791" s="272" t="s">
        <v>7336</v>
      </c>
      <c r="B4791" s="272">
        <v>511012</v>
      </c>
      <c r="C4791" s="272" t="s">
        <v>456</v>
      </c>
      <c r="D4791" s="272" t="s">
        <v>476</v>
      </c>
    </row>
    <row r="4792" spans="1:4">
      <c r="A4792" s="272" t="s">
        <v>7337</v>
      </c>
      <c r="B4792" s="272">
        <v>514378</v>
      </c>
      <c r="C4792" s="272" t="s">
        <v>456</v>
      </c>
      <c r="D4792" s="272" t="s">
        <v>478</v>
      </c>
    </row>
    <row r="4793" spans="1:4">
      <c r="A4793" s="272" t="s">
        <v>7338</v>
      </c>
      <c r="B4793" s="272">
        <v>539939</v>
      </c>
      <c r="C4793" s="272" t="s">
        <v>456</v>
      </c>
      <c r="D4793" s="272" t="s">
        <v>616</v>
      </c>
    </row>
    <row r="4794" spans="1:4">
      <c r="A4794" s="272" t="s">
        <v>7339</v>
      </c>
      <c r="B4794" s="272">
        <v>511601</v>
      </c>
      <c r="C4794" s="272" t="s">
        <v>456</v>
      </c>
      <c r="D4794" s="272" t="s">
        <v>478</v>
      </c>
    </row>
    <row r="4795" spans="1:4">
      <c r="A4795" s="272" t="s">
        <v>7340</v>
      </c>
      <c r="B4795" s="272">
        <v>516030</v>
      </c>
      <c r="C4795" s="272" t="s">
        <v>456</v>
      </c>
      <c r="D4795" s="272" t="s">
        <v>450</v>
      </c>
    </row>
    <row r="4796" spans="1:4">
      <c r="A4796" s="272" t="s">
        <v>7341</v>
      </c>
      <c r="B4796" s="272">
        <v>541167</v>
      </c>
      <c r="C4796" s="272" t="s">
        <v>456</v>
      </c>
      <c r="D4796" s="272" t="s">
        <v>616</v>
      </c>
    </row>
    <row r="4797" spans="1:4">
      <c r="A4797" s="272" t="s">
        <v>7342</v>
      </c>
      <c r="B4797" s="272">
        <v>530063</v>
      </c>
      <c r="C4797" s="272" t="s">
        <v>456</v>
      </c>
      <c r="D4797" s="272" t="s">
        <v>651</v>
      </c>
    </row>
    <row r="4798" spans="1:4">
      <c r="A4798" s="272" t="s">
        <v>7343</v>
      </c>
      <c r="B4798" s="272">
        <v>532648</v>
      </c>
      <c r="C4798" s="272" t="s">
        <v>7344</v>
      </c>
      <c r="D4798" s="272" t="s">
        <v>774</v>
      </c>
    </row>
    <row r="4799" spans="1:4">
      <c r="A4799" s="272" t="s">
        <v>7345</v>
      </c>
      <c r="B4799" s="272">
        <v>531260</v>
      </c>
      <c r="C4799" s="272" t="s">
        <v>456</v>
      </c>
      <c r="D4799" s="272" t="s">
        <v>516</v>
      </c>
    </row>
    <row r="4800" spans="1:4">
      <c r="A4800" s="272" t="s">
        <v>7346</v>
      </c>
      <c r="B4800" s="272">
        <v>522209</v>
      </c>
      <c r="C4800" s="272" t="s">
        <v>456</v>
      </c>
      <c r="D4800" s="272" t="s">
        <v>439</v>
      </c>
    </row>
    <row r="4801" spans="1:4">
      <c r="A4801" s="272" t="s">
        <v>7347</v>
      </c>
      <c r="B4801" s="272">
        <v>522209</v>
      </c>
      <c r="C4801" s="272" t="s">
        <v>456</v>
      </c>
      <c r="D4801" s="272" t="s">
        <v>439</v>
      </c>
    </row>
    <row r="4802" spans="1:4">
      <c r="A4802" s="272" t="s">
        <v>7348</v>
      </c>
      <c r="B4802" s="272">
        <v>539097</v>
      </c>
      <c r="C4802" s="272" t="s">
        <v>456</v>
      </c>
      <c r="D4802" s="272" t="s">
        <v>478</v>
      </c>
    </row>
    <row r="4803" spans="1:4">
      <c r="A4803" s="272" t="s">
        <v>7349</v>
      </c>
      <c r="B4803" s="272">
        <v>530675</v>
      </c>
      <c r="C4803" s="272" t="s">
        <v>456</v>
      </c>
      <c r="D4803" s="272" t="s">
        <v>570</v>
      </c>
    </row>
    <row r="4804" spans="1:4">
      <c r="A4804" s="272" t="s">
        <v>7350</v>
      </c>
      <c r="B4804" s="272">
        <v>540550</v>
      </c>
      <c r="C4804" s="272" t="s">
        <v>456</v>
      </c>
      <c r="D4804" s="272" t="s">
        <v>616</v>
      </c>
    </row>
    <row r="4805" spans="1:4">
      <c r="A4805" s="272" t="s">
        <v>7351</v>
      </c>
      <c r="B4805" s="272">
        <v>522108</v>
      </c>
      <c r="C4805" s="272" t="s">
        <v>456</v>
      </c>
      <c r="D4805" s="272" t="s">
        <v>811</v>
      </c>
    </row>
    <row r="4806" spans="1:4">
      <c r="A4806" s="272" t="s">
        <v>7352</v>
      </c>
      <c r="B4806" s="272">
        <v>522108</v>
      </c>
      <c r="C4806" s="272" t="s">
        <v>456</v>
      </c>
      <c r="D4806" s="272" t="s">
        <v>811</v>
      </c>
    </row>
    <row r="4807" spans="1:4">
      <c r="A4807" s="272" t="s">
        <v>7353</v>
      </c>
      <c r="B4807" s="272">
        <v>536846</v>
      </c>
      <c r="C4807" s="272" t="s">
        <v>456</v>
      </c>
      <c r="D4807" s="272" t="s">
        <v>854</v>
      </c>
    </row>
    <row r="4808" spans="1:4">
      <c r="A4808" s="272" t="s">
        <v>7354</v>
      </c>
      <c r="B4808" s="272">
        <v>531663</v>
      </c>
      <c r="C4808" s="272" t="s">
        <v>7355</v>
      </c>
      <c r="D4808" s="272" t="s">
        <v>2275</v>
      </c>
    </row>
    <row r="4809" spans="1:4">
      <c r="A4809" s="272" t="s">
        <v>7356</v>
      </c>
      <c r="B4809" s="272">
        <v>505163</v>
      </c>
      <c r="C4809" s="272" t="s">
        <v>456</v>
      </c>
      <c r="D4809" s="272" t="s">
        <v>811</v>
      </c>
    </row>
    <row r="4810" spans="1:4">
      <c r="A4810" s="272" t="s">
        <v>7357</v>
      </c>
      <c r="B4810" s="272">
        <v>505163</v>
      </c>
      <c r="C4810" s="272" t="s">
        <v>456</v>
      </c>
      <c r="D4810" s="272" t="s">
        <v>811</v>
      </c>
    </row>
    <row r="4811" spans="1:4">
      <c r="A4811" s="272" t="s">
        <v>7358</v>
      </c>
      <c r="B4811" s="272">
        <v>539963</v>
      </c>
      <c r="C4811" s="272" t="s">
        <v>456</v>
      </c>
      <c r="D4811" s="272" t="s">
        <v>536</v>
      </c>
    </row>
    <row r="4812" spans="1:4">
      <c r="A4812" s="272" t="s">
        <v>7359</v>
      </c>
      <c r="B4812" s="272">
        <v>505537</v>
      </c>
      <c r="C4812" s="272" t="s">
        <v>7360</v>
      </c>
      <c r="D4812" s="272" t="s">
        <v>1195</v>
      </c>
    </row>
    <row r="4813" spans="1:4">
      <c r="A4813" s="272" t="s">
        <v>7361</v>
      </c>
      <c r="B4813" s="272">
        <v>533287</v>
      </c>
      <c r="C4813" s="272" t="s">
        <v>7362</v>
      </c>
      <c r="D4813" s="272" t="s">
        <v>561</v>
      </c>
    </row>
    <row r="4814" spans="1:4">
      <c r="A4814" s="272" t="s">
        <v>7363</v>
      </c>
      <c r="B4814" s="272">
        <v>532794</v>
      </c>
      <c r="C4814" s="272" t="s">
        <v>7364</v>
      </c>
      <c r="D4814" s="272" t="s">
        <v>1195</v>
      </c>
    </row>
    <row r="4815" spans="1:4">
      <c r="A4815" s="272" t="s">
        <v>7365</v>
      </c>
      <c r="B4815" s="272">
        <v>533339</v>
      </c>
      <c r="C4815" s="272" t="s">
        <v>7366</v>
      </c>
      <c r="D4815" s="272" t="s">
        <v>549</v>
      </c>
    </row>
    <row r="4816" spans="1:4">
      <c r="A4816" s="272" t="s">
        <v>7367</v>
      </c>
      <c r="B4816" s="272">
        <v>531845</v>
      </c>
      <c r="C4816" s="272" t="s">
        <v>7368</v>
      </c>
      <c r="D4816" s="272" t="s">
        <v>854</v>
      </c>
    </row>
    <row r="4817" spans="1:4">
      <c r="A4817" s="272" t="s">
        <v>7369</v>
      </c>
      <c r="B4817" s="272">
        <v>531845</v>
      </c>
      <c r="C4817" s="272" t="s">
        <v>7368</v>
      </c>
      <c r="D4817" s="272" t="s">
        <v>854</v>
      </c>
    </row>
    <row r="4818" spans="1:4">
      <c r="A4818" s="272" t="s">
        <v>7370</v>
      </c>
      <c r="B4818" s="272">
        <v>512553</v>
      </c>
      <c r="C4818" s="272" t="s">
        <v>7371</v>
      </c>
      <c r="D4818" s="272" t="s">
        <v>471</v>
      </c>
    </row>
    <row r="4819" spans="1:4">
      <c r="A4819" s="272" t="s">
        <v>7372</v>
      </c>
      <c r="B4819" s="272">
        <v>514266</v>
      </c>
      <c r="C4819" s="272" t="s">
        <v>456</v>
      </c>
      <c r="D4819" s="272" t="s">
        <v>471</v>
      </c>
    </row>
    <row r="4820" spans="1:4">
      <c r="A4820" s="272" t="s">
        <v>7373</v>
      </c>
      <c r="B4820" s="272">
        <v>530665</v>
      </c>
      <c r="C4820" s="272" t="s">
        <v>456</v>
      </c>
      <c r="D4820" s="272" t="s">
        <v>494</v>
      </c>
    </row>
    <row r="4821" spans="1:4">
      <c r="A4821" s="272" t="s">
        <v>7374</v>
      </c>
      <c r="B4821" s="272">
        <v>530697</v>
      </c>
      <c r="C4821" s="272" t="s">
        <v>456</v>
      </c>
      <c r="D4821" s="272" t="s">
        <v>877</v>
      </c>
    </row>
    <row r="4822" spans="1:4">
      <c r="A4822" s="272" t="s">
        <v>7375</v>
      </c>
      <c r="B4822" s="272">
        <v>532039</v>
      </c>
      <c r="C4822" s="272" t="s">
        <v>456</v>
      </c>
      <c r="D4822" s="272" t="s">
        <v>494</v>
      </c>
    </row>
    <row r="4823" spans="1:4">
      <c r="A4823" s="272" t="s">
        <v>7376</v>
      </c>
      <c r="B4823" s="272">
        <v>504067</v>
      </c>
      <c r="C4823" s="272" t="s">
        <v>7377</v>
      </c>
      <c r="D4823" s="272" t="s">
        <v>442</v>
      </c>
    </row>
    <row r="4824" spans="1:4">
      <c r="A4824" s="272" t="s">
        <v>7378</v>
      </c>
      <c r="B4824" s="272">
        <v>531404</v>
      </c>
      <c r="C4824" s="272" t="s">
        <v>7379</v>
      </c>
      <c r="D4824" s="272" t="s">
        <v>998</v>
      </c>
    </row>
    <row r="4825" spans="1:4">
      <c r="A4825" s="272" t="s">
        <v>7380</v>
      </c>
      <c r="B4825" s="272">
        <v>541400</v>
      </c>
      <c r="C4825" s="272" t="s">
        <v>456</v>
      </c>
      <c r="D4825" s="272" t="s">
        <v>494</v>
      </c>
    </row>
    <row r="4826" spans="1:4">
      <c r="A4826" s="272" t="s">
        <v>7381</v>
      </c>
      <c r="B4826" s="272">
        <v>521163</v>
      </c>
      <c r="C4826" s="272" t="s">
        <v>7382</v>
      </c>
      <c r="D4826" s="272" t="s">
        <v>570</v>
      </c>
    </row>
    <row r="4827" spans="1:4">
      <c r="A4827" s="272" t="s">
        <v>7383</v>
      </c>
      <c r="B4827" s="272" t="s">
        <v>456</v>
      </c>
      <c r="C4827" s="272" t="s">
        <v>7384</v>
      </c>
      <c r="D4827" s="272" t="s">
        <v>467</v>
      </c>
    </row>
    <row r="4828" spans="1:4">
      <c r="A4828" s="272" t="s">
        <v>7385</v>
      </c>
      <c r="B4828" s="272">
        <v>512587</v>
      </c>
      <c r="C4828" s="272" t="s">
        <v>7386</v>
      </c>
      <c r="D4828" s="272" t="s">
        <v>570</v>
      </c>
    </row>
    <row r="4829" spans="1:4">
      <c r="A4829" s="272" t="s">
        <v>7387</v>
      </c>
      <c r="B4829" s="272">
        <v>503641</v>
      </c>
      <c r="C4829" s="272" t="s">
        <v>7388</v>
      </c>
      <c r="D4829" s="272" t="s">
        <v>540</v>
      </c>
    </row>
    <row r="4830" spans="1:4">
      <c r="A4830" s="272" t="s">
        <v>7389</v>
      </c>
      <c r="B4830" s="272" t="s">
        <v>456</v>
      </c>
      <c r="C4830" s="272" t="s">
        <v>7390</v>
      </c>
      <c r="D4830" s="272" t="s">
        <v>467</v>
      </c>
    </row>
    <row r="4831" spans="1:4">
      <c r="A4831" s="272" t="s">
        <v>7391</v>
      </c>
      <c r="B4831" s="272">
        <v>534742</v>
      </c>
      <c r="C4831" s="272" t="s">
        <v>7392</v>
      </c>
      <c r="D4831" s="272" t="s">
        <v>964</v>
      </c>
    </row>
    <row r="4832" spans="1:4">
      <c r="A4832" s="272" t="s">
        <v>7393</v>
      </c>
      <c r="B4832" s="272">
        <v>500780</v>
      </c>
      <c r="C4832" s="272" t="s">
        <v>7394</v>
      </c>
      <c r="D4832" s="272" t="s">
        <v>964</v>
      </c>
    </row>
    <row r="4833" spans="1:4">
      <c r="A4833" s="272" t="s">
        <v>7395</v>
      </c>
      <c r="B4833" s="272">
        <v>531335</v>
      </c>
      <c r="C4833" s="272" t="s">
        <v>7396</v>
      </c>
      <c r="D4833" s="272" t="s">
        <v>516</v>
      </c>
    </row>
    <row r="4834" spans="1:4">
      <c r="A4834" s="272" t="s">
        <v>7397</v>
      </c>
      <c r="B4834" s="272">
        <v>532883</v>
      </c>
      <c r="C4834" s="272" t="s">
        <v>7398</v>
      </c>
      <c r="D4834" s="272" t="s">
        <v>549</v>
      </c>
    </row>
    <row r="4835" spans="1:4">
      <c r="A4835" s="272" t="s">
        <v>7399</v>
      </c>
      <c r="B4835" s="272">
        <v>500202</v>
      </c>
      <c r="C4835" s="272" t="s">
        <v>7400</v>
      </c>
      <c r="D4835" s="272" t="s">
        <v>473</v>
      </c>
    </row>
    <row r="4836" spans="1:4">
      <c r="A4836" s="272" t="s">
        <v>7401</v>
      </c>
      <c r="B4836" s="272">
        <v>500458</v>
      </c>
      <c r="C4836" s="272" t="s">
        <v>7402</v>
      </c>
      <c r="D4836" s="272" t="s">
        <v>536</v>
      </c>
    </row>
    <row r="4837" spans="1:4">
      <c r="A4837" s="272" t="s">
        <v>7403</v>
      </c>
      <c r="B4837" s="272">
        <v>501111</v>
      </c>
      <c r="C4837" s="272" t="s">
        <v>7404</v>
      </c>
      <c r="D4837" s="272" t="s">
        <v>478</v>
      </c>
    </row>
    <row r="4838" spans="1:4">
      <c r="A4838" s="272" t="s">
        <v>7405</v>
      </c>
      <c r="B4838" s="272">
        <v>501151</v>
      </c>
      <c r="C4838" s="272" t="s">
        <v>7406</v>
      </c>
      <c r="D4838" s="272" t="s">
        <v>439</v>
      </c>
    </row>
    <row r="4839" spans="1:4">
      <c r="A4839" s="272" t="s">
        <v>7407</v>
      </c>
      <c r="B4839" s="272">
        <v>501311</v>
      </c>
      <c r="C4839" s="272" t="s">
        <v>7408</v>
      </c>
      <c r="D4839" s="272" t="s">
        <v>473</v>
      </c>
    </row>
    <row r="4840" spans="1:4">
      <c r="A4840" s="272" t="s">
        <v>7409</v>
      </c>
      <c r="B4840" s="272">
        <v>501622</v>
      </c>
      <c r="C4840" s="272" t="s">
        <v>7410</v>
      </c>
      <c r="D4840" s="272" t="s">
        <v>7411</v>
      </c>
    </row>
    <row r="4841" spans="1:4">
      <c r="A4841" s="272" t="s">
        <v>7412</v>
      </c>
      <c r="B4841" s="272">
        <v>502850</v>
      </c>
      <c r="C4841" s="272" t="s">
        <v>7413</v>
      </c>
      <c r="D4841" s="272" t="s">
        <v>471</v>
      </c>
    </row>
    <row r="4842" spans="1:4">
      <c r="A4842" s="272" t="s">
        <v>7414</v>
      </c>
      <c r="B4842" s="272">
        <v>503669</v>
      </c>
      <c r="C4842" s="272" t="s">
        <v>7415</v>
      </c>
      <c r="D4842" s="272" t="s">
        <v>7411</v>
      </c>
    </row>
    <row r="4843" spans="1:4">
      <c r="A4843" s="272" t="s">
        <v>7416</v>
      </c>
      <c r="B4843" s="272">
        <v>506975</v>
      </c>
      <c r="C4843" s="272" t="s">
        <v>7417</v>
      </c>
      <c r="D4843" s="272" t="s">
        <v>471</v>
      </c>
    </row>
    <row r="4844" spans="1:4">
      <c r="A4844" s="272" t="s">
        <v>7418</v>
      </c>
      <c r="B4844" s="272">
        <v>508924</v>
      </c>
      <c r="C4844" s="272" t="s">
        <v>7419</v>
      </c>
      <c r="D4844" s="272" t="s">
        <v>7411</v>
      </c>
    </row>
    <row r="4845" spans="1:4">
      <c r="A4845" s="272" t="s">
        <v>7420</v>
      </c>
      <c r="B4845" s="272">
        <v>511260</v>
      </c>
      <c r="C4845" s="272" t="s">
        <v>7421</v>
      </c>
      <c r="D4845" s="272" t="s">
        <v>439</v>
      </c>
    </row>
    <row r="4846" spans="1:4">
      <c r="A4846" s="272" t="s">
        <v>7422</v>
      </c>
      <c r="B4846" s="272">
        <v>511730</v>
      </c>
      <c r="C4846" s="272" t="s">
        <v>7423</v>
      </c>
      <c r="D4846" s="272" t="s">
        <v>473</v>
      </c>
    </row>
    <row r="4847" spans="1:4">
      <c r="A4847" s="272" t="s">
        <v>7424</v>
      </c>
      <c r="B4847" s="272">
        <v>512221</v>
      </c>
      <c r="C4847" s="272" t="s">
        <v>7425</v>
      </c>
      <c r="D4847" s="272" t="s">
        <v>473</v>
      </c>
    </row>
    <row r="4848" spans="1:4">
      <c r="A4848" s="272" t="s">
        <v>7426</v>
      </c>
      <c r="B4848" s="272">
        <v>512344</v>
      </c>
      <c r="C4848" s="272" t="s">
        <v>7427</v>
      </c>
      <c r="D4848" s="272" t="s">
        <v>478</v>
      </c>
    </row>
    <row r="4849" spans="1:4">
      <c r="A4849" s="272" t="s">
        <v>7428</v>
      </c>
      <c r="B4849" s="272">
        <v>512345</v>
      </c>
      <c r="C4849" s="272" t="s">
        <v>7429</v>
      </c>
      <c r="D4849" s="272" t="s">
        <v>439</v>
      </c>
    </row>
    <row r="4850" spans="1:4">
      <c r="A4850" s="272" t="s">
        <v>7430</v>
      </c>
      <c r="B4850" s="272">
        <v>512479</v>
      </c>
      <c r="C4850" s="272" t="s">
        <v>7431</v>
      </c>
      <c r="D4850" s="272" t="s">
        <v>542</v>
      </c>
    </row>
    <row r="4851" spans="1:4">
      <c r="A4851" s="272" t="s">
        <v>7432</v>
      </c>
      <c r="B4851" s="272">
        <v>513343</v>
      </c>
      <c r="C4851" s="272" t="s">
        <v>7433</v>
      </c>
      <c r="D4851" s="272" t="s">
        <v>779</v>
      </c>
    </row>
    <row r="4852" spans="1:4">
      <c r="A4852" s="272" t="s">
        <v>7434</v>
      </c>
      <c r="B4852" s="272">
        <v>513418</v>
      </c>
      <c r="C4852" s="272" t="s">
        <v>7435</v>
      </c>
      <c r="D4852" s="272" t="s">
        <v>1376</v>
      </c>
    </row>
    <row r="4853" spans="1:4">
      <c r="A4853" s="272" t="s">
        <v>7436</v>
      </c>
      <c r="B4853" s="272">
        <v>515008</v>
      </c>
      <c r="C4853" s="272" t="s">
        <v>7437</v>
      </c>
      <c r="D4853" s="272" t="s">
        <v>754</v>
      </c>
    </row>
    <row r="4854" spans="1:4">
      <c r="A4854" s="272" t="s">
        <v>7438</v>
      </c>
      <c r="B4854" s="272">
        <v>517273</v>
      </c>
      <c r="C4854" s="272" t="s">
        <v>7439</v>
      </c>
      <c r="D4854" s="272" t="s">
        <v>754</v>
      </c>
    </row>
    <row r="4855" spans="1:4">
      <c r="A4855" s="272" t="s">
        <v>7440</v>
      </c>
      <c r="B4855" s="272">
        <v>517360</v>
      </c>
      <c r="C4855" s="272" t="s">
        <v>7441</v>
      </c>
      <c r="D4855" s="272" t="s">
        <v>478</v>
      </c>
    </row>
    <row r="4856" spans="1:4">
      <c r="A4856" s="272" t="s">
        <v>7442</v>
      </c>
      <c r="B4856" s="272">
        <v>517393</v>
      </c>
      <c r="C4856" s="272" t="s">
        <v>7443</v>
      </c>
      <c r="D4856" s="272" t="s">
        <v>781</v>
      </c>
    </row>
    <row r="4857" spans="1:4">
      <c r="A4857" s="272" t="s">
        <v>7444</v>
      </c>
      <c r="B4857" s="272">
        <v>519397</v>
      </c>
      <c r="C4857" s="272" t="s">
        <v>7445</v>
      </c>
      <c r="D4857" s="272" t="s">
        <v>516</v>
      </c>
    </row>
    <row r="4858" spans="1:4">
      <c r="A4858" s="272" t="s">
        <v>7446</v>
      </c>
      <c r="B4858" s="272">
        <v>519500</v>
      </c>
      <c r="C4858" s="272" t="s">
        <v>7447</v>
      </c>
      <c r="D4858" s="272" t="s">
        <v>516</v>
      </c>
    </row>
    <row r="4859" spans="1:4">
      <c r="A4859" s="272" t="s">
        <v>7448</v>
      </c>
      <c r="B4859" s="272">
        <v>522171</v>
      </c>
      <c r="C4859" s="272" t="s">
        <v>7449</v>
      </c>
      <c r="D4859" s="272" t="s">
        <v>464</v>
      </c>
    </row>
    <row r="4860" spans="1:4">
      <c r="A4860" s="272" t="s">
        <v>7450</v>
      </c>
      <c r="B4860" s="272">
        <v>524572</v>
      </c>
      <c r="C4860" s="272" t="s">
        <v>7451</v>
      </c>
      <c r="D4860" s="272" t="s">
        <v>494</v>
      </c>
    </row>
    <row r="4861" spans="1:4">
      <c r="A4861" s="272" t="s">
        <v>7452</v>
      </c>
      <c r="B4861" s="272">
        <v>526211</v>
      </c>
      <c r="C4861" s="272" t="s">
        <v>7453</v>
      </c>
      <c r="D4861" s="272" t="s">
        <v>705</v>
      </c>
    </row>
    <row r="4862" spans="1:4">
      <c r="A4862" s="272" t="s">
        <v>7454</v>
      </c>
      <c r="B4862" s="272">
        <v>526638</v>
      </c>
      <c r="C4862" s="272" t="s">
        <v>7455</v>
      </c>
      <c r="D4862" s="272" t="s">
        <v>576</v>
      </c>
    </row>
    <row r="4863" spans="1:4">
      <c r="A4863" s="272" t="s">
        <v>7456</v>
      </c>
      <c r="B4863" s="272">
        <v>530291</v>
      </c>
      <c r="C4863" s="272" t="s">
        <v>7457</v>
      </c>
      <c r="D4863" s="272" t="s">
        <v>705</v>
      </c>
    </row>
    <row r="4864" spans="1:4">
      <c r="A4864" s="272" t="s">
        <v>7458</v>
      </c>
      <c r="B4864" s="272">
        <v>530439</v>
      </c>
      <c r="C4864" s="272" t="s">
        <v>7459</v>
      </c>
      <c r="D4864" s="272" t="s">
        <v>473</v>
      </c>
    </row>
    <row r="4865" spans="1:4">
      <c r="A4865" s="272" t="s">
        <v>7460</v>
      </c>
      <c r="B4865" s="272">
        <v>530443</v>
      </c>
      <c r="C4865" s="272" t="s">
        <v>7461</v>
      </c>
      <c r="D4865" s="272" t="s">
        <v>471</v>
      </c>
    </row>
    <row r="4866" spans="1:4">
      <c r="A4866" s="272" t="s">
        <v>7462</v>
      </c>
      <c r="B4866" s="272">
        <v>531205</v>
      </c>
      <c r="C4866" s="272" t="s">
        <v>7463</v>
      </c>
      <c r="D4866" s="272" t="s">
        <v>478</v>
      </c>
    </row>
    <row r="4867" spans="1:4">
      <c r="A4867" s="272" t="s">
        <v>7464</v>
      </c>
      <c r="B4867" s="272">
        <v>531225</v>
      </c>
      <c r="C4867" s="272" t="s">
        <v>7465</v>
      </c>
      <c r="D4867" s="272" t="s">
        <v>549</v>
      </c>
    </row>
    <row r="4868" spans="1:4">
      <c r="A4868" s="272" t="s">
        <v>7466</v>
      </c>
      <c r="B4868" s="272">
        <v>531436</v>
      </c>
      <c r="C4868" s="272" t="s">
        <v>7467</v>
      </c>
      <c r="D4868" s="272" t="s">
        <v>450</v>
      </c>
    </row>
    <row r="4869" spans="1:4">
      <c r="A4869" s="272" t="s">
        <v>7468</v>
      </c>
      <c r="B4869" s="272">
        <v>531621</v>
      </c>
      <c r="C4869" s="272" t="s">
        <v>7469</v>
      </c>
      <c r="D4869" s="272" t="s">
        <v>462</v>
      </c>
    </row>
    <row r="4870" spans="1:4">
      <c r="A4870" s="272" t="s">
        <v>7470</v>
      </c>
      <c r="B4870" s="272">
        <v>531944</v>
      </c>
      <c r="C4870" s="272" t="s">
        <v>7471</v>
      </c>
      <c r="D4870" s="272" t="s">
        <v>464</v>
      </c>
    </row>
    <row r="4871" spans="1:4">
      <c r="A4871" s="272" t="s">
        <v>7472</v>
      </c>
      <c r="B4871" s="272">
        <v>532138</v>
      </c>
      <c r="C4871" s="272" t="s">
        <v>7473</v>
      </c>
      <c r="D4871" s="272" t="s">
        <v>473</v>
      </c>
    </row>
    <row r="4872" spans="1:4">
      <c r="A4872" s="272" t="s">
        <v>7474</v>
      </c>
      <c r="B4872" s="272">
        <v>533093</v>
      </c>
      <c r="C4872" s="272" t="s">
        <v>7475</v>
      </c>
      <c r="D4872" s="272" t="s">
        <v>705</v>
      </c>
    </row>
    <row r="4873" spans="1:4">
      <c r="A4873" s="272" t="s">
        <v>7476</v>
      </c>
      <c r="B4873" s="272">
        <v>533570</v>
      </c>
      <c r="C4873" s="272" t="s">
        <v>7477</v>
      </c>
      <c r="D4873" s="272" t="s">
        <v>343</v>
      </c>
    </row>
    <row r="4874" spans="1:4">
      <c r="A4874" s="272" t="s">
        <v>7478</v>
      </c>
      <c r="B4874" s="272">
        <v>533719</v>
      </c>
      <c r="C4874" s="272" t="s">
        <v>7479</v>
      </c>
      <c r="D4874" s="272" t="s">
        <v>343</v>
      </c>
    </row>
    <row r="4875" spans="1:4">
      <c r="A4875" s="272" t="s">
        <v>7480</v>
      </c>
      <c r="B4875" s="272">
        <v>535276</v>
      </c>
      <c r="C4875" s="272" t="s">
        <v>7481</v>
      </c>
      <c r="D4875" s="272" t="s">
        <v>343</v>
      </c>
    </row>
    <row r="4876" spans="1:4">
      <c r="A4876" s="272" t="s">
        <v>7482</v>
      </c>
      <c r="B4876" s="272">
        <v>536960</v>
      </c>
      <c r="C4876" s="272" t="s">
        <v>7483</v>
      </c>
      <c r="D4876" s="272" t="s">
        <v>343</v>
      </c>
    </row>
    <row r="4877" spans="1:4">
      <c r="A4877" s="272" t="s">
        <v>7484</v>
      </c>
      <c r="B4877" s="272">
        <v>537007</v>
      </c>
      <c r="C4877" s="272" t="s">
        <v>7485</v>
      </c>
      <c r="D4877" s="272" t="s">
        <v>343</v>
      </c>
    </row>
    <row r="4878" spans="1:4">
      <c r="A4878" s="272" t="s">
        <v>7486</v>
      </c>
      <c r="B4878" s="272">
        <v>537008</v>
      </c>
      <c r="C4878" s="272" t="s">
        <v>7487</v>
      </c>
      <c r="D4878" s="272" t="s">
        <v>343</v>
      </c>
    </row>
    <row r="4879" spans="1:4">
      <c r="A4879" s="272" t="s">
        <v>7488</v>
      </c>
      <c r="B4879" s="272">
        <v>537483</v>
      </c>
      <c r="C4879" s="272" t="s">
        <v>7489</v>
      </c>
      <c r="D4879" s="272" t="s">
        <v>343</v>
      </c>
    </row>
    <row r="4880" spans="1:4">
      <c r="A4880" s="272" t="s">
        <v>7490</v>
      </c>
      <c r="B4880" s="272">
        <v>537708</v>
      </c>
      <c r="C4880" s="272" t="s">
        <v>7491</v>
      </c>
      <c r="D4880" s="272" t="s">
        <v>343</v>
      </c>
    </row>
    <row r="4881" spans="1:4">
      <c r="A4881" s="272" t="s">
        <v>7492</v>
      </c>
      <c r="B4881" s="272">
        <v>538057</v>
      </c>
      <c r="C4881" s="272" t="s">
        <v>7493</v>
      </c>
      <c r="D4881" s="272" t="s">
        <v>343</v>
      </c>
    </row>
    <row r="4882" spans="1:4">
      <c r="A4882" s="272" t="s">
        <v>7494</v>
      </c>
      <c r="B4882" s="272">
        <v>538273</v>
      </c>
      <c r="C4882" s="272" t="s">
        <v>7495</v>
      </c>
      <c r="D4882" s="272" t="s">
        <v>549</v>
      </c>
    </row>
    <row r="4883" spans="1:4">
      <c r="A4883" s="272" t="s">
        <v>7496</v>
      </c>
      <c r="B4883" s="272">
        <v>538452</v>
      </c>
      <c r="C4883" s="272" t="s">
        <v>7497</v>
      </c>
      <c r="D4883" s="272" t="s">
        <v>478</v>
      </c>
    </row>
    <row r="4884" spans="1:4">
      <c r="A4884" s="272" t="s">
        <v>7498</v>
      </c>
      <c r="B4884" s="272">
        <v>538501</v>
      </c>
      <c r="C4884" s="272" t="s">
        <v>7499</v>
      </c>
      <c r="D4884" s="272" t="s">
        <v>343</v>
      </c>
    </row>
    <row r="4885" spans="1:4">
      <c r="A4885" s="272" t="s">
        <v>7500</v>
      </c>
      <c r="B4885" s="272">
        <v>538502</v>
      </c>
      <c r="C4885" s="272" t="s">
        <v>7501</v>
      </c>
      <c r="D4885" s="272" t="s">
        <v>343</v>
      </c>
    </row>
    <row r="4886" spans="1:4">
      <c r="A4886" s="272" t="s">
        <v>7502</v>
      </c>
      <c r="B4886" s="272">
        <v>538577</v>
      </c>
      <c r="C4886" s="272" t="s">
        <v>7503</v>
      </c>
      <c r="D4886" s="272" t="s">
        <v>343</v>
      </c>
    </row>
    <row r="4887" spans="1:4">
      <c r="A4887" s="272" t="s">
        <v>7504</v>
      </c>
      <c r="B4887" s="272">
        <v>538578</v>
      </c>
      <c r="C4887" s="272" t="s">
        <v>7505</v>
      </c>
      <c r="D4887" s="272" t="s">
        <v>343</v>
      </c>
    </row>
    <row r="4888" spans="1:4">
      <c r="A4888" s="272" t="s">
        <v>7506</v>
      </c>
      <c r="B4888" s="272">
        <v>538646</v>
      </c>
      <c r="C4888" s="272" t="s">
        <v>7507</v>
      </c>
      <c r="D4888" s="272" t="s">
        <v>473</v>
      </c>
    </row>
    <row r="4889" spans="1:4">
      <c r="A4889" s="272" t="s">
        <v>7508</v>
      </c>
      <c r="B4889" s="272">
        <v>538683</v>
      </c>
      <c r="C4889" s="272" t="s">
        <v>7509</v>
      </c>
      <c r="D4889" s="272" t="s">
        <v>343</v>
      </c>
    </row>
    <row r="4890" spans="1:4">
      <c r="A4890" s="272" t="s">
        <v>7510</v>
      </c>
      <c r="B4890" s="272">
        <v>538728</v>
      </c>
      <c r="C4890" s="272" t="s">
        <v>7511</v>
      </c>
      <c r="D4890" s="272" t="s">
        <v>343</v>
      </c>
    </row>
    <row r="4891" spans="1:4">
      <c r="A4891" s="272" t="s">
        <v>7512</v>
      </c>
      <c r="B4891" s="272">
        <v>538729</v>
      </c>
      <c r="C4891" s="272" t="s">
        <v>7513</v>
      </c>
      <c r="D4891" s="272" t="s">
        <v>343</v>
      </c>
    </row>
    <row r="4892" spans="1:4">
      <c r="A4892" s="272" t="s">
        <v>7514</v>
      </c>
      <c r="B4892" s="272">
        <v>538808</v>
      </c>
      <c r="C4892" s="272" t="s">
        <v>7515</v>
      </c>
      <c r="D4892" s="272" t="s">
        <v>343</v>
      </c>
    </row>
    <row r="4893" spans="1:4">
      <c r="A4893" s="272" t="s">
        <v>7516</v>
      </c>
      <c r="B4893" s="272">
        <v>538809</v>
      </c>
      <c r="C4893" s="272" t="s">
        <v>7517</v>
      </c>
      <c r="D4893" s="272" t="s">
        <v>343</v>
      </c>
    </row>
    <row r="4894" spans="1:4">
      <c r="A4894" s="272" t="s">
        <v>7518</v>
      </c>
      <c r="B4894" s="272">
        <v>538810</v>
      </c>
      <c r="C4894" s="272" t="s">
        <v>7519</v>
      </c>
      <c r="D4894" s="272" t="s">
        <v>343</v>
      </c>
    </row>
    <row r="4895" spans="1:4">
      <c r="A4895" s="272" t="s">
        <v>7520</v>
      </c>
      <c r="B4895" s="272">
        <v>538811</v>
      </c>
      <c r="C4895" s="272" t="s">
        <v>7521</v>
      </c>
      <c r="D4895" s="272" t="s">
        <v>343</v>
      </c>
    </row>
    <row r="4896" spans="1:4">
      <c r="A4896" s="272" t="s">
        <v>7522</v>
      </c>
      <c r="B4896" s="272">
        <v>539031</v>
      </c>
      <c r="C4896" s="272" t="s">
        <v>7523</v>
      </c>
      <c r="D4896" s="272" t="s">
        <v>343</v>
      </c>
    </row>
    <row r="4897" spans="1:4">
      <c r="A4897" s="272" t="s">
        <v>7524</v>
      </c>
      <c r="B4897" s="272">
        <v>539090</v>
      </c>
      <c r="C4897" s="272" t="s">
        <v>7525</v>
      </c>
      <c r="D4897" s="272" t="s">
        <v>473</v>
      </c>
    </row>
    <row r="4898" spans="1:4">
      <c r="A4898" s="272" t="s">
        <v>7526</v>
      </c>
      <c r="B4898" s="272">
        <v>539142</v>
      </c>
      <c r="C4898" s="272" t="s">
        <v>7527</v>
      </c>
      <c r="D4898" s="272" t="s">
        <v>343</v>
      </c>
    </row>
    <row r="4899" spans="1:4">
      <c r="A4899" s="272" t="s">
        <v>7528</v>
      </c>
      <c r="B4899" s="272">
        <v>539274</v>
      </c>
      <c r="C4899" s="272" t="s">
        <v>7529</v>
      </c>
      <c r="D4899" s="272" t="s">
        <v>473</v>
      </c>
    </row>
    <row r="4900" spans="1:4">
      <c r="A4900" s="272" t="s">
        <v>7530</v>
      </c>
      <c r="B4900" s="272">
        <v>539312</v>
      </c>
      <c r="C4900" s="272" t="s">
        <v>7531</v>
      </c>
      <c r="D4900" s="272" t="s">
        <v>343</v>
      </c>
    </row>
    <row r="4901" spans="1:4">
      <c r="A4901" s="272" t="s">
        <v>7532</v>
      </c>
      <c r="B4901" s="272">
        <v>539313</v>
      </c>
      <c r="C4901" s="272" t="s">
        <v>7533</v>
      </c>
      <c r="D4901" s="272" t="s">
        <v>343</v>
      </c>
    </row>
    <row r="4902" spans="1:4">
      <c r="A4902" s="272" t="s">
        <v>7534</v>
      </c>
      <c r="B4902" s="272">
        <v>539480</v>
      </c>
      <c r="C4902" s="272" t="s">
        <v>7535</v>
      </c>
      <c r="D4902" s="272" t="s">
        <v>343</v>
      </c>
    </row>
    <row r="4903" spans="1:4">
      <c r="A4903" s="272" t="s">
        <v>7536</v>
      </c>
      <c r="B4903" s="272">
        <v>539487</v>
      </c>
      <c r="C4903" s="272" t="s">
        <v>7537</v>
      </c>
      <c r="D4903" s="272" t="s">
        <v>343</v>
      </c>
    </row>
    <row r="4904" spans="1:4">
      <c r="A4904" s="272" t="s">
        <v>7538</v>
      </c>
      <c r="B4904" s="272">
        <v>539516</v>
      </c>
      <c r="C4904" s="272" t="s">
        <v>7539</v>
      </c>
      <c r="D4904" s="272" t="s">
        <v>343</v>
      </c>
    </row>
    <row r="4905" spans="1:4">
      <c r="A4905" s="272" t="s">
        <v>7540</v>
      </c>
      <c r="B4905" s="272">
        <v>539517</v>
      </c>
      <c r="C4905" s="272" t="s">
        <v>7541</v>
      </c>
      <c r="D4905" s="272" t="s">
        <v>343</v>
      </c>
    </row>
    <row r="4906" spans="1:4">
      <c r="A4906" s="272" t="s">
        <v>7542</v>
      </c>
      <c r="B4906" s="272">
        <v>539561</v>
      </c>
      <c r="C4906" s="272" t="s">
        <v>7543</v>
      </c>
      <c r="D4906" s="272" t="s">
        <v>478</v>
      </c>
    </row>
    <row r="4907" spans="1:4">
      <c r="A4907" s="272" t="s">
        <v>7544</v>
      </c>
      <c r="B4907" s="272">
        <v>539784</v>
      </c>
      <c r="C4907" s="272" t="s">
        <v>7545</v>
      </c>
      <c r="D4907" s="272" t="s">
        <v>343</v>
      </c>
    </row>
    <row r="4908" spans="1:4">
      <c r="A4908" s="272" t="s">
        <v>7546</v>
      </c>
      <c r="B4908" s="272">
        <v>539945</v>
      </c>
      <c r="C4908" s="272" t="s">
        <v>7547</v>
      </c>
      <c r="D4908" s="272" t="s">
        <v>343</v>
      </c>
    </row>
    <row r="4909" spans="1:4">
      <c r="A4909" s="272" t="s">
        <v>7548</v>
      </c>
      <c r="B4909" s="272">
        <v>539980</v>
      </c>
      <c r="C4909" s="272" t="s">
        <v>7549</v>
      </c>
      <c r="D4909" s="272" t="s">
        <v>343</v>
      </c>
    </row>
    <row r="4910" spans="1:4">
      <c r="A4910" s="272" t="s">
        <v>7550</v>
      </c>
      <c r="B4910" s="272">
        <v>540008</v>
      </c>
      <c r="C4910" s="272" t="s">
        <v>7551</v>
      </c>
      <c r="D4910" s="272" t="s">
        <v>343</v>
      </c>
    </row>
    <row r="4911" spans="1:4">
      <c r="A4911" s="272" t="s">
        <v>7552</v>
      </c>
      <c r="B4911" s="272">
        <v>540154</v>
      </c>
      <c r="C4911" s="272" t="s">
        <v>7553</v>
      </c>
      <c r="D4911" s="272" t="s">
        <v>343</v>
      </c>
    </row>
    <row r="4912" spans="1:4">
      <c r="A4912" s="272" t="s">
        <v>7554</v>
      </c>
      <c r="B4912" s="272">
        <v>540333</v>
      </c>
      <c r="C4912" s="272" t="s">
        <v>7555</v>
      </c>
      <c r="D4912" s="272" t="s">
        <v>343</v>
      </c>
    </row>
    <row r="4913" spans="1:4">
      <c r="A4913" s="272" t="s">
        <v>7556</v>
      </c>
      <c r="B4913" s="272">
        <v>540334</v>
      </c>
      <c r="C4913" s="272" t="s">
        <v>7557</v>
      </c>
      <c r="D4913" s="272" t="s">
        <v>343</v>
      </c>
    </row>
    <row r="4914" spans="1:4">
      <c r="A4914" s="272" t="s">
        <v>7558</v>
      </c>
      <c r="B4914" s="272">
        <v>540335</v>
      </c>
      <c r="C4914" s="272" t="s">
        <v>7559</v>
      </c>
      <c r="D4914" s="272" t="s">
        <v>343</v>
      </c>
    </row>
    <row r="4915" spans="1:4">
      <c r="A4915" s="272" t="s">
        <v>7560</v>
      </c>
      <c r="B4915" s="272">
        <v>540336</v>
      </c>
      <c r="C4915" s="272" t="s">
        <v>7561</v>
      </c>
      <c r="D4915" s="272" t="s">
        <v>343</v>
      </c>
    </row>
    <row r="4916" spans="1:4">
      <c r="A4916" s="272" t="s">
        <v>7562</v>
      </c>
      <c r="B4916" s="272">
        <v>540469</v>
      </c>
      <c r="C4916" s="272" t="s">
        <v>7563</v>
      </c>
      <c r="D4916" s="272" t="s">
        <v>343</v>
      </c>
    </row>
    <row r="4917" spans="1:4">
      <c r="A4917" s="272" t="s">
        <v>7564</v>
      </c>
      <c r="B4917" s="272">
        <v>540470</v>
      </c>
      <c r="C4917" s="272" t="s">
        <v>7565</v>
      </c>
      <c r="D4917" s="272" t="s">
        <v>343</v>
      </c>
    </row>
    <row r="4918" spans="1:4">
      <c r="A4918" s="272" t="s">
        <v>7566</v>
      </c>
      <c r="B4918" s="272">
        <v>540538</v>
      </c>
      <c r="C4918" s="272" t="s">
        <v>7567</v>
      </c>
      <c r="D4918" s="272" t="s">
        <v>343</v>
      </c>
    </row>
    <row r="4919" spans="1:4">
      <c r="A4919" s="272" t="s">
        <v>7568</v>
      </c>
      <c r="B4919" s="272">
        <v>540539</v>
      </c>
      <c r="C4919" s="272" t="s">
        <v>7569</v>
      </c>
      <c r="D4919" s="272" t="s">
        <v>343</v>
      </c>
    </row>
    <row r="4920" spans="1:4">
      <c r="A4920" s="272" t="s">
        <v>7570</v>
      </c>
      <c r="B4920" s="272">
        <v>540551</v>
      </c>
      <c r="C4920" s="272" t="s">
        <v>7571</v>
      </c>
      <c r="D4920" s="272" t="s">
        <v>343</v>
      </c>
    </row>
    <row r="4921" spans="1:4">
      <c r="A4921" s="272" t="s">
        <v>7572</v>
      </c>
      <c r="B4921" s="272">
        <v>540552</v>
      </c>
      <c r="C4921" s="272" t="s">
        <v>7573</v>
      </c>
      <c r="D4921" s="272" t="s">
        <v>343</v>
      </c>
    </row>
    <row r="4922" spans="1:4">
      <c r="A4922" s="272" t="s">
        <v>7574</v>
      </c>
      <c r="B4922" s="272">
        <v>540586</v>
      </c>
      <c r="C4922" s="272" t="s">
        <v>7575</v>
      </c>
      <c r="D4922" s="272" t="s">
        <v>343</v>
      </c>
    </row>
    <row r="4923" spans="1:4">
      <c r="A4923" s="272" t="s">
        <v>7576</v>
      </c>
      <c r="B4923" s="272">
        <v>540587</v>
      </c>
      <c r="C4923" s="272" t="s">
        <v>7577</v>
      </c>
      <c r="D4923" s="272" t="s">
        <v>343</v>
      </c>
    </row>
    <row r="4924" spans="1:4">
      <c r="A4924" s="272" t="s">
        <v>7578</v>
      </c>
      <c r="B4924" s="272">
        <v>540588</v>
      </c>
      <c r="C4924" s="272" t="s">
        <v>7579</v>
      </c>
      <c r="D4924" s="272" t="s">
        <v>343</v>
      </c>
    </row>
    <row r="4925" spans="1:4">
      <c r="A4925" s="272" t="s">
        <v>7580</v>
      </c>
      <c r="B4925" s="272">
        <v>540589</v>
      </c>
      <c r="C4925" s="272" t="s">
        <v>7581</v>
      </c>
      <c r="D4925" s="272" t="s">
        <v>343</v>
      </c>
    </row>
    <row r="4926" spans="1:4">
      <c r="A4926" s="272" t="s">
        <v>7582</v>
      </c>
      <c r="B4926" s="272">
        <v>540591</v>
      </c>
      <c r="C4926" s="272" t="s">
        <v>7583</v>
      </c>
      <c r="D4926" s="272" t="s">
        <v>343</v>
      </c>
    </row>
    <row r="4927" spans="1:4">
      <c r="A4927" s="272" t="s">
        <v>7584</v>
      </c>
      <c r="B4927" s="272">
        <v>540592</v>
      </c>
      <c r="C4927" s="272" t="s">
        <v>7585</v>
      </c>
      <c r="D4927" s="272" t="s">
        <v>343</v>
      </c>
    </row>
    <row r="4928" spans="1:4">
      <c r="A4928" s="272" t="s">
        <v>7586</v>
      </c>
      <c r="B4928" s="272">
        <v>540593</v>
      </c>
      <c r="C4928" s="272" t="s">
        <v>7587</v>
      </c>
      <c r="D4928" s="272" t="s">
        <v>343</v>
      </c>
    </row>
    <row r="4929" spans="1:4">
      <c r="A4929" s="272" t="s">
        <v>7588</v>
      </c>
      <c r="B4929" s="272">
        <v>540594</v>
      </c>
      <c r="C4929" s="272" t="s">
        <v>7589</v>
      </c>
      <c r="D4929" s="272" t="s">
        <v>343</v>
      </c>
    </row>
    <row r="4930" spans="1:4">
      <c r="A4930" s="272" t="s">
        <v>7590</v>
      </c>
      <c r="B4930" s="272">
        <v>540612</v>
      </c>
      <c r="C4930" s="272" t="s">
        <v>7591</v>
      </c>
      <c r="D4930" s="272" t="s">
        <v>343</v>
      </c>
    </row>
    <row r="4931" spans="1:4">
      <c r="A4931" s="272" t="s">
        <v>7592</v>
      </c>
      <c r="B4931" s="272">
        <v>540617</v>
      </c>
      <c r="C4931" s="272" t="s">
        <v>7593</v>
      </c>
      <c r="D4931" s="272" t="s">
        <v>343</v>
      </c>
    </row>
    <row r="4932" spans="1:4">
      <c r="A4932" s="272" t="s">
        <v>7594</v>
      </c>
      <c r="B4932" s="272">
        <v>540618</v>
      </c>
      <c r="C4932" s="272" t="s">
        <v>7595</v>
      </c>
      <c r="D4932" s="272" t="s">
        <v>343</v>
      </c>
    </row>
    <row r="4933" spans="1:4">
      <c r="A4933" s="272" t="s">
        <v>7596</v>
      </c>
      <c r="B4933" s="272">
        <v>540619</v>
      </c>
      <c r="C4933" s="272" t="s">
        <v>7597</v>
      </c>
      <c r="D4933" s="272" t="s">
        <v>343</v>
      </c>
    </row>
    <row r="4934" spans="1:4">
      <c r="A4934" s="272" t="s">
        <v>7598</v>
      </c>
      <c r="B4934" s="272">
        <v>540620</v>
      </c>
      <c r="C4934" s="272" t="s">
        <v>7599</v>
      </c>
      <c r="D4934" s="272" t="s">
        <v>343</v>
      </c>
    </row>
    <row r="4935" spans="1:4">
      <c r="A4935" s="272" t="s">
        <v>7600</v>
      </c>
      <c r="B4935" s="272">
        <v>540626</v>
      </c>
      <c r="C4935" s="272" t="s">
        <v>7601</v>
      </c>
      <c r="D4935" s="272" t="s">
        <v>343</v>
      </c>
    </row>
    <row r="4936" spans="1:4">
      <c r="A4936" s="272" t="s">
        <v>7602</v>
      </c>
      <c r="B4936" s="272">
        <v>540627</v>
      </c>
      <c r="C4936" s="272" t="s">
        <v>7603</v>
      </c>
      <c r="D4936" s="272" t="s">
        <v>343</v>
      </c>
    </row>
    <row r="4937" spans="1:4">
      <c r="A4937" s="272" t="s">
        <v>7604</v>
      </c>
      <c r="B4937" s="272">
        <v>540629</v>
      </c>
      <c r="C4937" s="272" t="s">
        <v>7605</v>
      </c>
      <c r="D4937" s="272" t="s">
        <v>343</v>
      </c>
    </row>
    <row r="4938" spans="1:4">
      <c r="A4938" s="272" t="s">
        <v>7606</v>
      </c>
      <c r="B4938" s="272">
        <v>540631</v>
      </c>
      <c r="C4938" s="272" t="s">
        <v>7607</v>
      </c>
      <c r="D4938" s="272" t="s">
        <v>343</v>
      </c>
    </row>
    <row r="4939" spans="1:4">
      <c r="A4939" s="272" t="s">
        <v>7608</v>
      </c>
      <c r="B4939" s="272">
        <v>540634</v>
      </c>
      <c r="C4939" s="272" t="s">
        <v>7609</v>
      </c>
      <c r="D4939" s="272" t="s">
        <v>343</v>
      </c>
    </row>
    <row r="4940" spans="1:4">
      <c r="A4940" s="272" t="s">
        <v>7610</v>
      </c>
      <c r="B4940" s="272">
        <v>540635</v>
      </c>
      <c r="C4940" s="272" t="s">
        <v>7611</v>
      </c>
      <c r="D4940" s="272" t="s">
        <v>343</v>
      </c>
    </row>
    <row r="4941" spans="1:4">
      <c r="A4941" s="272" t="s">
        <v>7612</v>
      </c>
      <c r="B4941" s="272">
        <v>540636</v>
      </c>
      <c r="C4941" s="272" t="s">
        <v>7613</v>
      </c>
      <c r="D4941" s="272" t="s">
        <v>343</v>
      </c>
    </row>
    <row r="4942" spans="1:4">
      <c r="A4942" s="272" t="s">
        <v>7614</v>
      </c>
      <c r="B4942" s="272">
        <v>540637</v>
      </c>
      <c r="C4942" s="272" t="s">
        <v>7615</v>
      </c>
      <c r="D4942" s="272" t="s">
        <v>343</v>
      </c>
    </row>
    <row r="4943" spans="1:4">
      <c r="A4943" s="272" t="s">
        <v>7616</v>
      </c>
      <c r="B4943" s="272">
        <v>540669</v>
      </c>
      <c r="C4943" s="272" t="s">
        <v>7617</v>
      </c>
      <c r="D4943" s="272" t="s">
        <v>343</v>
      </c>
    </row>
    <row r="4944" spans="1:4">
      <c r="A4944" s="272" t="s">
        <v>7618</v>
      </c>
      <c r="B4944" s="272">
        <v>540671</v>
      </c>
      <c r="C4944" s="272" t="s">
        <v>7619</v>
      </c>
      <c r="D4944" s="272" t="s">
        <v>343</v>
      </c>
    </row>
    <row r="4945" spans="1:4">
      <c r="A4945" s="272" t="s">
        <v>7620</v>
      </c>
      <c r="B4945" s="272">
        <v>540672</v>
      </c>
      <c r="C4945" s="272" t="s">
        <v>7621</v>
      </c>
      <c r="D4945" s="272" t="s">
        <v>343</v>
      </c>
    </row>
    <row r="4946" spans="1:4">
      <c r="A4946" s="272" t="s">
        <v>7622</v>
      </c>
      <c r="B4946" s="272">
        <v>540682</v>
      </c>
      <c r="C4946" s="272" t="s">
        <v>7623</v>
      </c>
      <c r="D4946" s="272" t="s">
        <v>343</v>
      </c>
    </row>
    <row r="4947" spans="1:4">
      <c r="A4947" s="272" t="s">
        <v>7624</v>
      </c>
      <c r="B4947" s="272">
        <v>540683</v>
      </c>
      <c r="C4947" s="272" t="s">
        <v>7625</v>
      </c>
      <c r="D4947" s="272" t="s">
        <v>343</v>
      </c>
    </row>
    <row r="4948" spans="1:4">
      <c r="A4948" s="272" t="s">
        <v>7626</v>
      </c>
      <c r="B4948" s="272">
        <v>540684</v>
      </c>
      <c r="C4948" s="272" t="s">
        <v>7627</v>
      </c>
      <c r="D4948" s="272" t="s">
        <v>343</v>
      </c>
    </row>
    <row r="4949" spans="1:4">
      <c r="A4949" s="272" t="s">
        <v>7628</v>
      </c>
      <c r="B4949" s="272">
        <v>540685</v>
      </c>
      <c r="C4949" s="272" t="s">
        <v>7629</v>
      </c>
      <c r="D4949" s="272" t="s">
        <v>343</v>
      </c>
    </row>
    <row r="4950" spans="1:4">
      <c r="A4950" s="272" t="s">
        <v>7630</v>
      </c>
      <c r="B4950" s="272">
        <v>540711</v>
      </c>
      <c r="C4950" s="272" t="s">
        <v>7631</v>
      </c>
      <c r="D4950" s="272" t="s">
        <v>343</v>
      </c>
    </row>
    <row r="4951" spans="1:4">
      <c r="A4951" s="272" t="s">
        <v>7632</v>
      </c>
      <c r="B4951" s="272">
        <v>540712</v>
      </c>
      <c r="C4951" s="272" t="s">
        <v>7633</v>
      </c>
      <c r="D4951" s="272" t="s">
        <v>343</v>
      </c>
    </row>
    <row r="4952" spans="1:4">
      <c r="A4952" s="272" t="s">
        <v>7634</v>
      </c>
      <c r="B4952" s="272">
        <v>540713</v>
      </c>
      <c r="C4952" s="272" t="s">
        <v>7635</v>
      </c>
      <c r="D4952" s="272" t="s">
        <v>343</v>
      </c>
    </row>
    <row r="4953" spans="1:4">
      <c r="A4953" s="272" t="s">
        <v>7636</v>
      </c>
      <c r="B4953" s="272">
        <v>540714</v>
      </c>
      <c r="C4953" s="272" t="s">
        <v>7637</v>
      </c>
      <c r="D4953" s="272" t="s">
        <v>343</v>
      </c>
    </row>
    <row r="4954" spans="1:4">
      <c r="A4954" s="272" t="s">
        <v>7638</v>
      </c>
      <c r="B4954" s="272">
        <v>540739</v>
      </c>
      <c r="C4954" s="272" t="s">
        <v>7639</v>
      </c>
      <c r="D4954" s="272" t="s">
        <v>343</v>
      </c>
    </row>
    <row r="4955" spans="1:4">
      <c r="A4955" s="272" t="s">
        <v>7640</v>
      </c>
      <c r="B4955" s="272">
        <v>540740</v>
      </c>
      <c r="C4955" s="272" t="s">
        <v>7641</v>
      </c>
      <c r="D4955" s="272" t="s">
        <v>343</v>
      </c>
    </row>
    <row r="4956" spans="1:4">
      <c r="A4956" s="272" t="s">
        <v>7642</v>
      </c>
      <c r="B4956" s="272">
        <v>540741</v>
      </c>
      <c r="C4956" s="272" t="s">
        <v>7643</v>
      </c>
      <c r="D4956" s="272" t="s">
        <v>343</v>
      </c>
    </row>
    <row r="4957" spans="1:4">
      <c r="A4957" s="272" t="s">
        <v>7644</v>
      </c>
      <c r="B4957" s="272">
        <v>540742</v>
      </c>
      <c r="C4957" s="272" t="s">
        <v>7645</v>
      </c>
      <c r="D4957" s="272" t="s">
        <v>343</v>
      </c>
    </row>
    <row r="4958" spans="1:4">
      <c r="A4958" s="272" t="s">
        <v>7646</v>
      </c>
      <c r="B4958" s="272">
        <v>540763</v>
      </c>
      <c r="C4958" s="272" t="s">
        <v>7647</v>
      </c>
      <c r="D4958" s="272" t="s">
        <v>343</v>
      </c>
    </row>
    <row r="4959" spans="1:4">
      <c r="A4959" s="272" t="s">
        <v>7648</v>
      </c>
      <c r="B4959" s="272">
        <v>540764</v>
      </c>
      <c r="C4959" s="272" t="s">
        <v>7649</v>
      </c>
      <c r="D4959" s="272" t="s">
        <v>343</v>
      </c>
    </row>
    <row r="4960" spans="1:4">
      <c r="A4960" s="272" t="s">
        <v>7650</v>
      </c>
      <c r="B4960" s="272">
        <v>540765</v>
      </c>
      <c r="C4960" s="272" t="s">
        <v>7651</v>
      </c>
      <c r="D4960" s="272" t="s">
        <v>343</v>
      </c>
    </row>
    <row r="4961" spans="1:4">
      <c r="A4961" s="272" t="s">
        <v>7652</v>
      </c>
      <c r="B4961" s="272">
        <v>540766</v>
      </c>
      <c r="C4961" s="272" t="s">
        <v>7653</v>
      </c>
      <c r="D4961" s="272" t="s">
        <v>343</v>
      </c>
    </row>
    <row r="4962" spans="1:4">
      <c r="A4962" s="272" t="s">
        <v>7654</v>
      </c>
      <c r="B4962" s="272">
        <v>540778</v>
      </c>
      <c r="C4962" s="272" t="s">
        <v>7655</v>
      </c>
      <c r="D4962" s="272" t="s">
        <v>343</v>
      </c>
    </row>
    <row r="4963" spans="1:4">
      <c r="A4963" s="272" t="s">
        <v>7656</v>
      </c>
      <c r="B4963" s="272">
        <v>540779</v>
      </c>
      <c r="C4963" s="272" t="s">
        <v>7657</v>
      </c>
      <c r="D4963" s="272" t="s">
        <v>343</v>
      </c>
    </row>
    <row r="4964" spans="1:4">
      <c r="A4964" s="272" t="s">
        <v>7658</v>
      </c>
      <c r="B4964" s="272">
        <v>540780</v>
      </c>
      <c r="C4964" s="272" t="s">
        <v>7659</v>
      </c>
      <c r="D4964" s="272" t="s">
        <v>343</v>
      </c>
    </row>
    <row r="4965" spans="1:4">
      <c r="A4965" s="272" t="s">
        <v>7660</v>
      </c>
      <c r="B4965" s="272">
        <v>540781</v>
      </c>
      <c r="C4965" s="272" t="s">
        <v>7661</v>
      </c>
      <c r="D4965" s="272" t="s">
        <v>343</v>
      </c>
    </row>
    <row r="4966" spans="1:4">
      <c r="A4966" s="272" t="s">
        <v>7662</v>
      </c>
      <c r="B4966" s="272">
        <v>540787</v>
      </c>
      <c r="C4966" s="272" t="s">
        <v>7663</v>
      </c>
      <c r="D4966" s="272" t="s">
        <v>343</v>
      </c>
    </row>
    <row r="4967" spans="1:4">
      <c r="A4967" s="272" t="s">
        <v>7664</v>
      </c>
      <c r="B4967" s="272">
        <v>540791</v>
      </c>
      <c r="C4967" s="272" t="s">
        <v>7665</v>
      </c>
      <c r="D4967" s="272" t="s">
        <v>343</v>
      </c>
    </row>
    <row r="4968" spans="1:4">
      <c r="A4968" s="272" t="s">
        <v>7666</v>
      </c>
      <c r="B4968" s="272">
        <v>540792</v>
      </c>
      <c r="C4968" s="272" t="s">
        <v>7667</v>
      </c>
      <c r="D4968" s="272" t="s">
        <v>343</v>
      </c>
    </row>
    <row r="4969" spans="1:4">
      <c r="A4969" s="272" t="s">
        <v>7668</v>
      </c>
      <c r="B4969" s="272">
        <v>540793</v>
      </c>
      <c r="C4969" s="272" t="s">
        <v>7669</v>
      </c>
      <c r="D4969" s="272" t="s">
        <v>343</v>
      </c>
    </row>
    <row r="4970" spans="1:4">
      <c r="A4970" s="272" t="s">
        <v>7670</v>
      </c>
      <c r="B4970" s="272">
        <v>540794</v>
      </c>
      <c r="C4970" s="272" t="s">
        <v>7671</v>
      </c>
      <c r="D4970" s="272" t="s">
        <v>343</v>
      </c>
    </row>
    <row r="4971" spans="1:4">
      <c r="A4971" s="272" t="s">
        <v>7672</v>
      </c>
      <c r="B4971" s="272">
        <v>540799</v>
      </c>
      <c r="C4971" s="272" t="s">
        <v>7673</v>
      </c>
      <c r="D4971" s="272" t="s">
        <v>343</v>
      </c>
    </row>
    <row r="4972" spans="1:4">
      <c r="A4972" s="272" t="s">
        <v>7674</v>
      </c>
      <c r="B4972" s="272">
        <v>540800</v>
      </c>
      <c r="C4972" s="272" t="s">
        <v>7675</v>
      </c>
      <c r="D4972" s="272" t="s">
        <v>343</v>
      </c>
    </row>
    <row r="4973" spans="1:4">
      <c r="A4973" s="272" t="s">
        <v>7676</v>
      </c>
      <c r="B4973" s="272">
        <v>540801</v>
      </c>
      <c r="C4973" s="272" t="s">
        <v>7677</v>
      </c>
      <c r="D4973" s="272" t="s">
        <v>343</v>
      </c>
    </row>
    <row r="4974" spans="1:4">
      <c r="A4974" s="272" t="s">
        <v>7678</v>
      </c>
      <c r="B4974" s="272">
        <v>540802</v>
      </c>
      <c r="C4974" s="272" t="s">
        <v>7679</v>
      </c>
      <c r="D4974" s="272" t="s">
        <v>343</v>
      </c>
    </row>
    <row r="4975" spans="1:4">
      <c r="A4975" s="272" t="s">
        <v>7680</v>
      </c>
      <c r="B4975" s="272">
        <v>540825</v>
      </c>
      <c r="C4975" s="272" t="s">
        <v>7681</v>
      </c>
      <c r="D4975" s="272" t="s">
        <v>343</v>
      </c>
    </row>
    <row r="4976" spans="1:4">
      <c r="A4976" s="272" t="s">
        <v>7682</v>
      </c>
      <c r="B4976" s="272">
        <v>540826</v>
      </c>
      <c r="C4976" s="272" t="s">
        <v>7683</v>
      </c>
      <c r="D4976" s="272" t="s">
        <v>343</v>
      </c>
    </row>
    <row r="4977" spans="1:4">
      <c r="A4977" s="272" t="s">
        <v>7684</v>
      </c>
      <c r="B4977" s="272">
        <v>540827</v>
      </c>
      <c r="C4977" s="272" t="s">
        <v>7685</v>
      </c>
      <c r="D4977" s="272" t="s">
        <v>343</v>
      </c>
    </row>
    <row r="4978" spans="1:4">
      <c r="A4978" s="272" t="s">
        <v>7686</v>
      </c>
      <c r="B4978" s="272">
        <v>540828</v>
      </c>
      <c r="C4978" s="272" t="s">
        <v>7687</v>
      </c>
      <c r="D4978" s="272" t="s">
        <v>343</v>
      </c>
    </row>
    <row r="4979" spans="1:4">
      <c r="A4979" s="272" t="s">
        <v>7688</v>
      </c>
      <c r="B4979" s="272">
        <v>540861</v>
      </c>
      <c r="C4979" s="272" t="s">
        <v>7689</v>
      </c>
      <c r="D4979" s="272" t="s">
        <v>343</v>
      </c>
    </row>
    <row r="4980" spans="1:4">
      <c r="A4980" s="272" t="s">
        <v>7690</v>
      </c>
      <c r="B4980" s="272">
        <v>540862</v>
      </c>
      <c r="C4980" s="272" t="s">
        <v>7691</v>
      </c>
      <c r="D4980" s="272" t="s">
        <v>343</v>
      </c>
    </row>
    <row r="4981" spans="1:4">
      <c r="A4981" s="272" t="s">
        <v>7692</v>
      </c>
      <c r="B4981" s="272">
        <v>540863</v>
      </c>
      <c r="C4981" s="272" t="s">
        <v>7693</v>
      </c>
      <c r="D4981" s="272" t="s">
        <v>343</v>
      </c>
    </row>
    <row r="4982" spans="1:4">
      <c r="A4982" s="272" t="s">
        <v>7694</v>
      </c>
      <c r="B4982" s="272">
        <v>540864</v>
      </c>
      <c r="C4982" s="272" t="s">
        <v>7695</v>
      </c>
      <c r="D4982" s="272" t="s">
        <v>343</v>
      </c>
    </row>
    <row r="4983" spans="1:4">
      <c r="A4983" s="272" t="s">
        <v>7696</v>
      </c>
      <c r="B4983" s="272">
        <v>540896</v>
      </c>
      <c r="C4983" s="272" t="s">
        <v>7697</v>
      </c>
      <c r="D4983" s="272" t="s">
        <v>343</v>
      </c>
    </row>
    <row r="4984" spans="1:4">
      <c r="A4984" s="272" t="s">
        <v>7698</v>
      </c>
      <c r="B4984" s="272">
        <v>540897</v>
      </c>
      <c r="C4984" s="272" t="s">
        <v>7699</v>
      </c>
      <c r="D4984" s="272" t="s">
        <v>343</v>
      </c>
    </row>
    <row r="4985" spans="1:4">
      <c r="A4985" s="272" t="s">
        <v>7700</v>
      </c>
      <c r="B4985" s="272">
        <v>540898</v>
      </c>
      <c r="C4985" s="272" t="s">
        <v>7701</v>
      </c>
      <c r="D4985" s="272" t="s">
        <v>343</v>
      </c>
    </row>
    <row r="4986" spans="1:4">
      <c r="A4986" s="272" t="s">
        <v>7702</v>
      </c>
      <c r="B4986" s="272">
        <v>540899</v>
      </c>
      <c r="C4986" s="272" t="s">
        <v>7703</v>
      </c>
      <c r="D4986" s="272" t="s">
        <v>343</v>
      </c>
    </row>
    <row r="4987" spans="1:4">
      <c r="A4987" s="272" t="s">
        <v>7704</v>
      </c>
      <c r="B4987" s="272">
        <v>540947</v>
      </c>
      <c r="C4987" s="272" t="s">
        <v>7705</v>
      </c>
      <c r="D4987" s="272" t="s">
        <v>343</v>
      </c>
    </row>
    <row r="4988" spans="1:4">
      <c r="A4988" s="272" t="s">
        <v>7706</v>
      </c>
      <c r="B4988" s="272">
        <v>540949</v>
      </c>
      <c r="C4988" s="272" t="s">
        <v>7707</v>
      </c>
      <c r="D4988" s="272" t="s">
        <v>343</v>
      </c>
    </row>
    <row r="4989" spans="1:4">
      <c r="A4989" s="272" t="s">
        <v>7708</v>
      </c>
      <c r="B4989" s="272">
        <v>540950</v>
      </c>
      <c r="C4989" s="272" t="s">
        <v>7709</v>
      </c>
      <c r="D4989" s="272" t="s">
        <v>343</v>
      </c>
    </row>
    <row r="4990" spans="1:4">
      <c r="A4990" s="272" t="s">
        <v>7710</v>
      </c>
      <c r="B4990" s="272">
        <v>540951</v>
      </c>
      <c r="C4990" s="272" t="s">
        <v>7711</v>
      </c>
      <c r="D4990" s="272" t="s">
        <v>343</v>
      </c>
    </row>
    <row r="4991" spans="1:4">
      <c r="A4991" s="272" t="s">
        <v>7712</v>
      </c>
      <c r="B4991" s="272">
        <v>540981</v>
      </c>
      <c r="C4991" s="272" t="s">
        <v>7713</v>
      </c>
      <c r="D4991" s="272" t="s">
        <v>343</v>
      </c>
    </row>
    <row r="4992" spans="1:4">
      <c r="A4992" s="272" t="s">
        <v>7714</v>
      </c>
      <c r="B4992" s="272">
        <v>540982</v>
      </c>
      <c r="C4992" s="272" t="s">
        <v>7715</v>
      </c>
      <c r="D4992" s="272" t="s">
        <v>343</v>
      </c>
    </row>
    <row r="4993" spans="1:4">
      <c r="A4993" s="272" t="s">
        <v>7716</v>
      </c>
      <c r="B4993" s="272">
        <v>540983</v>
      </c>
      <c r="C4993" s="272" t="s">
        <v>7717</v>
      </c>
      <c r="D4993" s="272" t="s">
        <v>343</v>
      </c>
    </row>
    <row r="4994" spans="1:4">
      <c r="A4994" s="272" t="s">
        <v>7718</v>
      </c>
      <c r="B4994" s="272">
        <v>540984</v>
      </c>
      <c r="C4994" s="272" t="s">
        <v>7719</v>
      </c>
      <c r="D4994" s="272" t="s">
        <v>343</v>
      </c>
    </row>
    <row r="4995" spans="1:4">
      <c r="A4995" s="272" t="s">
        <v>7720</v>
      </c>
      <c r="B4995" s="272">
        <v>541068</v>
      </c>
      <c r="C4995" s="272" t="s">
        <v>7721</v>
      </c>
      <c r="D4995" s="272" t="s">
        <v>343</v>
      </c>
    </row>
    <row r="4996" spans="1:4">
      <c r="A4996" s="272" t="s">
        <v>7722</v>
      </c>
      <c r="B4996" s="272">
        <v>541069</v>
      </c>
      <c r="C4996" s="272" t="s">
        <v>7723</v>
      </c>
      <c r="D4996" s="272" t="s">
        <v>343</v>
      </c>
    </row>
    <row r="4997" spans="1:4">
      <c r="A4997" s="272" t="s">
        <v>7724</v>
      </c>
      <c r="B4997" s="272">
        <v>541070</v>
      </c>
      <c r="C4997" s="272" t="s">
        <v>7725</v>
      </c>
      <c r="D4997" s="272" t="s">
        <v>343</v>
      </c>
    </row>
    <row r="4998" spans="1:4">
      <c r="A4998" s="272" t="s">
        <v>7726</v>
      </c>
      <c r="B4998" s="272">
        <v>541071</v>
      </c>
      <c r="C4998" s="272" t="s">
        <v>7727</v>
      </c>
      <c r="D4998" s="272" t="s">
        <v>343</v>
      </c>
    </row>
    <row r="4999" spans="1:4">
      <c r="A4999" s="272" t="s">
        <v>7728</v>
      </c>
      <c r="B4999" s="272">
        <v>541084</v>
      </c>
      <c r="C4999" s="272" t="s">
        <v>7729</v>
      </c>
      <c r="D4999" s="272" t="s">
        <v>343</v>
      </c>
    </row>
    <row r="5000" spans="1:4">
      <c r="A5000" s="272" t="s">
        <v>7730</v>
      </c>
      <c r="B5000" s="272">
        <v>541085</v>
      </c>
      <c r="C5000" s="272" t="s">
        <v>7731</v>
      </c>
      <c r="D5000" s="272" t="s">
        <v>343</v>
      </c>
    </row>
    <row r="5001" spans="1:4">
      <c r="A5001" s="272" t="s">
        <v>7732</v>
      </c>
      <c r="B5001" s="272">
        <v>541086</v>
      </c>
      <c r="C5001" s="272" t="s">
        <v>7733</v>
      </c>
      <c r="D5001" s="272" t="s">
        <v>343</v>
      </c>
    </row>
    <row r="5002" spans="1:4">
      <c r="A5002" s="272" t="s">
        <v>7734</v>
      </c>
      <c r="B5002" s="272">
        <v>541087</v>
      </c>
      <c r="C5002" s="272" t="s">
        <v>7735</v>
      </c>
      <c r="D5002" s="272" t="s">
        <v>343</v>
      </c>
    </row>
    <row r="5003" spans="1:4">
      <c r="A5003" s="272" t="s">
        <v>7736</v>
      </c>
      <c r="B5003" s="272">
        <v>541092</v>
      </c>
      <c r="C5003" s="272" t="s">
        <v>7737</v>
      </c>
      <c r="D5003" s="272" t="s">
        <v>343</v>
      </c>
    </row>
    <row r="5004" spans="1:4">
      <c r="A5004" s="272" t="s">
        <v>7738</v>
      </c>
      <c r="B5004" s="272">
        <v>541093</v>
      </c>
      <c r="C5004" s="272" t="s">
        <v>7739</v>
      </c>
      <c r="D5004" s="272" t="s">
        <v>343</v>
      </c>
    </row>
    <row r="5005" spans="1:4">
      <c r="A5005" s="272" t="s">
        <v>7740</v>
      </c>
      <c r="B5005" s="272">
        <v>541094</v>
      </c>
      <c r="C5005" s="272" t="s">
        <v>7741</v>
      </c>
      <c r="D5005" s="272" t="s">
        <v>343</v>
      </c>
    </row>
    <row r="5006" spans="1:4">
      <c r="A5006" s="272" t="s">
        <v>7742</v>
      </c>
      <c r="B5006" s="272">
        <v>541095</v>
      </c>
      <c r="C5006" s="272" t="s">
        <v>7743</v>
      </c>
      <c r="D5006" s="272" t="s">
        <v>343</v>
      </c>
    </row>
    <row r="5007" spans="1:4">
      <c r="A5007" s="272" t="s">
        <v>7744</v>
      </c>
      <c r="B5007" s="272">
        <v>541252</v>
      </c>
      <c r="C5007" s="272" t="s">
        <v>7745</v>
      </c>
      <c r="D5007" s="272" t="s">
        <v>343</v>
      </c>
    </row>
    <row r="5008" spans="1:4">
      <c r="A5008" s="272" t="s">
        <v>7746</v>
      </c>
      <c r="B5008" s="272">
        <v>541253</v>
      </c>
      <c r="C5008" s="272" t="s">
        <v>7747</v>
      </c>
      <c r="D5008" s="272" t="s">
        <v>343</v>
      </c>
    </row>
    <row r="5009" spans="1:4">
      <c r="A5009" s="272" t="s">
        <v>7748</v>
      </c>
      <c r="B5009" s="272">
        <v>541254</v>
      </c>
      <c r="C5009" s="272" t="s">
        <v>7749</v>
      </c>
      <c r="D5009" s="272" t="s">
        <v>343</v>
      </c>
    </row>
    <row r="5010" spans="1:4">
      <c r="A5010" s="272" t="s">
        <v>7750</v>
      </c>
      <c r="B5010" s="272">
        <v>541255</v>
      </c>
      <c r="C5010" s="272" t="s">
        <v>7751</v>
      </c>
      <c r="D5010" s="272" t="s">
        <v>343</v>
      </c>
    </row>
    <row r="5011" spans="1:4">
      <c r="A5011" s="272" t="s">
        <v>7752</v>
      </c>
      <c r="B5011" s="272">
        <v>541300</v>
      </c>
      <c r="C5011" s="272" t="s">
        <v>7753</v>
      </c>
      <c r="D5011" s="272" t="s">
        <v>343</v>
      </c>
    </row>
    <row r="5012" spans="1:4">
      <c r="A5012" s="272" t="s">
        <v>7754</v>
      </c>
      <c r="B5012" s="272">
        <v>541309</v>
      </c>
      <c r="C5012" s="272" t="s">
        <v>7755</v>
      </c>
      <c r="D5012" s="272" t="s">
        <v>343</v>
      </c>
    </row>
    <row r="5013" spans="1:4">
      <c r="A5013" s="272" t="s">
        <v>7756</v>
      </c>
      <c r="B5013" s="272">
        <v>541310</v>
      </c>
      <c r="C5013" s="272" t="s">
        <v>7757</v>
      </c>
      <c r="D5013" s="272" t="s">
        <v>343</v>
      </c>
    </row>
    <row r="5014" spans="1:4">
      <c r="A5014" s="272" t="s">
        <v>7758</v>
      </c>
      <c r="B5014" s="272">
        <v>541311</v>
      </c>
      <c r="C5014" s="272" t="s">
        <v>7759</v>
      </c>
      <c r="D5014" s="272" t="s">
        <v>343</v>
      </c>
    </row>
    <row r="5015" spans="1:4">
      <c r="A5015" s="272" t="s">
        <v>7760</v>
      </c>
      <c r="B5015" s="272">
        <v>541312</v>
      </c>
      <c r="C5015" s="272" t="s">
        <v>7761</v>
      </c>
      <c r="D5015" s="272" t="s">
        <v>343</v>
      </c>
    </row>
    <row r="5016" spans="1:4">
      <c r="A5016" s="272" t="s">
        <v>7762</v>
      </c>
      <c r="B5016" s="272">
        <v>541313</v>
      </c>
      <c r="C5016" s="272" t="s">
        <v>7763</v>
      </c>
      <c r="D5016" s="272" t="s">
        <v>343</v>
      </c>
    </row>
    <row r="5017" spans="1:4">
      <c r="A5017" s="272" t="s">
        <v>7764</v>
      </c>
      <c r="B5017" s="272">
        <v>541341</v>
      </c>
      <c r="C5017" s="272" t="s">
        <v>7765</v>
      </c>
      <c r="D5017" s="272" t="s">
        <v>343</v>
      </c>
    </row>
    <row r="5018" spans="1:4">
      <c r="A5018" s="272" t="s">
        <v>7766</v>
      </c>
      <c r="B5018" s="272">
        <v>541343</v>
      </c>
      <c r="C5018" s="272" t="s">
        <v>7767</v>
      </c>
      <c r="D5018" s="272" t="s">
        <v>343</v>
      </c>
    </row>
    <row r="5019" spans="1:4">
      <c r="A5019" s="272" t="s">
        <v>7768</v>
      </c>
      <c r="B5019" s="272">
        <v>541345</v>
      </c>
      <c r="C5019" s="272" t="s">
        <v>7769</v>
      </c>
      <c r="D5019" s="272" t="s">
        <v>343</v>
      </c>
    </row>
    <row r="5020" spans="1:4">
      <c r="A5020" s="272" t="s">
        <v>7770</v>
      </c>
      <c r="B5020" s="272">
        <v>541346</v>
      </c>
      <c r="C5020" s="272" t="s">
        <v>7771</v>
      </c>
      <c r="D5020" s="272" t="s">
        <v>343</v>
      </c>
    </row>
    <row r="5021" spans="1:4">
      <c r="A5021" s="272" t="s">
        <v>7772</v>
      </c>
      <c r="B5021" s="272">
        <v>541672</v>
      </c>
      <c r="C5021" s="272" t="s">
        <v>7773</v>
      </c>
      <c r="D5021" s="272" t="s">
        <v>343</v>
      </c>
    </row>
    <row r="5022" spans="1:4">
      <c r="A5022" s="272" t="s">
        <v>7774</v>
      </c>
      <c r="B5022" s="272">
        <v>541673</v>
      </c>
      <c r="C5022" s="272" t="s">
        <v>7775</v>
      </c>
      <c r="D5022" s="272" t="s">
        <v>343</v>
      </c>
    </row>
    <row r="5023" spans="1:4">
      <c r="A5023" s="272" t="s">
        <v>7776</v>
      </c>
      <c r="B5023" s="272">
        <v>541674</v>
      </c>
      <c r="C5023" s="272" t="s">
        <v>7777</v>
      </c>
      <c r="D5023" s="272" t="s">
        <v>343</v>
      </c>
    </row>
    <row r="5024" spans="1:4">
      <c r="A5024" s="272" t="s">
        <v>7778</v>
      </c>
      <c r="B5024" s="272">
        <v>541675</v>
      </c>
      <c r="C5024" s="272" t="s">
        <v>7779</v>
      </c>
      <c r="D5024" s="272" t="s">
        <v>343</v>
      </c>
    </row>
    <row r="5025" spans="1:4">
      <c r="A5025" s="272" t="s">
        <v>7780</v>
      </c>
      <c r="B5025" s="272">
        <v>541676</v>
      </c>
      <c r="C5025" s="272" t="s">
        <v>7781</v>
      </c>
      <c r="D5025" s="272" t="s">
        <v>343</v>
      </c>
    </row>
    <row r="5026" spans="1:4">
      <c r="A5026" s="272" t="s">
        <v>7782</v>
      </c>
      <c r="B5026" s="272">
        <v>541677</v>
      </c>
      <c r="C5026" s="272" t="s">
        <v>7783</v>
      </c>
      <c r="D5026" s="272" t="s">
        <v>343</v>
      </c>
    </row>
    <row r="5027" spans="1:4">
      <c r="A5027" s="272" t="s">
        <v>7784</v>
      </c>
      <c r="B5027" s="272">
        <v>541678</v>
      </c>
      <c r="C5027" s="272" t="s">
        <v>7785</v>
      </c>
      <c r="D5027" s="272" t="s">
        <v>343</v>
      </c>
    </row>
    <row r="5028" spans="1:4">
      <c r="A5028" s="272" t="s">
        <v>7786</v>
      </c>
      <c r="B5028" s="272">
        <v>541679</v>
      </c>
      <c r="C5028" s="272" t="s">
        <v>7787</v>
      </c>
      <c r="D5028" s="272" t="s">
        <v>343</v>
      </c>
    </row>
    <row r="5029" spans="1:4">
      <c r="A5029" s="272" t="s">
        <v>7788</v>
      </c>
      <c r="B5029" s="272">
        <v>541725</v>
      </c>
      <c r="C5029" s="272" t="s">
        <v>7789</v>
      </c>
      <c r="D5029" s="272" t="s">
        <v>343</v>
      </c>
    </row>
    <row r="5030" spans="1:4">
      <c r="A5030" s="272" t="s">
        <v>7790</v>
      </c>
      <c r="B5030" s="272">
        <v>541726</v>
      </c>
      <c r="C5030" s="272" t="s">
        <v>7791</v>
      </c>
      <c r="D5030" s="272" t="s">
        <v>343</v>
      </c>
    </row>
    <row r="5031" spans="1:4">
      <c r="A5031" s="272" t="s">
        <v>7792</v>
      </c>
      <c r="B5031" s="272">
        <v>541727</v>
      </c>
      <c r="C5031" s="272" t="s">
        <v>7793</v>
      </c>
      <c r="D5031" s="272" t="s">
        <v>343</v>
      </c>
    </row>
    <row r="5032" spans="1:4">
      <c r="A5032" s="272" t="s">
        <v>7794</v>
      </c>
      <c r="B5032" s="272">
        <v>541728</v>
      </c>
      <c r="C5032" s="272" t="s">
        <v>7795</v>
      </c>
      <c r="D5032" s="272" t="s">
        <v>343</v>
      </c>
    </row>
    <row r="5033" spans="1:4">
      <c r="A5033" s="272" t="s">
        <v>7796</v>
      </c>
      <c r="B5033" s="272">
        <v>541742</v>
      </c>
      <c r="C5033" s="272" t="s">
        <v>7797</v>
      </c>
      <c r="D5033" s="272" t="s">
        <v>343</v>
      </c>
    </row>
    <row r="5034" spans="1:4">
      <c r="A5034" s="272" t="s">
        <v>7798</v>
      </c>
      <c r="B5034" s="272">
        <v>541743</v>
      </c>
      <c r="C5034" s="272" t="s">
        <v>7799</v>
      </c>
      <c r="D5034" s="272" t="s">
        <v>343</v>
      </c>
    </row>
    <row r="5035" spans="1:4">
      <c r="A5035" s="272" t="s">
        <v>7800</v>
      </c>
      <c r="B5035" s="272">
        <v>541744</v>
      </c>
      <c r="C5035" s="272" t="s">
        <v>7801</v>
      </c>
      <c r="D5035" s="272" t="s">
        <v>343</v>
      </c>
    </row>
    <row r="5036" spans="1:4">
      <c r="A5036" s="272" t="s">
        <v>7802</v>
      </c>
      <c r="B5036" s="272">
        <v>541745</v>
      </c>
      <c r="C5036" s="272" t="s">
        <v>7803</v>
      </c>
      <c r="D5036" s="272" t="s">
        <v>343</v>
      </c>
    </row>
    <row r="5037" spans="1:4">
      <c r="A5037" s="272" t="s">
        <v>7804</v>
      </c>
      <c r="B5037" s="272">
        <v>541804</v>
      </c>
      <c r="C5037" s="272" t="s">
        <v>7805</v>
      </c>
      <c r="D5037" s="272" t="s">
        <v>343</v>
      </c>
    </row>
    <row r="5038" spans="1:4">
      <c r="A5038" s="272" t="s">
        <v>7806</v>
      </c>
      <c r="B5038" s="272">
        <v>541805</v>
      </c>
      <c r="C5038" s="272" t="s">
        <v>7807</v>
      </c>
      <c r="D5038" s="272" t="s">
        <v>343</v>
      </c>
    </row>
    <row r="5039" spans="1:4">
      <c r="A5039" s="272" t="s">
        <v>7808</v>
      </c>
      <c r="B5039" s="272">
        <v>541806</v>
      </c>
      <c r="C5039" s="272" t="s">
        <v>7809</v>
      </c>
      <c r="D5039" s="272" t="s">
        <v>343</v>
      </c>
    </row>
    <row r="5040" spans="1:4">
      <c r="A5040" s="272" t="s">
        <v>7810</v>
      </c>
      <c r="B5040" s="272">
        <v>541807</v>
      </c>
      <c r="C5040" s="272" t="s">
        <v>7811</v>
      </c>
      <c r="D5040" s="272" t="s">
        <v>343</v>
      </c>
    </row>
    <row r="5041" spans="1:4">
      <c r="A5041" s="272" t="s">
        <v>7812</v>
      </c>
      <c r="B5041" s="272">
        <v>541809</v>
      </c>
      <c r="C5041" s="272" t="s">
        <v>7813</v>
      </c>
      <c r="D5041" s="272" t="s">
        <v>343</v>
      </c>
    </row>
    <row r="5042" spans="1:4">
      <c r="A5042" s="272" t="s">
        <v>7814</v>
      </c>
      <c r="B5042" s="272">
        <v>541879</v>
      </c>
      <c r="C5042" s="272" t="s">
        <v>7815</v>
      </c>
      <c r="D5042" s="272" t="s">
        <v>343</v>
      </c>
    </row>
    <row r="5043" spans="1:4">
      <c r="A5043" s="272" t="s">
        <v>7816</v>
      </c>
      <c r="B5043" s="272">
        <v>541881</v>
      </c>
      <c r="C5043" s="272" t="s">
        <v>7817</v>
      </c>
      <c r="D5043" s="272" t="s">
        <v>343</v>
      </c>
    </row>
    <row r="5044" spans="1:4">
      <c r="A5044" s="272" t="s">
        <v>7818</v>
      </c>
      <c r="B5044" s="272">
        <v>541882</v>
      </c>
      <c r="C5044" s="272" t="s">
        <v>7819</v>
      </c>
      <c r="D5044" s="272" t="s">
        <v>343</v>
      </c>
    </row>
    <row r="5045" spans="1:4">
      <c r="A5045" s="272" t="s">
        <v>7820</v>
      </c>
      <c r="B5045" s="272">
        <v>541884</v>
      </c>
      <c r="C5045" s="272" t="s">
        <v>7821</v>
      </c>
      <c r="D5045" s="272" t="s">
        <v>343</v>
      </c>
    </row>
    <row r="5046" spans="1:4">
      <c r="A5046" s="272" t="s">
        <v>7822</v>
      </c>
      <c r="B5046" s="272">
        <v>541972</v>
      </c>
      <c r="C5046" s="272" t="s">
        <v>7823</v>
      </c>
      <c r="D5046" s="272" t="s">
        <v>343</v>
      </c>
    </row>
    <row r="5047" spans="1:4">
      <c r="A5047" s="272" t="s">
        <v>7824</v>
      </c>
      <c r="B5047" s="272">
        <v>541984</v>
      </c>
      <c r="C5047" s="272" t="s">
        <v>7825</v>
      </c>
      <c r="D5047" s="272" t="s">
        <v>343</v>
      </c>
    </row>
    <row r="5048" spans="1:4">
      <c r="A5048" s="272" t="s">
        <v>7826</v>
      </c>
      <c r="B5048" s="272">
        <v>541985</v>
      </c>
      <c r="C5048" s="272" t="s">
        <v>7827</v>
      </c>
      <c r="D5048" s="272" t="s">
        <v>343</v>
      </c>
    </row>
    <row r="5049" spans="1:4">
      <c r="A5049" s="272" t="s">
        <v>7828</v>
      </c>
      <c r="B5049" s="272">
        <v>541986</v>
      </c>
      <c r="C5049" s="272" t="s">
        <v>7829</v>
      </c>
      <c r="D5049" s="272" t="s">
        <v>343</v>
      </c>
    </row>
    <row r="5050" spans="1:4">
      <c r="A5050" s="272" t="s">
        <v>7830</v>
      </c>
      <c r="B5050" s="272">
        <v>541987</v>
      </c>
      <c r="C5050" s="272" t="s">
        <v>7831</v>
      </c>
      <c r="D5050" s="272" t="s">
        <v>343</v>
      </c>
    </row>
    <row r="5051" spans="1:4">
      <c r="A5051" s="272" t="s">
        <v>7832</v>
      </c>
      <c r="B5051" s="272">
        <v>542131</v>
      </c>
      <c r="C5051" s="272" t="s">
        <v>7833</v>
      </c>
      <c r="D5051" s="272" t="s">
        <v>343</v>
      </c>
    </row>
    <row r="5052" spans="1:4">
      <c r="A5052" s="272" t="s">
        <v>7834</v>
      </c>
      <c r="B5052" s="272">
        <v>542156</v>
      </c>
      <c r="C5052" s="272" t="s">
        <v>7835</v>
      </c>
      <c r="D5052" s="272" t="s">
        <v>343</v>
      </c>
    </row>
    <row r="5053" spans="1:4">
      <c r="A5053" s="272" t="s">
        <v>7836</v>
      </c>
      <c r="B5053" s="272">
        <v>542158</v>
      </c>
      <c r="C5053" s="272" t="s">
        <v>7837</v>
      </c>
      <c r="D5053" s="272" t="s">
        <v>343</v>
      </c>
    </row>
    <row r="5054" spans="1:4">
      <c r="A5054" s="272" t="s">
        <v>7838</v>
      </c>
      <c r="B5054" s="272">
        <v>542160</v>
      </c>
      <c r="C5054" s="272" t="s">
        <v>7839</v>
      </c>
      <c r="D5054" s="272" t="s">
        <v>343</v>
      </c>
    </row>
    <row r="5055" spans="1:4">
      <c r="A5055" s="272" t="s">
        <v>7840</v>
      </c>
      <c r="B5055" s="272">
        <v>542163</v>
      </c>
      <c r="C5055" s="272" t="s">
        <v>7841</v>
      </c>
      <c r="D5055" s="272" t="s">
        <v>343</v>
      </c>
    </row>
    <row r="5056" spans="1:4">
      <c r="A5056" s="272" t="s">
        <v>7842</v>
      </c>
      <c r="B5056" s="272">
        <v>542230</v>
      </c>
      <c r="C5056" s="272" t="s">
        <v>7843</v>
      </c>
      <c r="D5056" s="272" t="s">
        <v>343</v>
      </c>
    </row>
    <row r="5057" spans="1:4">
      <c r="A5057" s="272" t="s">
        <v>7844</v>
      </c>
      <c r="B5057" s="272">
        <v>542244</v>
      </c>
      <c r="C5057" s="272" t="s">
        <v>7845</v>
      </c>
      <c r="D5057" s="272" t="s">
        <v>343</v>
      </c>
    </row>
    <row r="5058" spans="1:4">
      <c r="A5058" s="272" t="s">
        <v>7846</v>
      </c>
      <c r="B5058" s="272">
        <v>542245</v>
      </c>
      <c r="C5058" s="272" t="s">
        <v>7847</v>
      </c>
      <c r="D5058" s="272" t="s">
        <v>343</v>
      </c>
    </row>
    <row r="5059" spans="1:4">
      <c r="A5059" s="272" t="s">
        <v>7848</v>
      </c>
      <c r="B5059" s="272">
        <v>542246</v>
      </c>
      <c r="C5059" s="272" t="s">
        <v>7849</v>
      </c>
      <c r="D5059" s="272" t="s">
        <v>343</v>
      </c>
    </row>
    <row r="5060" spans="1:4">
      <c r="A5060" s="272" t="s">
        <v>7850</v>
      </c>
      <c r="B5060" s="272">
        <v>542247</v>
      </c>
      <c r="C5060" s="272" t="s">
        <v>7851</v>
      </c>
      <c r="D5060" s="272" t="s">
        <v>343</v>
      </c>
    </row>
    <row r="5061" spans="1:4">
      <c r="A5061" s="272" t="s">
        <v>7852</v>
      </c>
      <c r="B5061" s="272">
        <v>542513</v>
      </c>
      <c r="C5061" s="272" t="s">
        <v>7853</v>
      </c>
      <c r="D5061" s="272" t="s">
        <v>343</v>
      </c>
    </row>
    <row r="5062" spans="1:4">
      <c r="A5062" s="272" t="s">
        <v>7854</v>
      </c>
      <c r="B5062" s="272">
        <v>542543</v>
      </c>
      <c r="C5062" s="272" t="s">
        <v>7855</v>
      </c>
      <c r="D5062" s="272" t="s">
        <v>343</v>
      </c>
    </row>
    <row r="5063" spans="1:4">
      <c r="A5063" s="272" t="s">
        <v>7856</v>
      </c>
      <c r="B5063" s="272">
        <v>542694</v>
      </c>
      <c r="C5063" s="272" t="s">
        <v>7857</v>
      </c>
      <c r="D5063" s="272" t="s">
        <v>478</v>
      </c>
    </row>
    <row r="5064" spans="1:4">
      <c r="A5064" s="272" t="s">
        <v>7858</v>
      </c>
      <c r="B5064" s="272">
        <v>542721</v>
      </c>
      <c r="C5064" s="272" t="s">
        <v>7859</v>
      </c>
      <c r="D5064" s="272" t="s">
        <v>478</v>
      </c>
    </row>
    <row r="5065" spans="1:4">
      <c r="A5065" s="272" t="s">
        <v>7860</v>
      </c>
      <c r="B5065" s="272">
        <v>542724</v>
      </c>
      <c r="C5065" s="272" t="s">
        <v>7861</v>
      </c>
      <c r="D5065" s="272" t="s">
        <v>494</v>
      </c>
    </row>
    <row r="5066" spans="1:4">
      <c r="A5066" s="272" t="s">
        <v>7862</v>
      </c>
      <c r="B5066" s="272">
        <v>542725</v>
      </c>
      <c r="C5066" s="272" t="s">
        <v>7863</v>
      </c>
      <c r="D5066" s="272" t="s">
        <v>570</v>
      </c>
    </row>
    <row r="5067" spans="1:4">
      <c r="A5067" s="272" t="s">
        <v>7864</v>
      </c>
      <c r="B5067" s="272">
        <v>542726</v>
      </c>
      <c r="C5067" s="272" t="s">
        <v>7865</v>
      </c>
      <c r="D5067" s="272" t="s">
        <v>462</v>
      </c>
    </row>
    <row r="5068" spans="1:4">
      <c r="A5068" s="272" t="s">
        <v>7866</v>
      </c>
      <c r="B5068" s="272">
        <v>542727</v>
      </c>
      <c r="C5068" s="272" t="s">
        <v>7867</v>
      </c>
      <c r="D5068" s="272" t="s">
        <v>457</v>
      </c>
    </row>
    <row r="5069" spans="1:4">
      <c r="A5069" s="272" t="s">
        <v>7868</v>
      </c>
      <c r="B5069" s="272">
        <v>542728</v>
      </c>
      <c r="C5069" s="272" t="s">
        <v>7869</v>
      </c>
      <c r="D5069" s="272" t="s">
        <v>570</v>
      </c>
    </row>
    <row r="5070" spans="1:4">
      <c r="A5070" s="272" t="s">
        <v>7870</v>
      </c>
      <c r="B5070" s="272">
        <v>542729</v>
      </c>
      <c r="C5070" s="272" t="s">
        <v>7871</v>
      </c>
      <c r="D5070" s="272" t="s">
        <v>471</v>
      </c>
    </row>
    <row r="5071" spans="1:4">
      <c r="A5071" s="272" t="s">
        <v>7872</v>
      </c>
      <c r="B5071" s="272">
        <v>542730</v>
      </c>
      <c r="C5071" s="272" t="s">
        <v>7873</v>
      </c>
      <c r="D5071" s="272" t="s">
        <v>343</v>
      </c>
    </row>
    <row r="5072" spans="1:4">
      <c r="A5072" s="272" t="s">
        <v>7874</v>
      </c>
      <c r="B5072" s="272">
        <v>542747</v>
      </c>
      <c r="C5072" s="272" t="s">
        <v>7875</v>
      </c>
      <c r="D5072" s="272" t="s">
        <v>343</v>
      </c>
    </row>
    <row r="5073" spans="1:4">
      <c r="A5073" s="272" t="s">
        <v>7876</v>
      </c>
      <c r="B5073" s="272">
        <v>542752</v>
      </c>
      <c r="C5073" s="272" t="s">
        <v>7877</v>
      </c>
      <c r="D5073" s="272" t="s">
        <v>2059</v>
      </c>
    </row>
    <row r="5074" spans="1:4">
      <c r="A5074" s="272" t="s">
        <v>7878</v>
      </c>
      <c r="B5074" s="272">
        <v>542753</v>
      </c>
      <c r="C5074" s="272" t="s">
        <v>7879</v>
      </c>
      <c r="D5074" s="272" t="s">
        <v>490</v>
      </c>
    </row>
    <row r="5075" spans="1:4">
      <c r="A5075" s="272" t="s">
        <v>7880</v>
      </c>
      <c r="B5075" s="272">
        <v>542758</v>
      </c>
      <c r="C5075" s="272" t="s">
        <v>7881</v>
      </c>
      <c r="D5075" s="272" t="s">
        <v>343</v>
      </c>
    </row>
    <row r="5076" spans="1:4">
      <c r="A5076" s="272" t="s">
        <v>7882</v>
      </c>
      <c r="B5076" s="272">
        <v>542759</v>
      </c>
      <c r="C5076" s="272" t="s">
        <v>7883</v>
      </c>
      <c r="D5076" s="272" t="s">
        <v>473</v>
      </c>
    </row>
    <row r="5077" spans="1:4">
      <c r="A5077" s="272" t="s">
        <v>7884</v>
      </c>
      <c r="B5077" s="272">
        <v>542760</v>
      </c>
      <c r="C5077" s="272" t="s">
        <v>7885</v>
      </c>
      <c r="D5077" s="272" t="s">
        <v>499</v>
      </c>
    </row>
    <row r="5078" spans="1:4">
      <c r="A5078" s="272" t="s">
        <v>7886</v>
      </c>
      <c r="B5078" s="272">
        <v>542765</v>
      </c>
      <c r="C5078" s="272" t="s">
        <v>7887</v>
      </c>
      <c r="D5078" s="272" t="s">
        <v>1623</v>
      </c>
    </row>
    <row r="5079" spans="1:4">
      <c r="A5079" s="272" t="s">
        <v>7888</v>
      </c>
      <c r="B5079" s="272">
        <v>542770</v>
      </c>
      <c r="C5079" s="272" t="s">
        <v>7889</v>
      </c>
      <c r="D5079" s="272" t="s">
        <v>442</v>
      </c>
    </row>
    <row r="5080" spans="1:4">
      <c r="A5080" s="272" t="s">
        <v>7890</v>
      </c>
      <c r="B5080" s="272">
        <v>542771</v>
      </c>
      <c r="C5080" s="272" t="s">
        <v>7891</v>
      </c>
      <c r="D5080" s="272" t="s">
        <v>638</v>
      </c>
    </row>
    <row r="5081" spans="1:4">
      <c r="A5081" s="272" t="s">
        <v>7892</v>
      </c>
      <c r="B5081" s="272">
        <v>542772</v>
      </c>
      <c r="C5081" s="272" t="s">
        <v>7893</v>
      </c>
      <c r="D5081" s="272" t="s">
        <v>439</v>
      </c>
    </row>
    <row r="5082" spans="1:4">
      <c r="A5082" s="272" t="s">
        <v>7894</v>
      </c>
      <c r="B5082" s="272">
        <v>542773</v>
      </c>
      <c r="C5082" s="272" t="s">
        <v>7895</v>
      </c>
      <c r="D5082" s="272" t="s">
        <v>439</v>
      </c>
    </row>
    <row r="5083" spans="1:4">
      <c r="A5083" s="272" t="s">
        <v>7896</v>
      </c>
      <c r="B5083" s="272">
        <v>542774</v>
      </c>
      <c r="C5083" s="272" t="s">
        <v>7897</v>
      </c>
      <c r="D5083" s="272" t="s">
        <v>473</v>
      </c>
    </row>
    <row r="5084" spans="1:4">
      <c r="A5084" s="272" t="s">
        <v>7898</v>
      </c>
      <c r="B5084" s="272">
        <v>542801</v>
      </c>
      <c r="C5084" s="272" t="s">
        <v>7899</v>
      </c>
      <c r="D5084" s="272" t="s">
        <v>464</v>
      </c>
    </row>
    <row r="5085" spans="1:4">
      <c r="A5085" s="272" t="s">
        <v>7900</v>
      </c>
      <c r="B5085" s="272">
        <v>542802</v>
      </c>
      <c r="C5085" s="272" t="s">
        <v>7901</v>
      </c>
      <c r="D5085" s="272" t="s">
        <v>439</v>
      </c>
    </row>
    <row r="5086" spans="1:4">
      <c r="A5086" s="272" t="s">
        <v>7902</v>
      </c>
      <c r="B5086" s="272">
        <v>542803</v>
      </c>
      <c r="C5086" s="272" t="s">
        <v>7903</v>
      </c>
      <c r="D5086" s="272" t="s">
        <v>478</v>
      </c>
    </row>
    <row r="5087" spans="1:4">
      <c r="A5087" s="272" t="s">
        <v>7904</v>
      </c>
      <c r="B5087" s="272">
        <v>542804</v>
      </c>
      <c r="C5087" s="272" t="s">
        <v>7905</v>
      </c>
      <c r="D5087" s="272" t="s">
        <v>343</v>
      </c>
    </row>
    <row r="5088" spans="1:4">
      <c r="A5088" s="272" t="s">
        <v>7906</v>
      </c>
      <c r="B5088" s="272">
        <v>542805</v>
      </c>
      <c r="C5088" s="272" t="s">
        <v>7907</v>
      </c>
      <c r="D5088" s="272" t="s">
        <v>343</v>
      </c>
    </row>
    <row r="5089" spans="1:4">
      <c r="A5089" s="272" t="s">
        <v>7908</v>
      </c>
      <c r="B5089" s="272">
        <v>542806</v>
      </c>
      <c r="C5089" s="272" t="s">
        <v>7909</v>
      </c>
      <c r="D5089" s="272" t="s">
        <v>343</v>
      </c>
    </row>
    <row r="5090" spans="1:4">
      <c r="A5090" s="272" t="s">
        <v>7910</v>
      </c>
      <c r="B5090" s="272">
        <v>542807</v>
      </c>
      <c r="C5090" s="272" t="s">
        <v>7911</v>
      </c>
      <c r="D5090" s="272" t="s">
        <v>343</v>
      </c>
    </row>
    <row r="5091" spans="1:4">
      <c r="A5091" s="272" t="s">
        <v>7912</v>
      </c>
      <c r="B5091" s="272">
        <v>542808</v>
      </c>
      <c r="C5091" s="272" t="s">
        <v>7913</v>
      </c>
      <c r="D5091" s="272" t="s">
        <v>343</v>
      </c>
    </row>
    <row r="5092" spans="1:4">
      <c r="A5092" s="272" t="s">
        <v>7914</v>
      </c>
      <c r="B5092" s="272">
        <v>542809</v>
      </c>
      <c r="C5092" s="272" t="s">
        <v>7915</v>
      </c>
      <c r="D5092" s="272" t="s">
        <v>343</v>
      </c>
    </row>
    <row r="5093" spans="1:4">
      <c r="A5093" s="272" t="s">
        <v>7916</v>
      </c>
      <c r="B5093" s="272">
        <v>542810</v>
      </c>
      <c r="C5093" s="272" t="s">
        <v>7917</v>
      </c>
      <c r="D5093" s="272" t="s">
        <v>343</v>
      </c>
    </row>
    <row r="5094" spans="1:4">
      <c r="A5094" s="272" t="s">
        <v>7918</v>
      </c>
      <c r="B5094" s="272">
        <v>542811</v>
      </c>
      <c r="C5094" s="272" t="s">
        <v>7919</v>
      </c>
      <c r="D5094" s="272" t="s">
        <v>343</v>
      </c>
    </row>
    <row r="5095" spans="1:4">
      <c r="A5095" s="272" t="s">
        <v>7920</v>
      </c>
      <c r="B5095" s="272">
        <v>542812</v>
      </c>
      <c r="C5095" s="272" t="s">
        <v>7921</v>
      </c>
      <c r="D5095" s="272" t="s">
        <v>616</v>
      </c>
    </row>
    <row r="5096" spans="1:4">
      <c r="A5096" s="272" t="s">
        <v>7922</v>
      </c>
      <c r="B5096" s="272">
        <v>542813</v>
      </c>
      <c r="C5096" s="272" t="s">
        <v>7923</v>
      </c>
      <c r="D5096" s="272" t="s">
        <v>343</v>
      </c>
    </row>
    <row r="5097" spans="1:4">
      <c r="A5097" s="272" t="s">
        <v>7924</v>
      </c>
      <c r="B5097" s="272">
        <v>542814</v>
      </c>
      <c r="C5097" s="272" t="s">
        <v>7925</v>
      </c>
      <c r="D5097" s="272" t="s">
        <v>343</v>
      </c>
    </row>
    <row r="5098" spans="1:4">
      <c r="A5098" s="272" t="s">
        <v>7926</v>
      </c>
      <c r="B5098" s="272">
        <v>542815</v>
      </c>
      <c r="C5098" s="272" t="s">
        <v>7927</v>
      </c>
      <c r="D5098" s="272" t="s">
        <v>343</v>
      </c>
    </row>
    <row r="5099" spans="1:4">
      <c r="A5099" s="272" t="s">
        <v>7928</v>
      </c>
      <c r="B5099" s="272">
        <v>542816</v>
      </c>
      <c r="C5099" s="272" t="s">
        <v>7929</v>
      </c>
      <c r="D5099" s="272" t="s">
        <v>343</v>
      </c>
    </row>
    <row r="5100" spans="1:4">
      <c r="A5100" s="272" t="s">
        <v>7930</v>
      </c>
      <c r="B5100" s="272">
        <v>542817</v>
      </c>
      <c r="C5100" s="272" t="s">
        <v>7931</v>
      </c>
      <c r="D5100" s="272" t="s">
        <v>343</v>
      </c>
    </row>
    <row r="5101" spans="1:4">
      <c r="A5101" s="272" t="s">
        <v>7932</v>
      </c>
      <c r="B5101" s="272">
        <v>542818</v>
      </c>
      <c r="C5101" s="272" t="s">
        <v>7933</v>
      </c>
      <c r="D5101" s="272" t="s">
        <v>343</v>
      </c>
    </row>
    <row r="5102" spans="1:4">
      <c r="A5102" s="272" t="s">
        <v>7934</v>
      </c>
      <c r="B5102" s="272">
        <v>542819</v>
      </c>
      <c r="C5102" s="272" t="s">
        <v>7935</v>
      </c>
      <c r="D5102" s="272" t="s">
        <v>343</v>
      </c>
    </row>
    <row r="5103" spans="1:4">
      <c r="A5103" s="272" t="s">
        <v>7936</v>
      </c>
      <c r="B5103" s="272">
        <v>542820</v>
      </c>
      <c r="C5103" s="272" t="s">
        <v>7937</v>
      </c>
      <c r="D5103" s="272" t="s">
        <v>343</v>
      </c>
    </row>
    <row r="5104" spans="1:4">
      <c r="A5104" s="272" t="s">
        <v>7938</v>
      </c>
      <c r="B5104" s="272">
        <v>542830</v>
      </c>
      <c r="C5104" s="272" t="s">
        <v>7939</v>
      </c>
      <c r="D5104" s="272" t="s">
        <v>1459</v>
      </c>
    </row>
    <row r="5105" spans="1:4">
      <c r="A5105" s="272" t="s">
        <v>7940</v>
      </c>
      <c r="B5105" s="272">
        <v>542836</v>
      </c>
      <c r="C5105" s="272" t="s">
        <v>7941</v>
      </c>
      <c r="D5105" s="272" t="s">
        <v>343</v>
      </c>
    </row>
    <row r="5106" spans="1:4">
      <c r="A5106" s="272" t="s">
        <v>7942</v>
      </c>
      <c r="B5106" s="272">
        <v>542837</v>
      </c>
      <c r="C5106" s="272" t="s">
        <v>7943</v>
      </c>
      <c r="D5106" s="272" t="s">
        <v>343</v>
      </c>
    </row>
    <row r="5107" spans="1:4">
      <c r="A5107" s="272" t="s">
        <v>7944</v>
      </c>
      <c r="B5107" s="272">
        <v>542838</v>
      </c>
      <c r="C5107" s="272" t="s">
        <v>7945</v>
      </c>
      <c r="D5107" s="272" t="s">
        <v>343</v>
      </c>
    </row>
    <row r="5108" spans="1:4">
      <c r="A5108" s="272" t="s">
        <v>7946</v>
      </c>
      <c r="B5108" s="272">
        <v>542839</v>
      </c>
      <c r="C5108" s="272" t="s">
        <v>7947</v>
      </c>
      <c r="D5108" s="272" t="s">
        <v>343</v>
      </c>
    </row>
    <row r="5109" spans="1:4">
      <c r="A5109" s="272" t="s">
        <v>7948</v>
      </c>
      <c r="B5109" s="272">
        <v>542840</v>
      </c>
      <c r="C5109" s="272" t="s">
        <v>7949</v>
      </c>
      <c r="D5109" s="272" t="s">
        <v>343</v>
      </c>
    </row>
    <row r="5110" spans="1:4">
      <c r="A5110" s="272" t="s">
        <v>7950</v>
      </c>
      <c r="B5110" s="272">
        <v>542841</v>
      </c>
      <c r="C5110" s="272" t="s">
        <v>7951</v>
      </c>
      <c r="D5110" s="272" t="s">
        <v>343</v>
      </c>
    </row>
    <row r="5111" spans="1:4">
      <c r="A5111" s="272" t="s">
        <v>7952</v>
      </c>
      <c r="B5111" s="272">
        <v>542842</v>
      </c>
      <c r="C5111" s="272" t="s">
        <v>7953</v>
      </c>
      <c r="D5111" s="272" t="s">
        <v>343</v>
      </c>
    </row>
    <row r="5112" spans="1:4">
      <c r="A5112" s="272" t="s">
        <v>7954</v>
      </c>
      <c r="B5112" s="272">
        <v>542843</v>
      </c>
      <c r="C5112" s="272" t="s">
        <v>7955</v>
      </c>
      <c r="D5112" s="272" t="s">
        <v>343</v>
      </c>
    </row>
    <row r="5113" spans="1:4">
      <c r="A5113" s="272" t="s">
        <v>7956</v>
      </c>
      <c r="B5113" s="272">
        <v>542844</v>
      </c>
      <c r="C5113" s="272" t="s">
        <v>7957</v>
      </c>
      <c r="D5113" s="272" t="s">
        <v>343</v>
      </c>
    </row>
    <row r="5114" spans="1:4">
      <c r="A5114" s="272" t="s">
        <v>7958</v>
      </c>
      <c r="B5114" s="272">
        <v>542845</v>
      </c>
      <c r="C5114" s="272" t="s">
        <v>7959</v>
      </c>
      <c r="D5114" s="272" t="s">
        <v>343</v>
      </c>
    </row>
    <row r="5115" spans="1:4">
      <c r="A5115" s="272" t="s">
        <v>7960</v>
      </c>
      <c r="B5115" s="272">
        <v>542846</v>
      </c>
      <c r="C5115" s="272" t="s">
        <v>7961</v>
      </c>
      <c r="D5115" s="272" t="s">
        <v>343</v>
      </c>
    </row>
    <row r="5116" spans="1:4">
      <c r="A5116" s="272" t="s">
        <v>7962</v>
      </c>
      <c r="B5116" s="272">
        <v>542847</v>
      </c>
      <c r="C5116" s="272" t="s">
        <v>7963</v>
      </c>
      <c r="D5116" s="272" t="s">
        <v>343</v>
      </c>
    </row>
    <row r="5117" spans="1:4">
      <c r="A5117" s="272" t="s">
        <v>7964</v>
      </c>
      <c r="B5117" s="272">
        <v>542848</v>
      </c>
      <c r="C5117" s="272" t="s">
        <v>7965</v>
      </c>
      <c r="D5117" s="272" t="s">
        <v>343</v>
      </c>
    </row>
    <row r="5118" spans="1:4">
      <c r="A5118" s="272" t="s">
        <v>7966</v>
      </c>
      <c r="B5118" s="272">
        <v>542849</v>
      </c>
      <c r="C5118" s="272" t="s">
        <v>7967</v>
      </c>
      <c r="D5118" s="272" t="s">
        <v>343</v>
      </c>
    </row>
    <row r="5119" spans="1:4">
      <c r="A5119" s="272" t="s">
        <v>7968</v>
      </c>
      <c r="B5119" s="272">
        <v>542850</v>
      </c>
      <c r="C5119" s="272" t="s">
        <v>7969</v>
      </c>
      <c r="D5119" s="272" t="s">
        <v>570</v>
      </c>
    </row>
    <row r="5120" spans="1:4">
      <c r="A5120" s="272" t="s">
        <v>7970</v>
      </c>
      <c r="B5120" s="272">
        <v>542851</v>
      </c>
      <c r="C5120" s="272" t="s">
        <v>7971</v>
      </c>
      <c r="D5120" s="272" t="s">
        <v>540</v>
      </c>
    </row>
    <row r="5121" spans="1:4">
      <c r="A5121" s="272" t="s">
        <v>7972</v>
      </c>
      <c r="B5121" s="272">
        <v>542852</v>
      </c>
      <c r="C5121" s="272" t="s">
        <v>7973</v>
      </c>
      <c r="D5121" s="272" t="s">
        <v>1155</v>
      </c>
    </row>
    <row r="5122" spans="1:4">
      <c r="A5122" s="272" t="s">
        <v>7974</v>
      </c>
      <c r="B5122" s="272">
        <v>542857</v>
      </c>
      <c r="C5122" s="272" t="s">
        <v>7975</v>
      </c>
      <c r="D5122" s="272" t="s">
        <v>951</v>
      </c>
    </row>
    <row r="5123" spans="1:4">
      <c r="A5123" s="272" t="s">
        <v>7976</v>
      </c>
      <c r="B5123" s="272">
        <v>542862</v>
      </c>
      <c r="C5123" s="272" t="s">
        <v>7977</v>
      </c>
      <c r="D5123" s="272" t="s">
        <v>471</v>
      </c>
    </row>
    <row r="5124" spans="1:4">
      <c r="A5124" s="272" t="s">
        <v>7978</v>
      </c>
      <c r="B5124" s="272">
        <v>542863</v>
      </c>
      <c r="C5124" s="272" t="s">
        <v>7979</v>
      </c>
      <c r="D5124" s="272" t="s">
        <v>343</v>
      </c>
    </row>
    <row r="5125" spans="1:4">
      <c r="A5125" s="272" t="s">
        <v>7980</v>
      </c>
      <c r="B5125" s="272">
        <v>542864</v>
      </c>
      <c r="C5125" s="272" t="s">
        <v>7981</v>
      </c>
      <c r="D5125" s="272" t="s">
        <v>542</v>
      </c>
    </row>
    <row r="5126" spans="1:4">
      <c r="A5126" s="272" t="s">
        <v>7982</v>
      </c>
      <c r="B5126" s="272">
        <v>542865</v>
      </c>
      <c r="C5126" s="272" t="s">
        <v>7983</v>
      </c>
      <c r="D5126" s="272" t="s">
        <v>651</v>
      </c>
    </row>
    <row r="5127" spans="1:4">
      <c r="A5127" s="272" t="s">
        <v>7984</v>
      </c>
      <c r="B5127" s="272">
        <v>542866</v>
      </c>
      <c r="C5127" s="272" t="s">
        <v>7985</v>
      </c>
      <c r="D5127" s="272" t="s">
        <v>439</v>
      </c>
    </row>
    <row r="5128" spans="1:4">
      <c r="A5128" s="272" t="s">
        <v>7986</v>
      </c>
      <c r="B5128" s="272">
        <v>542867</v>
      </c>
      <c r="C5128" s="272" t="s">
        <v>7987</v>
      </c>
      <c r="D5128" s="272" t="s">
        <v>774</v>
      </c>
    </row>
    <row r="5129" spans="1:4">
      <c r="A5129" s="272" t="s">
        <v>7988</v>
      </c>
      <c r="B5129" s="272">
        <v>542904</v>
      </c>
      <c r="C5129" s="272" t="s">
        <v>7989</v>
      </c>
      <c r="D5129" s="272" t="s">
        <v>774</v>
      </c>
    </row>
    <row r="5130" spans="1:4">
      <c r="A5130" s="272" t="s">
        <v>7990</v>
      </c>
      <c r="B5130" s="272">
        <v>542905</v>
      </c>
      <c r="C5130" s="272" t="s">
        <v>7991</v>
      </c>
      <c r="D5130" s="272" t="s">
        <v>754</v>
      </c>
    </row>
    <row r="5131" spans="1:4">
      <c r="A5131" s="272" t="s">
        <v>7992</v>
      </c>
      <c r="B5131" s="272">
        <v>542906</v>
      </c>
      <c r="C5131" s="272" t="s">
        <v>7993</v>
      </c>
      <c r="D5131" s="272" t="s">
        <v>473</v>
      </c>
    </row>
    <row r="5132" spans="1:4">
      <c r="A5132" s="272" t="s">
        <v>7994</v>
      </c>
      <c r="B5132" s="272">
        <v>542907</v>
      </c>
      <c r="C5132" s="272" t="s">
        <v>7995</v>
      </c>
      <c r="D5132" s="272" t="s">
        <v>576</v>
      </c>
    </row>
    <row r="5133" spans="1:4">
      <c r="A5133" s="272" t="s">
        <v>7996</v>
      </c>
      <c r="B5133" s="272">
        <v>542910</v>
      </c>
      <c r="C5133" s="272" t="s">
        <v>7997</v>
      </c>
      <c r="D5133" s="272" t="s">
        <v>891</v>
      </c>
    </row>
    <row r="5134" spans="1:4">
      <c r="A5134" s="272" t="s">
        <v>7998</v>
      </c>
      <c r="B5134" s="272">
        <v>542911</v>
      </c>
      <c r="C5134" s="272" t="s">
        <v>7999</v>
      </c>
      <c r="D5134" s="272" t="s">
        <v>473</v>
      </c>
    </row>
    <row r="5135" spans="1:4">
      <c r="A5135" s="272" t="s">
        <v>8000</v>
      </c>
      <c r="B5135" s="272">
        <v>542918</v>
      </c>
      <c r="C5135" s="272" t="s">
        <v>8001</v>
      </c>
      <c r="D5135" s="272" t="s">
        <v>645</v>
      </c>
    </row>
    <row r="5136" spans="1:4">
      <c r="A5136" s="272" t="s">
        <v>8002</v>
      </c>
      <c r="B5136" s="272">
        <v>542919</v>
      </c>
      <c r="C5136" s="272" t="s">
        <v>8003</v>
      </c>
      <c r="D5136" s="272" t="s">
        <v>645</v>
      </c>
    </row>
    <row r="5137" spans="1:4">
      <c r="A5137" s="272" t="s">
        <v>8004</v>
      </c>
      <c r="B5137" s="272">
        <v>542920</v>
      </c>
      <c r="C5137" s="272" t="s">
        <v>8005</v>
      </c>
      <c r="D5137" s="272" t="s">
        <v>600</v>
      </c>
    </row>
    <row r="5138" spans="1:4">
      <c r="A5138" s="272" t="s">
        <v>8006</v>
      </c>
      <c r="B5138" s="272">
        <v>542921</v>
      </c>
      <c r="C5138" s="272" t="s">
        <v>8007</v>
      </c>
      <c r="D5138" s="272" t="s">
        <v>343</v>
      </c>
    </row>
    <row r="5139" spans="1:4">
      <c r="A5139" s="272" t="s">
        <v>8008</v>
      </c>
      <c r="B5139" s="272">
        <v>542922</v>
      </c>
      <c r="C5139" s="272" t="s">
        <v>8009</v>
      </c>
      <c r="D5139" s="272" t="s">
        <v>343</v>
      </c>
    </row>
    <row r="5140" spans="1:4">
      <c r="A5140" s="272" t="s">
        <v>8010</v>
      </c>
      <c r="B5140" s="272">
        <v>542923</v>
      </c>
      <c r="C5140" s="272" t="s">
        <v>8011</v>
      </c>
      <c r="D5140" s="272" t="s">
        <v>442</v>
      </c>
    </row>
    <row r="5141" spans="1:4">
      <c r="A5141" s="272" t="s">
        <v>8012</v>
      </c>
      <c r="B5141" s="272">
        <v>542924</v>
      </c>
      <c r="C5141" s="272" t="s">
        <v>8013</v>
      </c>
      <c r="D5141" s="272" t="s">
        <v>445</v>
      </c>
    </row>
    <row r="5142" spans="1:4">
      <c r="A5142" s="272" t="s">
        <v>8014</v>
      </c>
      <c r="B5142" s="272">
        <v>542931</v>
      </c>
      <c r="C5142" s="272" t="s">
        <v>8015</v>
      </c>
      <c r="D5142" s="272" t="s">
        <v>473</v>
      </c>
    </row>
    <row r="5143" spans="1:4">
      <c r="A5143" s="272" t="s">
        <v>8016</v>
      </c>
      <c r="B5143" s="272">
        <v>542932</v>
      </c>
      <c r="C5143" s="272" t="s">
        <v>8017</v>
      </c>
      <c r="D5143" s="272" t="s">
        <v>936</v>
      </c>
    </row>
    <row r="5144" spans="1:4">
      <c r="A5144" s="272" t="s">
        <v>8018</v>
      </c>
      <c r="B5144" s="272">
        <v>542933</v>
      </c>
      <c r="C5144" s="272" t="s">
        <v>8019</v>
      </c>
      <c r="D5144" s="272" t="s">
        <v>1695</v>
      </c>
    </row>
    <row r="5145" spans="1:4">
      <c r="A5145" s="272" t="s">
        <v>8020</v>
      </c>
      <c r="B5145" s="272">
        <v>542934</v>
      </c>
      <c r="C5145" s="272" t="s">
        <v>8021</v>
      </c>
      <c r="D5145" s="272" t="s">
        <v>494</v>
      </c>
    </row>
    <row r="5146" spans="1:4">
      <c r="A5146" s="272" t="s">
        <v>8022</v>
      </c>
      <c r="B5146" s="272">
        <v>542935</v>
      </c>
      <c r="C5146" s="272" t="s">
        <v>8023</v>
      </c>
      <c r="D5146" s="272" t="s">
        <v>516</v>
      </c>
    </row>
    <row r="5147" spans="1:4">
      <c r="A5147" s="272" t="s">
        <v>8024</v>
      </c>
      <c r="B5147" s="272">
        <v>542938</v>
      </c>
      <c r="C5147" s="272" t="s">
        <v>8025</v>
      </c>
      <c r="D5147" s="272" t="s">
        <v>863</v>
      </c>
    </row>
    <row r="5148" spans="1:4">
      <c r="A5148" s="272" t="s">
        <v>8026</v>
      </c>
      <c r="B5148" s="272">
        <v>543064</v>
      </c>
      <c r="C5148" s="272" t="s">
        <v>8027</v>
      </c>
      <c r="D5148" s="272" t="s">
        <v>494</v>
      </c>
    </row>
    <row r="5149" spans="1:4">
      <c r="A5149" s="272" t="s">
        <v>8028</v>
      </c>
      <c r="B5149" s="272">
        <v>543065</v>
      </c>
      <c r="C5149" s="272" t="s">
        <v>8029</v>
      </c>
      <c r="D5149" s="272" t="s">
        <v>641</v>
      </c>
    </row>
    <row r="5150" spans="1:4">
      <c r="A5150" s="272" t="s">
        <v>8030</v>
      </c>
      <c r="B5150" s="272">
        <v>543066</v>
      </c>
      <c r="C5150" s="272" t="s">
        <v>8031</v>
      </c>
      <c r="D5150" s="272" t="s">
        <v>473</v>
      </c>
    </row>
    <row r="5151" spans="1:4">
      <c r="A5151" s="272" t="s">
        <v>8032</v>
      </c>
      <c r="B5151" s="272">
        <v>543144</v>
      </c>
      <c r="C5151" s="272" t="s">
        <v>8033</v>
      </c>
      <c r="D5151" s="272" t="s">
        <v>343</v>
      </c>
    </row>
    <row r="5152" spans="1:4">
      <c r="A5152" s="272" t="s">
        <v>8034</v>
      </c>
      <c r="B5152" s="272">
        <v>543145</v>
      </c>
      <c r="C5152" s="272" t="s">
        <v>8035</v>
      </c>
      <c r="D5152" s="272" t="s">
        <v>343</v>
      </c>
    </row>
    <row r="5153" spans="1:4">
      <c r="A5153" s="272" t="s">
        <v>8032</v>
      </c>
      <c r="B5153" s="272">
        <v>543146</v>
      </c>
      <c r="C5153" s="272" t="s">
        <v>8036</v>
      </c>
      <c r="D5153" s="272" t="s">
        <v>343</v>
      </c>
    </row>
    <row r="5154" spans="1:4">
      <c r="A5154" s="272" t="s">
        <v>8037</v>
      </c>
      <c r="B5154" s="272">
        <v>543147</v>
      </c>
      <c r="C5154" s="272" t="s">
        <v>8038</v>
      </c>
      <c r="D5154" s="272" t="s">
        <v>343</v>
      </c>
    </row>
    <row r="5155" spans="1:4">
      <c r="A5155" s="272" t="s">
        <v>8037</v>
      </c>
      <c r="B5155" s="272">
        <v>543148</v>
      </c>
      <c r="C5155" s="272" t="s">
        <v>8039</v>
      </c>
      <c r="D5155" s="272" t="s">
        <v>343</v>
      </c>
    </row>
    <row r="5156" spans="1:4">
      <c r="A5156" s="272" t="s">
        <v>8040</v>
      </c>
      <c r="B5156" s="272">
        <v>543149</v>
      </c>
      <c r="C5156" s="272" t="s">
        <v>8041</v>
      </c>
      <c r="D5156" s="272" t="s">
        <v>343</v>
      </c>
    </row>
    <row r="5157" spans="1:4">
      <c r="A5157" s="272" t="s">
        <v>8042</v>
      </c>
      <c r="B5157" s="272">
        <v>543150</v>
      </c>
      <c r="C5157" s="272" t="s">
        <v>8043</v>
      </c>
      <c r="D5157" s="272" t="s">
        <v>343</v>
      </c>
    </row>
    <row r="5158" spans="1:4">
      <c r="A5158" s="272" t="s">
        <v>8044</v>
      </c>
      <c r="B5158" s="272">
        <v>543151</v>
      </c>
      <c r="C5158" s="272" t="s">
        <v>8045</v>
      </c>
      <c r="D5158" s="272" t="s">
        <v>343</v>
      </c>
    </row>
    <row r="5159" spans="1:4">
      <c r="A5159" s="272" t="s">
        <v>8046</v>
      </c>
      <c r="B5159" s="272">
        <v>543152</v>
      </c>
      <c r="C5159" s="272" t="s">
        <v>8047</v>
      </c>
      <c r="D5159" s="272" t="s">
        <v>343</v>
      </c>
    </row>
    <row r="5160" spans="1:4">
      <c r="A5160" s="272" t="s">
        <v>8048</v>
      </c>
      <c r="B5160" s="272">
        <v>543153</v>
      </c>
      <c r="C5160" s="272" t="s">
        <v>8049</v>
      </c>
      <c r="D5160" s="272" t="s">
        <v>343</v>
      </c>
    </row>
    <row r="5161" spans="1:4">
      <c r="A5161" s="272" t="s">
        <v>8046</v>
      </c>
      <c r="B5161" s="272">
        <v>543154</v>
      </c>
      <c r="C5161" s="272" t="s">
        <v>8050</v>
      </c>
      <c r="D5161" s="272" t="s">
        <v>343</v>
      </c>
    </row>
    <row r="5162" spans="1:4">
      <c r="A5162" s="272" t="s">
        <v>8051</v>
      </c>
      <c r="B5162" s="272">
        <v>543155</v>
      </c>
      <c r="C5162" s="272" t="s">
        <v>8052</v>
      </c>
      <c r="D5162" s="272" t="s">
        <v>343</v>
      </c>
    </row>
    <row r="5163" spans="1:4">
      <c r="A5163" s="272" t="s">
        <v>8053</v>
      </c>
      <c r="B5163" s="272">
        <v>543156</v>
      </c>
      <c r="C5163" s="272" t="s">
        <v>8054</v>
      </c>
      <c r="D5163" s="272" t="s">
        <v>343</v>
      </c>
    </row>
    <row r="5164" spans="1:4">
      <c r="A5164" s="272" t="s">
        <v>8051</v>
      </c>
      <c r="B5164" s="272">
        <v>543168</v>
      </c>
      <c r="C5164" s="272" t="s">
        <v>8055</v>
      </c>
      <c r="D5164" s="272" t="s">
        <v>343</v>
      </c>
    </row>
    <row r="5165" spans="1:4">
      <c r="A5165" s="272" t="s">
        <v>8053</v>
      </c>
      <c r="B5165" s="272">
        <v>543169</v>
      </c>
      <c r="C5165" s="272" t="s">
        <v>8056</v>
      </c>
      <c r="D5165" s="272" t="s">
        <v>343</v>
      </c>
    </row>
    <row r="5166" spans="1:4">
      <c r="A5166" s="272" t="s">
        <v>8034</v>
      </c>
      <c r="B5166" s="272">
        <v>543170</v>
      </c>
      <c r="C5166" s="272" t="s">
        <v>8057</v>
      </c>
      <c r="D5166" s="272" t="s">
        <v>343</v>
      </c>
    </row>
    <row r="5167" spans="1:4">
      <c r="A5167" s="272" t="s">
        <v>8058</v>
      </c>
      <c r="B5167" s="272">
        <v>543171</v>
      </c>
      <c r="C5167" s="272" t="s">
        <v>8059</v>
      </c>
      <c r="D5167" s="272" t="s">
        <v>570</v>
      </c>
    </row>
    <row r="5168" spans="1:4">
      <c r="A5168" s="272" t="s">
        <v>8060</v>
      </c>
      <c r="B5168" s="272">
        <v>543172</v>
      </c>
      <c r="C5168" s="272" t="s">
        <v>8061</v>
      </c>
      <c r="D5168" s="272" t="s">
        <v>464</v>
      </c>
    </row>
    <row r="5169" spans="1:4">
      <c r="A5169" s="272" t="s">
        <v>8062</v>
      </c>
      <c r="B5169" s="272">
        <v>543173</v>
      </c>
      <c r="C5169" s="272" t="s">
        <v>8063</v>
      </c>
      <c r="D5169" s="272" t="s">
        <v>343</v>
      </c>
    </row>
    <row r="5170" spans="1:4">
      <c r="A5170" s="272" t="s">
        <v>8064</v>
      </c>
      <c r="B5170" s="272">
        <v>543174</v>
      </c>
      <c r="C5170" s="272" t="s">
        <v>8065</v>
      </c>
      <c r="D5170" s="272" t="s">
        <v>343</v>
      </c>
    </row>
    <row r="5171" spans="1:4">
      <c r="A5171" s="272" t="s">
        <v>8066</v>
      </c>
      <c r="B5171" s="272">
        <v>543175</v>
      </c>
      <c r="C5171" s="272" t="s">
        <v>8067</v>
      </c>
      <c r="D5171" s="272" t="s">
        <v>343</v>
      </c>
    </row>
    <row r="5172" spans="1:4">
      <c r="A5172" s="272" t="s">
        <v>8068</v>
      </c>
      <c r="B5172" s="272">
        <v>543176</v>
      </c>
      <c r="C5172" s="272" t="s">
        <v>8069</v>
      </c>
      <c r="D5172" s="272" t="s">
        <v>343</v>
      </c>
    </row>
    <row r="5173" spans="1:4">
      <c r="A5173" s="272" t="s">
        <v>8070</v>
      </c>
      <c r="B5173" s="272">
        <v>543177</v>
      </c>
      <c r="C5173" s="272" t="s">
        <v>8071</v>
      </c>
      <c r="D5173" s="272" t="s">
        <v>343</v>
      </c>
    </row>
    <row r="5174" spans="1:4">
      <c r="A5174" s="272" t="s">
        <v>8072</v>
      </c>
      <c r="B5174" s="272">
        <v>543178</v>
      </c>
      <c r="C5174" s="272" t="s">
        <v>8073</v>
      </c>
      <c r="D5174" s="272" t="s">
        <v>343</v>
      </c>
    </row>
    <row r="5175" spans="1:4">
      <c r="A5175" s="272" t="s">
        <v>8074</v>
      </c>
      <c r="B5175" s="272">
        <v>543179</v>
      </c>
      <c r="C5175" s="272" t="s">
        <v>8075</v>
      </c>
      <c r="D5175" s="272" t="s">
        <v>343</v>
      </c>
    </row>
    <row r="5176" spans="1:4">
      <c r="A5176" s="272" t="s">
        <v>8076</v>
      </c>
      <c r="B5176" s="272">
        <v>543180</v>
      </c>
      <c r="C5176" s="272" t="s">
        <v>8077</v>
      </c>
      <c r="D5176" s="272" t="s">
        <v>343</v>
      </c>
    </row>
    <row r="5177" spans="1:4">
      <c r="A5177" s="272" t="s">
        <v>8078</v>
      </c>
      <c r="B5177" s="272">
        <v>543181</v>
      </c>
      <c r="C5177" s="272" t="s">
        <v>8079</v>
      </c>
      <c r="D5177" s="272" t="s">
        <v>343</v>
      </c>
    </row>
    <row r="5178" spans="1:4">
      <c r="A5178" s="272" t="s">
        <v>8080</v>
      </c>
      <c r="B5178" s="272">
        <v>543182</v>
      </c>
      <c r="C5178" s="272" t="s">
        <v>8081</v>
      </c>
      <c r="D5178" s="272" t="s">
        <v>343</v>
      </c>
    </row>
    <row r="5179" spans="1:4">
      <c r="A5179" s="272" t="s">
        <v>8082</v>
      </c>
      <c r="B5179" s="272">
        <v>543183</v>
      </c>
      <c r="C5179" s="272" t="s">
        <v>8083</v>
      </c>
      <c r="D5179" s="272" t="s">
        <v>343</v>
      </c>
    </row>
    <row r="5180" spans="1:4">
      <c r="A5180" s="272" t="s">
        <v>8084</v>
      </c>
      <c r="B5180" s="272">
        <v>543184</v>
      </c>
      <c r="C5180" s="272" t="s">
        <v>8085</v>
      </c>
      <c r="D5180" s="272" t="s">
        <v>343</v>
      </c>
    </row>
    <row r="5181" spans="1:4">
      <c r="A5181" s="272" t="s">
        <v>8086</v>
      </c>
      <c r="B5181" s="272">
        <v>543185</v>
      </c>
      <c r="C5181" s="272" t="s">
        <v>8087</v>
      </c>
      <c r="D5181" s="272" t="s">
        <v>343</v>
      </c>
    </row>
    <row r="5182" spans="1:4">
      <c r="A5182" s="272" t="s">
        <v>8088</v>
      </c>
      <c r="B5182" s="272">
        <v>543186</v>
      </c>
      <c r="C5182" s="272" t="s">
        <v>8089</v>
      </c>
      <c r="D5182" s="272" t="s">
        <v>343</v>
      </c>
    </row>
    <row r="5183" spans="1:4">
      <c r="A5183" s="272" t="s">
        <v>8090</v>
      </c>
      <c r="B5183" s="272">
        <v>543187</v>
      </c>
      <c r="C5183" s="272" t="s">
        <v>8091</v>
      </c>
      <c r="D5183" s="272" t="s">
        <v>499</v>
      </c>
    </row>
    <row r="5184" spans="1:4">
      <c r="A5184" s="272" t="s">
        <v>8092</v>
      </c>
      <c r="B5184" s="272">
        <v>543193</v>
      </c>
      <c r="C5184" s="272" t="s">
        <v>8093</v>
      </c>
      <c r="D5184" s="272" t="s">
        <v>777</v>
      </c>
    </row>
    <row r="5185" spans="1:4">
      <c r="A5185" s="272" t="s">
        <v>8094</v>
      </c>
      <c r="B5185" s="272">
        <v>543194</v>
      </c>
      <c r="C5185" s="272" t="s">
        <v>8095</v>
      </c>
      <c r="D5185" s="272" t="s">
        <v>7411</v>
      </c>
    </row>
    <row r="5186" spans="1:4">
      <c r="A5186" s="272" t="s">
        <v>8096</v>
      </c>
      <c r="B5186" s="272">
        <v>543207</v>
      </c>
      <c r="C5186" s="272" t="s">
        <v>8097</v>
      </c>
      <c r="D5186" s="272" t="s">
        <v>600</v>
      </c>
    </row>
    <row r="5187" spans="1:4">
      <c r="A5187" s="272" t="s">
        <v>8098</v>
      </c>
      <c r="B5187" s="272">
        <v>543208</v>
      </c>
      <c r="C5187" s="272" t="s">
        <v>8099</v>
      </c>
      <c r="D5187" s="272" t="s">
        <v>473</v>
      </c>
    </row>
    <row r="5188" spans="1:4">
      <c r="A5188" s="272" t="s">
        <v>8100</v>
      </c>
      <c r="B5188" s="272">
        <v>543209</v>
      </c>
      <c r="C5188" s="272" t="s">
        <v>8101</v>
      </c>
      <c r="D5188" s="272" t="s">
        <v>445</v>
      </c>
    </row>
    <row r="5189" spans="1:4">
      <c r="A5189" s="272" t="s">
        <v>8102</v>
      </c>
      <c r="B5189" s="272">
        <v>543210</v>
      </c>
      <c r="C5189" s="272" t="s">
        <v>8103</v>
      </c>
      <c r="D5189" s="272" t="s">
        <v>616</v>
      </c>
    </row>
    <row r="5190" spans="1:4">
      <c r="A5190" s="272" t="s">
        <v>8104</v>
      </c>
      <c r="B5190" s="272">
        <v>543211</v>
      </c>
      <c r="C5190" s="272" t="s">
        <v>8105</v>
      </c>
      <c r="D5190" s="272" t="s">
        <v>1376</v>
      </c>
    </row>
    <row r="5191" spans="1:4">
      <c r="A5191" s="272" t="s">
        <v>8106</v>
      </c>
      <c r="B5191" s="272">
        <v>543212</v>
      </c>
      <c r="C5191" s="272" t="s">
        <v>8107</v>
      </c>
      <c r="D5191" s="272" t="s">
        <v>1502</v>
      </c>
    </row>
    <row r="5192" spans="1:4">
      <c r="A5192" s="272" t="s">
        <v>8108</v>
      </c>
      <c r="B5192" s="272">
        <v>543213</v>
      </c>
      <c r="C5192" s="272" t="s">
        <v>8109</v>
      </c>
      <c r="D5192" s="272" t="s">
        <v>616</v>
      </c>
    </row>
    <row r="5193" spans="1:4">
      <c r="A5193" s="272" t="s">
        <v>8110</v>
      </c>
      <c r="B5193" s="272">
        <v>543214</v>
      </c>
      <c r="C5193" s="272" t="s">
        <v>8111</v>
      </c>
      <c r="D5193" s="272" t="s">
        <v>811</v>
      </c>
    </row>
    <row r="5194" spans="1:4">
      <c r="A5194" s="272" t="s">
        <v>8112</v>
      </c>
      <c r="B5194" s="272">
        <v>543217</v>
      </c>
      <c r="C5194" s="272" t="s">
        <v>8113</v>
      </c>
      <c r="D5194" s="272" t="s">
        <v>343</v>
      </c>
    </row>
    <row r="5195" spans="1:4">
      <c r="A5195" s="272" t="s">
        <v>8114</v>
      </c>
      <c r="B5195" s="272">
        <v>543218</v>
      </c>
      <c r="C5195" s="272" t="s">
        <v>8115</v>
      </c>
      <c r="D5195" s="272" t="s">
        <v>542</v>
      </c>
    </row>
    <row r="5196" spans="1:4">
      <c r="A5196" s="272" t="s">
        <v>8116</v>
      </c>
      <c r="B5196" s="272">
        <v>543219</v>
      </c>
      <c r="C5196" s="272" t="s">
        <v>8117</v>
      </c>
      <c r="D5196" s="272" t="s">
        <v>343</v>
      </c>
    </row>
    <row r="5197" spans="1:4">
      <c r="A5197" s="272" t="s">
        <v>8118</v>
      </c>
      <c r="B5197" s="272">
        <v>543220</v>
      </c>
      <c r="C5197" s="272" t="s">
        <v>8119</v>
      </c>
      <c r="D5197" s="272" t="s">
        <v>926</v>
      </c>
    </row>
    <row r="5198" spans="1:4">
      <c r="A5198" s="272" t="s">
        <v>8120</v>
      </c>
      <c r="B5198" s="272">
        <v>543221</v>
      </c>
      <c r="C5198" s="272" t="s">
        <v>8121</v>
      </c>
      <c r="D5198" s="272" t="s">
        <v>343</v>
      </c>
    </row>
    <row r="5199" spans="1:4">
      <c r="A5199" s="272" t="s">
        <v>8122</v>
      </c>
      <c r="B5199" s="272">
        <v>543222</v>
      </c>
      <c r="C5199" s="272" t="s">
        <v>8123</v>
      </c>
      <c r="D5199" s="272" t="s">
        <v>579</v>
      </c>
    </row>
    <row r="5200" spans="1:4">
      <c r="A5200" s="272" t="s">
        <v>8124</v>
      </c>
      <c r="B5200" s="272">
        <v>543223</v>
      </c>
      <c r="C5200" s="272" t="s">
        <v>4177</v>
      </c>
      <c r="D5200" s="272" t="s">
        <v>622</v>
      </c>
    </row>
    <row r="5201" spans="1:4">
      <c r="A5201" s="272" t="s">
        <v>8125</v>
      </c>
      <c r="B5201" s="272">
        <v>543224</v>
      </c>
      <c r="C5201" s="272" t="s">
        <v>8126</v>
      </c>
      <c r="D5201" s="272" t="s">
        <v>343</v>
      </c>
    </row>
    <row r="5202" spans="1:4">
      <c r="A5202" s="272" t="s">
        <v>8127</v>
      </c>
      <c r="B5202" s="272">
        <v>543225</v>
      </c>
      <c r="C5202" s="272" t="s">
        <v>8128</v>
      </c>
      <c r="D5202" s="272" t="s">
        <v>343</v>
      </c>
    </row>
    <row r="5203" spans="1:4">
      <c r="A5203" s="272" t="s">
        <v>8129</v>
      </c>
      <c r="B5203" s="272">
        <v>543226</v>
      </c>
      <c r="C5203" s="272" t="s">
        <v>8130</v>
      </c>
      <c r="D5203" s="272" t="s">
        <v>343</v>
      </c>
    </row>
    <row r="5204" spans="1:4">
      <c r="A5204" s="272" t="s">
        <v>8131</v>
      </c>
      <c r="B5204" s="272">
        <v>543227</v>
      </c>
      <c r="C5204" s="272" t="s">
        <v>8132</v>
      </c>
      <c r="D5204" s="272" t="s">
        <v>442</v>
      </c>
    </row>
    <row r="5205" spans="1:4">
      <c r="A5205" s="272" t="s">
        <v>8133</v>
      </c>
      <c r="B5205" s="272">
        <v>543228</v>
      </c>
      <c r="C5205" s="272" t="s">
        <v>8134</v>
      </c>
      <c r="D5205" s="272" t="s">
        <v>462</v>
      </c>
    </row>
    <row r="5206" spans="1:4">
      <c r="A5206" s="272" t="s">
        <v>8135</v>
      </c>
      <c r="B5206" s="272">
        <v>543230</v>
      </c>
      <c r="C5206" s="272" t="s">
        <v>8136</v>
      </c>
      <c r="D5206" s="272" t="s">
        <v>754</v>
      </c>
    </row>
    <row r="5207" spans="1:4">
      <c r="A5207" s="272" t="s">
        <v>8137</v>
      </c>
      <c r="B5207" s="272">
        <v>543231</v>
      </c>
      <c r="C5207" s="272" t="s">
        <v>8138</v>
      </c>
      <c r="D5207" s="272" t="s">
        <v>951</v>
      </c>
    </row>
    <row r="5208" spans="1:4">
      <c r="A5208" s="272" t="s">
        <v>8139</v>
      </c>
      <c r="B5208" s="272">
        <v>543232</v>
      </c>
      <c r="C5208" s="272" t="s">
        <v>8140</v>
      </c>
      <c r="D5208" s="272" t="s">
        <v>439</v>
      </c>
    </row>
    <row r="5209" spans="1:4">
      <c r="A5209" s="272" t="s">
        <v>8141</v>
      </c>
      <c r="B5209" s="272">
        <v>543233</v>
      </c>
      <c r="C5209" s="272" t="s">
        <v>8142</v>
      </c>
      <c r="D5209" s="272" t="s">
        <v>616</v>
      </c>
    </row>
    <row r="5210" spans="1:4">
      <c r="A5210" s="272" t="s">
        <v>8143</v>
      </c>
      <c r="B5210" s="272">
        <v>543234</v>
      </c>
      <c r="C5210" s="272" t="s">
        <v>8144</v>
      </c>
      <c r="D5210" s="272" t="s">
        <v>442</v>
      </c>
    </row>
    <row r="5211" spans="1:4">
      <c r="A5211" s="272" t="s">
        <v>8145</v>
      </c>
      <c r="B5211" s="272">
        <v>543235</v>
      </c>
      <c r="C5211" s="272" t="s">
        <v>8146</v>
      </c>
      <c r="D5211" s="272" t="s">
        <v>439</v>
      </c>
    </row>
    <row r="5212" spans="1:4">
      <c r="A5212" s="272" t="s">
        <v>8147</v>
      </c>
      <c r="B5212" s="272">
        <v>543236</v>
      </c>
      <c r="C5212" s="272" t="s">
        <v>8148</v>
      </c>
      <c r="D5212" s="272" t="s">
        <v>464</v>
      </c>
    </row>
    <row r="5213" spans="1:4">
      <c r="A5213" s="272" t="s">
        <v>8149</v>
      </c>
      <c r="B5213" s="272">
        <v>543237</v>
      </c>
      <c r="C5213" s="272" t="s">
        <v>8150</v>
      </c>
      <c r="D5213" s="272" t="s">
        <v>929</v>
      </c>
    </row>
    <row r="5214" spans="1:4">
      <c r="A5214" s="272" t="s">
        <v>8151</v>
      </c>
      <c r="B5214" s="272">
        <v>543238</v>
      </c>
      <c r="C5214" s="272" t="s">
        <v>8152</v>
      </c>
      <c r="D5214" s="272" t="s">
        <v>2862</v>
      </c>
    </row>
    <row r="5215" spans="1:4">
      <c r="A5215" s="272" t="s">
        <v>8153</v>
      </c>
      <c r="B5215" s="272">
        <v>543239</v>
      </c>
      <c r="C5215" s="272" t="s">
        <v>8154</v>
      </c>
      <c r="D5215" s="272" t="s">
        <v>576</v>
      </c>
    </row>
    <row r="5216" spans="1:4">
      <c r="A5216" s="272" t="s">
        <v>8155</v>
      </c>
      <c r="B5216" s="272">
        <v>543240</v>
      </c>
      <c r="C5216" s="272" t="s">
        <v>8156</v>
      </c>
      <c r="D5216" s="272" t="s">
        <v>854</v>
      </c>
    </row>
    <row r="5217" spans="1:4">
      <c r="A5217" s="272" t="s">
        <v>8157</v>
      </c>
      <c r="B5217" s="272">
        <v>543241</v>
      </c>
      <c r="C5217" s="272" t="s">
        <v>8158</v>
      </c>
      <c r="D5217" s="272" t="s">
        <v>542</v>
      </c>
    </row>
    <row r="5218" spans="1:4">
      <c r="A5218" s="272" t="s">
        <v>8159</v>
      </c>
      <c r="B5218" s="272">
        <v>543242</v>
      </c>
      <c r="C5218" s="272" t="s">
        <v>8160</v>
      </c>
      <c r="D5218" s="272" t="s">
        <v>542</v>
      </c>
    </row>
    <row r="5219" spans="1:4">
      <c r="A5219" s="272" t="s">
        <v>8161</v>
      </c>
      <c r="B5219" s="272">
        <v>543243</v>
      </c>
      <c r="C5219" s="272" t="s">
        <v>8162</v>
      </c>
      <c r="D5219" s="272" t="s">
        <v>774</v>
      </c>
    </row>
    <row r="5220" spans="1:4">
      <c r="A5220" s="272" t="s">
        <v>8163</v>
      </c>
      <c r="B5220" s="272">
        <v>543244</v>
      </c>
      <c r="C5220" s="272" t="s">
        <v>8164</v>
      </c>
      <c r="D5220" s="272" t="s">
        <v>471</v>
      </c>
    </row>
    <row r="5221" spans="1:4">
      <c r="A5221" s="272" t="s">
        <v>8165</v>
      </c>
      <c r="B5221" s="272">
        <v>500270</v>
      </c>
      <c r="C5221" s="272" t="s">
        <v>8166</v>
      </c>
      <c r="D5221" s="272" t="s">
        <v>8167</v>
      </c>
    </row>
    <row r="5222" spans="1:4">
      <c r="A5222" s="272" t="s">
        <v>8168</v>
      </c>
      <c r="B5222" s="272">
        <v>503685</v>
      </c>
      <c r="C5222" s="272" t="s">
        <v>8169</v>
      </c>
      <c r="D5222" s="272" t="s">
        <v>8170</v>
      </c>
    </row>
    <row r="5223" spans="1:4">
      <c r="A5223" s="272" t="s">
        <v>8171</v>
      </c>
      <c r="B5223" s="272">
        <v>505100</v>
      </c>
      <c r="C5223" s="272" t="s">
        <v>8172</v>
      </c>
      <c r="D5223" s="272" t="s">
        <v>8173</v>
      </c>
    </row>
    <row r="5224" spans="1:4">
      <c r="A5224" s="272" t="s">
        <v>8174</v>
      </c>
      <c r="B5224" s="272">
        <v>506580</v>
      </c>
      <c r="C5224" s="272" t="s">
        <v>8175</v>
      </c>
      <c r="D5224" s="272" t="s">
        <v>8176</v>
      </c>
    </row>
    <row r="5225" spans="1:4">
      <c r="A5225" s="272" t="s">
        <v>8177</v>
      </c>
      <c r="B5225" s="272">
        <v>509069</v>
      </c>
      <c r="C5225" s="272" t="s">
        <v>8178</v>
      </c>
      <c r="D5225" s="272" t="s">
        <v>8179</v>
      </c>
    </row>
    <row r="5226" spans="1:4">
      <c r="A5226" s="272" t="s">
        <v>8180</v>
      </c>
      <c r="B5226" s="272">
        <v>509960</v>
      </c>
      <c r="C5226" s="272" t="s">
        <v>8181</v>
      </c>
      <c r="D5226" s="272" t="s">
        <v>8182</v>
      </c>
    </row>
    <row r="5227" spans="1:4">
      <c r="A5227" s="272" t="s">
        <v>8183</v>
      </c>
      <c r="B5227" s="272">
        <v>511016</v>
      </c>
      <c r="C5227" s="272" t="s">
        <v>8184</v>
      </c>
      <c r="D5227" s="272" t="s">
        <v>8185</v>
      </c>
    </row>
    <row r="5228" spans="1:4">
      <c r="A5228" s="272" t="s">
        <v>8186</v>
      </c>
      <c r="B5228" s="272">
        <v>511194</v>
      </c>
      <c r="C5228" s="272" t="s">
        <v>8187</v>
      </c>
      <c r="D5228" s="272" t="s">
        <v>7411</v>
      </c>
    </row>
    <row r="5229" spans="1:4">
      <c r="A5229" s="272" t="s">
        <v>8188</v>
      </c>
      <c r="B5229" s="272">
        <v>512097</v>
      </c>
      <c r="C5229" s="272" t="s">
        <v>8189</v>
      </c>
      <c r="D5229" s="272" t="s">
        <v>8190</v>
      </c>
    </row>
    <row r="5230" spans="1:4">
      <c r="A5230" s="272" t="s">
        <v>8191</v>
      </c>
      <c r="B5230" s="272">
        <v>512115</v>
      </c>
      <c r="C5230" s="272" t="s">
        <v>8192</v>
      </c>
      <c r="D5230" s="272" t="s">
        <v>8190</v>
      </c>
    </row>
    <row r="5231" spans="1:4">
      <c r="A5231" s="272" t="s">
        <v>8193</v>
      </c>
      <c r="B5231" s="272">
        <v>514260</v>
      </c>
      <c r="C5231" s="272" t="s">
        <v>8194</v>
      </c>
      <c r="D5231" s="272" t="s">
        <v>8167</v>
      </c>
    </row>
    <row r="5232" spans="1:4">
      <c r="A5232" s="272" t="s">
        <v>8195</v>
      </c>
      <c r="B5232" s="272">
        <v>523309</v>
      </c>
      <c r="C5232" s="272" t="s">
        <v>8196</v>
      </c>
      <c r="D5232" s="272" t="s">
        <v>8197</v>
      </c>
    </row>
    <row r="5233" spans="1:4">
      <c r="A5233" s="272" t="s">
        <v>8198</v>
      </c>
      <c r="B5233" s="272">
        <v>523868</v>
      </c>
      <c r="C5233" s="272" t="s">
        <v>8199</v>
      </c>
      <c r="D5233" s="272" t="s">
        <v>464</v>
      </c>
    </row>
    <row r="5234" spans="1:4">
      <c r="A5234" s="272" t="s">
        <v>8200</v>
      </c>
      <c r="B5234" s="272">
        <v>524046</v>
      </c>
      <c r="C5234" s="272" t="s">
        <v>8201</v>
      </c>
      <c r="D5234" s="272" t="s">
        <v>8202</v>
      </c>
    </row>
    <row r="5235" spans="1:4">
      <c r="A5235" s="272" t="s">
        <v>8203</v>
      </c>
      <c r="B5235" s="272">
        <v>526345</v>
      </c>
      <c r="C5235" s="272" t="s">
        <v>8204</v>
      </c>
      <c r="D5235" s="272" t="s">
        <v>516</v>
      </c>
    </row>
    <row r="5236" spans="1:4">
      <c r="A5236" s="272" t="s">
        <v>8205</v>
      </c>
      <c r="B5236" s="272">
        <v>526468</v>
      </c>
      <c r="C5236" s="272" t="s">
        <v>8206</v>
      </c>
      <c r="D5236" s="272" t="s">
        <v>8207</v>
      </c>
    </row>
    <row r="5237" spans="1:4">
      <c r="A5237" s="272" t="s">
        <v>8208</v>
      </c>
      <c r="B5237" s="272">
        <v>526677</v>
      </c>
      <c r="C5237" s="272" t="s">
        <v>8209</v>
      </c>
      <c r="D5237" s="272" t="s">
        <v>561</v>
      </c>
    </row>
    <row r="5238" spans="1:4">
      <c r="A5238" s="272" t="s">
        <v>8210</v>
      </c>
      <c r="B5238" s="272">
        <v>526877</v>
      </c>
      <c r="C5238" s="272" t="s">
        <v>8211</v>
      </c>
      <c r="D5238" s="272" t="s">
        <v>8190</v>
      </c>
    </row>
    <row r="5239" spans="1:4">
      <c r="A5239" s="272" t="s">
        <v>8212</v>
      </c>
      <c r="B5239" s="272">
        <v>530027</v>
      </c>
      <c r="C5239" s="272" t="s">
        <v>8213</v>
      </c>
      <c r="D5239" s="272" t="s">
        <v>670</v>
      </c>
    </row>
    <row r="5240" spans="1:4">
      <c r="A5240" s="272" t="s">
        <v>8214</v>
      </c>
      <c r="B5240" s="272">
        <v>531240</v>
      </c>
      <c r="C5240" s="272" t="s">
        <v>8215</v>
      </c>
      <c r="D5240" s="272" t="s">
        <v>8190</v>
      </c>
    </row>
    <row r="5241" spans="1:4">
      <c r="A5241" s="272" t="s">
        <v>8216</v>
      </c>
      <c r="B5241" s="272">
        <v>531399</v>
      </c>
      <c r="C5241" s="272" t="s">
        <v>8217</v>
      </c>
      <c r="D5241" s="272" t="s">
        <v>8173</v>
      </c>
    </row>
    <row r="5242" spans="1:4">
      <c r="A5242" s="272" t="s">
        <v>8218</v>
      </c>
      <c r="B5242" s="272">
        <v>531812</v>
      </c>
      <c r="C5242" s="272" t="s">
        <v>8219</v>
      </c>
      <c r="D5242" s="272" t="s">
        <v>8185</v>
      </c>
    </row>
    <row r="5243" spans="1:4">
      <c r="A5243" s="272" t="s">
        <v>8220</v>
      </c>
      <c r="B5243" s="272">
        <v>532019</v>
      </c>
      <c r="C5243" s="272" t="s">
        <v>8221</v>
      </c>
      <c r="D5243" s="272" t="s">
        <v>8222</v>
      </c>
    </row>
    <row r="5244" spans="1:4">
      <c r="A5244" s="272" t="s">
        <v>8223</v>
      </c>
      <c r="B5244" s="272">
        <v>532335</v>
      </c>
      <c r="C5244" s="272" t="s">
        <v>8224</v>
      </c>
      <c r="D5244" s="272" t="s">
        <v>2275</v>
      </c>
    </row>
    <row r="5245" spans="1:4">
      <c r="A5245" s="272" t="s">
        <v>8225</v>
      </c>
      <c r="B5245" s="272">
        <v>537709</v>
      </c>
      <c r="C5245" s="272" t="s">
        <v>8226</v>
      </c>
      <c r="D5245" s="272" t="s">
        <v>1155</v>
      </c>
    </row>
    <row r="5246" spans="1:4">
      <c r="A5246" s="272" t="s">
        <v>8227</v>
      </c>
      <c r="B5246" s="272">
        <v>543229</v>
      </c>
      <c r="C5246" s="272" t="s">
        <v>8228</v>
      </c>
      <c r="D5246" s="272" t="s">
        <v>8229</v>
      </c>
    </row>
    <row r="5247" spans="1:4">
      <c r="A5247" s="272" t="s">
        <v>8230</v>
      </c>
      <c r="B5247" s="272">
        <v>543245</v>
      </c>
      <c r="C5247" s="272" t="s">
        <v>8231</v>
      </c>
      <c r="D5247" s="272" t="s">
        <v>494</v>
      </c>
    </row>
    <row r="5248" spans="1:4">
      <c r="A5248" s="272" t="s">
        <v>8232</v>
      </c>
      <c r="B5248" s="272">
        <v>543246</v>
      </c>
      <c r="C5248" s="272" t="s">
        <v>8233</v>
      </c>
      <c r="D5248" s="272" t="s">
        <v>343</v>
      </c>
    </row>
    <row r="5249" spans="1:4">
      <c r="A5249" s="272" t="s">
        <v>8234</v>
      </c>
      <c r="B5249" s="272">
        <v>543247</v>
      </c>
      <c r="C5249" s="272" t="s">
        <v>8235</v>
      </c>
      <c r="D5249" s="272" t="s">
        <v>8170</v>
      </c>
    </row>
    <row r="5250" spans="1:4">
      <c r="A5250" s="272" t="s">
        <v>8236</v>
      </c>
      <c r="B5250" s="272">
        <v>543248</v>
      </c>
      <c r="C5250" s="272" t="s">
        <v>8237</v>
      </c>
      <c r="D5250" s="272" t="s">
        <v>945</v>
      </c>
    </row>
    <row r="5251" spans="1:4">
      <c r="A5251" s="272" t="s">
        <v>8238</v>
      </c>
      <c r="B5251" s="272">
        <v>543249</v>
      </c>
      <c r="C5251" s="272" t="s">
        <v>8239</v>
      </c>
      <c r="D5251" s="272" t="s">
        <v>8240</v>
      </c>
    </row>
    <row r="5252" spans="1:4">
      <c r="A5252" s="272" t="s">
        <v>8241</v>
      </c>
      <c r="B5252" s="272">
        <v>543251</v>
      </c>
      <c r="C5252" s="272" t="s">
        <v>8242</v>
      </c>
      <c r="D5252" s="272" t="s">
        <v>8240</v>
      </c>
    </row>
    <row r="5253" spans="1:4">
      <c r="A5253" s="272" t="s">
        <v>8243</v>
      </c>
      <c r="B5253" s="272">
        <v>543252</v>
      </c>
      <c r="C5253" s="272" t="s">
        <v>8244</v>
      </c>
      <c r="D5253" s="272" t="s">
        <v>616</v>
      </c>
    </row>
    <row r="5254" spans="1:4">
      <c r="A5254" s="272" t="s">
        <v>8245</v>
      </c>
      <c r="B5254" s="272">
        <v>543253</v>
      </c>
      <c r="C5254" s="272" t="s">
        <v>8246</v>
      </c>
      <c r="D5254" s="272" t="s">
        <v>516</v>
      </c>
    </row>
    <row r="5255" spans="1:4">
      <c r="A5255" s="272" t="s">
        <v>8247</v>
      </c>
      <c r="B5255" s="272">
        <v>543254</v>
      </c>
      <c r="C5255" s="272" t="s">
        <v>8248</v>
      </c>
      <c r="D5255" s="272" t="s">
        <v>8249</v>
      </c>
    </row>
    <row r="5256" spans="1:4">
      <c r="A5256" s="272" t="s">
        <v>8250</v>
      </c>
      <c r="B5256" s="272">
        <v>543255</v>
      </c>
      <c r="C5256" s="272" t="s">
        <v>8251</v>
      </c>
      <c r="D5256" s="272" t="s">
        <v>343</v>
      </c>
    </row>
    <row r="5257" spans="1:4">
      <c r="A5257" s="272" t="s">
        <v>8252</v>
      </c>
      <c r="B5257" s="272">
        <v>543256</v>
      </c>
      <c r="C5257" s="272" t="s">
        <v>8253</v>
      </c>
      <c r="D5257" s="272" t="s">
        <v>8254</v>
      </c>
    </row>
    <row r="5258" spans="1:4">
      <c r="A5258" s="272" t="s">
        <v>8255</v>
      </c>
      <c r="B5258" s="272">
        <v>543257</v>
      </c>
      <c r="C5258" s="272" t="s">
        <v>8256</v>
      </c>
      <c r="D5258" s="272" t="s">
        <v>8257</v>
      </c>
    </row>
    <row r="5259" spans="1:4">
      <c r="A5259" s="272" t="s">
        <v>8258</v>
      </c>
      <c r="B5259" s="272">
        <v>543258</v>
      </c>
      <c r="C5259" s="272" t="s">
        <v>8259</v>
      </c>
      <c r="D5259" s="272" t="s">
        <v>8260</v>
      </c>
    </row>
    <row r="5260" spans="1:4">
      <c r="A5260" s="272" t="s">
        <v>8261</v>
      </c>
      <c r="B5260" s="272">
        <v>543259</v>
      </c>
      <c r="C5260" s="272" t="s">
        <v>8262</v>
      </c>
      <c r="D5260" s="272" t="s">
        <v>8263</v>
      </c>
    </row>
    <row r="5261" spans="1:4">
      <c r="A5261" s="272" t="s">
        <v>8264</v>
      </c>
      <c r="B5261" s="272">
        <v>543260</v>
      </c>
      <c r="C5261" s="272" t="s">
        <v>8265</v>
      </c>
      <c r="D5261" s="272" t="s">
        <v>1221</v>
      </c>
    </row>
    <row r="5262" spans="1:4">
      <c r="A5262" s="272" t="s">
        <v>8266</v>
      </c>
      <c r="B5262" s="272">
        <v>543261</v>
      </c>
      <c r="C5262" s="272" t="s">
        <v>8267</v>
      </c>
      <c r="D5262" s="272" t="s">
        <v>8268</v>
      </c>
    </row>
    <row r="5263" spans="1:4">
      <c r="A5263" s="272" t="s">
        <v>8269</v>
      </c>
      <c r="B5263" s="272">
        <v>543262</v>
      </c>
      <c r="C5263" s="272" t="s">
        <v>8270</v>
      </c>
      <c r="D5263" s="272" t="s">
        <v>490</v>
      </c>
    </row>
    <row r="5264" spans="1:4">
      <c r="A5264" s="272" t="s">
        <v>8271</v>
      </c>
      <c r="B5264" s="272">
        <v>543263</v>
      </c>
      <c r="C5264" s="272" t="s">
        <v>8272</v>
      </c>
      <c r="D5264" s="272" t="s">
        <v>8273</v>
      </c>
    </row>
    <row r="5265" spans="1:4">
      <c r="A5265" s="272" t="s">
        <v>8274</v>
      </c>
      <c r="B5265" s="272">
        <v>543264</v>
      </c>
      <c r="C5265" s="272" t="s">
        <v>8275</v>
      </c>
      <c r="D5265" s="272" t="s">
        <v>8276</v>
      </c>
    </row>
    <row r="5266" spans="1:4">
      <c r="A5266" s="272" t="s">
        <v>8277</v>
      </c>
      <c r="B5266" s="272">
        <v>543265</v>
      </c>
      <c r="C5266" s="272" t="s">
        <v>8278</v>
      </c>
      <c r="D5266" s="272" t="s">
        <v>1403</v>
      </c>
    </row>
    <row r="5267" spans="1:4">
      <c r="A5267" s="272" t="s">
        <v>8279</v>
      </c>
      <c r="B5267" s="272">
        <v>543266</v>
      </c>
      <c r="C5267" s="272" t="s">
        <v>8280</v>
      </c>
      <c r="D5267" s="272" t="s">
        <v>8176</v>
      </c>
    </row>
    <row r="5268" spans="1:4">
      <c r="A5268" s="272" t="s">
        <v>8281</v>
      </c>
      <c r="B5268" s="272">
        <v>543267</v>
      </c>
      <c r="C5268" s="272" t="s">
        <v>8282</v>
      </c>
      <c r="D5268" s="272" t="s">
        <v>1155</v>
      </c>
    </row>
    <row r="5269" spans="1:4">
      <c r="A5269" s="272" t="s">
        <v>8283</v>
      </c>
      <c r="B5269" s="272">
        <v>543269</v>
      </c>
      <c r="C5269" s="272" t="s">
        <v>8284</v>
      </c>
      <c r="D5269" s="272" t="s">
        <v>8285</v>
      </c>
    </row>
    <row r="5270" spans="1:4">
      <c r="A5270" s="272" t="s">
        <v>8286</v>
      </c>
      <c r="B5270" s="272">
        <v>543270</v>
      </c>
      <c r="C5270" s="272" t="s">
        <v>8287</v>
      </c>
      <c r="D5270" s="272" t="s">
        <v>8288</v>
      </c>
    </row>
    <row r="5271" spans="1:4">
      <c r="A5271" s="272" t="s">
        <v>8289</v>
      </c>
      <c r="B5271" s="272">
        <v>543271</v>
      </c>
      <c r="C5271" s="272" t="s">
        <v>8290</v>
      </c>
      <c r="D5271" s="272" t="s">
        <v>616</v>
      </c>
    </row>
    <row r="5272" spans="1:4">
      <c r="A5272" s="272" t="s">
        <v>8291</v>
      </c>
      <c r="B5272" s="272">
        <v>543272</v>
      </c>
      <c r="C5272" s="272" t="s">
        <v>8292</v>
      </c>
      <c r="D5272" s="272" t="s">
        <v>8293</v>
      </c>
    </row>
    <row r="5273" spans="1:4">
      <c r="A5273" s="272" t="s">
        <v>8294</v>
      </c>
      <c r="B5273" s="272">
        <v>543273</v>
      </c>
      <c r="C5273" s="272" t="s">
        <v>8295</v>
      </c>
      <c r="D5273" s="272" t="s">
        <v>1704</v>
      </c>
    </row>
    <row r="5274" spans="1:4">
      <c r="A5274" s="272" t="s">
        <v>8296</v>
      </c>
      <c r="B5274" s="272">
        <v>543274</v>
      </c>
      <c r="C5274" s="272" t="s">
        <v>8297</v>
      </c>
      <c r="D5274" s="272" t="s">
        <v>8167</v>
      </c>
    </row>
    <row r="5275" spans="1:4">
      <c r="A5275" s="272" t="s">
        <v>8298</v>
      </c>
      <c r="B5275" s="272">
        <v>543275</v>
      </c>
      <c r="C5275" s="272" t="s">
        <v>8299</v>
      </c>
      <c r="D5275" s="272" t="s">
        <v>616</v>
      </c>
    </row>
    <row r="5276" spans="1:4">
      <c r="A5276" s="272" t="s">
        <v>8300</v>
      </c>
      <c r="B5276" s="272">
        <v>543276</v>
      </c>
      <c r="C5276" s="272" t="s">
        <v>8301</v>
      </c>
      <c r="D5276" s="272" t="s">
        <v>8173</v>
      </c>
    </row>
    <row r="5277" spans="1:4">
      <c r="A5277" s="272" t="s">
        <v>8302</v>
      </c>
      <c r="B5277" s="272">
        <v>543277</v>
      </c>
      <c r="C5277" s="272" t="s">
        <v>8303</v>
      </c>
      <c r="D5277" s="272" t="s">
        <v>616</v>
      </c>
    </row>
    <row r="5278" spans="1:4">
      <c r="A5278" s="272" t="s">
        <v>8304</v>
      </c>
      <c r="B5278" s="272">
        <v>543278</v>
      </c>
      <c r="C5278" s="272" t="s">
        <v>8305</v>
      </c>
      <c r="D5278" s="272" t="s">
        <v>8207</v>
      </c>
    </row>
    <row r="5279" spans="1:4">
      <c r="A5279" s="272" t="s">
        <v>8306</v>
      </c>
      <c r="B5279" s="272">
        <v>543279</v>
      </c>
      <c r="C5279" s="272" t="s">
        <v>8307</v>
      </c>
      <c r="D5279" s="272" t="s">
        <v>8308</v>
      </c>
    </row>
    <row r="5280" spans="1:4">
      <c r="A5280" s="272" t="s">
        <v>8309</v>
      </c>
      <c r="B5280" s="272">
        <v>543280</v>
      </c>
      <c r="C5280" s="272" t="s">
        <v>8310</v>
      </c>
      <c r="D5280" s="272" t="s">
        <v>8311</v>
      </c>
    </row>
    <row r="5281" spans="1:4">
      <c r="A5281" s="272" t="s">
        <v>8312</v>
      </c>
      <c r="B5281" s="272">
        <v>543281</v>
      </c>
      <c r="C5281" s="272" t="s">
        <v>8313</v>
      </c>
      <c r="D5281" s="272" t="s">
        <v>8314</v>
      </c>
    </row>
    <row r="5282" spans="1:4">
      <c r="A5282" s="272" t="s">
        <v>8315</v>
      </c>
      <c r="B5282" s="272">
        <v>543282</v>
      </c>
      <c r="C5282" s="272" t="s">
        <v>8316</v>
      </c>
      <c r="D5282" s="272" t="s">
        <v>8285</v>
      </c>
    </row>
    <row r="5283" spans="1:4">
      <c r="A5283" s="272" t="s">
        <v>8317</v>
      </c>
      <c r="B5283" s="272">
        <v>543283</v>
      </c>
      <c r="C5283" s="272" t="s">
        <v>8318</v>
      </c>
      <c r="D5283" s="272" t="s">
        <v>945</v>
      </c>
    </row>
    <row r="5284" spans="1:4">
      <c r="A5284" s="272" t="s">
        <v>8319</v>
      </c>
      <c r="B5284" s="272">
        <v>543284</v>
      </c>
      <c r="C5284" s="272" t="s">
        <v>8320</v>
      </c>
      <c r="D5284" s="272" t="s">
        <v>540</v>
      </c>
    </row>
    <row r="5285" spans="1:4">
      <c r="A5285" s="272" t="s">
        <v>8321</v>
      </c>
      <c r="B5285" s="272">
        <v>543285</v>
      </c>
      <c r="C5285" s="272" t="s">
        <v>8322</v>
      </c>
      <c r="D5285" s="272" t="s">
        <v>8323</v>
      </c>
    </row>
    <row r="5286" spans="1:4">
      <c r="A5286" s="272" t="s">
        <v>8324</v>
      </c>
      <c r="B5286" s="272">
        <v>543286</v>
      </c>
      <c r="C5286" s="272" t="s">
        <v>8325</v>
      </c>
      <c r="D5286" s="272" t="s">
        <v>536</v>
      </c>
    </row>
    <row r="5287" spans="1:4">
      <c r="A5287" s="272" t="s">
        <v>8326</v>
      </c>
      <c r="B5287" s="272">
        <v>543287</v>
      </c>
      <c r="C5287" s="272" t="s">
        <v>8327</v>
      </c>
      <c r="D5287" s="272" t="s">
        <v>8240</v>
      </c>
    </row>
    <row r="5288" spans="1:4">
      <c r="A5288" s="272" t="s">
        <v>8328</v>
      </c>
      <c r="B5288" s="272">
        <v>543288</v>
      </c>
      <c r="C5288" s="272" t="s">
        <v>1965</v>
      </c>
      <c r="D5288" s="272" t="s">
        <v>8329</v>
      </c>
    </row>
    <row r="5289" spans="1:4">
      <c r="A5289" s="272" t="s">
        <v>8330</v>
      </c>
      <c r="B5289" s="272">
        <v>543289</v>
      </c>
      <c r="C5289" s="272" t="s">
        <v>8331</v>
      </c>
      <c r="D5289" s="272" t="s">
        <v>561</v>
      </c>
    </row>
    <row r="5290" spans="1:4">
      <c r="A5290" s="272" t="s">
        <v>8332</v>
      </c>
      <c r="B5290" s="272">
        <v>543290</v>
      </c>
      <c r="C5290" s="272" t="s">
        <v>8333</v>
      </c>
      <c r="D5290" s="272" t="s">
        <v>8334</v>
      </c>
    </row>
    <row r="5291" spans="1:4">
      <c r="A5291" s="272" t="s">
        <v>8335</v>
      </c>
      <c r="B5291" s="272">
        <v>543291</v>
      </c>
      <c r="C5291" s="272" t="s">
        <v>8336</v>
      </c>
      <c r="D5291" s="272" t="s">
        <v>343</v>
      </c>
    </row>
    <row r="5292" spans="1:4">
      <c r="A5292" s="272" t="s">
        <v>8337</v>
      </c>
      <c r="B5292" s="272">
        <v>543292</v>
      </c>
      <c r="C5292" s="272" t="s">
        <v>8338</v>
      </c>
      <c r="D5292" s="272" t="s">
        <v>343</v>
      </c>
    </row>
    <row r="5293" spans="1:4">
      <c r="A5293" s="272" t="s">
        <v>8339</v>
      </c>
      <c r="B5293" s="272">
        <v>543297</v>
      </c>
      <c r="C5293" s="272" t="s">
        <v>8340</v>
      </c>
      <c r="D5293" s="272" t="s">
        <v>499</v>
      </c>
    </row>
    <row r="5294" spans="1:4">
      <c r="A5294" s="272" t="s">
        <v>8341</v>
      </c>
      <c r="B5294" s="272">
        <v>543298</v>
      </c>
      <c r="C5294" s="272" t="s">
        <v>8342</v>
      </c>
      <c r="D5294" s="272" t="s">
        <v>494</v>
      </c>
    </row>
    <row r="5295" spans="1:4">
      <c r="A5295" s="272" t="s">
        <v>8343</v>
      </c>
      <c r="B5295" s="272">
        <v>543299</v>
      </c>
      <c r="C5295" s="272" t="s">
        <v>8344</v>
      </c>
      <c r="D5295" s="272" t="s">
        <v>8345</v>
      </c>
    </row>
    <row r="5296" spans="1:4">
      <c r="A5296" s="272" t="s">
        <v>8346</v>
      </c>
      <c r="B5296" s="272">
        <v>543300</v>
      </c>
      <c r="C5296" s="272" t="s">
        <v>8347</v>
      </c>
      <c r="D5296" s="272" t="s">
        <v>8173</v>
      </c>
    </row>
    <row r="5297" spans="1:4">
      <c r="A5297" s="272" t="s">
        <v>8348</v>
      </c>
      <c r="B5297" s="272">
        <v>543305</v>
      </c>
      <c r="C5297" s="272" t="s">
        <v>8349</v>
      </c>
      <c r="D5297" s="272" t="s">
        <v>540</v>
      </c>
    </row>
    <row r="5298" spans="1:4">
      <c r="A5298" s="272" t="s">
        <v>8350</v>
      </c>
      <c r="B5298" s="272">
        <v>543306</v>
      </c>
      <c r="C5298" s="272" t="s">
        <v>8351</v>
      </c>
      <c r="D5298" s="272" t="s">
        <v>8352</v>
      </c>
    </row>
    <row r="5299" spans="1:4">
      <c r="A5299" s="272" t="s">
        <v>8353</v>
      </c>
      <c r="B5299" s="272">
        <v>543308</v>
      </c>
      <c r="C5299" s="272" t="s">
        <v>8354</v>
      </c>
      <c r="D5299" s="272" t="s">
        <v>8355</v>
      </c>
    </row>
    <row r="5300" spans="1:4">
      <c r="A5300" s="272" t="s">
        <v>8356</v>
      </c>
      <c r="B5300" s="272">
        <v>543309</v>
      </c>
      <c r="C5300" s="272" t="s">
        <v>8357</v>
      </c>
      <c r="D5300" s="272" t="s">
        <v>8358</v>
      </c>
    </row>
    <row r="5301" spans="1:4">
      <c r="A5301" s="272" t="s">
        <v>8359</v>
      </c>
      <c r="B5301" s="272">
        <v>543310</v>
      </c>
      <c r="C5301" s="272" t="s">
        <v>8360</v>
      </c>
      <c r="D5301" s="272" t="s">
        <v>654</v>
      </c>
    </row>
    <row r="5302" spans="1:4">
      <c r="A5302" s="272" t="s">
        <v>8361</v>
      </c>
      <c r="B5302" s="272">
        <v>543311</v>
      </c>
      <c r="C5302" s="272" t="s">
        <v>8362</v>
      </c>
      <c r="D5302" s="272" t="s">
        <v>8176</v>
      </c>
    </row>
    <row r="5303" spans="1:4">
      <c r="A5303" s="272" t="s">
        <v>8363</v>
      </c>
      <c r="B5303" s="272">
        <v>543312</v>
      </c>
      <c r="C5303" s="272" t="s">
        <v>2380</v>
      </c>
      <c r="D5303" s="272" t="s">
        <v>8285</v>
      </c>
    </row>
    <row r="5304" spans="1:4">
      <c r="A5304" s="272" t="s">
        <v>8364</v>
      </c>
      <c r="B5304" s="272">
        <v>543317</v>
      </c>
      <c r="C5304" s="272" t="s">
        <v>8365</v>
      </c>
      <c r="D5304" s="272" t="s">
        <v>8366</v>
      </c>
    </row>
    <row r="5305" spans="1:4">
      <c r="A5305" s="272" t="s">
        <v>8367</v>
      </c>
      <c r="B5305" s="272">
        <v>543318</v>
      </c>
      <c r="C5305" s="272" t="s">
        <v>8368</v>
      </c>
      <c r="D5305" s="272" t="s">
        <v>504</v>
      </c>
    </row>
    <row r="5306" spans="1:4">
      <c r="A5306" s="272" t="s">
        <v>8369</v>
      </c>
      <c r="B5306" s="272">
        <v>543319</v>
      </c>
      <c r="C5306" s="272" t="s">
        <v>8370</v>
      </c>
      <c r="D5306" s="272" t="s">
        <v>8190</v>
      </c>
    </row>
    <row r="5307" spans="1:4">
      <c r="A5307" s="272" t="s">
        <v>8371</v>
      </c>
      <c r="B5307" s="272">
        <v>543320</v>
      </c>
      <c r="C5307" s="272" t="s">
        <v>8372</v>
      </c>
      <c r="D5307" s="272" t="s">
        <v>8373</v>
      </c>
    </row>
    <row r="5308" spans="1:4">
      <c r="A5308" s="272" t="s">
        <v>8374</v>
      </c>
      <c r="B5308" s="272">
        <v>543321</v>
      </c>
      <c r="C5308" s="272" t="s">
        <v>8375</v>
      </c>
      <c r="D5308" s="272" t="s">
        <v>616</v>
      </c>
    </row>
    <row r="5309" spans="1:4">
      <c r="A5309" s="272" t="s">
        <v>8376</v>
      </c>
      <c r="B5309" s="272">
        <v>543322</v>
      </c>
      <c r="C5309" s="272" t="s">
        <v>8377</v>
      </c>
      <c r="D5309" s="272" t="s">
        <v>494</v>
      </c>
    </row>
    <row r="5310" spans="1:4">
      <c r="A5310" s="272" t="s">
        <v>8378</v>
      </c>
      <c r="B5310" s="272">
        <v>543323</v>
      </c>
      <c r="C5310" s="272" t="s">
        <v>8379</v>
      </c>
      <c r="D5310" s="272" t="s">
        <v>343</v>
      </c>
    </row>
    <row r="5311" spans="1:4">
      <c r="A5311" s="272" t="s">
        <v>8380</v>
      </c>
      <c r="B5311" s="272">
        <v>543324</v>
      </c>
      <c r="C5311" s="272" t="s">
        <v>8381</v>
      </c>
      <c r="D5311" s="272" t="s">
        <v>8382</v>
      </c>
    </row>
    <row r="5312" spans="1:4">
      <c r="A5312" s="272" t="s">
        <v>8383</v>
      </c>
      <c r="B5312" s="272">
        <v>543325</v>
      </c>
      <c r="C5312" s="272" t="s">
        <v>8384</v>
      </c>
      <c r="D5312" s="272" t="s">
        <v>8173</v>
      </c>
    </row>
    <row r="5313" spans="1:4">
      <c r="A5313" s="272" t="s">
        <v>8385</v>
      </c>
      <c r="B5313" s="272">
        <v>543326</v>
      </c>
      <c r="C5313" s="272" t="s">
        <v>8386</v>
      </c>
      <c r="D5313" s="272" t="s">
        <v>343</v>
      </c>
    </row>
    <row r="5314" spans="1:4">
      <c r="A5314" s="272" t="s">
        <v>8387</v>
      </c>
      <c r="B5314" s="272">
        <v>543327</v>
      </c>
      <c r="C5314" s="272" t="s">
        <v>8388</v>
      </c>
      <c r="D5314" s="272" t="s">
        <v>8389</v>
      </c>
    </row>
    <row r="5315" spans="1:4">
      <c r="A5315" s="272" t="s">
        <v>8390</v>
      </c>
      <c r="B5315" s="272">
        <v>543328</v>
      </c>
      <c r="C5315" s="272" t="s">
        <v>8391</v>
      </c>
      <c r="D5315" s="272" t="s">
        <v>8392</v>
      </c>
    </row>
    <row r="5316" spans="1:4">
      <c r="A5316" s="272" t="s">
        <v>8393</v>
      </c>
      <c r="B5316" s="272">
        <v>543329</v>
      </c>
      <c r="C5316" s="272" t="s">
        <v>8394</v>
      </c>
      <c r="D5316" s="272" t="s">
        <v>494</v>
      </c>
    </row>
    <row r="5317" spans="1:4">
      <c r="A5317" s="272" t="s">
        <v>8395</v>
      </c>
      <c r="B5317" s="272">
        <v>543330</v>
      </c>
      <c r="C5317" s="272" t="s">
        <v>8396</v>
      </c>
      <c r="D5317" s="272" t="s">
        <v>945</v>
      </c>
    </row>
    <row r="5318" spans="1:4">
      <c r="A5318" s="272" t="s">
        <v>8397</v>
      </c>
      <c r="B5318" s="272">
        <v>543331</v>
      </c>
      <c r="C5318" s="272" t="s">
        <v>8398</v>
      </c>
      <c r="D5318" s="272" t="s">
        <v>8176</v>
      </c>
    </row>
    <row r="5319" spans="1:4">
      <c r="A5319" s="272" t="s">
        <v>8399</v>
      </c>
      <c r="B5319" s="272">
        <v>543332</v>
      </c>
      <c r="C5319" s="272" t="s">
        <v>8400</v>
      </c>
      <c r="D5319" s="272" t="s">
        <v>616</v>
      </c>
    </row>
    <row r="5320" spans="1:4">
      <c r="A5320" s="272" t="s">
        <v>8401</v>
      </c>
      <c r="B5320" s="272">
        <v>543333</v>
      </c>
      <c r="C5320" s="272" t="s">
        <v>8402</v>
      </c>
      <c r="D5320" s="272" t="s">
        <v>8373</v>
      </c>
    </row>
    <row r="5321" spans="1:4">
      <c r="A5321" s="272" t="s">
        <v>8403</v>
      </c>
      <c r="B5321" s="272">
        <v>543334</v>
      </c>
      <c r="C5321" s="272" t="s">
        <v>8404</v>
      </c>
      <c r="D5321" s="272" t="s">
        <v>469</v>
      </c>
    </row>
    <row r="5322" spans="1:4">
      <c r="A5322" s="272" t="s">
        <v>8405</v>
      </c>
      <c r="B5322" s="272">
        <v>543335</v>
      </c>
      <c r="C5322" s="272" t="s">
        <v>8406</v>
      </c>
      <c r="D5322" s="272" t="s">
        <v>8263</v>
      </c>
    </row>
    <row r="5323" spans="1:4">
      <c r="A5323" s="272" t="s">
        <v>8407</v>
      </c>
      <c r="B5323" s="272">
        <v>543336</v>
      </c>
      <c r="C5323" s="272" t="s">
        <v>8408</v>
      </c>
      <c r="D5323" s="272" t="s">
        <v>504</v>
      </c>
    </row>
    <row r="5324" spans="1:4">
      <c r="A5324" s="272" t="s">
        <v>8409</v>
      </c>
      <c r="B5324" s="272">
        <v>543341</v>
      </c>
      <c r="C5324" s="272" t="s">
        <v>8410</v>
      </c>
      <c r="D5324" s="272" t="s">
        <v>8411</v>
      </c>
    </row>
    <row r="5325" spans="1:4">
      <c r="A5325" s="272" t="s">
        <v>8412</v>
      </c>
      <c r="B5325" s="272">
        <v>543346</v>
      </c>
      <c r="C5325" s="272" t="s">
        <v>8413</v>
      </c>
      <c r="D5325" s="272" t="s">
        <v>8355</v>
      </c>
    </row>
    <row r="5326" spans="1:4">
      <c r="A5326" s="272" t="s">
        <v>8414</v>
      </c>
      <c r="B5326" s="272">
        <v>543347</v>
      </c>
      <c r="C5326" s="272" t="s">
        <v>8415</v>
      </c>
      <c r="D5326" s="272" t="s">
        <v>343</v>
      </c>
    </row>
    <row r="5327" spans="1:4">
      <c r="A5327" s="272" t="s">
        <v>8416</v>
      </c>
      <c r="B5327" s="272">
        <v>543348</v>
      </c>
      <c r="C5327" s="272" t="s">
        <v>8417</v>
      </c>
      <c r="D5327" s="272" t="s">
        <v>343</v>
      </c>
    </row>
    <row r="5328" spans="1:4">
      <c r="A5328" s="272" t="s">
        <v>8418</v>
      </c>
      <c r="B5328" s="272">
        <v>543349</v>
      </c>
      <c r="C5328" s="272" t="s">
        <v>8419</v>
      </c>
      <c r="D5328" s="272" t="s">
        <v>494</v>
      </c>
    </row>
    <row r="5329" spans="1:4">
      <c r="A5329" s="272" t="s">
        <v>8420</v>
      </c>
      <c r="B5329" s="272">
        <v>543350</v>
      </c>
      <c r="C5329" s="272" t="s">
        <v>8421</v>
      </c>
      <c r="D5329" s="272" t="s">
        <v>8392</v>
      </c>
    </row>
    <row r="5330" spans="1:4">
      <c r="A5330" s="272" t="s">
        <v>8422</v>
      </c>
      <c r="B5330" s="272">
        <v>543351</v>
      </c>
      <c r="C5330" s="272" t="s">
        <v>8423</v>
      </c>
      <c r="D5330" s="272" t="s">
        <v>8285</v>
      </c>
    </row>
    <row r="5331" spans="1:4">
      <c r="A5331" s="272" t="s">
        <v>8424</v>
      </c>
      <c r="B5331" s="272">
        <v>543352</v>
      </c>
      <c r="C5331" s="272" t="s">
        <v>8425</v>
      </c>
      <c r="D5331" s="272" t="s">
        <v>8426</v>
      </c>
    </row>
    <row r="5332" spans="1:4">
      <c r="A5332" s="272" t="s">
        <v>8427</v>
      </c>
      <c r="B5332" s="272">
        <v>543357</v>
      </c>
      <c r="C5332" s="272" t="s">
        <v>8428</v>
      </c>
      <c r="D5332" s="272" t="s">
        <v>343</v>
      </c>
    </row>
    <row r="5333" spans="1:4">
      <c r="A5333" s="272" t="s">
        <v>8429</v>
      </c>
      <c r="B5333" s="272">
        <v>543358</v>
      </c>
      <c r="C5333" s="272" t="s">
        <v>8430</v>
      </c>
      <c r="D5333" s="272" t="s">
        <v>8173</v>
      </c>
    </row>
    <row r="5334" spans="1:4">
      <c r="A5334" s="272" t="s">
        <v>8431</v>
      </c>
      <c r="B5334" s="272">
        <v>543363</v>
      </c>
      <c r="C5334" s="272" t="s">
        <v>8432</v>
      </c>
      <c r="D5334" s="272" t="s">
        <v>8276</v>
      </c>
    </row>
    <row r="5335" spans="1:4">
      <c r="A5335" s="272" t="s">
        <v>8433</v>
      </c>
      <c r="B5335" s="272">
        <v>543364</v>
      </c>
      <c r="C5335" s="272" t="s">
        <v>8434</v>
      </c>
      <c r="D5335" s="272" t="s">
        <v>8366</v>
      </c>
    </row>
    <row r="5336" spans="1:4">
      <c r="A5336" s="272" t="s">
        <v>8435</v>
      </c>
      <c r="B5336" s="272">
        <v>543365</v>
      </c>
      <c r="C5336" s="272" t="s">
        <v>8436</v>
      </c>
      <c r="D5336" s="272" t="s">
        <v>343</v>
      </c>
    </row>
    <row r="5337" spans="1:4">
      <c r="A5337" s="272" t="s">
        <v>8437</v>
      </c>
      <c r="B5337" s="272">
        <v>543366</v>
      </c>
      <c r="C5337" s="272" t="s">
        <v>8438</v>
      </c>
      <c r="D5337" s="272" t="s">
        <v>8240</v>
      </c>
    </row>
    <row r="5338" spans="1:4">
      <c r="A5338" s="272" t="s">
        <v>8439</v>
      </c>
      <c r="B5338" s="272">
        <v>543367</v>
      </c>
      <c r="C5338" s="272" t="s">
        <v>8440</v>
      </c>
      <c r="D5338" s="272" t="s">
        <v>8288</v>
      </c>
    </row>
    <row r="5339" spans="1:4">
      <c r="A5339" s="272" t="s">
        <v>8441</v>
      </c>
      <c r="B5339" s="272">
        <v>543372</v>
      </c>
      <c r="C5339" s="272" t="s">
        <v>8442</v>
      </c>
      <c r="D5339" s="272" t="s">
        <v>8443</v>
      </c>
    </row>
    <row r="5340" spans="1:4">
      <c r="A5340" s="272" t="s">
        <v>8444</v>
      </c>
      <c r="B5340" s="272">
        <v>543373</v>
      </c>
      <c r="C5340" s="272" t="s">
        <v>8445</v>
      </c>
      <c r="D5340" s="272" t="s">
        <v>8197</v>
      </c>
    </row>
    <row r="5341" spans="1:4">
      <c r="A5341" s="272" t="s">
        <v>8446</v>
      </c>
      <c r="B5341" s="272">
        <v>543374</v>
      </c>
      <c r="C5341" s="272" t="s">
        <v>8447</v>
      </c>
      <c r="D5341" s="272" t="s">
        <v>8448</v>
      </c>
    </row>
    <row r="5342" spans="1:4">
      <c r="A5342" s="272" t="s">
        <v>8449</v>
      </c>
      <c r="B5342" s="272">
        <v>543375</v>
      </c>
      <c r="C5342" s="272" t="s">
        <v>8450</v>
      </c>
      <c r="D5342" s="272" t="s">
        <v>8451</v>
      </c>
    </row>
    <row r="5343" spans="1:4">
      <c r="A5343" s="272" t="s">
        <v>8452</v>
      </c>
      <c r="B5343" s="272">
        <v>543376</v>
      </c>
      <c r="C5343" s="272" t="s">
        <v>8453</v>
      </c>
      <c r="D5343" s="272" t="s">
        <v>8240</v>
      </c>
    </row>
    <row r="5344" spans="1:4">
      <c r="A5344" s="272" t="s">
        <v>8454</v>
      </c>
      <c r="B5344" s="272">
        <v>543377</v>
      </c>
      <c r="C5344" s="272" t="s">
        <v>8455</v>
      </c>
      <c r="D5344" s="272" t="s">
        <v>779</v>
      </c>
    </row>
    <row r="5345" spans="1:4">
      <c r="A5345" s="272" t="s">
        <v>8456</v>
      </c>
      <c r="B5345" s="272">
        <v>543378</v>
      </c>
      <c r="C5345" s="272" t="s">
        <v>8457</v>
      </c>
      <c r="D5345" s="272" t="s">
        <v>825</v>
      </c>
    </row>
    <row r="5346" spans="1:4">
      <c r="A5346" s="272" t="s">
        <v>8458</v>
      </c>
      <c r="B5346" s="272">
        <v>543383</v>
      </c>
      <c r="C5346" s="272" t="s">
        <v>8459</v>
      </c>
      <c r="D5346" s="272" t="s">
        <v>343</v>
      </c>
    </row>
    <row r="5347" spans="1:4">
      <c r="A5347" s="272" t="s">
        <v>8460</v>
      </c>
      <c r="B5347" s="272">
        <v>543384</v>
      </c>
      <c r="C5347" s="272" t="s">
        <v>8461</v>
      </c>
      <c r="D5347" s="272" t="s">
        <v>8373</v>
      </c>
    </row>
    <row r="5348" spans="1:4">
      <c r="A5348" s="272" t="s">
        <v>8462</v>
      </c>
      <c r="B5348" s="272">
        <v>543385</v>
      </c>
      <c r="C5348" s="272" t="s">
        <v>8463</v>
      </c>
      <c r="D5348" s="272" t="s">
        <v>8366</v>
      </c>
    </row>
    <row r="5349" spans="1:4">
      <c r="A5349" s="272" t="s">
        <v>8464</v>
      </c>
      <c r="B5349" s="272">
        <v>543386</v>
      </c>
      <c r="C5349" s="272" t="s">
        <v>8465</v>
      </c>
      <c r="D5349" s="272" t="s">
        <v>8308</v>
      </c>
    </row>
    <row r="5350" spans="1:4">
      <c r="A5350" s="272" t="s">
        <v>8466</v>
      </c>
      <c r="B5350" s="272">
        <v>543387</v>
      </c>
      <c r="C5350" s="272" t="s">
        <v>8467</v>
      </c>
      <c r="D5350" s="272" t="s">
        <v>8173</v>
      </c>
    </row>
    <row r="5351" spans="1:4">
      <c r="A5351" s="272" t="s">
        <v>8468</v>
      </c>
      <c r="B5351" s="272">
        <v>543388</v>
      </c>
      <c r="C5351" s="272" t="s">
        <v>8469</v>
      </c>
      <c r="D5351" s="272" t="s">
        <v>343</v>
      </c>
    </row>
    <row r="5352" spans="1:4">
      <c r="A5352" s="272" t="s">
        <v>8470</v>
      </c>
      <c r="B5352" s="272">
        <v>543389</v>
      </c>
      <c r="C5352" s="272" t="s">
        <v>8471</v>
      </c>
      <c r="D5352" s="272" t="s">
        <v>494</v>
      </c>
    </row>
    <row r="5353" spans="1:4">
      <c r="A5353" s="272" t="s">
        <v>8472</v>
      </c>
      <c r="B5353" s="272">
        <v>543390</v>
      </c>
      <c r="C5353" s="272" t="s">
        <v>8473</v>
      </c>
      <c r="D5353" s="272" t="s">
        <v>8314</v>
      </c>
    </row>
    <row r="5354" spans="1:4">
      <c r="A5354" s="272" t="s">
        <v>8474</v>
      </c>
      <c r="B5354" s="272">
        <v>543391</v>
      </c>
      <c r="C5354" s="272" t="s">
        <v>8475</v>
      </c>
      <c r="D5354" s="272" t="s">
        <v>8366</v>
      </c>
    </row>
    <row r="5355" spans="1:4">
      <c r="A5355" s="272" t="s">
        <v>8476</v>
      </c>
      <c r="B5355" s="272">
        <v>543396</v>
      </c>
      <c r="C5355" s="272" t="s">
        <v>8477</v>
      </c>
      <c r="D5355" s="272" t="s">
        <v>8314</v>
      </c>
    </row>
    <row r="5356" spans="1:4">
      <c r="A5356" s="272" t="s">
        <v>8478</v>
      </c>
      <c r="B5356" s="272">
        <v>543397</v>
      </c>
      <c r="C5356" s="272" t="s">
        <v>8479</v>
      </c>
      <c r="D5356" s="272" t="s">
        <v>945</v>
      </c>
    </row>
    <row r="5357" spans="1:4">
      <c r="A5357" s="272" t="s">
        <v>8480</v>
      </c>
      <c r="B5357" s="272">
        <v>543398</v>
      </c>
      <c r="C5357" s="272" t="s">
        <v>8481</v>
      </c>
      <c r="D5357" s="272" t="s">
        <v>8285</v>
      </c>
    </row>
    <row r="5358" spans="1:4">
      <c r="A5358" s="272" t="s">
        <v>8482</v>
      </c>
      <c r="B5358" s="272">
        <v>543399</v>
      </c>
      <c r="C5358" s="272" t="s">
        <v>8483</v>
      </c>
      <c r="D5358" s="272" t="s">
        <v>8276</v>
      </c>
    </row>
    <row r="5359" spans="1:4">
      <c r="A5359" s="272" t="s">
        <v>8484</v>
      </c>
      <c r="B5359" s="272">
        <v>543400</v>
      </c>
      <c r="C5359" s="272" t="s">
        <v>8485</v>
      </c>
      <c r="D5359" s="272" t="s">
        <v>8486</v>
      </c>
    </row>
    <row r="5360" spans="1:4">
      <c r="A5360" s="272" t="s">
        <v>8487</v>
      </c>
      <c r="B5360" s="272">
        <v>543401</v>
      </c>
      <c r="C5360" s="272" t="s">
        <v>8488</v>
      </c>
      <c r="D5360" s="272" t="s">
        <v>8489</v>
      </c>
    </row>
    <row r="5361" spans="1:4">
      <c r="A5361" s="272" t="s">
        <v>8490</v>
      </c>
      <c r="B5361" s="272">
        <v>543410</v>
      </c>
      <c r="C5361" s="272" t="s">
        <v>8491</v>
      </c>
      <c r="D5361" s="272" t="s">
        <v>540</v>
      </c>
    </row>
    <row r="5362" spans="1:4">
      <c r="A5362" s="272" t="s">
        <v>8492</v>
      </c>
      <c r="B5362" s="272">
        <v>543411</v>
      </c>
      <c r="C5362" s="272" t="s">
        <v>2986</v>
      </c>
      <c r="D5362" s="272" t="s">
        <v>779</v>
      </c>
    </row>
    <row r="5363" spans="1:4">
      <c r="A5363" s="272" t="s">
        <v>8493</v>
      </c>
      <c r="B5363" s="272">
        <v>543412</v>
      </c>
      <c r="C5363" s="272" t="s">
        <v>8494</v>
      </c>
      <c r="D5363" s="272" t="s">
        <v>2539</v>
      </c>
    </row>
    <row r="5364" spans="1:4">
      <c r="A5364" s="272" t="s">
        <v>8495</v>
      </c>
      <c r="B5364" s="272">
        <v>543413</v>
      </c>
      <c r="C5364" s="272" t="s">
        <v>8496</v>
      </c>
      <c r="D5364" s="272" t="s">
        <v>8497</v>
      </c>
    </row>
    <row r="5365" spans="1:4">
      <c r="A5365" s="272" t="s">
        <v>8498</v>
      </c>
      <c r="B5365" s="272">
        <v>543414</v>
      </c>
      <c r="C5365" s="272" t="s">
        <v>8499</v>
      </c>
      <c r="D5365" s="272" t="s">
        <v>343</v>
      </c>
    </row>
    <row r="5366" spans="1:4">
      <c r="A5366" s="272" t="s">
        <v>8500</v>
      </c>
      <c r="B5366" s="272">
        <v>543415</v>
      </c>
      <c r="C5366" s="272" t="s">
        <v>8501</v>
      </c>
      <c r="D5366" s="272" t="s">
        <v>8502</v>
      </c>
    </row>
    <row r="5367" spans="1:4">
      <c r="A5367" s="272" t="s">
        <v>8503</v>
      </c>
      <c r="B5367" s="272">
        <v>543416</v>
      </c>
      <c r="C5367" s="272" t="s">
        <v>7384</v>
      </c>
      <c r="D5367" s="272" t="s">
        <v>8451</v>
      </c>
    </row>
    <row r="5368" spans="1:4">
      <c r="A5368" s="272" t="s">
        <v>8504</v>
      </c>
      <c r="B5368" s="272">
        <v>543417</v>
      </c>
      <c r="C5368" s="272" t="s">
        <v>8505</v>
      </c>
      <c r="D5368" s="272" t="s">
        <v>8285</v>
      </c>
    </row>
    <row r="5369" spans="1:4">
      <c r="A5369" s="272" t="s">
        <v>8506</v>
      </c>
      <c r="B5369" s="272">
        <v>543419</v>
      </c>
      <c r="C5369" s="272" t="s">
        <v>8507</v>
      </c>
      <c r="D5369" s="272" t="s">
        <v>8240</v>
      </c>
    </row>
    <row r="5370" spans="1:4">
      <c r="A5370" s="272" t="s">
        <v>8508</v>
      </c>
      <c r="B5370" s="272">
        <v>543420</v>
      </c>
      <c r="C5370" s="272" t="s">
        <v>3431</v>
      </c>
      <c r="D5370" s="272" t="s">
        <v>8509</v>
      </c>
    </row>
    <row r="5371" spans="1:4">
      <c r="A5371" s="272" t="s">
        <v>8510</v>
      </c>
      <c r="B5371" s="272">
        <v>543425</v>
      </c>
      <c r="C5371" s="272" t="s">
        <v>8511</v>
      </c>
      <c r="D5371" s="272" t="s">
        <v>8512</v>
      </c>
    </row>
    <row r="5372" spans="1:4">
      <c r="A5372" s="272" t="s">
        <v>8513</v>
      </c>
      <c r="B5372" s="272">
        <v>543426</v>
      </c>
      <c r="C5372" s="272" t="s">
        <v>8514</v>
      </c>
      <c r="D5372" s="272" t="s">
        <v>882</v>
      </c>
    </row>
    <row r="5373" spans="1:4">
      <c r="A5373" s="272" t="s">
        <v>8515</v>
      </c>
      <c r="B5373" s="272">
        <v>543427</v>
      </c>
      <c r="C5373" s="272" t="s">
        <v>8516</v>
      </c>
      <c r="D5373" s="272" t="s">
        <v>8517</v>
      </c>
    </row>
    <row r="5374" spans="1:4">
      <c r="A5374" s="272" t="s">
        <v>8518</v>
      </c>
      <c r="B5374" s="272">
        <v>543428</v>
      </c>
      <c r="C5374" s="272" t="s">
        <v>8519</v>
      </c>
      <c r="D5374" s="272" t="s">
        <v>8288</v>
      </c>
    </row>
    <row r="5375" spans="1:4">
      <c r="A5375" s="272" t="s">
        <v>8520</v>
      </c>
      <c r="B5375" s="272">
        <v>543433</v>
      </c>
      <c r="C5375" s="272" t="s">
        <v>8521</v>
      </c>
      <c r="D5375" s="272" t="s">
        <v>616</v>
      </c>
    </row>
    <row r="5376" spans="1:4">
      <c r="A5376" s="272" t="s">
        <v>8522</v>
      </c>
      <c r="B5376" s="272">
        <v>543434</v>
      </c>
      <c r="C5376" s="272" t="s">
        <v>8523</v>
      </c>
      <c r="D5376" s="272" t="s">
        <v>494</v>
      </c>
    </row>
    <row r="5377" spans="1:4">
      <c r="A5377" s="272" t="s">
        <v>8524</v>
      </c>
      <c r="B5377" s="272">
        <v>543435</v>
      </c>
      <c r="C5377" s="272" t="s">
        <v>8525</v>
      </c>
      <c r="D5377" s="272" t="s">
        <v>8323</v>
      </c>
    </row>
    <row r="5378" spans="1:4">
      <c r="A5378" s="272" t="s">
        <v>8526</v>
      </c>
      <c r="B5378" s="272">
        <v>543436</v>
      </c>
      <c r="C5378" s="272" t="s">
        <v>8527</v>
      </c>
      <c r="D5378" s="272" t="s">
        <v>8285</v>
      </c>
    </row>
    <row r="5379" spans="1:4">
      <c r="A5379" s="272" t="s">
        <v>8528</v>
      </c>
      <c r="B5379" s="272">
        <v>543437</v>
      </c>
      <c r="C5379" s="272" t="s">
        <v>8529</v>
      </c>
      <c r="D5379" s="272" t="s">
        <v>343</v>
      </c>
    </row>
    <row r="5380" spans="1:4">
      <c r="A5380" s="272" t="s">
        <v>8530</v>
      </c>
      <c r="B5380" s="272">
        <v>543438</v>
      </c>
      <c r="C5380" s="272" t="s">
        <v>8531</v>
      </c>
      <c r="D5380" s="272" t="s">
        <v>343</v>
      </c>
    </row>
    <row r="5381" spans="1:4">
      <c r="A5381" s="272" t="s">
        <v>8532</v>
      </c>
      <c r="B5381" s="272">
        <v>543439</v>
      </c>
      <c r="C5381" s="272" t="s">
        <v>8533</v>
      </c>
      <c r="D5381" s="272" t="s">
        <v>8411</v>
      </c>
    </row>
    <row r="5382" spans="1:4">
      <c r="A5382" s="272" t="s">
        <v>8534</v>
      </c>
      <c r="B5382" s="272">
        <v>543440</v>
      </c>
      <c r="C5382" s="272" t="s">
        <v>8535</v>
      </c>
      <c r="D5382" s="272" t="s">
        <v>343</v>
      </c>
    </row>
    <row r="5383" spans="1:4">
      <c r="A5383" s="272" t="s">
        <v>8536</v>
      </c>
      <c r="B5383" s="272">
        <v>543441</v>
      </c>
      <c r="C5383" s="272" t="s">
        <v>8537</v>
      </c>
      <c r="D5383" s="272" t="s">
        <v>7411</v>
      </c>
    </row>
    <row r="5384" spans="1:4">
      <c r="A5384" s="272" t="s">
        <v>8538</v>
      </c>
      <c r="B5384" s="272">
        <v>543442</v>
      </c>
      <c r="C5384" s="272" t="s">
        <v>1513</v>
      </c>
      <c r="D5384" s="272" t="s">
        <v>8489</v>
      </c>
    </row>
    <row r="5385" spans="1:4">
      <c r="A5385" s="272" t="s">
        <v>8539</v>
      </c>
      <c r="B5385" s="272">
        <v>543443</v>
      </c>
      <c r="C5385" s="272" t="s">
        <v>8540</v>
      </c>
      <c r="D5385" s="272" t="s">
        <v>561</v>
      </c>
    </row>
    <row r="5386" spans="1:4">
      <c r="A5386" s="272" t="s">
        <v>8541</v>
      </c>
      <c r="B5386" s="272">
        <v>543444</v>
      </c>
      <c r="C5386" s="272" t="s">
        <v>8542</v>
      </c>
      <c r="D5386" s="272" t="s">
        <v>494</v>
      </c>
    </row>
    <row r="5387" spans="1:4">
      <c r="A5387" s="272" t="s">
        <v>8543</v>
      </c>
      <c r="B5387" s="272">
        <v>543449</v>
      </c>
      <c r="C5387" s="272" t="s">
        <v>8544</v>
      </c>
      <c r="D5387" s="272" t="s">
        <v>1221</v>
      </c>
    </row>
    <row r="5388" spans="1:4">
      <c r="A5388" s="272" t="s">
        <v>8545</v>
      </c>
      <c r="B5388" s="272">
        <v>543450</v>
      </c>
      <c r="C5388" s="272" t="s">
        <v>8546</v>
      </c>
      <c r="D5388" s="272" t="s">
        <v>343</v>
      </c>
    </row>
    <row r="5389" spans="1:4">
      <c r="A5389" s="272" t="s">
        <v>8547</v>
      </c>
      <c r="B5389" s="272">
        <v>543451</v>
      </c>
      <c r="C5389" s="272" t="s">
        <v>8548</v>
      </c>
      <c r="D5389" s="272" t="s">
        <v>7411</v>
      </c>
    </row>
    <row r="5390" spans="1:4">
      <c r="A5390" s="272" t="s">
        <v>8549</v>
      </c>
      <c r="B5390" s="272">
        <v>543452</v>
      </c>
      <c r="C5390" s="272" t="s">
        <v>8550</v>
      </c>
      <c r="D5390" s="272" t="s">
        <v>343</v>
      </c>
    </row>
    <row r="5391" spans="1:4">
      <c r="A5391" s="272" t="s">
        <v>8551</v>
      </c>
      <c r="B5391" s="272">
        <v>543453</v>
      </c>
      <c r="C5391" s="272" t="s">
        <v>8552</v>
      </c>
      <c r="D5391" s="272" t="s">
        <v>8553</v>
      </c>
    </row>
    <row r="5392" spans="1:4">
      <c r="A5392" s="272" t="s">
        <v>8554</v>
      </c>
      <c r="B5392" s="272">
        <v>543454</v>
      </c>
      <c r="C5392" s="272" t="s">
        <v>8555</v>
      </c>
      <c r="D5392" s="272" t="s">
        <v>343</v>
      </c>
    </row>
    <row r="5393" spans="1:4">
      <c r="A5393" s="272" t="s">
        <v>8556</v>
      </c>
      <c r="B5393" s="272">
        <v>543458</v>
      </c>
      <c r="C5393" s="272" t="s">
        <v>8557</v>
      </c>
      <c r="D5393" s="272" t="s">
        <v>8197</v>
      </c>
    </row>
    <row r="5394" spans="1:4">
      <c r="A5394" s="272" t="s">
        <v>8558</v>
      </c>
      <c r="B5394" s="272">
        <v>543460</v>
      </c>
      <c r="C5394" s="272" t="s">
        <v>8559</v>
      </c>
      <c r="D5394" s="272" t="s">
        <v>464</v>
      </c>
    </row>
    <row r="5395" spans="1:4">
      <c r="A5395" s="272" t="s">
        <v>8560</v>
      </c>
      <c r="B5395" s="272">
        <v>543461</v>
      </c>
      <c r="C5395" s="272" t="s">
        <v>8561</v>
      </c>
      <c r="D5395" s="272" t="s">
        <v>8190</v>
      </c>
    </row>
    <row r="5396" spans="1:4">
      <c r="A5396" s="272" t="s">
        <v>8562</v>
      </c>
      <c r="B5396" s="272">
        <v>543462</v>
      </c>
      <c r="C5396" s="272" t="s">
        <v>1988</v>
      </c>
      <c r="D5396" s="272" t="s">
        <v>8563</v>
      </c>
    </row>
    <row r="5397" spans="1:4">
      <c r="A5397" s="272" t="s">
        <v>8564</v>
      </c>
      <c r="B5397" s="272">
        <v>543463</v>
      </c>
      <c r="C5397" s="272" t="s">
        <v>8565</v>
      </c>
      <c r="D5397" s="272" t="s">
        <v>8489</v>
      </c>
    </row>
    <row r="5398" spans="1:4">
      <c r="A5398" s="272" t="s">
        <v>8566</v>
      </c>
      <c r="B5398" s="272">
        <v>543464</v>
      </c>
      <c r="C5398" s="272" t="s">
        <v>8567</v>
      </c>
      <c r="D5398" s="272" t="s">
        <v>1502</v>
      </c>
    </row>
    <row r="5399" spans="1:4">
      <c r="A5399" s="272" t="s">
        <v>8568</v>
      </c>
      <c r="B5399" s="272">
        <v>543465</v>
      </c>
      <c r="C5399" s="272" t="s">
        <v>8569</v>
      </c>
      <c r="D5399" s="272" t="s">
        <v>343</v>
      </c>
    </row>
    <row r="5400" spans="1:4">
      <c r="A5400" s="272" t="s">
        <v>8570</v>
      </c>
      <c r="B5400" s="272">
        <v>543470</v>
      </c>
      <c r="C5400" s="272" t="s">
        <v>6113</v>
      </c>
      <c r="D5400" s="272" t="s">
        <v>8285</v>
      </c>
    </row>
    <row r="5401" spans="1:4">
      <c r="A5401" s="272" t="s">
        <v>8571</v>
      </c>
      <c r="B5401" s="272">
        <v>543471</v>
      </c>
      <c r="C5401" s="272" t="s">
        <v>8572</v>
      </c>
      <c r="D5401" s="272" t="s">
        <v>343</v>
      </c>
    </row>
    <row r="5402" spans="1:4">
      <c r="A5402" s="272" t="s">
        <v>8573</v>
      </c>
      <c r="B5402" s="272">
        <v>543472</v>
      </c>
      <c r="C5402" s="272" t="s">
        <v>8574</v>
      </c>
      <c r="D5402" s="272" t="s">
        <v>343</v>
      </c>
    </row>
    <row r="5403" spans="1:4">
      <c r="A5403" s="272" t="s">
        <v>8575</v>
      </c>
      <c r="B5403" s="272">
        <v>543473</v>
      </c>
      <c r="C5403" s="272" t="s">
        <v>8576</v>
      </c>
      <c r="D5403" s="272" t="s">
        <v>343</v>
      </c>
    </row>
    <row r="5404" spans="1:4">
      <c r="A5404" s="272" t="s">
        <v>8577</v>
      </c>
      <c r="B5404" s="272">
        <v>543474</v>
      </c>
      <c r="C5404" s="272" t="s">
        <v>8578</v>
      </c>
      <c r="D5404" s="272" t="s">
        <v>343</v>
      </c>
    </row>
    <row r="5405" spans="1:4">
      <c r="A5405" s="272" t="s">
        <v>8579</v>
      </c>
      <c r="B5405" s="272">
        <v>543475</v>
      </c>
      <c r="C5405" s="272" t="s">
        <v>8580</v>
      </c>
      <c r="D5405" s="272" t="s">
        <v>8563</v>
      </c>
    </row>
    <row r="5406" spans="1:4">
      <c r="A5406" s="272" t="s">
        <v>8581</v>
      </c>
      <c r="B5406" s="272">
        <v>543481</v>
      </c>
      <c r="C5406" s="272" t="s">
        <v>8582</v>
      </c>
      <c r="D5406" s="272" t="s">
        <v>343</v>
      </c>
    </row>
    <row r="5407" spans="1:4">
      <c r="A5407" s="272" t="s">
        <v>8583</v>
      </c>
      <c r="B5407" s="272">
        <v>543482</v>
      </c>
      <c r="C5407" s="272" t="s">
        <v>8584</v>
      </c>
      <c r="D5407" s="272" t="s">
        <v>1221</v>
      </c>
    </row>
    <row r="5408" spans="1:4">
      <c r="A5408" s="272" t="s">
        <v>8585</v>
      </c>
      <c r="B5408" s="272">
        <v>543489</v>
      </c>
      <c r="C5408" s="272" t="s">
        <v>8586</v>
      </c>
      <c r="D5408" s="272" t="s">
        <v>8509</v>
      </c>
    </row>
    <row r="5409" spans="1:4">
      <c r="A5409" s="272" t="s">
        <v>8587</v>
      </c>
      <c r="B5409" s="272">
        <v>543490</v>
      </c>
      <c r="C5409" s="272" t="s">
        <v>8588</v>
      </c>
      <c r="D5409" s="272" t="s">
        <v>8451</v>
      </c>
    </row>
    <row r="5410" spans="1:4">
      <c r="A5410" s="272" t="s">
        <v>8589</v>
      </c>
      <c r="B5410" s="272">
        <v>543497</v>
      </c>
      <c r="C5410" s="272" t="s">
        <v>8590</v>
      </c>
      <c r="D5410" s="272" t="s">
        <v>616</v>
      </c>
    </row>
    <row r="5411" spans="1:4">
      <c r="A5411" s="272" t="s">
        <v>8591</v>
      </c>
      <c r="B5411" s="272">
        <v>543498</v>
      </c>
      <c r="C5411" s="272" t="s">
        <v>8592</v>
      </c>
      <c r="D5411" s="272" t="s">
        <v>8173</v>
      </c>
    </row>
    <row r="5412" spans="1:4">
      <c r="A5412" s="272" t="s">
        <v>8593</v>
      </c>
      <c r="B5412" s="272">
        <v>543499</v>
      </c>
      <c r="C5412" s="272" t="s">
        <v>8594</v>
      </c>
      <c r="D5412" s="272" t="s">
        <v>494</v>
      </c>
    </row>
    <row r="5413" spans="1:4">
      <c r="A5413" s="272" t="s">
        <v>8595</v>
      </c>
      <c r="B5413" s="272">
        <v>543500</v>
      </c>
      <c r="C5413" s="272" t="s">
        <v>8596</v>
      </c>
      <c r="D5413" s="272" t="s">
        <v>8190</v>
      </c>
    </row>
    <row r="5414" spans="1:4">
      <c r="A5414" s="272" t="s">
        <v>8597</v>
      </c>
      <c r="B5414" s="272">
        <v>543501</v>
      </c>
      <c r="C5414" s="272" t="s">
        <v>8598</v>
      </c>
      <c r="D5414" s="272" t="s">
        <v>343</v>
      </c>
    </row>
    <row r="5415" spans="1:4">
      <c r="A5415" s="272" t="s">
        <v>8599</v>
      </c>
      <c r="B5415" s="272">
        <v>543512</v>
      </c>
      <c r="C5415" s="272" t="s">
        <v>8600</v>
      </c>
      <c r="D5415" s="272" t="s">
        <v>8601</v>
      </c>
    </row>
    <row r="5416" spans="1:4">
      <c r="A5416" s="272" t="s">
        <v>8602</v>
      </c>
      <c r="B5416" s="272">
        <v>543513</v>
      </c>
      <c r="C5416" s="272" t="s">
        <v>8603</v>
      </c>
      <c r="D5416" s="272" t="s">
        <v>8190</v>
      </c>
    </row>
    <row r="5417" spans="1:4">
      <c r="A5417" s="272" t="s">
        <v>8604</v>
      </c>
      <c r="B5417" s="272">
        <v>543514</v>
      </c>
      <c r="C5417" s="272" t="s">
        <v>8605</v>
      </c>
      <c r="D5417" s="272" t="s">
        <v>8222</v>
      </c>
    </row>
    <row r="5418" spans="1:4">
      <c r="A5418" s="272" t="s">
        <v>8606</v>
      </c>
      <c r="B5418" s="272">
        <v>543515</v>
      </c>
      <c r="C5418" s="272" t="s">
        <v>8607</v>
      </c>
      <c r="D5418" s="272" t="s">
        <v>8190</v>
      </c>
    </row>
    <row r="5419" spans="1:4">
      <c r="A5419" s="272" t="s">
        <v>8608</v>
      </c>
      <c r="B5419" s="272">
        <v>543516</v>
      </c>
      <c r="C5419" s="272" t="s">
        <v>8609</v>
      </c>
      <c r="D5419" s="272" t="s">
        <v>8190</v>
      </c>
    </row>
    <row r="5420" spans="1:4">
      <c r="A5420" s="272" t="s">
        <v>8610</v>
      </c>
      <c r="B5420" s="272">
        <v>543517</v>
      </c>
      <c r="C5420" s="272" t="s">
        <v>8611</v>
      </c>
      <c r="D5420" s="272" t="s">
        <v>779</v>
      </c>
    </row>
    <row r="5421" spans="1:4">
      <c r="A5421" s="272" t="s">
        <v>8612</v>
      </c>
      <c r="B5421" s="272">
        <v>543518</v>
      </c>
      <c r="C5421" s="272" t="s">
        <v>8613</v>
      </c>
      <c r="D5421" s="272" t="s">
        <v>8207</v>
      </c>
    </row>
    <row r="5422" spans="1:4">
      <c r="A5422" s="272" t="s">
        <v>8614</v>
      </c>
      <c r="B5422" s="272">
        <v>543519</v>
      </c>
      <c r="C5422" s="272" t="s">
        <v>8615</v>
      </c>
      <c r="D5422" s="272" t="s">
        <v>8389</v>
      </c>
    </row>
    <row r="5423" spans="1:4">
      <c r="A5423" s="272" t="s">
        <v>8616</v>
      </c>
      <c r="B5423" s="272">
        <v>543520</v>
      </c>
      <c r="C5423" s="272" t="s">
        <v>8617</v>
      </c>
      <c r="D5423" s="272" t="s">
        <v>8355</v>
      </c>
    </row>
    <row r="5424" spans="1:4">
      <c r="A5424" s="272" t="s">
        <v>8618</v>
      </c>
      <c r="B5424" s="272">
        <v>543521</v>
      </c>
      <c r="C5424" s="272" t="s">
        <v>8619</v>
      </c>
      <c r="D5424" s="272" t="s">
        <v>8373</v>
      </c>
    </row>
    <row r="5425" spans="1:4">
      <c r="A5425" s="272" t="s">
        <v>8620</v>
      </c>
      <c r="B5425" s="272">
        <v>543522</v>
      </c>
      <c r="C5425" s="272" t="s">
        <v>8621</v>
      </c>
      <c r="D5425" s="272" t="s">
        <v>8622</v>
      </c>
    </row>
    <row r="5426" spans="1:4">
      <c r="A5426" s="272" t="s">
        <v>8623</v>
      </c>
      <c r="B5426" s="272">
        <v>543523</v>
      </c>
      <c r="C5426" s="272" t="s">
        <v>8624</v>
      </c>
      <c r="D5426" s="272" t="s">
        <v>882</v>
      </c>
    </row>
    <row r="5427" spans="1:4">
      <c r="A5427" s="272" t="s">
        <v>8625</v>
      </c>
      <c r="B5427" s="272">
        <v>543524</v>
      </c>
      <c r="C5427" s="272" t="s">
        <v>8626</v>
      </c>
      <c r="D5427" s="272" t="s">
        <v>8355</v>
      </c>
    </row>
    <row r="5428" spans="1:4">
      <c r="A5428" s="272" t="s">
        <v>8627</v>
      </c>
      <c r="B5428" s="272">
        <v>543525</v>
      </c>
      <c r="C5428" s="272" t="s">
        <v>6026</v>
      </c>
      <c r="D5428" s="272" t="s">
        <v>8563</v>
      </c>
    </row>
    <row r="5429" spans="1:4">
      <c r="A5429" s="272" t="s">
        <v>8628</v>
      </c>
      <c r="B5429" s="272">
        <v>543526</v>
      </c>
      <c r="C5429" s="272" t="s">
        <v>8629</v>
      </c>
      <c r="D5429" s="272" t="s">
        <v>2869</v>
      </c>
    </row>
    <row r="5430" spans="1:4">
      <c r="A5430" s="272" t="s">
        <v>8630</v>
      </c>
      <c r="B5430" s="272">
        <v>543527</v>
      </c>
      <c r="C5430" s="272" t="s">
        <v>8631</v>
      </c>
      <c r="D5430" s="272" t="s">
        <v>8502</v>
      </c>
    </row>
    <row r="5431" spans="1:4">
      <c r="A5431" s="272" t="s">
        <v>8632</v>
      </c>
      <c r="B5431" s="272">
        <v>543528</v>
      </c>
      <c r="C5431" s="272" t="s">
        <v>8633</v>
      </c>
      <c r="D5431" s="272" t="s">
        <v>779</v>
      </c>
    </row>
    <row r="5432" spans="1:4">
      <c r="A5432" s="272" t="s">
        <v>8634</v>
      </c>
      <c r="B5432" s="272">
        <v>543529</v>
      </c>
      <c r="C5432" s="272" t="s">
        <v>8635</v>
      </c>
      <c r="D5432" s="272" t="s">
        <v>8509</v>
      </c>
    </row>
    <row r="5433" spans="1:4">
      <c r="A5433" s="272" t="s">
        <v>8636</v>
      </c>
      <c r="B5433" s="272">
        <v>543530</v>
      </c>
      <c r="C5433" s="272" t="s">
        <v>8637</v>
      </c>
      <c r="D5433" s="272" t="s">
        <v>964</v>
      </c>
    </row>
    <row r="5434" spans="1:4">
      <c r="A5434" s="272" t="s">
        <v>8638</v>
      </c>
      <c r="B5434" s="272">
        <v>543531</v>
      </c>
      <c r="C5434" s="272" t="s">
        <v>8639</v>
      </c>
      <c r="D5434" s="272" t="s">
        <v>654</v>
      </c>
    </row>
    <row r="5435" spans="1:4">
      <c r="A5435" s="272" t="s">
        <v>8640</v>
      </c>
      <c r="B5435" s="272">
        <v>543532</v>
      </c>
      <c r="C5435" s="272" t="s">
        <v>8641</v>
      </c>
      <c r="D5435" s="272" t="s">
        <v>8207</v>
      </c>
    </row>
    <row r="5436" spans="1:4">
      <c r="A5436" s="272" t="s">
        <v>8642</v>
      </c>
      <c r="B5436" s="272">
        <v>543533</v>
      </c>
      <c r="C5436" s="272" t="s">
        <v>8643</v>
      </c>
      <c r="D5436" s="272" t="s">
        <v>8563</v>
      </c>
    </row>
    <row r="5437" spans="1:4">
      <c r="A5437" s="272" t="s">
        <v>8644</v>
      </c>
      <c r="B5437" s="272">
        <v>543534</v>
      </c>
      <c r="C5437" s="272" t="s">
        <v>8645</v>
      </c>
      <c r="D5437" s="272" t="s">
        <v>616</v>
      </c>
    </row>
    <row r="5438" spans="1:4">
      <c r="A5438" s="272" t="s">
        <v>8646</v>
      </c>
      <c r="B5438" s="272">
        <v>543535</v>
      </c>
      <c r="C5438" s="272" t="s">
        <v>8647</v>
      </c>
      <c r="D5438" s="272" t="s">
        <v>8426</v>
      </c>
    </row>
    <row r="5439" spans="1:4">
      <c r="A5439" s="272" t="s">
        <v>8648</v>
      </c>
      <c r="B5439" s="272">
        <v>543536</v>
      </c>
      <c r="C5439" s="272" t="s">
        <v>8649</v>
      </c>
      <c r="D5439" s="272" t="s">
        <v>8182</v>
      </c>
    </row>
    <row r="5440" spans="1:4">
      <c r="A5440" s="272" t="s">
        <v>8650</v>
      </c>
      <c r="B5440" s="272">
        <v>590136</v>
      </c>
      <c r="C5440" s="272" t="s">
        <v>8651</v>
      </c>
      <c r="D5440" s="272" t="s">
        <v>343</v>
      </c>
    </row>
    <row r="5441" spans="1:4">
      <c r="A5441" s="272" t="s">
        <v>8652</v>
      </c>
      <c r="B5441" s="272">
        <v>590137</v>
      </c>
      <c r="C5441" s="272" t="s">
        <v>8653</v>
      </c>
      <c r="D5441" s="272" t="s">
        <v>343</v>
      </c>
    </row>
    <row r="5442" spans="1:4">
      <c r="A5442" s="272" t="s">
        <v>8654</v>
      </c>
      <c r="B5442" s="272">
        <v>590138</v>
      </c>
      <c r="C5442" s="272" t="s">
        <v>8655</v>
      </c>
      <c r="D5442" s="272" t="s">
        <v>343</v>
      </c>
    </row>
  </sheetData>
  <autoFilter ref="A2:D5049">
    <sortState ref="A3:D5049">
      <sortCondition ref="A2:A5049"/>
    </sortState>
  </autoFilter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491"/>
  <sheetViews>
    <sheetView workbookViewId="0">
      <selection activeCell="E9" sqref="E9"/>
    </sheetView>
  </sheetViews>
  <sheetFormatPr defaultRowHeight="15"/>
  <cols>
    <col min="2" max="2" width="10" customWidth="1"/>
  </cols>
  <sheetData>
    <row r="2" spans="2:4">
      <c r="B2" s="187" t="s">
        <v>283</v>
      </c>
      <c r="C2" s="188" t="s">
        <v>292</v>
      </c>
      <c r="D2" t="s">
        <v>284</v>
      </c>
    </row>
    <row r="3" spans="2:4">
      <c r="B3" s="178">
        <v>45849</v>
      </c>
      <c r="C3" s="71">
        <v>157.05000000000001</v>
      </c>
      <c r="D3">
        <f>(C3-C4)</f>
        <v>0</v>
      </c>
    </row>
    <row r="4" spans="2:4">
      <c r="B4" s="178">
        <v>45839</v>
      </c>
      <c r="C4" s="71">
        <v>157.05000000000001</v>
      </c>
    </row>
    <row r="5" spans="2:4">
      <c r="B5" s="178">
        <v>45809</v>
      </c>
      <c r="C5" s="71">
        <v>159.32</v>
      </c>
    </row>
    <row r="6" spans="2:4">
      <c r="B6" s="178">
        <v>45778</v>
      </c>
      <c r="C6" s="71">
        <v>169.89</v>
      </c>
    </row>
    <row r="7" spans="2:4">
      <c r="B7" s="178">
        <v>45748</v>
      </c>
      <c r="C7" s="71">
        <v>161.56</v>
      </c>
    </row>
    <row r="8" spans="2:4">
      <c r="B8" s="178">
        <v>45717</v>
      </c>
      <c r="C8" s="71">
        <v>169.36</v>
      </c>
    </row>
    <row r="9" spans="2:4">
      <c r="B9" s="178">
        <v>45689</v>
      </c>
      <c r="C9" s="71">
        <v>172.76</v>
      </c>
    </row>
    <row r="10" spans="2:4">
      <c r="B10" s="178">
        <v>45658</v>
      </c>
      <c r="C10" s="71">
        <v>163.96</v>
      </c>
    </row>
    <row r="11" spans="2:4">
      <c r="B11" s="178">
        <v>45627</v>
      </c>
      <c r="C11" s="71">
        <v>165.6</v>
      </c>
    </row>
    <row r="12" spans="2:4">
      <c r="B12" s="178">
        <v>45597</v>
      </c>
      <c r="C12" s="71">
        <v>177.07</v>
      </c>
    </row>
    <row r="13" spans="2:4">
      <c r="B13" s="178">
        <v>45566</v>
      </c>
      <c r="C13" s="71">
        <v>162.21</v>
      </c>
    </row>
    <row r="14" spans="2:4">
      <c r="B14" s="178">
        <v>45536</v>
      </c>
      <c r="C14" s="71">
        <v>170.08</v>
      </c>
    </row>
    <row r="15" spans="2:4">
      <c r="B15" s="178">
        <v>45505</v>
      </c>
      <c r="C15" s="71">
        <v>168.45</v>
      </c>
    </row>
    <row r="16" spans="2:4">
      <c r="B16" s="178">
        <v>45474</v>
      </c>
      <c r="C16" s="71">
        <v>156.91999999999999</v>
      </c>
    </row>
    <row r="17" spans="2:3">
      <c r="B17" s="178">
        <v>45444</v>
      </c>
      <c r="C17" s="71">
        <v>160.97999999999999</v>
      </c>
    </row>
    <row r="18" spans="2:3">
      <c r="B18" s="178">
        <v>45413</v>
      </c>
      <c r="C18" s="71">
        <v>160.61000000000001</v>
      </c>
    </row>
    <row r="19" spans="2:3">
      <c r="B19" s="178">
        <v>45383</v>
      </c>
      <c r="C19" s="71">
        <v>158.28</v>
      </c>
    </row>
    <row r="20" spans="2:3">
      <c r="B20" s="178">
        <v>45352</v>
      </c>
      <c r="C20" s="71">
        <v>157.36000000000001</v>
      </c>
    </row>
    <row r="21" spans="2:3">
      <c r="B21" s="178">
        <v>45323</v>
      </c>
      <c r="C21" s="71">
        <v>154.15</v>
      </c>
    </row>
    <row r="22" spans="2:3">
      <c r="B22" s="178">
        <v>45292</v>
      </c>
      <c r="C22" s="71">
        <v>151.44999999999999</v>
      </c>
    </row>
    <row r="23" spans="2:3">
      <c r="B23" s="178">
        <v>45261</v>
      </c>
      <c r="C23" s="71">
        <v>141.22999999999999</v>
      </c>
    </row>
    <row r="24" spans="2:3">
      <c r="B24" s="178">
        <v>45231</v>
      </c>
      <c r="C24" s="71">
        <v>147.96</v>
      </c>
    </row>
    <row r="25" spans="2:3">
      <c r="B25" s="178">
        <v>45200</v>
      </c>
      <c r="C25" s="71">
        <v>143.69</v>
      </c>
    </row>
    <row r="26" spans="2:3">
      <c r="B26" s="178">
        <v>45170</v>
      </c>
      <c r="C26" s="71">
        <v>139.69999999999999</v>
      </c>
    </row>
    <row r="27" spans="2:3">
      <c r="B27" s="178">
        <v>45139</v>
      </c>
      <c r="C27" s="71">
        <v>147.82</v>
      </c>
    </row>
    <row r="28" spans="2:3">
      <c r="B28" s="178">
        <v>45108</v>
      </c>
      <c r="C28" s="71">
        <v>148.76</v>
      </c>
    </row>
    <row r="29" spans="2:3">
      <c r="B29" s="178">
        <v>45078</v>
      </c>
      <c r="C29" s="71">
        <v>144.41999999999999</v>
      </c>
    </row>
    <row r="30" spans="2:3">
      <c r="B30" s="178">
        <v>45047</v>
      </c>
      <c r="C30" s="71">
        <v>135.62</v>
      </c>
    </row>
    <row r="31" spans="2:3">
      <c r="B31" s="178">
        <v>45017</v>
      </c>
      <c r="C31" s="71">
        <v>147.91</v>
      </c>
    </row>
    <row r="32" spans="2:3">
      <c r="B32" s="178">
        <v>44986</v>
      </c>
      <c r="C32" s="71">
        <v>140.63</v>
      </c>
    </row>
    <row r="33" spans="2:3">
      <c r="B33" s="178">
        <v>44958</v>
      </c>
      <c r="C33" s="71">
        <v>130.11000000000001</v>
      </c>
    </row>
    <row r="34" spans="2:3">
      <c r="B34" s="178">
        <v>44927</v>
      </c>
      <c r="C34" s="71">
        <v>133.83000000000001</v>
      </c>
    </row>
    <row r="35" spans="2:3">
      <c r="B35" s="178">
        <v>44896</v>
      </c>
      <c r="C35" s="71">
        <v>142.46</v>
      </c>
    </row>
    <row r="36" spans="2:3">
      <c r="B36" s="178">
        <v>44866</v>
      </c>
      <c r="C36" s="71">
        <v>140.19999999999999</v>
      </c>
    </row>
    <row r="37" spans="2:3">
      <c r="B37" s="178">
        <v>44835</v>
      </c>
      <c r="C37" s="71">
        <v>125.69</v>
      </c>
    </row>
    <row r="38" spans="2:3">
      <c r="B38" s="178">
        <v>44805</v>
      </c>
      <c r="C38" s="71">
        <v>117.83</v>
      </c>
    </row>
    <row r="39" spans="2:3">
      <c r="B39" s="178">
        <v>44774</v>
      </c>
      <c r="C39" s="71">
        <v>128.74</v>
      </c>
    </row>
    <row r="40" spans="2:3">
      <c r="B40" s="178">
        <v>44743</v>
      </c>
      <c r="C40" s="71">
        <v>128.81</v>
      </c>
    </row>
    <row r="41" spans="2:3">
      <c r="B41" s="178">
        <v>44713</v>
      </c>
      <c r="C41" s="71">
        <v>133.33000000000001</v>
      </c>
    </row>
    <row r="42" spans="2:3">
      <c r="B42" s="178">
        <v>44682</v>
      </c>
      <c r="C42" s="71">
        <v>137.13</v>
      </c>
    </row>
    <row r="43" spans="2:3">
      <c r="B43" s="178">
        <v>44652</v>
      </c>
      <c r="C43" s="71">
        <v>148.04</v>
      </c>
    </row>
    <row r="44" spans="2:3">
      <c r="B44" s="178">
        <v>44621</v>
      </c>
      <c r="C44" s="71">
        <v>140.9</v>
      </c>
    </row>
    <row r="45" spans="2:3">
      <c r="B45" s="178">
        <v>44593</v>
      </c>
      <c r="C45" s="71">
        <v>143.75</v>
      </c>
    </row>
    <row r="46" spans="2:3">
      <c r="B46" s="178">
        <v>44562</v>
      </c>
      <c r="C46" s="71">
        <v>147.16</v>
      </c>
    </row>
    <row r="47" spans="2:3">
      <c r="B47" s="178">
        <v>44531</v>
      </c>
      <c r="C47" s="71">
        <v>150.03</v>
      </c>
    </row>
    <row r="48" spans="2:3">
      <c r="B48" s="178">
        <v>44501</v>
      </c>
      <c r="C48" s="71">
        <v>132.6</v>
      </c>
    </row>
    <row r="49" spans="2:3">
      <c r="B49" s="178">
        <v>44470</v>
      </c>
      <c r="C49" s="71">
        <v>130.34</v>
      </c>
    </row>
    <row r="50" spans="2:3">
      <c r="B50" s="178">
        <v>44440</v>
      </c>
      <c r="C50" s="71">
        <v>127.43</v>
      </c>
    </row>
    <row r="51" spans="2:3">
      <c r="B51" s="178">
        <v>44409</v>
      </c>
      <c r="C51" s="71">
        <v>129.79</v>
      </c>
    </row>
    <row r="52" spans="2:3">
      <c r="B52" s="178">
        <v>44378</v>
      </c>
      <c r="C52" s="71">
        <v>128.83000000000001</v>
      </c>
    </row>
    <row r="53" spans="2:3">
      <c r="B53" s="178">
        <v>44348</v>
      </c>
      <c r="C53" s="71">
        <v>122.22</v>
      </c>
    </row>
    <row r="54" spans="2:3">
      <c r="B54" s="178">
        <v>44317</v>
      </c>
      <c r="C54" s="71">
        <v>122.15</v>
      </c>
    </row>
    <row r="55" spans="2:3">
      <c r="B55" s="178">
        <v>44287</v>
      </c>
      <c r="C55" s="71">
        <v>120.08</v>
      </c>
    </row>
    <row r="56" spans="2:3">
      <c r="B56" s="178">
        <v>44256</v>
      </c>
      <c r="C56" s="71">
        <v>121.89</v>
      </c>
    </row>
    <row r="57" spans="2:3">
      <c r="B57" s="178">
        <v>44228</v>
      </c>
      <c r="C57" s="71">
        <v>111.18</v>
      </c>
    </row>
    <row r="58" spans="2:3">
      <c r="B58" s="178">
        <v>44197</v>
      </c>
      <c r="C58" s="71">
        <v>114.7</v>
      </c>
    </row>
    <row r="59" spans="2:3">
      <c r="B59" s="178">
        <v>44166</v>
      </c>
      <c r="C59" s="71">
        <v>124.48</v>
      </c>
    </row>
    <row r="60" spans="2:3">
      <c r="B60" s="178">
        <v>44136</v>
      </c>
      <c r="C60" s="71">
        <v>124.24</v>
      </c>
    </row>
    <row r="61" spans="2:3">
      <c r="B61" s="178">
        <v>44105</v>
      </c>
      <c r="C61" s="71">
        <v>121.98</v>
      </c>
    </row>
    <row r="62" spans="2:3">
      <c r="B62" s="178">
        <v>44075</v>
      </c>
      <c r="C62" s="71">
        <v>123.66</v>
      </c>
    </row>
    <row r="63" spans="2:3">
      <c r="B63" s="178">
        <v>44044</v>
      </c>
      <c r="C63" s="71">
        <v>123.07</v>
      </c>
    </row>
    <row r="64" spans="2:3">
      <c r="B64" s="178">
        <v>44013</v>
      </c>
      <c r="C64" s="71">
        <v>115.93</v>
      </c>
    </row>
    <row r="65" spans="2:3">
      <c r="B65" s="178">
        <v>43983</v>
      </c>
      <c r="C65" s="71">
        <v>105.72</v>
      </c>
    </row>
    <row r="66" spans="2:3">
      <c r="B66" s="178">
        <v>43952</v>
      </c>
      <c r="C66" s="71">
        <v>102.49</v>
      </c>
    </row>
    <row r="67" spans="2:3">
      <c r="B67" s="178">
        <v>43922</v>
      </c>
      <c r="C67" s="71">
        <v>103.52</v>
      </c>
    </row>
    <row r="68" spans="2:3">
      <c r="B68" s="178">
        <v>43891</v>
      </c>
      <c r="C68" s="71">
        <v>96.61</v>
      </c>
    </row>
    <row r="69" spans="2:3">
      <c r="B69" s="178">
        <v>43862</v>
      </c>
      <c r="C69" s="71">
        <v>99.45</v>
      </c>
    </row>
    <row r="70" spans="2:3">
      <c r="B70" s="178">
        <v>43831</v>
      </c>
      <c r="C70" s="71">
        <v>108.8</v>
      </c>
    </row>
    <row r="71" spans="2:3">
      <c r="B71" s="178">
        <v>43800</v>
      </c>
      <c r="C71" s="71">
        <v>109.05</v>
      </c>
    </row>
    <row r="72" spans="2:3">
      <c r="B72" s="178">
        <v>43770</v>
      </c>
      <c r="C72" s="71">
        <v>106.57</v>
      </c>
    </row>
    <row r="73" spans="2:3">
      <c r="B73" s="178">
        <v>43739</v>
      </c>
      <c r="C73" s="71">
        <v>108.02</v>
      </c>
    </row>
    <row r="74" spans="2:3">
      <c r="B74" s="178">
        <v>43709</v>
      </c>
      <c r="C74" s="71">
        <v>107.91</v>
      </c>
    </row>
    <row r="75" spans="2:3">
      <c r="B75" s="178">
        <v>43678</v>
      </c>
      <c r="C75" s="71">
        <v>104.31</v>
      </c>
    </row>
    <row r="76" spans="2:3">
      <c r="B76" s="178">
        <v>43647</v>
      </c>
      <c r="C76" s="71">
        <v>101.75</v>
      </c>
    </row>
    <row r="77" spans="2:3">
      <c r="B77" s="178">
        <v>43617</v>
      </c>
      <c r="C77" s="71">
        <v>94.51</v>
      </c>
    </row>
    <row r="78" spans="2:3">
      <c r="B78" s="178">
        <v>43586</v>
      </c>
      <c r="C78" s="71">
        <v>88.71</v>
      </c>
    </row>
    <row r="79" spans="2:3">
      <c r="B79" s="178">
        <v>43556</v>
      </c>
      <c r="C79" s="71">
        <v>91.14</v>
      </c>
    </row>
    <row r="80" spans="2:3">
      <c r="B80" s="178">
        <v>43525</v>
      </c>
      <c r="C80" s="71">
        <v>89.06</v>
      </c>
    </row>
    <row r="81" spans="2:3">
      <c r="B81" s="178">
        <v>43497</v>
      </c>
      <c r="C81" s="71">
        <v>84.35</v>
      </c>
    </row>
    <row r="82" spans="2:3">
      <c r="B82" s="178">
        <v>43466</v>
      </c>
      <c r="C82" s="71">
        <v>81.92</v>
      </c>
    </row>
    <row r="83" spans="2:3">
      <c r="B83" s="178">
        <v>43435</v>
      </c>
      <c r="C83" s="71">
        <v>78.06</v>
      </c>
    </row>
    <row r="84" spans="2:3">
      <c r="B84" s="178">
        <v>43405</v>
      </c>
      <c r="C84" s="71">
        <v>80.260000000000005</v>
      </c>
    </row>
    <row r="85" spans="2:3">
      <c r="B85" s="178">
        <v>43374</v>
      </c>
      <c r="C85" s="71">
        <v>74.650000000000006</v>
      </c>
    </row>
    <row r="86" spans="2:3">
      <c r="B86" s="178">
        <v>43344</v>
      </c>
      <c r="C86" s="71">
        <v>70.06</v>
      </c>
    </row>
    <row r="87" spans="2:3">
      <c r="B87" s="178">
        <v>43313</v>
      </c>
      <c r="C87" s="71">
        <v>69.819999999999993</v>
      </c>
    </row>
    <row r="88" spans="2:3">
      <c r="B88" s="178">
        <v>43282</v>
      </c>
      <c r="C88" s="71">
        <v>67.47</v>
      </c>
    </row>
    <row r="89" spans="2:3">
      <c r="B89" s="178">
        <v>43252</v>
      </c>
      <c r="C89" s="71">
        <v>65.12</v>
      </c>
    </row>
    <row r="90" spans="2:3">
      <c r="B90" s="178">
        <v>43221</v>
      </c>
      <c r="C90" s="71">
        <v>61.04</v>
      </c>
    </row>
    <row r="91" spans="2:3">
      <c r="B91" s="178">
        <v>43191</v>
      </c>
      <c r="C91" s="71">
        <v>59.79</v>
      </c>
    </row>
    <row r="92" spans="2:3">
      <c r="B92" s="178">
        <v>43160</v>
      </c>
      <c r="C92" s="71">
        <v>65.53</v>
      </c>
    </row>
    <row r="93" spans="2:3">
      <c r="B93" s="178">
        <v>43132</v>
      </c>
      <c r="C93" s="71">
        <v>64.900000000000006</v>
      </c>
    </row>
    <row r="94" spans="2:3">
      <c r="B94" s="178">
        <v>43101</v>
      </c>
      <c r="C94" s="71">
        <v>70.819999999999993</v>
      </c>
    </row>
    <row r="95" spans="2:3">
      <c r="B95" s="178">
        <v>43070</v>
      </c>
      <c r="C95" s="71">
        <v>75.37</v>
      </c>
    </row>
    <row r="96" spans="2:3">
      <c r="B96" s="178">
        <v>43040</v>
      </c>
      <c r="C96" s="71">
        <v>73.819999999999993</v>
      </c>
    </row>
    <row r="97" spans="2:3">
      <c r="B97" s="178">
        <v>43009</v>
      </c>
      <c r="C97" s="71">
        <v>70.3</v>
      </c>
    </row>
    <row r="98" spans="2:3">
      <c r="B98" s="178">
        <v>42979</v>
      </c>
      <c r="C98" s="71">
        <v>74.08</v>
      </c>
    </row>
    <row r="99" spans="2:3">
      <c r="B99" s="178">
        <v>42948</v>
      </c>
      <c r="C99" s="71">
        <v>75.13</v>
      </c>
    </row>
    <row r="100" spans="2:3">
      <c r="B100" s="178">
        <v>42917</v>
      </c>
      <c r="C100" s="71">
        <v>73.37</v>
      </c>
    </row>
    <row r="101" spans="2:3">
      <c r="B101" s="178">
        <v>42887</v>
      </c>
      <c r="C101" s="71">
        <v>70.400000000000006</v>
      </c>
    </row>
    <row r="102" spans="2:3">
      <c r="B102" s="178">
        <v>42856</v>
      </c>
      <c r="C102" s="71">
        <v>71.16</v>
      </c>
    </row>
    <row r="103" spans="2:3">
      <c r="B103" s="178">
        <v>42826</v>
      </c>
      <c r="C103" s="71">
        <v>70.010000000000005</v>
      </c>
    </row>
    <row r="104" spans="2:3">
      <c r="B104" s="178">
        <v>42795</v>
      </c>
      <c r="C104" s="71">
        <v>72.03</v>
      </c>
    </row>
    <row r="105" spans="2:3">
      <c r="B105" s="178">
        <v>42767</v>
      </c>
      <c r="C105" s="71">
        <v>73.010000000000005</v>
      </c>
    </row>
    <row r="106" spans="2:3">
      <c r="B106" s="178">
        <v>42736</v>
      </c>
      <c r="C106" s="71">
        <v>69.680000000000007</v>
      </c>
    </row>
    <row r="107" spans="2:3">
      <c r="B107" s="178">
        <v>42705</v>
      </c>
      <c r="C107" s="71">
        <v>66.88</v>
      </c>
    </row>
    <row r="108" spans="2:3">
      <c r="B108" s="178">
        <v>42675</v>
      </c>
      <c r="C108" s="71">
        <v>65.59</v>
      </c>
    </row>
    <row r="109" spans="2:3">
      <c r="B109" s="178">
        <v>42644</v>
      </c>
      <c r="C109" s="71">
        <v>68.510000000000005</v>
      </c>
    </row>
    <row r="110" spans="2:3">
      <c r="B110" s="178">
        <v>42614</v>
      </c>
      <c r="C110" s="71">
        <v>70.84</v>
      </c>
    </row>
    <row r="111" spans="2:3">
      <c r="B111" s="178">
        <v>42583</v>
      </c>
      <c r="C111" s="71">
        <v>68.92</v>
      </c>
    </row>
    <row r="112" spans="2:3">
      <c r="B112" s="178">
        <v>42552</v>
      </c>
      <c r="C112" s="71">
        <v>67.03</v>
      </c>
    </row>
    <row r="113" spans="2:3">
      <c r="B113" s="178">
        <v>42522</v>
      </c>
      <c r="C113" s="71">
        <v>66.31</v>
      </c>
    </row>
    <row r="114" spans="2:3">
      <c r="B114" s="178">
        <v>42491</v>
      </c>
      <c r="C114" s="71">
        <v>63.47</v>
      </c>
    </row>
    <row r="115" spans="2:3">
      <c r="B115" s="178">
        <v>42461</v>
      </c>
      <c r="C115" s="71">
        <v>62.24</v>
      </c>
    </row>
    <row r="116" spans="2:3">
      <c r="B116" s="178">
        <v>42430</v>
      </c>
      <c r="C116" s="71">
        <v>63.94</v>
      </c>
    </row>
    <row r="117" spans="2:3">
      <c r="B117" s="178">
        <v>42401</v>
      </c>
      <c r="C117" s="71">
        <v>62.37</v>
      </c>
    </row>
    <row r="118" spans="2:3">
      <c r="B118" s="178">
        <v>42370</v>
      </c>
      <c r="C118" s="71">
        <v>62.91</v>
      </c>
    </row>
    <row r="119" spans="2:3">
      <c r="B119" s="178">
        <v>42339</v>
      </c>
      <c r="C119" s="71">
        <v>61.15</v>
      </c>
    </row>
    <row r="120" spans="2:3">
      <c r="B120" s="178">
        <v>42309</v>
      </c>
      <c r="C120" s="71">
        <v>57.63</v>
      </c>
    </row>
    <row r="121" spans="2:3">
      <c r="B121" s="178">
        <v>42278</v>
      </c>
      <c r="C121" s="71">
        <v>58.3</v>
      </c>
    </row>
    <row r="122" spans="2:3">
      <c r="B122" s="178">
        <v>42248</v>
      </c>
      <c r="C122" s="71">
        <v>54.91</v>
      </c>
    </row>
    <row r="123" spans="2:3">
      <c r="B123" s="178">
        <v>42217</v>
      </c>
      <c r="C123" s="71">
        <v>53.94</v>
      </c>
    </row>
    <row r="124" spans="2:3">
      <c r="B124" s="178">
        <v>42186</v>
      </c>
      <c r="C124" s="71">
        <v>58.07</v>
      </c>
    </row>
    <row r="125" spans="2:3">
      <c r="B125" s="178">
        <v>42156</v>
      </c>
      <c r="C125" s="71">
        <v>59.23</v>
      </c>
    </row>
    <row r="126" spans="2:3">
      <c r="B126" s="178">
        <v>42125</v>
      </c>
      <c r="C126" s="71">
        <v>59.35</v>
      </c>
    </row>
    <row r="127" spans="2:3">
      <c r="B127" s="178">
        <v>42095</v>
      </c>
      <c r="C127" s="71">
        <v>59.71</v>
      </c>
    </row>
    <row r="128" spans="2:3">
      <c r="B128" s="178">
        <v>42064</v>
      </c>
      <c r="C128" s="71">
        <v>61.54</v>
      </c>
    </row>
    <row r="129" spans="2:3">
      <c r="B129" s="178">
        <v>42036</v>
      </c>
      <c r="C129" s="71">
        <v>63.93</v>
      </c>
    </row>
    <row r="130" spans="2:3">
      <c r="B130" s="178">
        <v>42005</v>
      </c>
      <c r="C130" s="71">
        <v>62.86</v>
      </c>
    </row>
    <row r="131" spans="2:3">
      <c r="B131" s="178">
        <v>41974</v>
      </c>
      <c r="C131" s="71">
        <v>67.930000000000007</v>
      </c>
    </row>
    <row r="132" spans="2:3">
      <c r="B132" s="178">
        <v>41944</v>
      </c>
      <c r="C132" s="71">
        <v>67.430000000000007</v>
      </c>
    </row>
    <row r="133" spans="2:3">
      <c r="B133" s="178">
        <v>41913</v>
      </c>
      <c r="C133" s="71">
        <v>64.58</v>
      </c>
    </row>
    <row r="134" spans="2:3">
      <c r="B134" s="178">
        <v>41883</v>
      </c>
      <c r="C134" s="71">
        <v>61.97</v>
      </c>
    </row>
    <row r="135" spans="2:3">
      <c r="B135" s="178">
        <v>41852</v>
      </c>
      <c r="C135" s="71">
        <v>61.5</v>
      </c>
    </row>
    <row r="136" spans="2:3">
      <c r="B136" s="178">
        <v>41821</v>
      </c>
      <c r="C136" s="71">
        <v>56.77</v>
      </c>
    </row>
    <row r="137" spans="2:3">
      <c r="B137" s="178">
        <v>41791</v>
      </c>
      <c r="C137" s="71">
        <v>57.7</v>
      </c>
    </row>
    <row r="138" spans="2:3">
      <c r="B138" s="178">
        <v>41760</v>
      </c>
      <c r="C138" s="71">
        <v>59.31</v>
      </c>
    </row>
    <row r="139" spans="2:3">
      <c r="B139" s="178">
        <v>41730</v>
      </c>
      <c r="C139" s="71">
        <v>60.12</v>
      </c>
    </row>
    <row r="140" spans="2:3">
      <c r="B140" s="178">
        <v>41699</v>
      </c>
      <c r="C140" s="71">
        <v>58.7</v>
      </c>
    </row>
    <row r="141" spans="2:3">
      <c r="B141" s="178">
        <v>41671</v>
      </c>
      <c r="C141" s="71">
        <v>57.29</v>
      </c>
    </row>
    <row r="142" spans="2:3">
      <c r="B142" s="178">
        <v>41640</v>
      </c>
      <c r="C142" s="71">
        <v>55.39</v>
      </c>
    </row>
    <row r="143" spans="2:3">
      <c r="B143" s="178">
        <v>41609</v>
      </c>
      <c r="C143" s="71">
        <v>58.85</v>
      </c>
    </row>
    <row r="144" spans="2:3">
      <c r="B144" s="178">
        <v>41579</v>
      </c>
      <c r="C144" s="71">
        <v>60.88</v>
      </c>
    </row>
    <row r="145" spans="2:3">
      <c r="B145" s="178">
        <v>41548</v>
      </c>
      <c r="C145" s="71">
        <v>57.92</v>
      </c>
    </row>
    <row r="146" spans="2:3">
      <c r="B146" s="178">
        <v>41518</v>
      </c>
      <c r="C146" s="71">
        <v>54.22</v>
      </c>
    </row>
    <row r="147" spans="2:3">
      <c r="B147" s="178">
        <v>41487</v>
      </c>
      <c r="C147" s="71">
        <v>55.87</v>
      </c>
    </row>
    <row r="148" spans="2:3">
      <c r="B148" s="178">
        <v>41456</v>
      </c>
      <c r="C148" s="71">
        <v>57.17</v>
      </c>
    </row>
    <row r="149" spans="2:3">
      <c r="B149" s="178">
        <v>41426</v>
      </c>
      <c r="C149" s="71">
        <v>54.81</v>
      </c>
    </row>
    <row r="150" spans="2:3">
      <c r="B150" s="178">
        <v>41395</v>
      </c>
      <c r="C150" s="71">
        <v>54.65</v>
      </c>
    </row>
    <row r="151" spans="2:3">
      <c r="B151" s="178">
        <v>41365</v>
      </c>
      <c r="C151" s="71">
        <v>54.26</v>
      </c>
    </row>
    <row r="152" spans="2:3">
      <c r="B152" s="178">
        <v>41334</v>
      </c>
      <c r="C152" s="71">
        <v>54.46</v>
      </c>
    </row>
    <row r="153" spans="2:3">
      <c r="B153" s="178">
        <v>41306</v>
      </c>
      <c r="C153" s="71">
        <v>53.84</v>
      </c>
    </row>
    <row r="154" spans="2:3">
      <c r="B154" s="178">
        <v>41275</v>
      </c>
      <c r="C154" s="71">
        <v>52.69</v>
      </c>
    </row>
    <row r="155" spans="2:3">
      <c r="B155" s="178">
        <v>41244</v>
      </c>
      <c r="C155" s="71">
        <v>47.59</v>
      </c>
    </row>
    <row r="156" spans="2:3">
      <c r="B156" s="178">
        <v>41214</v>
      </c>
      <c r="C156" s="71">
        <v>48.96</v>
      </c>
    </row>
    <row r="157" spans="2:3">
      <c r="B157" s="178">
        <v>41183</v>
      </c>
      <c r="C157" s="71">
        <v>48.15</v>
      </c>
    </row>
    <row r="158" spans="2:3">
      <c r="B158" s="178">
        <v>41153</v>
      </c>
      <c r="C158" s="71">
        <v>48.23</v>
      </c>
    </row>
    <row r="159" spans="2:3">
      <c r="B159" s="178">
        <v>41122</v>
      </c>
      <c r="C159" s="71">
        <v>46.72</v>
      </c>
    </row>
    <row r="160" spans="2:3">
      <c r="B160" s="178">
        <v>41091</v>
      </c>
      <c r="C160" s="71">
        <v>44.49</v>
      </c>
    </row>
    <row r="161" spans="2:3">
      <c r="B161" s="178">
        <v>41061</v>
      </c>
      <c r="C161" s="71">
        <v>42.22</v>
      </c>
    </row>
    <row r="162" spans="2:3">
      <c r="B162" s="178">
        <v>41030</v>
      </c>
      <c r="C162" s="71">
        <v>42.94</v>
      </c>
    </row>
    <row r="163" spans="2:3">
      <c r="B163" s="178">
        <v>41000</v>
      </c>
      <c r="C163" s="71">
        <v>43.5</v>
      </c>
    </row>
    <row r="164" spans="2:3">
      <c r="B164" s="178">
        <v>40969</v>
      </c>
      <c r="C164" s="71">
        <v>45.94</v>
      </c>
    </row>
    <row r="165" spans="2:3">
      <c r="B165" s="178">
        <v>40940</v>
      </c>
      <c r="C165" s="71">
        <v>46.22</v>
      </c>
    </row>
    <row r="166" spans="2:3">
      <c r="B166" s="178">
        <v>40909</v>
      </c>
      <c r="C166" s="71">
        <v>42.75</v>
      </c>
    </row>
    <row r="167" spans="2:3">
      <c r="B167" s="178">
        <v>40878</v>
      </c>
      <c r="C167" s="71">
        <v>45.24</v>
      </c>
    </row>
    <row r="168" spans="2:3">
      <c r="B168" s="178">
        <v>40848</v>
      </c>
      <c r="C168" s="71">
        <v>43.79</v>
      </c>
    </row>
    <row r="169" spans="2:3">
      <c r="B169" s="178">
        <v>40817</v>
      </c>
      <c r="C169" s="71">
        <v>43.05</v>
      </c>
    </row>
    <row r="170" spans="2:3">
      <c r="B170" s="178">
        <v>40787</v>
      </c>
      <c r="C170" s="71">
        <v>42.5</v>
      </c>
    </row>
    <row r="171" spans="2:3">
      <c r="B171" s="178">
        <v>40756</v>
      </c>
      <c r="C171" s="71">
        <v>42.84</v>
      </c>
    </row>
    <row r="172" spans="2:3">
      <c r="B172" s="178">
        <v>40725</v>
      </c>
      <c r="C172" s="71">
        <v>41.03</v>
      </c>
    </row>
    <row r="173" spans="2:3">
      <c r="B173" s="178">
        <v>40695</v>
      </c>
      <c r="C173" s="71">
        <v>42.42</v>
      </c>
    </row>
    <row r="174" spans="2:3">
      <c r="B174" s="178">
        <v>40664</v>
      </c>
      <c r="C174" s="71">
        <v>44.7</v>
      </c>
    </row>
    <row r="175" spans="2:3">
      <c r="B175" s="178">
        <v>40634</v>
      </c>
      <c r="C175" s="71">
        <v>42.95</v>
      </c>
    </row>
    <row r="176" spans="2:3">
      <c r="B176" s="178">
        <v>40603</v>
      </c>
      <c r="C176" s="71">
        <v>40.76</v>
      </c>
    </row>
    <row r="177" spans="2:3">
      <c r="B177" s="178">
        <v>40575</v>
      </c>
      <c r="C177" s="71">
        <v>41.72</v>
      </c>
    </row>
    <row r="178" spans="2:3">
      <c r="B178" s="178">
        <v>40544</v>
      </c>
      <c r="C178" s="71">
        <v>41.47</v>
      </c>
    </row>
    <row r="179" spans="2:3">
      <c r="B179" s="178">
        <v>40513</v>
      </c>
      <c r="C179" s="71">
        <v>42.26</v>
      </c>
    </row>
    <row r="180" spans="2:3">
      <c r="B180" s="178">
        <v>40483</v>
      </c>
      <c r="C180" s="71">
        <v>40.11</v>
      </c>
    </row>
    <row r="181" spans="2:3">
      <c r="B181" s="178">
        <v>40452</v>
      </c>
      <c r="C181" s="71">
        <v>41.44</v>
      </c>
    </row>
    <row r="182" spans="2:3">
      <c r="B182" s="178">
        <v>40422</v>
      </c>
      <c r="C182" s="71">
        <v>39.090000000000003</v>
      </c>
    </row>
    <row r="183" spans="2:3">
      <c r="B183" s="178">
        <v>40391</v>
      </c>
      <c r="C183" s="71">
        <v>38.9</v>
      </c>
    </row>
    <row r="184" spans="2:3">
      <c r="B184" s="178">
        <v>40360</v>
      </c>
      <c r="C184" s="71">
        <v>39.56</v>
      </c>
    </row>
    <row r="185" spans="2:3">
      <c r="B185" s="178">
        <v>40330</v>
      </c>
      <c r="C185" s="71">
        <v>38.79</v>
      </c>
    </row>
    <row r="186" spans="2:3">
      <c r="B186" s="178">
        <v>40299</v>
      </c>
      <c r="C186" s="71">
        <v>39.51</v>
      </c>
    </row>
    <row r="187" spans="2:3">
      <c r="B187" s="178">
        <v>40269</v>
      </c>
      <c r="C187" s="71">
        <v>39.9</v>
      </c>
    </row>
    <row r="188" spans="2:3">
      <c r="B188" s="178">
        <v>40238</v>
      </c>
      <c r="C188" s="71">
        <v>40.61</v>
      </c>
    </row>
    <row r="189" spans="2:3">
      <c r="B189" s="178">
        <v>40210</v>
      </c>
      <c r="C189" s="71">
        <v>40.619999999999997</v>
      </c>
    </row>
    <row r="190" spans="2:3">
      <c r="B190" s="178">
        <v>40179</v>
      </c>
      <c r="C190" s="71">
        <v>39.22</v>
      </c>
    </row>
    <row r="191" spans="2:3">
      <c r="B191" s="178">
        <v>40148</v>
      </c>
      <c r="C191" s="71">
        <v>38.64</v>
      </c>
    </row>
    <row r="192" spans="2:3">
      <c r="B192" s="178">
        <v>40118</v>
      </c>
      <c r="C192" s="71">
        <v>39.729999999999997</v>
      </c>
    </row>
    <row r="193" spans="2:3">
      <c r="B193" s="178">
        <v>40087</v>
      </c>
      <c r="C193" s="71">
        <v>36.68</v>
      </c>
    </row>
    <row r="194" spans="2:3">
      <c r="B194" s="178">
        <v>40057</v>
      </c>
      <c r="C194" s="71">
        <v>36.630000000000003</v>
      </c>
    </row>
    <row r="195" spans="2:3">
      <c r="B195" s="178">
        <v>40026</v>
      </c>
      <c r="C195" s="71">
        <v>34.22</v>
      </c>
    </row>
    <row r="196" spans="2:3">
      <c r="B196" s="178">
        <v>39995</v>
      </c>
      <c r="C196" s="71">
        <v>34.83</v>
      </c>
    </row>
    <row r="197" spans="2:3">
      <c r="B197" s="178">
        <v>39965</v>
      </c>
      <c r="C197" s="71">
        <v>32.06</v>
      </c>
    </row>
    <row r="198" spans="2:3">
      <c r="B198" s="178">
        <v>39934</v>
      </c>
      <c r="C198" s="71">
        <v>32.590000000000003</v>
      </c>
    </row>
    <row r="199" spans="2:3">
      <c r="B199" s="178">
        <v>39904</v>
      </c>
      <c r="C199" s="71">
        <v>30.75</v>
      </c>
    </row>
    <row r="200" spans="2:3">
      <c r="B200" s="178">
        <v>39873</v>
      </c>
      <c r="C200" s="71">
        <v>29.29</v>
      </c>
    </row>
    <row r="201" spans="2:3">
      <c r="B201" s="178">
        <v>39845</v>
      </c>
      <c r="C201" s="71">
        <v>29.96</v>
      </c>
    </row>
    <row r="202" spans="2:3">
      <c r="B202" s="178">
        <v>39814</v>
      </c>
      <c r="C202" s="71">
        <v>33.67</v>
      </c>
    </row>
    <row r="203" spans="2:3">
      <c r="B203" s="178">
        <v>39783</v>
      </c>
      <c r="C203" s="71">
        <v>38.19</v>
      </c>
    </row>
    <row r="204" spans="2:3">
      <c r="B204" s="178">
        <v>39753</v>
      </c>
      <c r="C204" s="71">
        <v>39.75</v>
      </c>
    </row>
    <row r="205" spans="2:3">
      <c r="B205" s="178">
        <v>39722</v>
      </c>
      <c r="C205" s="71">
        <v>39.61</v>
      </c>
    </row>
    <row r="206" spans="2:3">
      <c r="B206" s="178">
        <v>39692</v>
      </c>
      <c r="C206" s="71">
        <v>42.78</v>
      </c>
    </row>
    <row r="207" spans="2:3">
      <c r="B207" s="178">
        <v>39661</v>
      </c>
      <c r="C207" s="71">
        <v>42.83</v>
      </c>
    </row>
    <row r="208" spans="2:3">
      <c r="B208" s="178">
        <v>39630</v>
      </c>
      <c r="C208" s="71">
        <v>39.94</v>
      </c>
    </row>
    <row r="209" spans="2:3">
      <c r="B209" s="178">
        <v>39600</v>
      </c>
      <c r="C209" s="71">
        <v>37.090000000000003</v>
      </c>
    </row>
    <row r="210" spans="2:3">
      <c r="B210" s="178">
        <v>39569</v>
      </c>
      <c r="C210" s="71">
        <v>40.29</v>
      </c>
    </row>
    <row r="211" spans="2:3">
      <c r="B211" s="178">
        <v>39539</v>
      </c>
      <c r="C211" s="71">
        <v>40.67</v>
      </c>
    </row>
    <row r="212" spans="2:3">
      <c r="B212" s="178">
        <v>39508</v>
      </c>
      <c r="C212" s="71">
        <v>42.5</v>
      </c>
    </row>
    <row r="213" spans="2:3">
      <c r="B213" s="178">
        <v>39479</v>
      </c>
      <c r="C213" s="71">
        <v>40.14</v>
      </c>
    </row>
    <row r="214" spans="2:3">
      <c r="B214" s="178">
        <v>39448</v>
      </c>
      <c r="C214" s="71">
        <v>39.479999999999997</v>
      </c>
    </row>
    <row r="215" spans="2:3">
      <c r="B215" s="178">
        <v>39417</v>
      </c>
      <c r="C215" s="71">
        <v>44.31</v>
      </c>
    </row>
    <row r="216" spans="2:3">
      <c r="B216" s="178">
        <v>39387</v>
      </c>
      <c r="C216" s="71">
        <v>44.66</v>
      </c>
    </row>
    <row r="217" spans="2:3">
      <c r="B217" s="178">
        <v>39356</v>
      </c>
      <c r="C217" s="71">
        <v>41.75</v>
      </c>
    </row>
    <row r="218" spans="2:3">
      <c r="B218" s="178">
        <v>39326</v>
      </c>
      <c r="C218" s="71">
        <v>42.24</v>
      </c>
    </row>
    <row r="219" spans="2:3">
      <c r="B219" s="178">
        <v>39295</v>
      </c>
      <c r="C219" s="71">
        <v>39.22</v>
      </c>
    </row>
    <row r="220" spans="2:3">
      <c r="B220" s="178">
        <v>39264</v>
      </c>
      <c r="C220" s="71">
        <v>36.94</v>
      </c>
    </row>
    <row r="221" spans="2:3">
      <c r="B221" s="178">
        <v>39234</v>
      </c>
      <c r="C221" s="71">
        <v>36.54</v>
      </c>
    </row>
    <row r="222" spans="2:3">
      <c r="B222" s="178">
        <v>39203</v>
      </c>
      <c r="C222" s="71">
        <v>37.950000000000003</v>
      </c>
    </row>
    <row r="223" spans="2:3">
      <c r="B223" s="178">
        <v>39173</v>
      </c>
      <c r="C223" s="71">
        <v>38.24</v>
      </c>
    </row>
    <row r="224" spans="2:3">
      <c r="B224" s="178">
        <v>39142</v>
      </c>
      <c r="C224" s="71">
        <v>37.51</v>
      </c>
    </row>
    <row r="225" spans="2:3">
      <c r="B225" s="178">
        <v>39114</v>
      </c>
      <c r="C225" s="71">
        <v>37.700000000000003</v>
      </c>
    </row>
    <row r="226" spans="2:3">
      <c r="B226" s="178">
        <v>39083</v>
      </c>
      <c r="C226" s="71">
        <v>38.340000000000003</v>
      </c>
    </row>
    <row r="227" spans="2:3">
      <c r="B227" s="178">
        <v>39052</v>
      </c>
      <c r="C227" s="71">
        <v>37.979999999999997</v>
      </c>
    </row>
    <row r="228" spans="2:3">
      <c r="B228" s="178">
        <v>39022</v>
      </c>
      <c r="C228" s="71">
        <v>37.11</v>
      </c>
    </row>
    <row r="229" spans="2:3">
      <c r="B229" s="178">
        <v>38991</v>
      </c>
      <c r="C229" s="71">
        <v>37.28</v>
      </c>
    </row>
    <row r="230" spans="2:3">
      <c r="B230" s="178">
        <v>38961</v>
      </c>
      <c r="C230" s="71">
        <v>36.450000000000003</v>
      </c>
    </row>
    <row r="231" spans="2:3">
      <c r="B231" s="178">
        <v>38930</v>
      </c>
      <c r="C231" s="71">
        <v>36.4</v>
      </c>
    </row>
    <row r="232" spans="2:3">
      <c r="B232" s="178">
        <v>38899</v>
      </c>
      <c r="C232" s="71">
        <v>32.869999999999997</v>
      </c>
    </row>
    <row r="233" spans="2:3">
      <c r="B233" s="178">
        <v>38869</v>
      </c>
      <c r="C233" s="71">
        <v>32.520000000000003</v>
      </c>
    </row>
    <row r="234" spans="2:3">
      <c r="B234" s="178">
        <v>38838</v>
      </c>
      <c r="C234" s="71">
        <v>31.73</v>
      </c>
    </row>
    <row r="235" spans="2:3">
      <c r="B235" s="178">
        <v>38808</v>
      </c>
      <c r="C235" s="71">
        <v>33.85</v>
      </c>
    </row>
    <row r="236" spans="2:3">
      <c r="B236" s="178">
        <v>38777</v>
      </c>
      <c r="C236" s="71">
        <v>33.520000000000003</v>
      </c>
    </row>
    <row r="237" spans="2:3">
      <c r="B237" s="178">
        <v>38749</v>
      </c>
      <c r="C237" s="71">
        <v>34.85</v>
      </c>
    </row>
    <row r="238" spans="2:3">
      <c r="B238" s="178">
        <v>38718</v>
      </c>
      <c r="C238" s="71">
        <v>34.28</v>
      </c>
    </row>
    <row r="239" spans="2:3">
      <c r="B239" s="178">
        <v>38687</v>
      </c>
      <c r="C239" s="71">
        <v>33.5</v>
      </c>
    </row>
    <row r="240" spans="2:3">
      <c r="B240" s="178">
        <v>38657</v>
      </c>
      <c r="C240" s="71">
        <v>33.1</v>
      </c>
    </row>
    <row r="241" spans="2:3">
      <c r="B241" s="178">
        <v>38626</v>
      </c>
      <c r="C241" s="71">
        <v>32.24</v>
      </c>
    </row>
    <row r="242" spans="2:3">
      <c r="B242" s="178">
        <v>38596</v>
      </c>
      <c r="C242" s="71">
        <v>34.24</v>
      </c>
    </row>
    <row r="243" spans="2:3">
      <c r="B243" s="178">
        <v>38565</v>
      </c>
      <c r="C243" s="71">
        <v>31.95</v>
      </c>
    </row>
    <row r="244" spans="2:3">
      <c r="B244" s="178">
        <v>38534</v>
      </c>
      <c r="C244" s="71">
        <v>31.87</v>
      </c>
    </row>
    <row r="245" spans="2:3">
      <c r="B245" s="178">
        <v>38504</v>
      </c>
      <c r="C245" s="71">
        <v>30.22</v>
      </c>
    </row>
    <row r="246" spans="2:3">
      <c r="B246" s="178">
        <v>38473</v>
      </c>
      <c r="C246" s="71">
        <v>31.6</v>
      </c>
    </row>
    <row r="247" spans="2:3">
      <c r="B247" s="178">
        <v>38443</v>
      </c>
      <c r="C247" s="71">
        <v>30.86</v>
      </c>
    </row>
    <row r="248" spans="2:3">
      <c r="B248" s="178">
        <v>38412</v>
      </c>
      <c r="C248" s="71">
        <v>30.21</v>
      </c>
    </row>
    <row r="249" spans="2:3">
      <c r="B249" s="178">
        <v>38384</v>
      </c>
      <c r="C249" s="71">
        <v>30.26</v>
      </c>
    </row>
    <row r="250" spans="2:3">
      <c r="B250" s="178">
        <v>38353</v>
      </c>
      <c r="C250" s="71">
        <v>30.21</v>
      </c>
    </row>
    <row r="251" spans="2:3">
      <c r="B251" s="178">
        <v>38322</v>
      </c>
      <c r="C251" s="71">
        <v>31.25</v>
      </c>
    </row>
    <row r="252" spans="2:3">
      <c r="B252" s="178">
        <v>38292</v>
      </c>
      <c r="C252" s="71">
        <v>30.35</v>
      </c>
    </row>
    <row r="253" spans="2:3">
      <c r="B253" s="178">
        <v>38261</v>
      </c>
      <c r="C253" s="71">
        <v>28.9</v>
      </c>
    </row>
    <row r="254" spans="2:3">
      <c r="B254" s="178">
        <v>38231</v>
      </c>
      <c r="C254" s="71">
        <v>30.57</v>
      </c>
    </row>
    <row r="255" spans="2:3">
      <c r="B255" s="178">
        <v>38200</v>
      </c>
      <c r="C255" s="71">
        <v>31.61</v>
      </c>
    </row>
    <row r="256" spans="2:3">
      <c r="B256" s="178">
        <v>38169</v>
      </c>
      <c r="C256" s="71">
        <v>29.32</v>
      </c>
    </row>
    <row r="257" spans="2:3">
      <c r="B257" s="178">
        <v>38139</v>
      </c>
      <c r="C257" s="71">
        <v>30.6</v>
      </c>
    </row>
    <row r="258" spans="2:3">
      <c r="B258" s="178">
        <v>38108</v>
      </c>
      <c r="C258" s="71">
        <v>30.31</v>
      </c>
    </row>
    <row r="259" spans="2:3">
      <c r="B259" s="178">
        <v>38078</v>
      </c>
      <c r="C259" s="71">
        <v>29.59</v>
      </c>
    </row>
    <row r="260" spans="2:3">
      <c r="B260" s="178">
        <v>38047</v>
      </c>
      <c r="C260" s="71">
        <v>29.34</v>
      </c>
    </row>
    <row r="261" spans="2:3">
      <c r="B261" s="178">
        <v>38018</v>
      </c>
      <c r="C261" s="71">
        <v>28.68</v>
      </c>
    </row>
    <row r="262" spans="2:3">
      <c r="B262" s="178">
        <v>37987</v>
      </c>
      <c r="C262" s="71">
        <v>28.15</v>
      </c>
    </row>
    <row r="263" spans="2:3">
      <c r="B263" s="178">
        <v>37956</v>
      </c>
      <c r="C263" s="71">
        <v>27.81</v>
      </c>
    </row>
    <row r="264" spans="2:3">
      <c r="B264" s="178">
        <v>37926</v>
      </c>
      <c r="C264" s="71">
        <v>26.8</v>
      </c>
    </row>
    <row r="265" spans="2:3">
      <c r="B265" s="178">
        <v>37895</v>
      </c>
      <c r="C265" s="71">
        <v>27.24</v>
      </c>
    </row>
    <row r="266" spans="2:3">
      <c r="B266" s="178">
        <v>37865</v>
      </c>
      <c r="C266" s="71">
        <v>25.72</v>
      </c>
    </row>
    <row r="267" spans="2:3">
      <c r="B267" s="178">
        <v>37834</v>
      </c>
      <c r="C267" s="71">
        <v>24.19</v>
      </c>
    </row>
    <row r="268" spans="2:3">
      <c r="B268" s="178">
        <v>37803</v>
      </c>
      <c r="C268" s="71">
        <v>24.23</v>
      </c>
    </row>
    <row r="269" spans="2:3">
      <c r="B269" s="178">
        <v>37773</v>
      </c>
      <c r="C269" s="71">
        <v>24.59</v>
      </c>
    </row>
    <row r="270" spans="2:3">
      <c r="B270" s="178">
        <v>37742</v>
      </c>
      <c r="C270" s="71">
        <v>25.32</v>
      </c>
    </row>
    <row r="271" spans="2:3">
      <c r="B271" s="178">
        <v>37712</v>
      </c>
      <c r="C271" s="71">
        <v>24.66</v>
      </c>
    </row>
    <row r="272" spans="2:3">
      <c r="B272" s="178">
        <v>37681</v>
      </c>
      <c r="C272" s="71">
        <v>24.44</v>
      </c>
    </row>
    <row r="273" spans="2:3">
      <c r="B273" s="178">
        <v>37653</v>
      </c>
      <c r="C273" s="71">
        <v>22.47</v>
      </c>
    </row>
    <row r="274" spans="2:3">
      <c r="B274" s="178">
        <v>37622</v>
      </c>
      <c r="C274" s="71">
        <v>23.37</v>
      </c>
    </row>
    <row r="275" spans="2:3">
      <c r="B275" s="178">
        <v>37591</v>
      </c>
      <c r="C275" s="71">
        <v>23.47</v>
      </c>
    </row>
    <row r="276" spans="2:3">
      <c r="B276" s="178">
        <v>37561</v>
      </c>
      <c r="C276" s="71">
        <v>23.09</v>
      </c>
    </row>
    <row r="277" spans="2:3">
      <c r="B277" s="178">
        <v>37530</v>
      </c>
      <c r="C277" s="71">
        <v>24.05</v>
      </c>
    </row>
    <row r="278" spans="2:3">
      <c r="B278" s="178">
        <v>37500</v>
      </c>
      <c r="C278" s="71">
        <v>24.3</v>
      </c>
    </row>
    <row r="279" spans="2:3">
      <c r="B279" s="178">
        <v>37469</v>
      </c>
      <c r="C279" s="71">
        <v>24.1</v>
      </c>
    </row>
    <row r="280" spans="2:3">
      <c r="B280" s="178">
        <v>37438</v>
      </c>
      <c r="C280" s="71">
        <v>24.07</v>
      </c>
    </row>
    <row r="281" spans="2:3">
      <c r="B281" s="178">
        <v>37408</v>
      </c>
      <c r="C281" s="71">
        <v>23.97</v>
      </c>
    </row>
    <row r="282" spans="2:3">
      <c r="B282" s="178">
        <v>37377</v>
      </c>
      <c r="C282" s="71">
        <v>24.04</v>
      </c>
    </row>
    <row r="283" spans="2:3">
      <c r="B283" s="178">
        <v>37347</v>
      </c>
      <c r="C283" s="71">
        <v>24.13</v>
      </c>
    </row>
    <row r="284" spans="2:3">
      <c r="B284" s="178">
        <v>37316</v>
      </c>
      <c r="C284" s="71">
        <v>24.08</v>
      </c>
    </row>
    <row r="285" spans="2:3">
      <c r="B285" s="178">
        <v>37288</v>
      </c>
      <c r="C285" s="71">
        <v>22.67</v>
      </c>
    </row>
    <row r="286" spans="2:3">
      <c r="B286" s="178">
        <v>37257</v>
      </c>
      <c r="C286" s="71">
        <v>21.73</v>
      </c>
    </row>
    <row r="287" spans="2:3">
      <c r="B287" s="178">
        <v>37226</v>
      </c>
      <c r="C287" s="71">
        <v>21.05</v>
      </c>
    </row>
    <row r="288" spans="2:3">
      <c r="B288" s="178">
        <v>37196</v>
      </c>
      <c r="C288" s="71">
        <v>20.61</v>
      </c>
    </row>
    <row r="289" spans="2:3">
      <c r="B289" s="178">
        <v>37165</v>
      </c>
      <c r="C289" s="71">
        <v>19.52</v>
      </c>
    </row>
    <row r="290" spans="2:3">
      <c r="B290" s="178">
        <v>37135</v>
      </c>
      <c r="C290" s="71">
        <v>19.260000000000002</v>
      </c>
    </row>
    <row r="291" spans="2:3">
      <c r="B291" s="178">
        <v>37104</v>
      </c>
      <c r="C291" s="71">
        <v>19.62</v>
      </c>
    </row>
    <row r="292" spans="2:3">
      <c r="B292" s="178">
        <v>37073</v>
      </c>
      <c r="C292" s="71">
        <v>18.690000000000001</v>
      </c>
    </row>
    <row r="293" spans="2:3">
      <c r="B293" s="178">
        <v>37043</v>
      </c>
      <c r="C293" s="71">
        <v>16.79</v>
      </c>
    </row>
    <row r="294" spans="2:3">
      <c r="B294" s="178">
        <v>37012</v>
      </c>
      <c r="C294" s="71">
        <v>16.91</v>
      </c>
    </row>
    <row r="295" spans="2:3">
      <c r="B295" s="178">
        <v>36982</v>
      </c>
      <c r="C295" s="71">
        <v>15.71</v>
      </c>
    </row>
    <row r="296" spans="2:3">
      <c r="B296" s="178">
        <v>36951</v>
      </c>
      <c r="C296" s="71">
        <v>16.38</v>
      </c>
    </row>
    <row r="297" spans="2:3">
      <c r="B297" s="178">
        <v>36923</v>
      </c>
      <c r="C297" s="71">
        <v>18.440000000000001</v>
      </c>
    </row>
    <row r="298" spans="2:3">
      <c r="B298" s="178">
        <v>36892</v>
      </c>
      <c r="C298" s="71">
        <v>18.7</v>
      </c>
    </row>
    <row r="299" spans="2:3">
      <c r="B299" s="178">
        <v>36861</v>
      </c>
      <c r="C299" s="71">
        <v>20.420000000000002</v>
      </c>
    </row>
    <row r="300" spans="2:3">
      <c r="B300" s="178">
        <v>36831</v>
      </c>
      <c r="C300" s="71">
        <v>19.489999999999998</v>
      </c>
    </row>
    <row r="301" spans="2:3">
      <c r="B301" s="178">
        <v>36800</v>
      </c>
      <c r="C301" s="71">
        <v>18.510000000000002</v>
      </c>
    </row>
    <row r="302" spans="2:3">
      <c r="B302" s="178">
        <v>36770</v>
      </c>
      <c r="C302" s="71">
        <v>17.36</v>
      </c>
    </row>
    <row r="303" spans="2:3">
      <c r="B303" s="178">
        <v>36739</v>
      </c>
      <c r="C303" s="71">
        <v>16.02</v>
      </c>
    </row>
    <row r="304" spans="2:3">
      <c r="B304" s="178">
        <v>36708</v>
      </c>
      <c r="C304" s="71">
        <v>14.68</v>
      </c>
    </row>
    <row r="305" spans="2:3">
      <c r="B305" s="178">
        <v>36678</v>
      </c>
      <c r="C305" s="71">
        <v>14.61</v>
      </c>
    </row>
    <row r="306" spans="2:3">
      <c r="B306" s="178">
        <v>36647</v>
      </c>
      <c r="C306" s="71">
        <v>17.12</v>
      </c>
    </row>
    <row r="307" spans="2:3">
      <c r="B307" s="178">
        <v>36617</v>
      </c>
      <c r="C307" s="71">
        <v>15.32</v>
      </c>
    </row>
    <row r="308" spans="2:3">
      <c r="B308" s="178">
        <v>36586</v>
      </c>
      <c r="C308" s="71">
        <v>14.55</v>
      </c>
    </row>
    <row r="309" spans="2:3">
      <c r="B309" s="178">
        <v>36557</v>
      </c>
      <c r="C309" s="71">
        <v>22.52</v>
      </c>
    </row>
    <row r="310" spans="2:3">
      <c r="B310" s="178">
        <v>36526</v>
      </c>
      <c r="C310" s="71">
        <v>25.83</v>
      </c>
    </row>
    <row r="311" spans="2:3">
      <c r="B311" s="178">
        <v>36495</v>
      </c>
      <c r="C311" s="71">
        <v>28.01</v>
      </c>
    </row>
    <row r="312" spans="2:3">
      <c r="B312" s="178">
        <v>36465</v>
      </c>
      <c r="C312" s="71">
        <v>27.61</v>
      </c>
    </row>
    <row r="313" spans="2:3">
      <c r="B313" s="178">
        <v>36434</v>
      </c>
      <c r="C313" s="71">
        <v>26.72</v>
      </c>
    </row>
    <row r="314" spans="2:3">
      <c r="B314" s="178">
        <v>36404</v>
      </c>
      <c r="C314" s="71">
        <v>23.89</v>
      </c>
    </row>
    <row r="315" spans="2:3">
      <c r="B315" s="178">
        <v>36373</v>
      </c>
      <c r="C315" s="71">
        <v>25.29</v>
      </c>
    </row>
    <row r="316" spans="2:3">
      <c r="B316" s="178">
        <v>36342</v>
      </c>
      <c r="C316" s="71">
        <v>22.99</v>
      </c>
    </row>
    <row r="317" spans="2:3">
      <c r="B317" s="178">
        <v>36312</v>
      </c>
      <c r="C317" s="71">
        <v>22.37</v>
      </c>
    </row>
    <row r="318" spans="2:3">
      <c r="B318" s="178">
        <v>36281</v>
      </c>
      <c r="C318" s="71">
        <v>23.71</v>
      </c>
    </row>
    <row r="319" spans="2:3">
      <c r="B319" s="178">
        <v>36251</v>
      </c>
      <c r="C319" s="71">
        <v>23.75</v>
      </c>
    </row>
    <row r="320" spans="2:3">
      <c r="B320" s="178">
        <v>36220</v>
      </c>
      <c r="C320" s="71">
        <v>24.79</v>
      </c>
    </row>
    <row r="321" spans="2:3">
      <c r="B321" s="178">
        <v>36192</v>
      </c>
      <c r="C321" s="71">
        <v>22.66</v>
      </c>
    </row>
    <row r="322" spans="2:3">
      <c r="B322" s="178">
        <v>36161</v>
      </c>
      <c r="C322" s="71">
        <v>22.93</v>
      </c>
    </row>
    <row r="323" spans="2:3">
      <c r="B323" s="178">
        <v>36130</v>
      </c>
      <c r="C323" s="71">
        <v>23.04</v>
      </c>
    </row>
    <row r="324" spans="2:3">
      <c r="B324" s="178">
        <v>36100</v>
      </c>
      <c r="C324" s="71">
        <v>22.11</v>
      </c>
    </row>
    <row r="325" spans="2:3">
      <c r="B325" s="178">
        <v>36069</v>
      </c>
      <c r="C325" s="71">
        <v>22.3</v>
      </c>
    </row>
    <row r="326" spans="2:3">
      <c r="B326" s="178">
        <v>36039</v>
      </c>
      <c r="C326" s="71">
        <v>17.88</v>
      </c>
    </row>
    <row r="327" spans="2:3">
      <c r="B327" s="178">
        <v>36008</v>
      </c>
      <c r="C327" s="71">
        <v>19.23</v>
      </c>
    </row>
    <row r="328" spans="2:3">
      <c r="B328" s="178">
        <v>35977</v>
      </c>
      <c r="C328" s="71">
        <v>19.89</v>
      </c>
    </row>
    <row r="329" spans="2:3">
      <c r="B329" s="178">
        <v>35947</v>
      </c>
      <c r="C329" s="71">
        <v>22.82</v>
      </c>
    </row>
    <row r="330" spans="2:3">
      <c r="B330" s="178">
        <v>35916</v>
      </c>
      <c r="C330" s="71">
        <v>21.02</v>
      </c>
    </row>
    <row r="331" spans="2:3">
      <c r="B331" s="178">
        <v>35886</v>
      </c>
      <c r="C331" s="71">
        <v>20.53</v>
      </c>
    </row>
    <row r="332" spans="2:3">
      <c r="B332" s="178">
        <v>35855</v>
      </c>
      <c r="C332" s="71">
        <v>21.08</v>
      </c>
    </row>
    <row r="333" spans="2:3">
      <c r="B333" s="178">
        <v>35827</v>
      </c>
      <c r="C333" s="71">
        <v>21.21</v>
      </c>
    </row>
    <row r="334" spans="2:3">
      <c r="B334" s="178">
        <v>35796</v>
      </c>
      <c r="C334" s="71">
        <v>19.52</v>
      </c>
    </row>
    <row r="335" spans="2:3">
      <c r="B335" s="178">
        <v>35765</v>
      </c>
      <c r="C335" s="71">
        <v>19.88</v>
      </c>
    </row>
    <row r="336" spans="2:3">
      <c r="B336" s="178">
        <v>35735</v>
      </c>
      <c r="C336" s="71">
        <v>18.98</v>
      </c>
    </row>
    <row r="337" spans="2:3">
      <c r="B337" s="178">
        <v>35704</v>
      </c>
      <c r="C337" s="71">
        <v>16.88</v>
      </c>
    </row>
    <row r="338" spans="2:3">
      <c r="B338" s="178">
        <v>35674</v>
      </c>
      <c r="C338" s="71">
        <v>17.14</v>
      </c>
    </row>
    <row r="339" spans="2:3">
      <c r="B339" s="178">
        <v>35643</v>
      </c>
      <c r="C339" s="71">
        <v>16.52</v>
      </c>
    </row>
    <row r="340" spans="2:3">
      <c r="B340" s="178">
        <v>35612</v>
      </c>
      <c r="C340" s="71">
        <v>18.82</v>
      </c>
    </row>
    <row r="341" spans="2:3">
      <c r="B341" s="178">
        <v>35582</v>
      </c>
      <c r="C341" s="71">
        <v>17.47</v>
      </c>
    </row>
    <row r="342" spans="2:3">
      <c r="B342" s="178">
        <v>35551</v>
      </c>
      <c r="C342" s="71">
        <v>17.05</v>
      </c>
    </row>
    <row r="343" spans="2:3">
      <c r="B343" s="178">
        <v>35521</v>
      </c>
      <c r="C343" s="71">
        <v>15.5</v>
      </c>
    </row>
    <row r="344" spans="2:3">
      <c r="B344" s="178">
        <v>35490</v>
      </c>
      <c r="C344" s="71">
        <v>14.14</v>
      </c>
    </row>
    <row r="345" spans="2:3">
      <c r="B345" s="178">
        <v>35462</v>
      </c>
      <c r="C345" s="71">
        <v>14.8</v>
      </c>
    </row>
    <row r="346" spans="2:3">
      <c r="B346" s="178">
        <v>35431</v>
      </c>
      <c r="C346" s="71">
        <v>14.19</v>
      </c>
    </row>
    <row r="347" spans="2:3">
      <c r="B347" s="178">
        <v>35400</v>
      </c>
      <c r="C347" s="71">
        <v>13.21</v>
      </c>
    </row>
    <row r="348" spans="2:3">
      <c r="B348" s="178">
        <v>35370</v>
      </c>
      <c r="C348" s="71">
        <v>13.35</v>
      </c>
    </row>
    <row r="349" spans="2:3">
      <c r="B349" s="178">
        <v>35339</v>
      </c>
      <c r="C349" s="71">
        <v>12.1</v>
      </c>
    </row>
    <row r="350" spans="2:3">
      <c r="B350" s="178">
        <v>35309</v>
      </c>
      <c r="C350" s="71">
        <v>11.91</v>
      </c>
    </row>
    <row r="351" spans="2:3">
      <c r="B351" s="178">
        <v>35278</v>
      </c>
      <c r="C351" s="71">
        <v>10.86</v>
      </c>
    </row>
    <row r="352" spans="2:3">
      <c r="B352" s="178">
        <v>35247</v>
      </c>
      <c r="C352" s="71">
        <v>10.85</v>
      </c>
    </row>
    <row r="353" spans="2:3">
      <c r="B353" s="178">
        <v>35217</v>
      </c>
      <c r="C353" s="71">
        <v>11.01</v>
      </c>
    </row>
    <row r="354" spans="2:3">
      <c r="B354" s="178">
        <v>35186</v>
      </c>
      <c r="C354" s="71">
        <v>10.68</v>
      </c>
    </row>
    <row r="355" spans="2:3">
      <c r="B355" s="178">
        <v>35156</v>
      </c>
      <c r="C355" s="71">
        <v>10.220000000000001</v>
      </c>
    </row>
    <row r="356" spans="2:3">
      <c r="B356" s="178">
        <v>35125</v>
      </c>
      <c r="C356" s="71">
        <v>10.25</v>
      </c>
    </row>
    <row r="357" spans="2:3">
      <c r="B357" s="178">
        <v>35096</v>
      </c>
      <c r="C357" s="71">
        <v>9.92</v>
      </c>
    </row>
    <row r="358" spans="2:3">
      <c r="B358" s="178">
        <v>35065</v>
      </c>
      <c r="C358" s="71">
        <v>10.11</v>
      </c>
    </row>
    <row r="359" spans="2:3">
      <c r="B359" s="178">
        <v>35034</v>
      </c>
      <c r="C359" s="71">
        <v>9.99</v>
      </c>
    </row>
    <row r="360" spans="2:3">
      <c r="B360" s="178">
        <v>35004</v>
      </c>
      <c r="C360" s="71">
        <v>10.42</v>
      </c>
    </row>
    <row r="361" spans="2:3">
      <c r="B361" s="178">
        <v>34973</v>
      </c>
      <c r="C361" s="71">
        <v>9.6999999999999993</v>
      </c>
    </row>
    <row r="362" spans="2:3">
      <c r="B362" s="178">
        <v>34943</v>
      </c>
      <c r="C362" s="71">
        <v>9.23</v>
      </c>
    </row>
    <row r="363" spans="2:3">
      <c r="B363" s="178">
        <v>34912</v>
      </c>
      <c r="C363" s="71">
        <v>8.31</v>
      </c>
    </row>
    <row r="364" spans="2:3">
      <c r="B364" s="178">
        <v>34881</v>
      </c>
      <c r="C364" s="71">
        <v>8.1999999999999993</v>
      </c>
    </row>
    <row r="365" spans="2:3">
      <c r="B365" s="178">
        <v>34851</v>
      </c>
      <c r="C365" s="71">
        <v>8.56</v>
      </c>
    </row>
    <row r="366" spans="2:3">
      <c r="B366" s="178">
        <v>34820</v>
      </c>
      <c r="C366" s="71">
        <v>8.56</v>
      </c>
    </row>
    <row r="367" spans="2:3">
      <c r="B367" s="178">
        <v>34790</v>
      </c>
      <c r="C367" s="71">
        <v>8.2799999999999994</v>
      </c>
    </row>
    <row r="368" spans="2:3">
      <c r="B368" s="178">
        <v>34759</v>
      </c>
      <c r="C368" s="71">
        <v>7.85</v>
      </c>
    </row>
    <row r="369" spans="2:3">
      <c r="B369" s="178">
        <v>34731</v>
      </c>
      <c r="C369" s="71">
        <v>7.88</v>
      </c>
    </row>
    <row r="370" spans="2:3">
      <c r="B370" s="178">
        <v>34700</v>
      </c>
      <c r="C370" s="71">
        <v>7.67</v>
      </c>
    </row>
    <row r="371" spans="2:3">
      <c r="B371" s="178">
        <v>34669</v>
      </c>
      <c r="C371" s="71">
        <v>7.31</v>
      </c>
    </row>
    <row r="372" spans="2:3">
      <c r="B372" s="178">
        <v>34639</v>
      </c>
      <c r="C372" s="71">
        <v>7.36</v>
      </c>
    </row>
    <row r="373" spans="2:3">
      <c r="B373" s="178">
        <v>34608</v>
      </c>
      <c r="C373" s="71">
        <v>7.37</v>
      </c>
    </row>
    <row r="374" spans="2:3">
      <c r="B374" s="178">
        <v>34578</v>
      </c>
      <c r="C374" s="71">
        <v>6.99</v>
      </c>
    </row>
    <row r="375" spans="2:3">
      <c r="B375" s="178">
        <v>34547</v>
      </c>
      <c r="C375" s="71">
        <v>7.13</v>
      </c>
    </row>
    <row r="376" spans="2:3">
      <c r="B376" s="178">
        <v>34516</v>
      </c>
      <c r="C376" s="71">
        <v>6.49</v>
      </c>
    </row>
    <row r="377" spans="2:3">
      <c r="B377" s="178">
        <v>34486</v>
      </c>
      <c r="C377" s="71">
        <v>6.21</v>
      </c>
    </row>
    <row r="378" spans="2:3">
      <c r="B378" s="178">
        <v>34455</v>
      </c>
      <c r="C378" s="71">
        <v>6.56</v>
      </c>
    </row>
    <row r="379" spans="2:3">
      <c r="B379" s="178">
        <v>34425</v>
      </c>
      <c r="C379" s="71">
        <v>6.58</v>
      </c>
    </row>
    <row r="380" spans="2:3">
      <c r="B380" s="178">
        <v>34394</v>
      </c>
      <c r="C380" s="71">
        <v>6.19</v>
      </c>
    </row>
    <row r="381" spans="2:3">
      <c r="B381" s="178">
        <v>34366</v>
      </c>
      <c r="C381" s="71">
        <v>6.66</v>
      </c>
    </row>
    <row r="382" spans="2:3">
      <c r="B382" s="178">
        <v>34335</v>
      </c>
      <c r="C382" s="71">
        <v>6.85</v>
      </c>
    </row>
    <row r="383" spans="2:3">
      <c r="B383" s="178">
        <v>34304</v>
      </c>
      <c r="C383" s="71">
        <v>6.56</v>
      </c>
    </row>
    <row r="384" spans="2:3">
      <c r="B384" s="178">
        <v>34274</v>
      </c>
      <c r="C384" s="71">
        <v>6.53</v>
      </c>
    </row>
    <row r="385" spans="2:3">
      <c r="B385" s="178">
        <v>34243</v>
      </c>
      <c r="C385" s="71">
        <v>6.21</v>
      </c>
    </row>
    <row r="386" spans="2:3">
      <c r="B386" s="178">
        <v>34213</v>
      </c>
      <c r="C386" s="71">
        <v>5.44</v>
      </c>
    </row>
    <row r="387" spans="2:3">
      <c r="B387" s="178">
        <v>34182</v>
      </c>
      <c r="C387" s="71">
        <v>5.54</v>
      </c>
    </row>
    <row r="388" spans="2:3">
      <c r="B388" s="178">
        <v>34151</v>
      </c>
      <c r="C388" s="71">
        <v>5.55</v>
      </c>
    </row>
    <row r="389" spans="2:3">
      <c r="B389" s="178">
        <v>34121</v>
      </c>
      <c r="C389" s="71">
        <v>5.92</v>
      </c>
    </row>
    <row r="390" spans="2:3">
      <c r="B390" s="178">
        <v>34090</v>
      </c>
      <c r="C390" s="71">
        <v>5.59</v>
      </c>
    </row>
    <row r="391" spans="2:3">
      <c r="B391" s="178">
        <v>34060</v>
      </c>
      <c r="C391" s="71">
        <v>5.56</v>
      </c>
    </row>
    <row r="392" spans="2:3">
      <c r="B392" s="178">
        <v>34029</v>
      </c>
      <c r="C392" s="71">
        <v>5.64</v>
      </c>
    </row>
    <row r="393" spans="2:3">
      <c r="B393" s="178">
        <v>34001</v>
      </c>
      <c r="C393" s="71">
        <v>5.88</v>
      </c>
    </row>
    <row r="394" spans="2:3">
      <c r="B394" s="178">
        <v>33970</v>
      </c>
      <c r="C394" s="71">
        <v>5.6</v>
      </c>
    </row>
    <row r="395" spans="2:3">
      <c r="B395" s="178">
        <v>33939</v>
      </c>
      <c r="C395" s="71">
        <v>6.03</v>
      </c>
    </row>
    <row r="396" spans="2:3">
      <c r="B396" s="178">
        <v>33909</v>
      </c>
      <c r="C396" s="71">
        <v>6.1</v>
      </c>
    </row>
    <row r="397" spans="2:3">
      <c r="B397" s="178">
        <v>33878</v>
      </c>
      <c r="C397" s="71">
        <v>5.92</v>
      </c>
    </row>
    <row r="398" spans="2:3">
      <c r="B398" s="178">
        <v>33848</v>
      </c>
      <c r="C398" s="71">
        <v>5.52</v>
      </c>
    </row>
    <row r="399" spans="2:3">
      <c r="B399" s="178">
        <v>33817</v>
      </c>
      <c r="C399" s="71">
        <v>5.24</v>
      </c>
    </row>
    <row r="400" spans="2:3">
      <c r="B400" s="178">
        <v>33786</v>
      </c>
      <c r="C400" s="71">
        <v>5.63</v>
      </c>
    </row>
    <row r="401" spans="2:3">
      <c r="B401" s="178">
        <v>33756</v>
      </c>
      <c r="C401" s="71">
        <v>5.12</v>
      </c>
    </row>
    <row r="402" spans="2:3">
      <c r="B402" s="178">
        <v>33725</v>
      </c>
      <c r="C402" s="71">
        <v>5.72</v>
      </c>
    </row>
    <row r="403" spans="2:3">
      <c r="B403" s="178">
        <v>33695</v>
      </c>
      <c r="C403" s="71">
        <v>5.71</v>
      </c>
    </row>
    <row r="404" spans="2:3">
      <c r="B404" s="178">
        <v>33664</v>
      </c>
      <c r="C404" s="71">
        <v>5.66</v>
      </c>
    </row>
    <row r="405" spans="2:3">
      <c r="B405" s="178">
        <v>33635</v>
      </c>
      <c r="C405" s="71">
        <v>5.62</v>
      </c>
    </row>
    <row r="406" spans="2:3">
      <c r="B406" s="178">
        <v>33604</v>
      </c>
      <c r="C406" s="71">
        <v>5.71</v>
      </c>
    </row>
    <row r="407" spans="2:3">
      <c r="B407" s="178">
        <v>33573</v>
      </c>
      <c r="C407" s="71">
        <v>5.17</v>
      </c>
    </row>
    <row r="408" spans="2:3">
      <c r="B408" s="178">
        <v>33543</v>
      </c>
      <c r="C408" s="71">
        <v>4.46</v>
      </c>
    </row>
    <row r="409" spans="2:3">
      <c r="B409" s="178">
        <v>33512</v>
      </c>
      <c r="C409" s="71">
        <v>4.58</v>
      </c>
    </row>
    <row r="410" spans="2:3">
      <c r="B410" s="178">
        <v>33482</v>
      </c>
      <c r="C410" s="71">
        <v>4.6399999999999997</v>
      </c>
    </row>
    <row r="411" spans="2:3">
      <c r="B411" s="178">
        <v>33451</v>
      </c>
      <c r="C411" s="71">
        <v>4.57</v>
      </c>
    </row>
    <row r="412" spans="2:3">
      <c r="B412" s="178">
        <v>33420</v>
      </c>
      <c r="C412" s="71">
        <v>4.3899999999999997</v>
      </c>
    </row>
    <row r="413" spans="2:3">
      <c r="B413" s="178">
        <v>33390</v>
      </c>
      <c r="C413" s="71">
        <v>4.21</v>
      </c>
    </row>
    <row r="414" spans="2:3">
      <c r="B414" s="178">
        <v>33359</v>
      </c>
      <c r="C414" s="71">
        <v>4.63</v>
      </c>
    </row>
    <row r="415" spans="2:3">
      <c r="B415" s="178">
        <v>33329</v>
      </c>
      <c r="C415" s="71">
        <v>4.53</v>
      </c>
    </row>
    <row r="416" spans="2:3">
      <c r="B416" s="178">
        <v>33298</v>
      </c>
      <c r="C416" s="71">
        <v>4.5999999999999996</v>
      </c>
    </row>
    <row r="417" spans="2:3">
      <c r="B417" s="178">
        <v>33270</v>
      </c>
      <c r="C417" s="71">
        <v>4.3899999999999997</v>
      </c>
    </row>
    <row r="418" spans="2:3">
      <c r="B418" s="178">
        <v>33239</v>
      </c>
      <c r="C418" s="71">
        <v>4.26</v>
      </c>
    </row>
    <row r="419" spans="2:3">
      <c r="B419" s="178">
        <v>33208</v>
      </c>
      <c r="C419" s="71">
        <v>4.6500000000000004</v>
      </c>
    </row>
    <row r="420" spans="2:3">
      <c r="B420" s="178">
        <v>33178</v>
      </c>
      <c r="C420" s="71">
        <v>4.45</v>
      </c>
    </row>
    <row r="421" spans="2:3">
      <c r="B421" s="178">
        <v>33147</v>
      </c>
      <c r="C421" s="71">
        <v>4.2</v>
      </c>
    </row>
    <row r="422" spans="2:3">
      <c r="B422" s="178">
        <v>33117</v>
      </c>
      <c r="C422" s="71">
        <v>3.89</v>
      </c>
    </row>
    <row r="423" spans="2:3">
      <c r="B423" s="178">
        <v>33086</v>
      </c>
      <c r="C423" s="71">
        <v>4.1100000000000003</v>
      </c>
    </row>
    <row r="424" spans="2:3">
      <c r="B424" s="178">
        <v>33055</v>
      </c>
      <c r="C424" s="71">
        <v>4.6100000000000003</v>
      </c>
    </row>
    <row r="425" spans="2:3">
      <c r="B425" s="178">
        <v>33025</v>
      </c>
      <c r="C425" s="71">
        <v>4.63</v>
      </c>
    </row>
    <row r="426" spans="2:3">
      <c r="B426" s="178">
        <v>32994</v>
      </c>
      <c r="C426" s="71">
        <v>4.3899999999999997</v>
      </c>
    </row>
    <row r="427" spans="2:3">
      <c r="B427" s="178">
        <v>32964</v>
      </c>
      <c r="C427" s="71">
        <v>3.73</v>
      </c>
    </row>
    <row r="428" spans="2:3">
      <c r="B428" s="178">
        <v>32933</v>
      </c>
      <c r="C428" s="71">
        <v>3.58</v>
      </c>
    </row>
    <row r="429" spans="2:3">
      <c r="B429" s="178">
        <v>32905</v>
      </c>
      <c r="C429" s="71">
        <v>3.37</v>
      </c>
    </row>
    <row r="430" spans="2:3">
      <c r="B430" s="178">
        <v>32874</v>
      </c>
      <c r="C430" s="71">
        <v>3.36</v>
      </c>
    </row>
    <row r="431" spans="2:3">
      <c r="B431" s="178">
        <v>32843</v>
      </c>
      <c r="C431" s="71">
        <v>3.68</v>
      </c>
    </row>
    <row r="432" spans="2:3">
      <c r="B432" s="178">
        <v>32813</v>
      </c>
      <c r="C432" s="71">
        <v>3.39</v>
      </c>
    </row>
    <row r="433" spans="2:3">
      <c r="B433" s="178">
        <v>32782</v>
      </c>
      <c r="C433" s="71">
        <v>3.36</v>
      </c>
    </row>
    <row r="434" spans="2:3">
      <c r="B434" s="178">
        <v>32752</v>
      </c>
      <c r="C434" s="71">
        <v>3.12</v>
      </c>
    </row>
    <row r="435" spans="2:3">
      <c r="B435" s="178">
        <v>32721</v>
      </c>
      <c r="C435" s="71">
        <v>3.34</v>
      </c>
    </row>
    <row r="436" spans="2:3">
      <c r="B436" s="178">
        <v>32690</v>
      </c>
      <c r="C436" s="71">
        <v>3.08</v>
      </c>
    </row>
    <row r="437" spans="2:3">
      <c r="B437" s="178">
        <v>32660</v>
      </c>
      <c r="C437" s="71">
        <v>2.8</v>
      </c>
    </row>
    <row r="438" spans="2:3">
      <c r="B438" s="178">
        <v>32629</v>
      </c>
      <c r="C438" s="71">
        <v>2.66</v>
      </c>
    </row>
    <row r="439" spans="2:3">
      <c r="B439" s="178">
        <v>32599</v>
      </c>
      <c r="C439" s="71">
        <v>2.4500000000000002</v>
      </c>
    </row>
    <row r="440" spans="2:3">
      <c r="B440" s="178">
        <v>32568</v>
      </c>
      <c r="C440" s="71">
        <v>2.37</v>
      </c>
    </row>
    <row r="441" spans="2:3">
      <c r="B441" s="178">
        <v>32540</v>
      </c>
      <c r="C441" s="71">
        <v>2.27</v>
      </c>
    </row>
    <row r="442" spans="2:3">
      <c r="B442" s="178">
        <v>32509</v>
      </c>
      <c r="C442" s="71">
        <v>2.34</v>
      </c>
    </row>
    <row r="443" spans="2:3">
      <c r="B443" s="178">
        <v>32478</v>
      </c>
      <c r="C443" s="71">
        <v>2.21</v>
      </c>
    </row>
    <row r="444" spans="2:3">
      <c r="B444" s="178">
        <v>32448</v>
      </c>
      <c r="C444" s="71">
        <v>2.08</v>
      </c>
    </row>
    <row r="445" spans="2:3">
      <c r="B445" s="178">
        <v>32417</v>
      </c>
      <c r="C445" s="71">
        <v>2.08</v>
      </c>
    </row>
    <row r="446" spans="2:3">
      <c r="B446" s="178">
        <v>32387</v>
      </c>
      <c r="C446" s="71">
        <v>2.0099999999999998</v>
      </c>
    </row>
    <row r="447" spans="2:3">
      <c r="B447" s="178">
        <v>32356</v>
      </c>
      <c r="C447" s="71">
        <v>1.88</v>
      </c>
    </row>
    <row r="448" spans="2:3">
      <c r="B448" s="178">
        <v>32325</v>
      </c>
      <c r="C448" s="71">
        <v>1.87</v>
      </c>
    </row>
    <row r="449" spans="2:3">
      <c r="B449" s="178">
        <v>32295</v>
      </c>
      <c r="C449" s="71">
        <v>1.93</v>
      </c>
    </row>
    <row r="450" spans="2:3">
      <c r="B450" s="178">
        <v>32264</v>
      </c>
      <c r="C450" s="71">
        <v>1.9</v>
      </c>
    </row>
    <row r="451" spans="2:3">
      <c r="B451" s="178">
        <v>32234</v>
      </c>
      <c r="C451" s="71">
        <v>1.91</v>
      </c>
    </row>
    <row r="452" spans="2:3">
      <c r="B452" s="178">
        <v>32203</v>
      </c>
      <c r="C452" s="71">
        <v>1.92</v>
      </c>
    </row>
    <row r="453" spans="2:3">
      <c r="B453" s="178">
        <v>32174</v>
      </c>
      <c r="C453" s="71">
        <v>2.08</v>
      </c>
    </row>
    <row r="454" spans="2:3">
      <c r="B454" s="178">
        <v>32143</v>
      </c>
      <c r="C454" s="71">
        <v>2.08</v>
      </c>
    </row>
    <row r="455" spans="2:3">
      <c r="B455" s="178">
        <v>32112</v>
      </c>
      <c r="C455" s="71">
        <v>2.09</v>
      </c>
    </row>
    <row r="456" spans="2:3">
      <c r="B456" s="178">
        <v>32082</v>
      </c>
      <c r="C456" s="71">
        <v>1.99</v>
      </c>
    </row>
    <row r="457" spans="2:3">
      <c r="B457" s="178">
        <v>32051</v>
      </c>
      <c r="C457" s="71">
        <v>2.15</v>
      </c>
    </row>
    <row r="458" spans="2:3">
      <c r="B458" s="178">
        <v>32021</v>
      </c>
      <c r="C458" s="71">
        <v>2.46</v>
      </c>
    </row>
    <row r="459" spans="2:3">
      <c r="B459" s="178">
        <v>31990</v>
      </c>
      <c r="C459" s="71">
        <v>2.4900000000000002</v>
      </c>
    </row>
    <row r="460" spans="2:3">
      <c r="B460" s="178">
        <v>31959</v>
      </c>
      <c r="C460" s="71">
        <v>2.25</v>
      </c>
    </row>
    <row r="461" spans="2:3">
      <c r="B461" s="178">
        <v>31929</v>
      </c>
      <c r="C461" s="71">
        <v>2.37</v>
      </c>
    </row>
    <row r="462" spans="2:3">
      <c r="B462" s="178">
        <v>31898</v>
      </c>
      <c r="C462" s="71">
        <v>2.21</v>
      </c>
    </row>
    <row r="463" spans="2:3">
      <c r="B463" s="178">
        <v>31868</v>
      </c>
      <c r="C463" s="71">
        <v>2.0299999999999998</v>
      </c>
    </row>
    <row r="464" spans="2:3">
      <c r="B464" s="178">
        <v>31837</v>
      </c>
      <c r="C464" s="71">
        <v>2.2000000000000002</v>
      </c>
    </row>
    <row r="465" spans="2:3">
      <c r="B465" s="178">
        <v>31809</v>
      </c>
      <c r="C465" s="71">
        <v>2.08</v>
      </c>
    </row>
    <row r="466" spans="2:3">
      <c r="B466" s="178">
        <v>31778</v>
      </c>
      <c r="C466" s="71">
        <v>2.09</v>
      </c>
    </row>
    <row r="467" spans="2:3">
      <c r="B467" s="178">
        <v>31747</v>
      </c>
      <c r="C467" s="71">
        <v>1.81</v>
      </c>
    </row>
    <row r="468" spans="2:3">
      <c r="B468" s="178">
        <v>31717</v>
      </c>
      <c r="C468" s="71">
        <v>1.85</v>
      </c>
    </row>
    <row r="469" spans="2:3">
      <c r="B469" s="178">
        <v>31686</v>
      </c>
      <c r="C469" s="71">
        <v>1.77</v>
      </c>
    </row>
    <row r="470" spans="2:3">
      <c r="B470" s="178">
        <v>31656</v>
      </c>
      <c r="C470" s="71">
        <v>1.6</v>
      </c>
    </row>
    <row r="471" spans="2:3">
      <c r="B471" s="178">
        <v>31625</v>
      </c>
      <c r="C471" s="71">
        <v>1.88</v>
      </c>
    </row>
    <row r="472" spans="2:3">
      <c r="B472" s="178">
        <v>31594</v>
      </c>
      <c r="C472" s="71">
        <v>1.81</v>
      </c>
    </row>
    <row r="473" spans="2:3">
      <c r="B473" s="178">
        <v>31564</v>
      </c>
      <c r="C473" s="71">
        <v>1.87</v>
      </c>
    </row>
    <row r="474" spans="2:3">
      <c r="B474" s="178">
        <v>31533</v>
      </c>
      <c r="C474" s="71">
        <v>1.82</v>
      </c>
    </row>
    <row r="475" spans="2:3">
      <c r="B475" s="178">
        <v>31503</v>
      </c>
      <c r="C475" s="71">
        <v>1.7</v>
      </c>
    </row>
    <row r="476" spans="2:3">
      <c r="B476" s="178">
        <v>31472</v>
      </c>
      <c r="C476" s="71">
        <v>1.7</v>
      </c>
    </row>
    <row r="477" spans="2:3">
      <c r="B477" s="178">
        <v>31444</v>
      </c>
      <c r="C477" s="71">
        <v>1.6</v>
      </c>
    </row>
    <row r="478" spans="2:3">
      <c r="B478" s="178">
        <v>31413</v>
      </c>
      <c r="C478" s="71">
        <v>1.51</v>
      </c>
    </row>
    <row r="479" spans="2:3">
      <c r="B479" s="178">
        <v>31382</v>
      </c>
      <c r="C479" s="71">
        <v>1.6</v>
      </c>
    </row>
    <row r="480" spans="2:3">
      <c r="B480" s="178">
        <v>31352</v>
      </c>
      <c r="C480" s="71">
        <v>1.54</v>
      </c>
    </row>
    <row r="481" spans="2:3">
      <c r="B481" s="178">
        <v>31321</v>
      </c>
      <c r="C481" s="71">
        <v>1.43</v>
      </c>
    </row>
    <row r="482" spans="2:3">
      <c r="B482" s="178">
        <v>31291</v>
      </c>
      <c r="C482" s="71">
        <v>1.28</v>
      </c>
    </row>
    <row r="483" spans="2:3">
      <c r="B483" s="178">
        <v>31260</v>
      </c>
      <c r="C483" s="71">
        <v>1.3</v>
      </c>
    </row>
    <row r="484" spans="2:3">
      <c r="B484" s="178">
        <v>31229</v>
      </c>
      <c r="C484" s="71">
        <v>1.28</v>
      </c>
    </row>
    <row r="485" spans="2:3">
      <c r="B485" s="178">
        <v>31199</v>
      </c>
      <c r="C485" s="71">
        <v>1.26</v>
      </c>
    </row>
    <row r="486" spans="2:3">
      <c r="B486" s="178">
        <v>31168</v>
      </c>
      <c r="C486" s="71">
        <v>1.21</v>
      </c>
    </row>
    <row r="487" spans="2:3">
      <c r="B487" s="178">
        <v>31138</v>
      </c>
      <c r="C487" s="71">
        <v>1.1499999999999999</v>
      </c>
    </row>
    <row r="488" spans="2:3">
      <c r="B488" s="178">
        <v>31107</v>
      </c>
      <c r="C488" s="71">
        <v>1.23</v>
      </c>
    </row>
    <row r="489" spans="2:3">
      <c r="B489" s="178">
        <v>31079</v>
      </c>
      <c r="C489" s="71">
        <v>1.26</v>
      </c>
    </row>
    <row r="490" spans="2:3">
      <c r="B490" s="178">
        <v>31048</v>
      </c>
      <c r="C490" s="71">
        <v>1.23</v>
      </c>
    </row>
    <row r="491" spans="2:3" ht="18">
      <c r="B491" s="305"/>
    </row>
  </sheetData>
  <autoFilter ref="B2:C2">
    <sortState ref="B3:C490">
      <sortCondition descending="1" ref="B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3</vt:i4>
      </vt:variant>
    </vt:vector>
  </HeadingPairs>
  <TitlesOfParts>
    <vt:vector size="31" baseType="lpstr">
      <vt:lpstr>Report</vt:lpstr>
      <vt:lpstr>Contents</vt:lpstr>
      <vt:lpstr>Financials&gt;</vt:lpstr>
      <vt:lpstr>Historical'FS</vt:lpstr>
      <vt:lpstr>Common Size Statement</vt:lpstr>
      <vt:lpstr>Ratio Analysis</vt:lpstr>
      <vt:lpstr>Intrinsic Growth</vt:lpstr>
      <vt:lpstr>Forcasting Growth Rate</vt:lpstr>
      <vt:lpstr>Forcasting</vt:lpstr>
      <vt:lpstr>WACC</vt:lpstr>
      <vt:lpstr>Beta - Regression</vt:lpstr>
      <vt:lpstr>RM</vt:lpstr>
      <vt:lpstr>DCF</vt:lpstr>
      <vt:lpstr>Football field Analysis</vt:lpstr>
      <vt:lpstr>Comps Valuation</vt:lpstr>
      <vt:lpstr>VAR-&gt;</vt:lpstr>
      <vt:lpstr>Historical approach</vt:lpstr>
      <vt:lpstr>Monte Carlo Simulation</vt:lpstr>
      <vt:lpstr>Data Room&gt;</vt:lpstr>
      <vt:lpstr>Data Sheet</vt:lpstr>
      <vt:lpstr>CF Data</vt:lpstr>
      <vt:lpstr>Raw Data</vt:lpstr>
      <vt:lpstr>DataBetaComps</vt:lpstr>
      <vt:lpstr>Sheet2</vt:lpstr>
      <vt:lpstr>Data Comps</vt:lpstr>
      <vt:lpstr>Sheet5</vt:lpstr>
      <vt:lpstr>List of Stocks</vt:lpstr>
      <vt:lpstr>VAR data</vt:lpstr>
      <vt:lpstr>'Historical approach'!Print_Area</vt:lpstr>
      <vt:lpstr>'Monte Carlo Simulation'!Print_Area</vt:lpstr>
      <vt:lpstr>UPDATE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kajal</dc:creator>
  <cp:lastModifiedBy>user</cp:lastModifiedBy>
  <cp:lastPrinted>2025-09-13T12:36:52Z</cp:lastPrinted>
  <dcterms:created xsi:type="dcterms:W3CDTF">2025-07-10T11:47:11Z</dcterms:created>
  <dcterms:modified xsi:type="dcterms:W3CDTF">2025-09-13T12:39:40Z</dcterms:modified>
</cp:coreProperties>
</file>